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T:\Use of System\Price Reviews\2026-04-01\Statements\Excel Documents\"/>
    </mc:Choice>
  </mc:AlternateContent>
  <xr:revisionPtr revIDLastSave="0" documentId="13_ncr:1_{B02F2B95-CA99-499A-9EAD-8F070F10ADF4}" xr6:coauthVersionLast="47" xr6:coauthVersionMax="47" xr10:uidLastSave="{00000000-0000-0000-0000-000000000000}"/>
  <bookViews>
    <workbookView xWindow="-120" yWindow="-120" windowWidth="29040" windowHeight="1572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charges'!$A$10:$Q$56</definedName>
    <definedName name="_xlnm._FilterDatabase" localSheetId="6" hidden="1">'Annex 4 LDNO charges'!$A$13:$K$203</definedName>
    <definedName name="_xlnm._FilterDatabase" localSheetId="9" hidden="1">'Annex 7 Pass-Through Costs'!$A$4:$E$164</definedName>
    <definedName name="_xlnm._FilterDatabase" localSheetId="10" hidden="1">'Nodal prices'!$A$4:$D$4</definedName>
    <definedName name="_xlnm._FilterDatabase" localSheetId="11" hidden="1">'SSC unit rate lookup'!$A$28:$D$764</definedName>
    <definedName name="OLE_LINK1" localSheetId="5">'Annex 3 Preserved charges'!#REF!</definedName>
    <definedName name="_xlnm.Print_Area" localSheetId="1">'Annex 1 LV, HV and UMS charges'!$A$2:$K$44</definedName>
    <definedName name="_xlnm.Print_Area" localSheetId="2">'Annex 2 Designated EHV charges'!$A$2:$P$56</definedName>
    <definedName name="_xlnm.Print_Area" localSheetId="3">'Annex 2a Import'!$A$2:$H$150</definedName>
    <definedName name="_xlnm.Print_Area" localSheetId="4">'Annex 2b Export'!$A$2:$H$140</definedName>
    <definedName name="_xlnm.Print_Area" localSheetId="5">'Annex 3 Preserved charges'!$A$2:$J$17</definedName>
    <definedName name="_xlnm.Print_Area" localSheetId="6">'Annex 4 LDNO charges'!$A$2:$J$203</definedName>
    <definedName name="_xlnm.Print_Area" localSheetId="7">'Annex 5 LLFs'!$A$2:$G$85</definedName>
    <definedName name="_xlnm.Print_Area" localSheetId="8">'Annex 6 New or Amended EHV'!$A$2:$S$28</definedName>
    <definedName name="_xlnm.Print_Area" localSheetId="9">'Annex 7 Pass-Through Costs'!$A$2:$E$164</definedName>
    <definedName name="_xlnm.Print_Area" localSheetId="10">'Nodal prices'!$A$2:$D$27</definedName>
    <definedName name="_xlnm.Print_Titles" localSheetId="1">'Annex 1 LV, HV and UMS charges'!$2:$12</definedName>
    <definedName name="_xlnm.Print_Titles" localSheetId="2">'Annex 2 Designated EHV charges'!$10:$10</definedName>
    <definedName name="_xlnm.Print_Titles" localSheetId="3">'Annex 2a Import'!$2:$4</definedName>
    <definedName name="_xlnm.Print_Titles" localSheetId="4">'Annex 2b Export'!$2:$4</definedName>
    <definedName name="_xlnm.Print_Titles" localSheetId="6">'Annex 4 LDNO charges'!$13:$13</definedName>
    <definedName name="_xlnm.Print_Titles" localSheetId="7">'Annex 5 LLFs'!$25:$25</definedName>
    <definedName name="_xlnm.Print_Titles" localSheetId="8">'Annex 6 New or Amended EHV'!$4:$5</definedName>
    <definedName name="_xlnm.Print_Titles" localSheetId="9">'Annex 7 Pass-Through Costs'!$4:$4</definedName>
    <definedName name="_xlnm.Print_Titles" localSheetId="10">'Nodal prices'!$2:$4</definedName>
    <definedName name="_xlnm.Print_Titles" localSheetId="11">'SSC unit rate lookup'!$28:$28</definedName>
    <definedName name="Z_5032A364_B81A_48DA_88DA_AB3B86B47EE9_.wvu.PrintArea" localSheetId="1" hidden="1">'Annex 1 LV, HV and UMS charges'!$A$2:$K$44</definedName>
    <definedName name="Z_5032A364_B81A_48DA_88DA_AB3B86B47EE9_.wvu.PrintArea" localSheetId="2" hidden="1">'Annex 2 Designated EHV charges'!$A$2:$I$20</definedName>
    <definedName name="Z_5032A364_B81A_48DA_88DA_AB3B86B47EE9_.wvu.PrintArea" localSheetId="5" hidden="1">'Annex 3 Preserved charges'!$A$2:$J$17</definedName>
    <definedName name="Z_5032A364_B81A_48DA_88DA_AB3B86B47EE9_.wvu.PrintArea" localSheetId="6" hidden="1">'Annex 4 LDNO charges'!$A$2:$I$9</definedName>
    <definedName name="Z_5032A364_B81A_48DA_88DA_AB3B86B47EE9_.wvu.PrintArea" localSheetId="7" hidden="1">'Annex 5 LLFs'!$A$3:$F$76</definedName>
    <definedName name="Z_5032A364_B81A_48DA_88DA_AB3B86B47EE9_.wvu.PrintArea" localSheetId="8" hidden="1">'Annex 6 New or Amended EHV'!$A$1:$P$28</definedName>
    <definedName name="Z_5032A364_B81A_48DA_88DA_AB3B86B47EE9_.wvu.PrintArea" localSheetId="9" hidden="1">'Annex 7 Pass-Through Costs'!$A$2:$D$5</definedName>
    <definedName name="Z_5032A364_B81A_48DA_88DA_AB3B86B47EE9_.wvu.PrintArea" localSheetId="10" hidden="1">'Nodal prices'!$A$2:$D$27</definedName>
    <definedName name="Z_5032A364_B81A_48DA_88DA_AB3B86B47EE9_.wvu.PrintTitles" localSheetId="1" hidden="1">'Annex 1 LV, HV and UMS charges'!$2:$12</definedName>
    <definedName name="Z_5032A364_B81A_48DA_88DA_AB3B86B47EE9_.wvu.PrintTitles" localSheetId="2" hidden="1">'Annex 2 Designated EHV charges'!$2:$10</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prices'!$2:$4</definedName>
  </definedNames>
  <calcPr calcId="191029"/>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5" l="1"/>
  <c r="T10" i="15" l="1"/>
  <c r="S10" i="15"/>
  <c r="R10" i="15"/>
  <c r="Q10" i="15"/>
  <c r="P10" i="15"/>
  <c r="O10" i="15"/>
  <c r="N10" i="15"/>
  <c r="M10" i="15"/>
  <c r="M9" i="15"/>
  <c r="I9" i="15"/>
  <c r="D9" i="15"/>
  <c r="E9" i="15"/>
  <c r="F9" i="15"/>
  <c r="G9" i="15"/>
  <c r="H9" i="15"/>
  <c r="B6" i="24" l="1"/>
  <c r="C6" i="24"/>
  <c r="B7" i="24"/>
  <c r="C7" i="24"/>
  <c r="B8" i="24"/>
  <c r="C8" i="24"/>
  <c r="B9" i="24"/>
  <c r="C9" i="24"/>
  <c r="B10" i="24"/>
  <c r="C10" i="24"/>
  <c r="B11" i="24"/>
  <c r="C11" i="24"/>
  <c r="B12" i="24"/>
  <c r="C12" i="24"/>
  <c r="B13" i="24"/>
  <c r="C13" i="24"/>
  <c r="B14" i="24"/>
  <c r="C14" i="24"/>
  <c r="B15" i="24"/>
  <c r="C15" i="24"/>
  <c r="B16" i="24"/>
  <c r="C16" i="24"/>
  <c r="B17" i="24"/>
  <c r="C17" i="24"/>
  <c r="B18" i="24"/>
  <c r="C18" i="24"/>
  <c r="B19" i="24"/>
  <c r="C19" i="24"/>
  <c r="B20" i="24"/>
  <c r="C20" i="24"/>
  <c r="B21" i="24"/>
  <c r="C21" i="24"/>
  <c r="B22" i="24"/>
  <c r="C22" i="24"/>
  <c r="B23" i="24"/>
  <c r="C23" i="24"/>
  <c r="B24" i="24"/>
  <c r="C24" i="24"/>
  <c r="B25" i="24"/>
  <c r="C25" i="24"/>
  <c r="B26" i="24"/>
  <c r="C26" i="24"/>
  <c r="B27" i="24"/>
  <c r="C27" i="24"/>
  <c r="B28" i="24"/>
  <c r="C28" i="24"/>
  <c r="B29" i="24"/>
  <c r="C29" i="24"/>
  <c r="B30" i="24"/>
  <c r="C30" i="24"/>
  <c r="B31" i="24"/>
  <c r="C31" i="24"/>
  <c r="B32" i="24"/>
  <c r="C32" i="24"/>
  <c r="B33" i="24"/>
  <c r="C33" i="24"/>
  <c r="B34" i="24"/>
  <c r="C34" i="24"/>
  <c r="B35" i="24"/>
  <c r="C35" i="24"/>
  <c r="B36" i="24"/>
  <c r="C36" i="24"/>
  <c r="B37" i="24"/>
  <c r="C37" i="24"/>
  <c r="B38" i="24"/>
  <c r="C38" i="24"/>
  <c r="B39" i="24"/>
  <c r="C39" i="24"/>
  <c r="B40" i="24"/>
  <c r="C40" i="24"/>
  <c r="B41" i="24"/>
  <c r="C41" i="24"/>
  <c r="B42" i="24"/>
  <c r="C42" i="24"/>
  <c r="B43" i="24"/>
  <c r="C43" i="24"/>
  <c r="B44" i="24"/>
  <c r="C44" i="24"/>
  <c r="B45" i="24"/>
  <c r="C45" i="24"/>
  <c r="B46" i="24"/>
  <c r="C46" i="24"/>
  <c r="B47" i="24"/>
  <c r="C47" i="24"/>
  <c r="B48" i="24"/>
  <c r="C48" i="24"/>
  <c r="B49" i="24"/>
  <c r="C49" i="24"/>
  <c r="B50" i="24"/>
  <c r="C50" i="24"/>
  <c r="B51" i="24"/>
  <c r="C51" i="24"/>
  <c r="B52" i="24"/>
  <c r="C52" i="24"/>
  <c r="B53" i="24"/>
  <c r="C53" i="24"/>
  <c r="B54" i="24"/>
  <c r="C54" i="24"/>
  <c r="B55" i="24"/>
  <c r="C55" i="24"/>
  <c r="B56" i="24"/>
  <c r="C56" i="24"/>
  <c r="B57" i="24"/>
  <c r="C57" i="24"/>
  <c r="B58" i="24"/>
  <c r="C58" i="24"/>
  <c r="B59" i="24"/>
  <c r="C59" i="24"/>
  <c r="B60" i="24"/>
  <c r="C60" i="24"/>
  <c r="B61" i="24"/>
  <c r="C61" i="24"/>
  <c r="B62" i="24"/>
  <c r="C62" i="24"/>
  <c r="B63" i="24"/>
  <c r="C63" i="24"/>
  <c r="B64" i="24"/>
  <c r="C64" i="24"/>
  <c r="B65" i="24"/>
  <c r="C65" i="24"/>
  <c r="B66" i="24"/>
  <c r="C66" i="24"/>
  <c r="B67" i="24"/>
  <c r="C67" i="24"/>
  <c r="B68" i="24"/>
  <c r="C68" i="24"/>
  <c r="B69" i="24"/>
  <c r="C69" i="24"/>
  <c r="B70" i="24"/>
  <c r="C70" i="24"/>
  <c r="B71" i="24"/>
  <c r="C71" i="24"/>
  <c r="B72" i="24"/>
  <c r="C72" i="24"/>
  <c r="B73" i="24"/>
  <c r="C73" i="24"/>
  <c r="B74" i="24"/>
  <c r="C74" i="24"/>
  <c r="B75" i="24"/>
  <c r="C75" i="24"/>
  <c r="B76" i="24"/>
  <c r="C76" i="24"/>
  <c r="B77" i="24"/>
  <c r="C77" i="24"/>
  <c r="B78" i="24"/>
  <c r="C78" i="24"/>
  <c r="B79" i="24"/>
  <c r="C79" i="24"/>
  <c r="B80" i="24"/>
  <c r="C80" i="24"/>
  <c r="B81" i="24"/>
  <c r="C81" i="24"/>
  <c r="B82" i="24"/>
  <c r="C82" i="24"/>
  <c r="B83" i="24"/>
  <c r="C83" i="24"/>
  <c r="B84" i="24"/>
  <c r="C84" i="24"/>
  <c r="B85" i="24"/>
  <c r="C85" i="24"/>
  <c r="B86" i="24"/>
  <c r="C86" i="24"/>
  <c r="B87" i="24"/>
  <c r="C87" i="24"/>
  <c r="B88" i="24"/>
  <c r="C88" i="24"/>
  <c r="B89" i="24"/>
  <c r="C89" i="24"/>
  <c r="B90" i="24"/>
  <c r="C90" i="24"/>
  <c r="B91" i="24"/>
  <c r="C91" i="24"/>
  <c r="B92" i="24"/>
  <c r="C92" i="24"/>
  <c r="B93" i="24"/>
  <c r="C93" i="24"/>
  <c r="B94" i="24"/>
  <c r="C94" i="24"/>
  <c r="B95" i="24"/>
  <c r="C95" i="24"/>
  <c r="B96" i="24"/>
  <c r="C96" i="24"/>
  <c r="B97" i="24"/>
  <c r="C97" i="24"/>
  <c r="B98" i="24"/>
  <c r="C98" i="24"/>
  <c r="B99" i="24"/>
  <c r="C99" i="24"/>
  <c r="B100" i="24"/>
  <c r="C100" i="24"/>
  <c r="B101" i="24"/>
  <c r="C101" i="24"/>
  <c r="B102" i="24"/>
  <c r="C102" i="24"/>
  <c r="B103" i="24"/>
  <c r="C103" i="24"/>
  <c r="B104" i="24"/>
  <c r="C104" i="24"/>
  <c r="B105" i="24"/>
  <c r="C105" i="24"/>
  <c r="B106" i="24"/>
  <c r="C106" i="24"/>
  <c r="B107" i="24"/>
  <c r="C107" i="24"/>
  <c r="B108" i="24"/>
  <c r="C108" i="24"/>
  <c r="B109" i="24"/>
  <c r="C109" i="24"/>
  <c r="B110" i="24"/>
  <c r="C110" i="24"/>
  <c r="B111" i="24"/>
  <c r="C111" i="24"/>
  <c r="B112" i="24"/>
  <c r="C112" i="24"/>
  <c r="B113" i="24"/>
  <c r="C113" i="24"/>
  <c r="B114" i="24"/>
  <c r="C114" i="24"/>
  <c r="B115" i="24"/>
  <c r="C115" i="24"/>
  <c r="B116" i="24"/>
  <c r="C116" i="24"/>
  <c r="B117" i="24"/>
  <c r="C117" i="24"/>
  <c r="B118" i="24"/>
  <c r="C118" i="24"/>
  <c r="B119" i="24"/>
  <c r="C119" i="24"/>
  <c r="B120" i="24"/>
  <c r="C120" i="24"/>
  <c r="B121" i="24"/>
  <c r="C121" i="24"/>
  <c r="B122" i="24"/>
  <c r="C122" i="24"/>
  <c r="B123" i="24"/>
  <c r="C123" i="24"/>
  <c r="B124" i="24"/>
  <c r="C124" i="24"/>
  <c r="B125" i="24"/>
  <c r="C125" i="24"/>
  <c r="B126" i="24"/>
  <c r="C126" i="24"/>
  <c r="B127" i="24"/>
  <c r="C127" i="24"/>
  <c r="B128" i="24"/>
  <c r="C128" i="24"/>
  <c r="B129" i="24"/>
  <c r="C129" i="24"/>
  <c r="B130" i="24"/>
  <c r="C130" i="24"/>
  <c r="B131" i="24"/>
  <c r="C131" i="24"/>
  <c r="B132" i="24"/>
  <c r="C132" i="24"/>
  <c r="B133" i="24"/>
  <c r="C133" i="24"/>
  <c r="B134" i="24"/>
  <c r="C134" i="24"/>
  <c r="B135" i="24"/>
  <c r="C135" i="24"/>
  <c r="B136" i="24"/>
  <c r="C136" i="24"/>
  <c r="B137" i="24"/>
  <c r="C137" i="24"/>
  <c r="B138" i="24"/>
  <c r="C138" i="24"/>
  <c r="B139" i="24"/>
  <c r="C139" i="24"/>
  <c r="B140" i="24"/>
  <c r="C140" i="24"/>
  <c r="B141" i="24"/>
  <c r="C141" i="24"/>
  <c r="B142" i="24"/>
  <c r="C142" i="24"/>
  <c r="B143" i="24"/>
  <c r="C143" i="24"/>
  <c r="B144" i="24"/>
  <c r="C144" i="24"/>
  <c r="B145" i="24"/>
  <c r="C145" i="24"/>
  <c r="B146" i="24"/>
  <c r="C146" i="24"/>
  <c r="B147" i="24"/>
  <c r="C147" i="24"/>
  <c r="B148" i="24"/>
  <c r="C148" i="24"/>
  <c r="B149" i="24"/>
  <c r="C149" i="24"/>
  <c r="B150" i="24"/>
  <c r="C150" i="24"/>
  <c r="B151" i="24"/>
  <c r="C151" i="24"/>
  <c r="B152" i="24"/>
  <c r="C152" i="24"/>
  <c r="B153" i="24"/>
  <c r="C153" i="24"/>
  <c r="B154" i="24"/>
  <c r="C154" i="24"/>
  <c r="B155" i="24"/>
  <c r="C155" i="24"/>
  <c r="B156" i="24"/>
  <c r="C156" i="24"/>
  <c r="B157" i="24"/>
  <c r="C157" i="24"/>
  <c r="B158" i="24"/>
  <c r="C158" i="24"/>
  <c r="B159" i="24"/>
  <c r="C159" i="24"/>
  <c r="B160" i="24"/>
  <c r="C160" i="24"/>
  <c r="B161" i="24"/>
  <c r="C161" i="24"/>
  <c r="B162" i="24"/>
  <c r="C162" i="24"/>
  <c r="C5" i="24"/>
  <c r="B5" i="24"/>
  <c r="A5" i="13" l="1" a="1"/>
  <c r="A5" i="13" s="1"/>
  <c r="I14" i="15" l="1"/>
  <c r="A2" i="27" l="1"/>
  <c r="A2" i="14" l="1"/>
  <c r="A2" i="13"/>
  <c r="A2" i="12" l="1"/>
  <c r="B37" i="27"/>
  <c r="B36" i="27"/>
  <c r="B35" i="27"/>
  <c r="B34" i="27"/>
  <c r="B33" i="27"/>
  <c r="B32" i="27"/>
  <c r="B31" i="27"/>
  <c r="B30" i="27"/>
  <c r="B29" i="27"/>
  <c r="B23" i="27"/>
  <c r="B18" i="27"/>
  <c r="B13" i="27"/>
  <c r="B12" i="27"/>
  <c r="B7" i="27"/>
  <c r="A2" i="26"/>
  <c r="H5" i="13" l="1"/>
  <c r="E5" i="13"/>
  <c r="F5" i="13"/>
  <c r="G5" i="13"/>
  <c r="A2" i="24"/>
  <c r="E12" i="15" l="1"/>
  <c r="D12" i="15"/>
  <c r="C12" i="15"/>
  <c r="B13" i="1" l="1"/>
  <c r="H14" i="15" l="1"/>
  <c r="B2" i="15" l="1"/>
  <c r="A2" i="7"/>
  <c r="A17" i="8"/>
  <c r="A4" i="8"/>
  <c r="A3" i="6"/>
  <c r="A2" i="5"/>
  <c r="A2" i="4" l="1"/>
  <c r="A2" i="2" l="1"/>
  <c r="G10" i="15" s="1"/>
  <c r="I10" i="15" l="1"/>
  <c r="H10" i="15"/>
  <c r="B11" i="1"/>
  <c r="B9" i="1"/>
  <c r="H17" i="15" l="1"/>
  <c r="R9" i="15"/>
  <c r="S9" i="15"/>
  <c r="T9" i="15"/>
  <c r="Q9" i="15"/>
  <c r="N9" i="15"/>
  <c r="O9" i="15"/>
  <c r="P9" i="15"/>
  <c r="Q5" i="8" l="1"/>
  <c r="K5" i="8"/>
  <c r="L5" i="8"/>
  <c r="M5" i="8"/>
  <c r="N5" i="8"/>
  <c r="O5" i="8"/>
  <c r="P5" i="8"/>
  <c r="J5" i="8"/>
  <c r="F4" i="14"/>
  <c r="G4" i="14"/>
  <c r="H4" i="14"/>
  <c r="E4" i="14"/>
  <c r="F4" i="13"/>
  <c r="G4" i="13"/>
  <c r="H4" i="13"/>
  <c r="E4" i="13"/>
  <c r="C14" i="15" l="1"/>
  <c r="A5" i="14" a="1"/>
  <c r="A5" i="14" s="1"/>
  <c r="F5" i="14" l="1"/>
  <c r="G5" i="14"/>
  <c r="E5" i="14"/>
  <c r="H5" i="14"/>
  <c r="D5" i="14"/>
  <c r="A6" i="14" a="1"/>
  <c r="A6" i="14" s="1"/>
  <c r="B5" i="14"/>
  <c r="C5" i="14"/>
  <c r="D5" i="13"/>
  <c r="C5" i="13"/>
  <c r="B5" i="13"/>
  <c r="A6" i="13" a="1"/>
  <c r="A6" i="13" s="1"/>
  <c r="B6" i="14" l="1"/>
  <c r="C6" i="14"/>
  <c r="D6" i="14"/>
  <c r="E6" i="14"/>
  <c r="F6" i="14"/>
  <c r="G6" i="14"/>
  <c r="H6" i="14"/>
  <c r="B6" i="13"/>
  <c r="C6" i="13"/>
  <c r="D6" i="13"/>
  <c r="E6" i="13"/>
  <c r="F6" i="13"/>
  <c r="G6" i="13"/>
  <c r="H6" i="13"/>
  <c r="A7" i="14" a="1"/>
  <c r="A7" i="14" s="1"/>
  <c r="A7" i="13" a="1"/>
  <c r="A7" i="13" s="1"/>
  <c r="R13" i="15"/>
  <c r="R14" i="15" s="1"/>
  <c r="N14" i="15"/>
  <c r="O14" i="15"/>
  <c r="P14" i="15"/>
  <c r="Q14" i="15"/>
  <c r="S14" i="15"/>
  <c r="T14" i="15"/>
  <c r="M14" i="15"/>
  <c r="Q17" i="15"/>
  <c r="P17" i="15"/>
  <c r="O17" i="15"/>
  <c r="N17" i="15"/>
  <c r="M17" i="15"/>
  <c r="D14" i="15"/>
  <c r="E14" i="15"/>
  <c r="F14" i="15"/>
  <c r="H18" i="15" s="1"/>
  <c r="G14" i="15"/>
  <c r="B7" i="14" l="1"/>
  <c r="C7" i="14"/>
  <c r="D7" i="14"/>
  <c r="G7" i="14"/>
  <c r="H7" i="14"/>
  <c r="E7" i="14"/>
  <c r="F7" i="14"/>
  <c r="B7" i="13"/>
  <c r="C7" i="13"/>
  <c r="D7" i="13"/>
  <c r="E7" i="13"/>
  <c r="F7" i="13"/>
  <c r="G7" i="13"/>
  <c r="H7" i="13"/>
  <c r="A8" i="14" a="1"/>
  <c r="A8" i="14" s="1"/>
  <c r="A8" i="13" a="1"/>
  <c r="A8" i="13" s="1"/>
  <c r="S17" i="15"/>
  <c r="T18" i="15"/>
  <c r="R17" i="15"/>
  <c r="P18" i="15"/>
  <c r="M21" i="15"/>
  <c r="T17" i="15"/>
  <c r="M18" i="15"/>
  <c r="Q18" i="15"/>
  <c r="N18" i="15"/>
  <c r="S18" i="15"/>
  <c r="O18" i="15"/>
  <c r="R18" i="15"/>
  <c r="D8" i="14" l="1"/>
  <c r="B8" i="14"/>
  <c r="C8" i="14"/>
  <c r="E8" i="14"/>
  <c r="F8" i="14"/>
  <c r="G8" i="14"/>
  <c r="H8" i="14"/>
  <c r="C8" i="13"/>
  <c r="D8" i="13"/>
  <c r="B8" i="13"/>
  <c r="E8" i="13"/>
  <c r="F8" i="13"/>
  <c r="G8" i="13"/>
  <c r="H8" i="13"/>
  <c r="A9" i="14" a="1"/>
  <c r="A9" i="14" s="1"/>
  <c r="A9" i="13" a="1"/>
  <c r="A9" i="13" s="1"/>
  <c r="N21" i="15"/>
  <c r="M22" i="15"/>
  <c r="N22" i="15"/>
  <c r="E10" i="15"/>
  <c r="C10" i="15"/>
  <c r="C17" i="15" s="1"/>
  <c r="F10" i="15"/>
  <c r="D10" i="15"/>
  <c r="C9" i="14" l="1"/>
  <c r="D9" i="14"/>
  <c r="B9" i="14"/>
  <c r="G9" i="14"/>
  <c r="H9" i="14"/>
  <c r="E9" i="14"/>
  <c r="F9" i="14"/>
  <c r="B9" i="13"/>
  <c r="C9" i="13"/>
  <c r="D9" i="13"/>
  <c r="E9" i="13"/>
  <c r="F9" i="13"/>
  <c r="G9" i="13"/>
  <c r="H9" i="13"/>
  <c r="A10" i="14" a="1"/>
  <c r="A10" i="14" s="1"/>
  <c r="A10" i="13" a="1"/>
  <c r="A10" i="13" s="1"/>
  <c r="C18" i="15"/>
  <c r="G17" i="15"/>
  <c r="G18" i="15"/>
  <c r="D17" i="15"/>
  <c r="D18" i="15"/>
  <c r="E18" i="15"/>
  <c r="E17" i="15"/>
  <c r="F17" i="15"/>
  <c r="F18" i="15"/>
  <c r="I17" i="15"/>
  <c r="I18" i="15"/>
  <c r="B10" i="14" l="1"/>
  <c r="C10" i="14"/>
  <c r="D10" i="14"/>
  <c r="E10" i="14"/>
  <c r="F10" i="14"/>
  <c r="G10" i="14"/>
  <c r="H10" i="14"/>
  <c r="B10" i="13"/>
  <c r="C10" i="13"/>
  <c r="D10" i="13"/>
  <c r="E10" i="13"/>
  <c r="F10" i="13"/>
  <c r="G10" i="13"/>
  <c r="H10" i="13"/>
  <c r="C21" i="15"/>
  <c r="C22" i="15"/>
  <c r="A11" i="14" a="1"/>
  <c r="A11" i="14" s="1"/>
  <c r="A11" i="13" a="1"/>
  <c r="A11" i="13" s="1"/>
  <c r="A12" i="14" l="1" a="1"/>
  <c r="A12" i="14" s="1"/>
  <c r="A13" i="14" s="1" a="1"/>
  <c r="A13" i="14" s="1"/>
  <c r="C11" i="14"/>
  <c r="B11" i="14"/>
  <c r="G11" i="14"/>
  <c r="D11" i="14"/>
  <c r="H11" i="14"/>
  <c r="E11" i="14"/>
  <c r="F11" i="14"/>
  <c r="A12" i="13" a="1"/>
  <c r="A12" i="13" s="1"/>
  <c r="A13" i="13" s="1" a="1"/>
  <c r="A13" i="13" s="1"/>
  <c r="B11" i="13"/>
  <c r="C11" i="13"/>
  <c r="D11" i="13"/>
  <c r="E11" i="13"/>
  <c r="F11" i="13"/>
  <c r="G11" i="13"/>
  <c r="H11" i="13"/>
  <c r="B13" i="14" l="1"/>
  <c r="C13" i="14"/>
  <c r="D13" i="14"/>
  <c r="G13" i="14"/>
  <c r="H13" i="14"/>
  <c r="E13" i="14"/>
  <c r="F13" i="14"/>
  <c r="B12" i="14"/>
  <c r="C12" i="14"/>
  <c r="D12" i="14"/>
  <c r="E12" i="14"/>
  <c r="F12" i="14"/>
  <c r="G12" i="14"/>
  <c r="H12" i="14"/>
  <c r="D13" i="13"/>
  <c r="B13" i="13"/>
  <c r="E13" i="13"/>
  <c r="F13" i="13"/>
  <c r="G13" i="13"/>
  <c r="C13" i="13"/>
  <c r="H13" i="13"/>
  <c r="B12" i="13"/>
  <c r="C12" i="13"/>
  <c r="D12" i="13"/>
  <c r="E12" i="13"/>
  <c r="F12" i="13"/>
  <c r="G12" i="13"/>
  <c r="H12" i="13"/>
  <c r="A14" i="14" a="1"/>
  <c r="A14" i="14" s="1"/>
  <c r="A14" i="13" a="1"/>
  <c r="A14" i="13" s="1"/>
  <c r="B14" i="14" l="1"/>
  <c r="D14" i="14"/>
  <c r="C14" i="14"/>
  <c r="E14" i="14"/>
  <c r="F14" i="14"/>
  <c r="G14" i="14"/>
  <c r="H14" i="14"/>
  <c r="B14" i="13"/>
  <c r="C14" i="13"/>
  <c r="D14" i="13"/>
  <c r="E14" i="13"/>
  <c r="F14" i="13"/>
  <c r="G14" i="13"/>
  <c r="H14" i="13"/>
  <c r="A15" i="14" a="1"/>
  <c r="A15" i="14" s="1"/>
  <c r="A15" i="13" a="1"/>
  <c r="A15" i="13" s="1"/>
  <c r="B15" i="14" l="1"/>
  <c r="C15" i="14"/>
  <c r="D15" i="14"/>
  <c r="G15" i="14"/>
  <c r="H15" i="14"/>
  <c r="E15" i="14"/>
  <c r="F15" i="14"/>
  <c r="B15" i="13"/>
  <c r="C15" i="13"/>
  <c r="D15" i="13"/>
  <c r="E15" i="13"/>
  <c r="F15" i="13"/>
  <c r="G15" i="13"/>
  <c r="H15" i="13"/>
  <c r="A16" i="14" a="1"/>
  <c r="A16" i="14" s="1"/>
  <c r="A16" i="13" a="1"/>
  <c r="A16" i="13" s="1"/>
  <c r="D16" i="14" l="1"/>
  <c r="B16" i="14"/>
  <c r="C16" i="14"/>
  <c r="E16" i="14"/>
  <c r="F16" i="14"/>
  <c r="G16" i="14"/>
  <c r="H16" i="14"/>
  <c r="C16" i="13"/>
  <c r="D16" i="13"/>
  <c r="B16" i="13"/>
  <c r="E16" i="13"/>
  <c r="F16" i="13"/>
  <c r="G16" i="13"/>
  <c r="H16" i="13"/>
  <c r="A17" i="14" a="1"/>
  <c r="A17" i="14" s="1"/>
  <c r="A17" i="13" a="1"/>
  <c r="A17" i="13" s="1"/>
  <c r="C17" i="14" l="1"/>
  <c r="D17" i="14"/>
  <c r="G17" i="14"/>
  <c r="H17" i="14"/>
  <c r="B17" i="14"/>
  <c r="E17" i="14"/>
  <c r="F17" i="14"/>
  <c r="B17" i="13"/>
  <c r="C17" i="13"/>
  <c r="D17" i="13"/>
  <c r="E17" i="13"/>
  <c r="F17" i="13"/>
  <c r="G17" i="13"/>
  <c r="H17" i="13"/>
  <c r="A18" i="14" a="1"/>
  <c r="A18" i="14" s="1"/>
  <c r="A18" i="13" a="1"/>
  <c r="A18" i="13" s="1"/>
  <c r="B18" i="14" l="1"/>
  <c r="C18" i="14"/>
  <c r="D18" i="14"/>
  <c r="E18" i="14"/>
  <c r="F18" i="14"/>
  <c r="G18" i="14"/>
  <c r="H18" i="14"/>
  <c r="B18" i="13"/>
  <c r="C18" i="13"/>
  <c r="E18" i="13"/>
  <c r="D18" i="13"/>
  <c r="F18" i="13"/>
  <c r="G18" i="13"/>
  <c r="H18" i="13"/>
  <c r="A19" i="14" a="1"/>
  <c r="A19" i="14" s="1"/>
  <c r="A19" i="13" a="1"/>
  <c r="A19" i="13" s="1"/>
  <c r="C19" i="14" l="1"/>
  <c r="B19" i="14"/>
  <c r="G19" i="14"/>
  <c r="H19" i="14"/>
  <c r="D19" i="14"/>
  <c r="E19" i="14"/>
  <c r="F19" i="14"/>
  <c r="B19" i="13"/>
  <c r="C19" i="13"/>
  <c r="D19" i="13"/>
  <c r="E19" i="13"/>
  <c r="F19" i="13"/>
  <c r="G19" i="13"/>
  <c r="H19" i="13"/>
  <c r="A20" i="14" a="1"/>
  <c r="A20" i="14" s="1"/>
  <c r="A20" i="13" a="1"/>
  <c r="A20" i="13" s="1"/>
  <c r="B20" i="14" l="1"/>
  <c r="C20" i="14"/>
  <c r="D20" i="14"/>
  <c r="E20" i="14"/>
  <c r="F20" i="14"/>
  <c r="G20" i="14"/>
  <c r="H20" i="14"/>
  <c r="B20" i="13"/>
  <c r="C20" i="13"/>
  <c r="D20" i="13"/>
  <c r="E20" i="13"/>
  <c r="F20" i="13"/>
  <c r="G20" i="13"/>
  <c r="H20" i="13"/>
  <c r="A21" i="14" a="1"/>
  <c r="A21" i="14" s="1"/>
  <c r="A21" i="13" a="1"/>
  <c r="A21" i="13" s="1"/>
  <c r="B21" i="14" l="1"/>
  <c r="C21" i="14"/>
  <c r="D21" i="14"/>
  <c r="G21" i="14"/>
  <c r="H21" i="14"/>
  <c r="E21" i="14"/>
  <c r="F21" i="14"/>
  <c r="D21" i="13"/>
  <c r="B21" i="13"/>
  <c r="E21" i="13"/>
  <c r="F21" i="13"/>
  <c r="G21" i="13"/>
  <c r="H21" i="13"/>
  <c r="C21" i="13"/>
  <c r="A22" i="14" a="1"/>
  <c r="A22" i="14" s="1"/>
  <c r="A22" i="13" a="1"/>
  <c r="A22" i="13" s="1"/>
  <c r="B22" i="14" l="1"/>
  <c r="D22" i="14"/>
  <c r="E22" i="14"/>
  <c r="F22" i="14"/>
  <c r="G22" i="14"/>
  <c r="C22" i="14"/>
  <c r="H22" i="14"/>
  <c r="B22" i="13"/>
  <c r="C22" i="13"/>
  <c r="D22" i="13"/>
  <c r="E22" i="13"/>
  <c r="F22" i="13"/>
  <c r="G22" i="13"/>
  <c r="H22" i="13"/>
  <c r="A23" i="14" a="1"/>
  <c r="A23" i="14" s="1"/>
  <c r="A23" i="13" a="1"/>
  <c r="A23" i="13" s="1"/>
  <c r="B23" i="14" l="1"/>
  <c r="C23" i="14"/>
  <c r="D23" i="14"/>
  <c r="G23" i="14"/>
  <c r="H23" i="14"/>
  <c r="E23" i="14"/>
  <c r="F23" i="14"/>
  <c r="B23" i="13"/>
  <c r="C23" i="13"/>
  <c r="D23" i="13"/>
  <c r="E23" i="13"/>
  <c r="F23" i="13"/>
  <c r="G23" i="13"/>
  <c r="H23" i="13"/>
  <c r="A24" i="14" a="1"/>
  <c r="A24" i="14" s="1"/>
  <c r="A24" i="13" a="1"/>
  <c r="A24" i="13" s="1"/>
  <c r="D24" i="14" l="1"/>
  <c r="B24" i="14"/>
  <c r="C24" i="14"/>
  <c r="E24" i="14"/>
  <c r="F24" i="14"/>
  <c r="G24" i="14"/>
  <c r="H24" i="14"/>
  <c r="A25" i="13" a="1"/>
  <c r="A25" i="13" s="1"/>
  <c r="A26" i="13" s="1" a="1"/>
  <c r="A26" i="13" s="1"/>
  <c r="C24" i="13"/>
  <c r="D24" i="13"/>
  <c r="E24" i="13"/>
  <c r="F24" i="13"/>
  <c r="G24" i="13"/>
  <c r="B24" i="13"/>
  <c r="H24" i="13"/>
  <c r="A25" i="14" a="1"/>
  <c r="A25" i="14" s="1"/>
  <c r="C25" i="14" l="1"/>
  <c r="D25" i="14"/>
  <c r="G25" i="14"/>
  <c r="H25" i="14"/>
  <c r="B25" i="14"/>
  <c r="E25" i="14"/>
  <c r="F25" i="14"/>
  <c r="B26" i="13"/>
  <c r="C26" i="13"/>
  <c r="D26" i="13"/>
  <c r="E26" i="13"/>
  <c r="F26" i="13"/>
  <c r="G26" i="13"/>
  <c r="H26" i="13"/>
  <c r="B25" i="13"/>
  <c r="C25" i="13"/>
  <c r="D25" i="13"/>
  <c r="E25" i="13"/>
  <c r="F25" i="13"/>
  <c r="G25" i="13"/>
  <c r="H25" i="13"/>
  <c r="A26" i="14" a="1"/>
  <c r="A26" i="14" s="1"/>
  <c r="A27" i="13" a="1"/>
  <c r="A27" i="13" s="1"/>
  <c r="B26" i="14" l="1"/>
  <c r="C26" i="14"/>
  <c r="D26" i="14"/>
  <c r="E26" i="14"/>
  <c r="F26" i="14"/>
  <c r="G26" i="14"/>
  <c r="H26" i="14"/>
  <c r="B27" i="13"/>
  <c r="C27" i="13"/>
  <c r="D27" i="13"/>
  <c r="E27" i="13"/>
  <c r="F27" i="13"/>
  <c r="G27" i="13"/>
  <c r="H27" i="13"/>
  <c r="A27" i="14" a="1"/>
  <c r="A27" i="14" s="1"/>
  <c r="A28" i="13" a="1"/>
  <c r="A28" i="13" s="1"/>
  <c r="C27" i="14" l="1"/>
  <c r="B27" i="14"/>
  <c r="G27" i="14"/>
  <c r="H27" i="14"/>
  <c r="D27" i="14"/>
  <c r="E27" i="14"/>
  <c r="F27" i="14"/>
  <c r="B28" i="13"/>
  <c r="C28" i="13"/>
  <c r="D28" i="13"/>
  <c r="E28" i="13"/>
  <c r="F28" i="13"/>
  <c r="G28" i="13"/>
  <c r="H28" i="13"/>
  <c r="A28" i="14" a="1"/>
  <c r="A28" i="14" s="1"/>
  <c r="A29" i="13" a="1"/>
  <c r="A29" i="13" s="1"/>
  <c r="B28" i="14" l="1"/>
  <c r="C28" i="14"/>
  <c r="D28" i="14"/>
  <c r="E28" i="14"/>
  <c r="F28" i="14"/>
  <c r="G28" i="14"/>
  <c r="H28" i="14"/>
  <c r="D29" i="13"/>
  <c r="B29" i="13"/>
  <c r="E29" i="13"/>
  <c r="C29" i="13"/>
  <c r="F29" i="13"/>
  <c r="G29" i="13"/>
  <c r="H29" i="13"/>
  <c r="A29" i="14" a="1"/>
  <c r="A29" i="14" s="1"/>
  <c r="A30" i="13" a="1"/>
  <c r="A30" i="13" s="1"/>
  <c r="B29" i="14" l="1"/>
  <c r="C29" i="14"/>
  <c r="D29" i="14"/>
  <c r="G29" i="14"/>
  <c r="H29" i="14"/>
  <c r="E29" i="14"/>
  <c r="F29" i="14"/>
  <c r="B30" i="13"/>
  <c r="C30" i="13"/>
  <c r="D30" i="13"/>
  <c r="E30" i="13"/>
  <c r="F30" i="13"/>
  <c r="G30" i="13"/>
  <c r="H30" i="13"/>
  <c r="A30" i="14" a="1"/>
  <c r="A30" i="14" s="1"/>
  <c r="A31" i="13" a="1"/>
  <c r="A31" i="13" s="1"/>
  <c r="B30" i="14" l="1"/>
  <c r="D30" i="14"/>
  <c r="C30" i="14"/>
  <c r="E30" i="14"/>
  <c r="F30" i="14"/>
  <c r="G30" i="14"/>
  <c r="H30" i="14"/>
  <c r="B31" i="13"/>
  <c r="C31" i="13"/>
  <c r="D31" i="13"/>
  <c r="E31" i="13"/>
  <c r="F31" i="13"/>
  <c r="G31" i="13"/>
  <c r="H31" i="13"/>
  <c r="A31" i="14" a="1"/>
  <c r="A31" i="14" s="1"/>
  <c r="A32" i="13" a="1"/>
  <c r="A32" i="13" s="1"/>
  <c r="B31" i="14" l="1"/>
  <c r="C31" i="14"/>
  <c r="D31" i="14"/>
  <c r="G31" i="14"/>
  <c r="H31" i="14"/>
  <c r="E31" i="14"/>
  <c r="F31" i="14"/>
  <c r="C32" i="13"/>
  <c r="D32" i="13"/>
  <c r="B32" i="13"/>
  <c r="E32" i="13"/>
  <c r="F32" i="13"/>
  <c r="G32" i="13"/>
  <c r="H32" i="13"/>
  <c r="A32" i="14" a="1"/>
  <c r="A32" i="14" s="1"/>
  <c r="A33" i="13" a="1"/>
  <c r="A33" i="13" s="1"/>
  <c r="D32" i="14" l="1"/>
  <c r="B32" i="14"/>
  <c r="C32" i="14"/>
  <c r="E32" i="14"/>
  <c r="F32" i="14"/>
  <c r="G32" i="14"/>
  <c r="H32" i="14"/>
  <c r="B33" i="13"/>
  <c r="C33" i="13"/>
  <c r="D33" i="13"/>
  <c r="E33" i="13"/>
  <c r="F33" i="13"/>
  <c r="G33" i="13"/>
  <c r="H33" i="13"/>
  <c r="A33" i="14" a="1"/>
  <c r="A33" i="14" s="1"/>
  <c r="A34" i="13" a="1"/>
  <c r="A34" i="13" s="1"/>
  <c r="C33" i="14" l="1"/>
  <c r="D33" i="14"/>
  <c r="G33" i="14"/>
  <c r="B33" i="14"/>
  <c r="H33" i="14"/>
  <c r="E33" i="14"/>
  <c r="F33" i="14"/>
  <c r="B34" i="13"/>
  <c r="C34" i="13"/>
  <c r="D34" i="13"/>
  <c r="E34" i="13"/>
  <c r="F34" i="13"/>
  <c r="G34" i="13"/>
  <c r="H34" i="13"/>
  <c r="A34" i="14" a="1"/>
  <c r="A34" i="14" s="1"/>
  <c r="A35" i="13" a="1"/>
  <c r="A35" i="13" s="1"/>
  <c r="B34" i="14" l="1"/>
  <c r="C34" i="14"/>
  <c r="D34" i="14"/>
  <c r="E34" i="14"/>
  <c r="F34" i="14"/>
  <c r="G34" i="14"/>
  <c r="H34" i="14"/>
  <c r="B35" i="13"/>
  <c r="C35" i="13"/>
  <c r="D35" i="13"/>
  <c r="E35" i="13"/>
  <c r="F35" i="13"/>
  <c r="G35" i="13"/>
  <c r="H35" i="13"/>
  <c r="A35" i="14" a="1"/>
  <c r="A35" i="14" s="1"/>
  <c r="A36" i="13" a="1"/>
  <c r="A36" i="13" s="1"/>
  <c r="C35" i="14" l="1"/>
  <c r="B35" i="14"/>
  <c r="G35" i="14"/>
  <c r="H35" i="14"/>
  <c r="D35" i="14"/>
  <c r="E35" i="14"/>
  <c r="F35" i="14"/>
  <c r="B36" i="13"/>
  <c r="C36" i="13"/>
  <c r="D36" i="13"/>
  <c r="E36" i="13"/>
  <c r="F36" i="13"/>
  <c r="G36" i="13"/>
  <c r="H36" i="13"/>
  <c r="A36" i="14" a="1"/>
  <c r="A36" i="14" s="1"/>
  <c r="A37" i="13" a="1"/>
  <c r="A37" i="13" s="1"/>
  <c r="B36" i="14" l="1"/>
  <c r="C36" i="14"/>
  <c r="D36" i="14"/>
  <c r="E36" i="14"/>
  <c r="F36" i="14"/>
  <c r="G36" i="14"/>
  <c r="H36" i="14"/>
  <c r="A38" i="13" a="1"/>
  <c r="A38" i="13" s="1"/>
  <c r="A39" i="13" s="1" a="1"/>
  <c r="A39" i="13" s="1"/>
  <c r="D37" i="13"/>
  <c r="B37" i="13"/>
  <c r="E37" i="13"/>
  <c r="F37" i="13"/>
  <c r="G37" i="13"/>
  <c r="H37" i="13"/>
  <c r="C37" i="13"/>
  <c r="A37" i="14" a="1"/>
  <c r="A37" i="14" s="1"/>
  <c r="B37" i="14" l="1"/>
  <c r="C37" i="14"/>
  <c r="D37" i="14"/>
  <c r="G37" i="14"/>
  <c r="H37" i="14"/>
  <c r="E37" i="14"/>
  <c r="F37" i="14"/>
  <c r="B39" i="13"/>
  <c r="C39" i="13"/>
  <c r="D39" i="13"/>
  <c r="E39" i="13"/>
  <c r="F39" i="13"/>
  <c r="G39" i="13"/>
  <c r="H39" i="13"/>
  <c r="B38" i="13"/>
  <c r="C38" i="13"/>
  <c r="D38" i="13"/>
  <c r="E38" i="13"/>
  <c r="F38" i="13"/>
  <c r="G38" i="13"/>
  <c r="H38" i="13"/>
  <c r="A38" i="14" a="1"/>
  <c r="A38" i="14" s="1"/>
  <c r="A40" i="13" a="1"/>
  <c r="A40" i="13" s="1"/>
  <c r="B38" i="14" l="1"/>
  <c r="D38" i="14"/>
  <c r="E38" i="14"/>
  <c r="C38" i="14"/>
  <c r="F38" i="14"/>
  <c r="G38" i="14"/>
  <c r="H38" i="14"/>
  <c r="C40" i="13"/>
  <c r="D40" i="13"/>
  <c r="B40" i="13"/>
  <c r="F40" i="13"/>
  <c r="H40" i="13"/>
  <c r="E40" i="13"/>
  <c r="G40" i="13"/>
  <c r="A39" i="14" a="1"/>
  <c r="A39" i="14" s="1"/>
  <c r="A41" i="13" a="1"/>
  <c r="A41" i="13" s="1"/>
  <c r="B39" i="14" l="1"/>
  <c r="C39" i="14"/>
  <c r="D39" i="14"/>
  <c r="G39" i="14"/>
  <c r="H39" i="14"/>
  <c r="E39" i="14"/>
  <c r="F39" i="14"/>
  <c r="B41" i="13"/>
  <c r="C41" i="13"/>
  <c r="D41" i="13"/>
  <c r="E41" i="13"/>
  <c r="F41" i="13"/>
  <c r="G41" i="13"/>
  <c r="H41" i="13"/>
  <c r="A40" i="14" a="1"/>
  <c r="A40" i="14" s="1"/>
  <c r="A42" i="13" a="1"/>
  <c r="A42" i="13" s="1"/>
  <c r="D40" i="14" l="1"/>
  <c r="B40" i="14"/>
  <c r="C40" i="14"/>
  <c r="E40" i="14"/>
  <c r="F40" i="14"/>
  <c r="G40" i="14"/>
  <c r="H40" i="14"/>
  <c r="B42" i="13"/>
  <c r="C42" i="13"/>
  <c r="F42" i="13"/>
  <c r="D42" i="13"/>
  <c r="H42" i="13"/>
  <c r="E42" i="13"/>
  <c r="G42" i="13"/>
  <c r="A41" i="14" a="1"/>
  <c r="A41" i="14" s="1"/>
  <c r="A43" i="13" a="1"/>
  <c r="A43" i="13" s="1"/>
  <c r="C41" i="14" l="1"/>
  <c r="D41" i="14"/>
  <c r="G41" i="14"/>
  <c r="H41" i="14"/>
  <c r="B41" i="14"/>
  <c r="E41" i="14"/>
  <c r="F41" i="14"/>
  <c r="B43" i="13"/>
  <c r="C43" i="13"/>
  <c r="D43" i="13"/>
  <c r="F43" i="13"/>
  <c r="G43" i="13"/>
  <c r="H43" i="13"/>
  <c r="E43" i="13"/>
  <c r="A42" i="14" a="1"/>
  <c r="A42" i="14" s="1"/>
  <c r="A44" i="13" a="1"/>
  <c r="A44" i="13" s="1"/>
  <c r="B42" i="14" l="1"/>
  <c r="C42" i="14"/>
  <c r="D42" i="14"/>
  <c r="F42" i="14"/>
  <c r="G42" i="14"/>
  <c r="H42" i="14"/>
  <c r="E42" i="14"/>
  <c r="B44" i="13"/>
  <c r="C44" i="13"/>
  <c r="D44" i="13"/>
  <c r="F44" i="13"/>
  <c r="H44" i="13"/>
  <c r="E44" i="13"/>
  <c r="G44" i="13"/>
  <c r="A43" i="14" a="1"/>
  <c r="A43" i="14" s="1"/>
  <c r="A45" i="13" a="1"/>
  <c r="A45" i="13" s="1"/>
  <c r="C43" i="14" l="1"/>
  <c r="B43" i="14"/>
  <c r="G43" i="14"/>
  <c r="H43" i="14"/>
  <c r="D43" i="14"/>
  <c r="E43" i="14"/>
  <c r="F43" i="14"/>
  <c r="D45" i="13"/>
  <c r="B45" i="13"/>
  <c r="F45" i="13"/>
  <c r="G45" i="13"/>
  <c r="H45" i="13"/>
  <c r="C45" i="13"/>
  <c r="E45" i="13"/>
  <c r="A44" i="14" a="1"/>
  <c r="A44" i="14" s="1"/>
  <c r="A46" i="13" a="1"/>
  <c r="A46" i="13" s="1"/>
  <c r="B44" i="14" l="1"/>
  <c r="C44" i="14"/>
  <c r="D44" i="14"/>
  <c r="F44" i="14"/>
  <c r="H44" i="14"/>
  <c r="E44" i="14"/>
  <c r="G44" i="14"/>
  <c r="B46" i="13"/>
  <c r="C46" i="13"/>
  <c r="D46" i="13"/>
  <c r="F46" i="13"/>
  <c r="H46" i="13"/>
  <c r="E46" i="13"/>
  <c r="G46" i="13"/>
  <c r="A45" i="14" a="1"/>
  <c r="A45" i="14" s="1"/>
  <c r="A47" i="13" a="1"/>
  <c r="A47" i="13" s="1"/>
  <c r="B45" i="14" l="1"/>
  <c r="C45" i="14"/>
  <c r="D45" i="14"/>
  <c r="G45" i="14"/>
  <c r="H45" i="14"/>
  <c r="F45" i="14"/>
  <c r="E45" i="14"/>
  <c r="B47" i="13"/>
  <c r="C47" i="13"/>
  <c r="D47" i="13"/>
  <c r="F47" i="13"/>
  <c r="G47" i="13"/>
  <c r="H47" i="13"/>
  <c r="E47" i="13"/>
  <c r="A46" i="14" a="1"/>
  <c r="A46" i="14" s="1"/>
  <c r="A48" i="13" a="1"/>
  <c r="A48" i="13" s="1"/>
  <c r="B46" i="14" l="1"/>
  <c r="D46" i="14"/>
  <c r="F46" i="14"/>
  <c r="H46" i="14"/>
  <c r="C46" i="14"/>
  <c r="E46" i="14"/>
  <c r="G46" i="14"/>
  <c r="C48" i="13"/>
  <c r="D48" i="13"/>
  <c r="B48" i="13"/>
  <c r="F48" i="13"/>
  <c r="H48" i="13"/>
  <c r="E48" i="13"/>
  <c r="G48" i="13"/>
  <c r="A47" i="14" a="1"/>
  <c r="A47" i="14" s="1"/>
  <c r="A49" i="13" a="1"/>
  <c r="A49" i="13" s="1"/>
  <c r="B47" i="14" l="1"/>
  <c r="C47" i="14"/>
  <c r="D47" i="14"/>
  <c r="G47" i="14"/>
  <c r="H47" i="14"/>
  <c r="E47" i="14"/>
  <c r="F47" i="14"/>
  <c r="B49" i="13"/>
  <c r="C49" i="13"/>
  <c r="D49" i="13"/>
  <c r="F49" i="13"/>
  <c r="G49" i="13"/>
  <c r="H49" i="13"/>
  <c r="E49" i="13"/>
  <c r="A48" i="14" a="1"/>
  <c r="A48" i="14" s="1"/>
  <c r="A50" i="13" a="1"/>
  <c r="A50" i="13" s="1"/>
  <c r="D48" i="14" l="1"/>
  <c r="B48" i="14"/>
  <c r="C48" i="14"/>
  <c r="F48" i="14"/>
  <c r="H48" i="14"/>
  <c r="E48" i="14"/>
  <c r="G48" i="14"/>
  <c r="B50" i="13"/>
  <c r="C50" i="13"/>
  <c r="D50" i="13"/>
  <c r="F50" i="13"/>
  <c r="H50" i="13"/>
  <c r="G50" i="13"/>
  <c r="E50" i="13"/>
  <c r="A49" i="14" a="1"/>
  <c r="A49" i="14" s="1"/>
  <c r="A51" i="13" a="1"/>
  <c r="A51" i="13" s="1"/>
  <c r="C49" i="14" l="1"/>
  <c r="D49" i="14"/>
  <c r="G49" i="14"/>
  <c r="H49" i="14"/>
  <c r="F49" i="14"/>
  <c r="B49" i="14"/>
  <c r="E49" i="14"/>
  <c r="B51" i="13"/>
  <c r="C51" i="13"/>
  <c r="D51" i="13"/>
  <c r="F51" i="13"/>
  <c r="G51" i="13"/>
  <c r="H51" i="13"/>
  <c r="E51" i="13"/>
  <c r="A50" i="14" a="1"/>
  <c r="A50" i="14" s="1"/>
  <c r="A52" i="13" a="1"/>
  <c r="A52" i="13" s="1"/>
  <c r="B50" i="14" l="1"/>
  <c r="C50" i="14"/>
  <c r="D50" i="14"/>
  <c r="F50" i="14"/>
  <c r="H50" i="14"/>
  <c r="E50" i="14"/>
  <c r="G50" i="14"/>
  <c r="B52" i="13"/>
  <c r="C52" i="13"/>
  <c r="D52" i="13"/>
  <c r="F52" i="13"/>
  <c r="H52" i="13"/>
  <c r="E52" i="13"/>
  <c r="G52" i="13"/>
  <c r="A51" i="14" a="1"/>
  <c r="A51" i="14" s="1"/>
  <c r="A53" i="13" a="1"/>
  <c r="A53" i="13" s="1"/>
  <c r="C51" i="14" l="1"/>
  <c r="B51" i="14"/>
  <c r="D51" i="14"/>
  <c r="G51" i="14"/>
  <c r="H51" i="14"/>
  <c r="E51" i="14"/>
  <c r="F51" i="14"/>
  <c r="D53" i="13"/>
  <c r="B53" i="13"/>
  <c r="F53" i="13"/>
  <c r="C53" i="13"/>
  <c r="G53" i="13"/>
  <c r="H53" i="13"/>
  <c r="E53" i="13"/>
  <c r="A52" i="14" a="1"/>
  <c r="A52" i="14" s="1"/>
  <c r="A54" i="13" a="1"/>
  <c r="A54" i="13" s="1"/>
  <c r="B52" i="14" l="1"/>
  <c r="C52" i="14"/>
  <c r="D52" i="14"/>
  <c r="F52" i="14"/>
  <c r="H52" i="14"/>
  <c r="E52" i="14"/>
  <c r="G52" i="14"/>
  <c r="B54" i="13"/>
  <c r="C54" i="13"/>
  <c r="D54" i="13"/>
  <c r="F54" i="13"/>
  <c r="H54" i="13"/>
  <c r="E54" i="13"/>
  <c r="G54" i="13"/>
  <c r="A53" i="14" a="1"/>
  <c r="A53" i="14" s="1"/>
  <c r="A55" i="13" a="1"/>
  <c r="A55" i="13" s="1"/>
  <c r="B53" i="14" l="1"/>
  <c r="C53" i="14"/>
  <c r="D53" i="14"/>
  <c r="G53" i="14"/>
  <c r="H53" i="14"/>
  <c r="F53" i="14"/>
  <c r="E53" i="14"/>
  <c r="B55" i="13"/>
  <c r="C55" i="13"/>
  <c r="D55" i="13"/>
  <c r="F55" i="13"/>
  <c r="G55" i="13"/>
  <c r="H55" i="13"/>
  <c r="E55" i="13"/>
  <c r="A54" i="14" a="1"/>
  <c r="A54" i="14" s="1"/>
  <c r="A56" i="13" a="1"/>
  <c r="A56" i="13" s="1"/>
  <c r="B54" i="14" l="1"/>
  <c r="D54" i="14"/>
  <c r="C54" i="14"/>
  <c r="F54" i="14"/>
  <c r="H54" i="14"/>
  <c r="E54" i="14"/>
  <c r="G54" i="14"/>
  <c r="C56" i="13"/>
  <c r="D56" i="13"/>
  <c r="B56" i="13"/>
  <c r="F56" i="13"/>
  <c r="H56" i="13"/>
  <c r="E56" i="13"/>
  <c r="G56" i="13"/>
  <c r="A55" i="14" a="1"/>
  <c r="A55" i="14" s="1"/>
  <c r="A57" i="13" a="1"/>
  <c r="A57" i="13" s="1"/>
  <c r="B55" i="14" l="1"/>
  <c r="C55" i="14"/>
  <c r="D55" i="14"/>
  <c r="G55" i="14"/>
  <c r="H55" i="14"/>
  <c r="E55" i="14"/>
  <c r="F55" i="14"/>
  <c r="B57" i="13"/>
  <c r="C57" i="13"/>
  <c r="D57" i="13"/>
  <c r="F57" i="13"/>
  <c r="G57" i="13"/>
  <c r="H57" i="13"/>
  <c r="E57" i="13"/>
  <c r="A56" i="14" a="1"/>
  <c r="A56" i="14" s="1"/>
  <c r="A58" i="13" a="1"/>
  <c r="A58" i="13" s="1"/>
  <c r="D56" i="14" l="1"/>
  <c r="B56" i="14"/>
  <c r="C56" i="14"/>
  <c r="F56" i="14"/>
  <c r="H56" i="14"/>
  <c r="E56" i="14"/>
  <c r="G56" i="14"/>
  <c r="B58" i="13"/>
  <c r="C58" i="13"/>
  <c r="D58" i="13"/>
  <c r="F58" i="13"/>
  <c r="H58" i="13"/>
  <c r="E58" i="13"/>
  <c r="G58" i="13"/>
  <c r="A57" i="14" a="1"/>
  <c r="A57" i="14" s="1"/>
  <c r="A59" i="13" a="1"/>
  <c r="A59" i="13" s="1"/>
  <c r="C57" i="14" l="1"/>
  <c r="D57" i="14"/>
  <c r="G57" i="14"/>
  <c r="H57" i="14"/>
  <c r="B57" i="14"/>
  <c r="F57" i="14"/>
  <c r="E57" i="14"/>
  <c r="B59" i="13"/>
  <c r="C59" i="13"/>
  <c r="D59" i="13"/>
  <c r="F59" i="13"/>
  <c r="G59" i="13"/>
  <c r="H59" i="13"/>
  <c r="E59" i="13"/>
  <c r="A58" i="14" a="1"/>
  <c r="A58" i="14" s="1"/>
  <c r="A60" i="13" a="1"/>
  <c r="A60" i="13" s="1"/>
  <c r="B58" i="14" l="1"/>
  <c r="C58" i="14"/>
  <c r="D58" i="14"/>
  <c r="F58" i="14"/>
  <c r="H58" i="14"/>
  <c r="E58" i="14"/>
  <c r="G58" i="14"/>
  <c r="B60" i="13"/>
  <c r="C60" i="13"/>
  <c r="D60" i="13"/>
  <c r="F60" i="13"/>
  <c r="H60" i="13"/>
  <c r="E60" i="13"/>
  <c r="G60" i="13"/>
  <c r="A59" i="14" a="1"/>
  <c r="A59" i="14" s="1"/>
  <c r="A61" i="13" a="1"/>
  <c r="A61" i="13" s="1"/>
  <c r="C59" i="14" l="1"/>
  <c r="B59" i="14"/>
  <c r="G59" i="14"/>
  <c r="H59" i="14"/>
  <c r="D59" i="14"/>
  <c r="E59" i="14"/>
  <c r="F59" i="14"/>
  <c r="D61" i="13"/>
  <c r="B61" i="13"/>
  <c r="F61" i="13"/>
  <c r="H61" i="13"/>
  <c r="C61" i="13"/>
  <c r="E61" i="13"/>
  <c r="G61" i="13"/>
  <c r="A60" i="14" a="1"/>
  <c r="A60" i="14" s="1"/>
  <c r="A62" i="13" a="1"/>
  <c r="A62" i="13" s="1"/>
  <c r="B60" i="14" l="1"/>
  <c r="C60" i="14"/>
  <c r="D60" i="14"/>
  <c r="F60" i="14"/>
  <c r="E60" i="14"/>
  <c r="G60" i="14"/>
  <c r="H60" i="14"/>
  <c r="B62" i="13"/>
  <c r="C62" i="13"/>
  <c r="D62" i="13"/>
  <c r="F62" i="13"/>
  <c r="H62" i="13"/>
  <c r="E62" i="13"/>
  <c r="G62" i="13"/>
  <c r="A61" i="14" a="1"/>
  <c r="A61" i="14" s="1"/>
  <c r="A63" i="13" a="1"/>
  <c r="A63" i="13" s="1"/>
  <c r="B61" i="14" l="1"/>
  <c r="C61" i="14"/>
  <c r="D61" i="14"/>
  <c r="G61" i="14"/>
  <c r="H61" i="14"/>
  <c r="E61" i="14"/>
  <c r="F61" i="14"/>
  <c r="B63" i="13"/>
  <c r="C63" i="13"/>
  <c r="D63" i="13"/>
  <c r="F63" i="13"/>
  <c r="H63" i="13"/>
  <c r="E63" i="13"/>
  <c r="G63" i="13"/>
  <c r="A62" i="14" a="1"/>
  <c r="A62" i="14" s="1"/>
  <c r="A64" i="13" a="1"/>
  <c r="A64" i="13" s="1"/>
  <c r="B62" i="14" l="1"/>
  <c r="D62" i="14"/>
  <c r="F62" i="14"/>
  <c r="C62" i="14"/>
  <c r="E62" i="14"/>
  <c r="G62" i="14"/>
  <c r="H62" i="14"/>
  <c r="C64" i="13"/>
  <c r="D64" i="13"/>
  <c r="F64" i="13"/>
  <c r="B64" i="13"/>
  <c r="H64" i="13"/>
  <c r="E64" i="13"/>
  <c r="G64" i="13"/>
  <c r="A63" i="14" a="1"/>
  <c r="A63" i="14" s="1"/>
  <c r="A65" i="13" a="1"/>
  <c r="A65" i="13" s="1"/>
  <c r="B63" i="14" l="1"/>
  <c r="C63" i="14"/>
  <c r="D63" i="14"/>
  <c r="G63" i="14"/>
  <c r="H63" i="14"/>
  <c r="E63" i="14"/>
  <c r="F63" i="14"/>
  <c r="B65" i="13"/>
  <c r="C65" i="13"/>
  <c r="D65" i="13"/>
  <c r="F65" i="13"/>
  <c r="H65" i="13"/>
  <c r="E65" i="13"/>
  <c r="G65" i="13"/>
  <c r="A64" i="14" a="1"/>
  <c r="A64" i="14" s="1"/>
  <c r="A66" i="13" a="1"/>
  <c r="A66" i="13" s="1"/>
  <c r="D64" i="14" l="1"/>
  <c r="B64" i="14"/>
  <c r="C64" i="14"/>
  <c r="F64" i="14"/>
  <c r="G64" i="14"/>
  <c r="H64" i="14"/>
  <c r="E64" i="14"/>
  <c r="B66" i="13"/>
  <c r="C66" i="13"/>
  <c r="F66" i="13"/>
  <c r="D66" i="13"/>
  <c r="H66" i="13"/>
  <c r="E66" i="13"/>
  <c r="G66" i="13"/>
  <c r="A65" i="14" a="1"/>
  <c r="A65" i="14" s="1"/>
  <c r="A67" i="13" a="1"/>
  <c r="A67" i="13" s="1"/>
  <c r="C65" i="14" l="1"/>
  <c r="D65" i="14"/>
  <c r="G65" i="14"/>
  <c r="H65" i="14"/>
  <c r="B65" i="14"/>
  <c r="E65" i="14"/>
  <c r="F65" i="14"/>
  <c r="B67" i="13"/>
  <c r="C67" i="13"/>
  <c r="D67" i="13"/>
  <c r="F67" i="13"/>
  <c r="H67" i="13"/>
  <c r="E67" i="13"/>
  <c r="G67" i="13"/>
  <c r="A66" i="14" a="1"/>
  <c r="A66" i="14" s="1"/>
  <c r="A68" i="13" a="1"/>
  <c r="A68" i="13" s="1"/>
  <c r="B66" i="14" l="1"/>
  <c r="C66" i="14"/>
  <c r="D66" i="14"/>
  <c r="E66" i="14"/>
  <c r="F66" i="14"/>
  <c r="G66" i="14"/>
  <c r="H66" i="14"/>
  <c r="B68" i="13"/>
  <c r="C68" i="13"/>
  <c r="D68" i="13"/>
  <c r="F68" i="13"/>
  <c r="H68" i="13"/>
  <c r="E68" i="13"/>
  <c r="G68" i="13"/>
  <c r="A67" i="14" a="1"/>
  <c r="A67" i="14" s="1"/>
  <c r="A69" i="13" a="1"/>
  <c r="A69" i="13" s="1"/>
  <c r="C67" i="14" l="1"/>
  <c r="B67" i="14"/>
  <c r="G67" i="14"/>
  <c r="H67" i="14"/>
  <c r="D67" i="14"/>
  <c r="E67" i="14"/>
  <c r="F67" i="14"/>
  <c r="D69" i="13"/>
  <c r="B69" i="13"/>
  <c r="C69" i="13"/>
  <c r="F69" i="13"/>
  <c r="H69" i="13"/>
  <c r="E69" i="13"/>
  <c r="G69" i="13"/>
  <c r="A68" i="14" a="1"/>
  <c r="A68" i="14" s="1"/>
  <c r="A70" i="13" a="1"/>
  <c r="A70" i="13" s="1"/>
  <c r="B68" i="14" l="1"/>
  <c r="C68" i="14"/>
  <c r="D68" i="14"/>
  <c r="E68" i="14"/>
  <c r="F68" i="14"/>
  <c r="G68" i="14"/>
  <c r="H68" i="14"/>
  <c r="B70" i="13"/>
  <c r="C70" i="13"/>
  <c r="D70" i="13"/>
  <c r="F70" i="13"/>
  <c r="H70" i="13"/>
  <c r="E70" i="13"/>
  <c r="G70" i="13"/>
  <c r="A69" i="14" a="1"/>
  <c r="A69" i="14" s="1"/>
  <c r="A71" i="13" a="1"/>
  <c r="A71" i="13" s="1"/>
  <c r="B69" i="14" l="1"/>
  <c r="C69" i="14"/>
  <c r="D69" i="14"/>
  <c r="G69" i="14"/>
  <c r="H69" i="14"/>
  <c r="E69" i="14"/>
  <c r="F69" i="14"/>
  <c r="B71" i="13"/>
  <c r="C71" i="13"/>
  <c r="D71" i="13"/>
  <c r="F71" i="13"/>
  <c r="H71" i="13"/>
  <c r="E71" i="13"/>
  <c r="G71" i="13"/>
  <c r="A70" i="14" a="1"/>
  <c r="A70" i="14" s="1"/>
  <c r="A72" i="13" a="1"/>
  <c r="A72" i="13" s="1"/>
  <c r="B70" i="14" l="1"/>
  <c r="D70" i="14"/>
  <c r="E70" i="14"/>
  <c r="F70" i="14"/>
  <c r="C70" i="14"/>
  <c r="G70" i="14"/>
  <c r="H70" i="14"/>
  <c r="C72" i="13"/>
  <c r="D72" i="13"/>
  <c r="B72" i="13"/>
  <c r="F72" i="13"/>
  <c r="H72" i="13"/>
  <c r="E72" i="13"/>
  <c r="G72" i="13"/>
  <c r="A71" i="14" a="1"/>
  <c r="A71" i="14" s="1"/>
  <c r="A73" i="13" a="1"/>
  <c r="A73" i="13" s="1"/>
  <c r="B71" i="14" l="1"/>
  <c r="C71" i="14"/>
  <c r="D71" i="14"/>
  <c r="G71" i="14"/>
  <c r="H71" i="14"/>
  <c r="E71" i="14"/>
  <c r="F71" i="14"/>
  <c r="B73" i="13"/>
  <c r="C73" i="13"/>
  <c r="D73" i="13"/>
  <c r="F73" i="13"/>
  <c r="H73" i="13"/>
  <c r="E73" i="13"/>
  <c r="G73" i="13"/>
  <c r="A72" i="14" a="1"/>
  <c r="A72" i="14" s="1"/>
  <c r="A74" i="13" a="1"/>
  <c r="A74" i="13" s="1"/>
  <c r="D72" i="14" l="1"/>
  <c r="B72" i="14"/>
  <c r="C72" i="14"/>
  <c r="G72" i="14"/>
  <c r="H72" i="14"/>
  <c r="E72" i="14"/>
  <c r="F72" i="14"/>
  <c r="B74" i="13"/>
  <c r="C74" i="13"/>
  <c r="D74" i="13"/>
  <c r="F74" i="13"/>
  <c r="H74" i="13"/>
  <c r="E74" i="13"/>
  <c r="G74" i="13"/>
  <c r="A73" i="14" a="1"/>
  <c r="A73" i="14" s="1"/>
  <c r="A75" i="13" a="1"/>
  <c r="A75" i="13" s="1"/>
  <c r="C73" i="14" l="1"/>
  <c r="D73" i="14"/>
  <c r="B73" i="14"/>
  <c r="G73" i="14"/>
  <c r="H73" i="14"/>
  <c r="E73" i="14"/>
  <c r="F73" i="14"/>
  <c r="B75" i="13"/>
  <c r="C75" i="13"/>
  <c r="D75" i="13"/>
  <c r="F75" i="13"/>
  <c r="H75" i="13"/>
  <c r="E75" i="13"/>
  <c r="G75" i="13"/>
  <c r="A74" i="14" a="1"/>
  <c r="A74" i="14" s="1"/>
  <c r="A76" i="13" a="1"/>
  <c r="A76" i="13" s="1"/>
  <c r="B74" i="14" l="1"/>
  <c r="C74" i="14"/>
  <c r="D74" i="14"/>
  <c r="E74" i="14"/>
  <c r="F74" i="14"/>
  <c r="G74" i="14"/>
  <c r="H74" i="14"/>
  <c r="B76" i="13"/>
  <c r="C76" i="13"/>
  <c r="D76" i="13"/>
  <c r="F76" i="13"/>
  <c r="H76" i="13"/>
  <c r="E76" i="13"/>
  <c r="G76" i="13"/>
  <c r="A75" i="14" a="1"/>
  <c r="A75" i="14" s="1"/>
  <c r="A77" i="13" a="1"/>
  <c r="A77" i="13" s="1"/>
  <c r="C75" i="14" l="1"/>
  <c r="B75" i="14"/>
  <c r="G75" i="14"/>
  <c r="D75" i="14"/>
  <c r="H75" i="14"/>
  <c r="E75" i="14"/>
  <c r="F75" i="14"/>
  <c r="D77" i="13"/>
  <c r="B77" i="13"/>
  <c r="F77" i="13"/>
  <c r="C77" i="13"/>
  <c r="H77" i="13"/>
  <c r="E77" i="13"/>
  <c r="G77" i="13"/>
  <c r="A76" i="14" a="1"/>
  <c r="A76" i="14" s="1"/>
  <c r="A78" i="13" a="1"/>
  <c r="A78" i="13" s="1"/>
  <c r="B76" i="14" l="1"/>
  <c r="C76" i="14"/>
  <c r="D76" i="14"/>
  <c r="E76" i="14"/>
  <c r="F76" i="14"/>
  <c r="G76" i="14"/>
  <c r="H76" i="14"/>
  <c r="B78" i="13"/>
  <c r="C78" i="13"/>
  <c r="D78" i="13"/>
  <c r="F78" i="13"/>
  <c r="H78" i="13"/>
  <c r="E78" i="13"/>
  <c r="G78" i="13"/>
  <c r="A77" i="14" a="1"/>
  <c r="A77" i="14" s="1"/>
  <c r="A79" i="13" a="1"/>
  <c r="A79" i="13" s="1"/>
  <c r="B77" i="14" l="1"/>
  <c r="C77" i="14"/>
  <c r="D77" i="14"/>
  <c r="G77" i="14"/>
  <c r="H77" i="14"/>
  <c r="E77" i="14"/>
  <c r="F77" i="14"/>
  <c r="B79" i="13"/>
  <c r="C79" i="13"/>
  <c r="D79" i="13"/>
  <c r="F79" i="13"/>
  <c r="H79" i="13"/>
  <c r="E79" i="13"/>
  <c r="G79" i="13"/>
  <c r="A78" i="14" a="1"/>
  <c r="A78" i="14" s="1"/>
  <c r="A80" i="13" a="1"/>
  <c r="A80" i="13" s="1"/>
  <c r="B78" i="14" l="1"/>
  <c r="D78" i="14"/>
  <c r="C78" i="14"/>
  <c r="E78" i="14"/>
  <c r="F78" i="14"/>
  <c r="G78" i="14"/>
  <c r="H78" i="14"/>
  <c r="C80" i="13"/>
  <c r="D80" i="13"/>
  <c r="B80" i="13"/>
  <c r="F80" i="13"/>
  <c r="H80" i="13"/>
  <c r="E80" i="13"/>
  <c r="G80" i="13"/>
  <c r="A79" i="14" a="1"/>
  <c r="A79" i="14" s="1"/>
  <c r="A81" i="13" a="1"/>
  <c r="A81" i="13" s="1"/>
  <c r="B79" i="14" l="1"/>
  <c r="C79" i="14"/>
  <c r="D79" i="14"/>
  <c r="G79" i="14"/>
  <c r="E79" i="14"/>
  <c r="F79" i="14"/>
  <c r="H79" i="14"/>
  <c r="B81" i="13"/>
  <c r="C81" i="13"/>
  <c r="D81" i="13"/>
  <c r="F81" i="13"/>
  <c r="H81" i="13"/>
  <c r="E81" i="13"/>
  <c r="G81" i="13"/>
  <c r="A80" i="14" a="1"/>
  <c r="A80" i="14" s="1"/>
  <c r="A82" i="13" a="1"/>
  <c r="A82" i="13" s="1"/>
  <c r="D80" i="14" l="1"/>
  <c r="B80" i="14"/>
  <c r="C80" i="14"/>
  <c r="F80" i="14"/>
  <c r="G80" i="14"/>
  <c r="H80" i="14"/>
  <c r="E80" i="14"/>
  <c r="B82" i="13"/>
  <c r="C82" i="13"/>
  <c r="D82" i="13"/>
  <c r="F82" i="13"/>
  <c r="H82" i="13"/>
  <c r="E82" i="13"/>
  <c r="G82" i="13"/>
  <c r="A81" i="14" a="1"/>
  <c r="A81" i="14" s="1"/>
  <c r="A83" i="13" a="1"/>
  <c r="A83" i="13" s="1"/>
  <c r="C81" i="14" l="1"/>
  <c r="D81" i="14"/>
  <c r="G81" i="14"/>
  <c r="B81" i="14"/>
  <c r="E81" i="14"/>
  <c r="F81" i="14"/>
  <c r="H81" i="14"/>
  <c r="B83" i="13"/>
  <c r="C83" i="13"/>
  <c r="D83" i="13"/>
  <c r="F83" i="13"/>
  <c r="H83" i="13"/>
  <c r="E83" i="13"/>
  <c r="G83" i="13"/>
  <c r="A82" i="14" a="1"/>
  <c r="A82" i="14" s="1"/>
  <c r="A84" i="13" a="1"/>
  <c r="A84" i="13" s="1"/>
  <c r="B82" i="14" l="1"/>
  <c r="C82" i="14"/>
  <c r="D82" i="14"/>
  <c r="G82" i="14"/>
  <c r="H82" i="14"/>
  <c r="E82" i="14"/>
  <c r="F82" i="14"/>
  <c r="B84" i="13"/>
  <c r="C84" i="13"/>
  <c r="D84" i="13"/>
  <c r="F84" i="13"/>
  <c r="H84" i="13"/>
  <c r="E84" i="13"/>
  <c r="G84" i="13"/>
  <c r="A83" i="14" a="1"/>
  <c r="A83" i="14" s="1"/>
  <c r="A85" i="13" a="1"/>
  <c r="A85" i="13" s="1"/>
  <c r="C83" i="14" l="1"/>
  <c r="B83" i="14"/>
  <c r="G83" i="14"/>
  <c r="D83" i="14"/>
  <c r="E83" i="14"/>
  <c r="F83" i="14"/>
  <c r="H83" i="14"/>
  <c r="D85" i="13"/>
  <c r="B85" i="13"/>
  <c r="F85" i="13"/>
  <c r="H85" i="13"/>
  <c r="C85" i="13"/>
  <c r="E85" i="13"/>
  <c r="G85" i="13"/>
  <c r="A84" i="14" a="1"/>
  <c r="A84" i="14" s="1"/>
  <c r="A86" i="13" a="1"/>
  <c r="A86" i="13" s="1"/>
  <c r="B84" i="14" l="1"/>
  <c r="C84" i="14"/>
  <c r="D84" i="14"/>
  <c r="H84" i="14"/>
  <c r="E84" i="14"/>
  <c r="F84" i="14"/>
  <c r="G84" i="14"/>
  <c r="B86" i="13"/>
  <c r="C86" i="13"/>
  <c r="D86" i="13"/>
  <c r="F86" i="13"/>
  <c r="H86" i="13"/>
  <c r="E86" i="13"/>
  <c r="G86" i="13"/>
  <c r="A85" i="14" a="1"/>
  <c r="A85" i="14" s="1"/>
  <c r="A87" i="13" a="1"/>
  <c r="A87" i="13" s="1"/>
  <c r="B85" i="14" l="1"/>
  <c r="C85" i="14"/>
  <c r="D85" i="14"/>
  <c r="G85" i="14"/>
  <c r="E85" i="14"/>
  <c r="F85" i="14"/>
  <c r="H85" i="14"/>
  <c r="B87" i="13"/>
  <c r="C87" i="13"/>
  <c r="D87" i="13"/>
  <c r="F87" i="13"/>
  <c r="H87" i="13"/>
  <c r="E87" i="13"/>
  <c r="G87" i="13"/>
  <c r="A86" i="14" a="1"/>
  <c r="A86" i="14" s="1"/>
  <c r="A88" i="13" a="1"/>
  <c r="A88" i="13" s="1"/>
  <c r="B86" i="14" l="1"/>
  <c r="D86" i="14"/>
  <c r="C86" i="14"/>
  <c r="E86" i="14"/>
  <c r="F86" i="14"/>
  <c r="G86" i="14"/>
  <c r="H86" i="14"/>
  <c r="C88" i="13"/>
  <c r="D88" i="13"/>
  <c r="F88" i="13"/>
  <c r="B88" i="13"/>
  <c r="H88" i="13"/>
  <c r="E88" i="13"/>
  <c r="G88" i="13"/>
  <c r="A87" i="14" a="1"/>
  <c r="A87" i="14" s="1"/>
  <c r="A89" i="13" a="1"/>
  <c r="A89" i="13" s="1"/>
  <c r="B87" i="14" l="1"/>
  <c r="C87" i="14"/>
  <c r="D87" i="14"/>
  <c r="G87" i="14"/>
  <c r="E87" i="14"/>
  <c r="F87" i="14"/>
  <c r="H87" i="14"/>
  <c r="B89" i="13"/>
  <c r="C89" i="13"/>
  <c r="D89" i="13"/>
  <c r="F89" i="13"/>
  <c r="H89" i="13"/>
  <c r="E89" i="13"/>
  <c r="G89" i="13"/>
  <c r="A88" i="14" a="1"/>
  <c r="A88" i="14" s="1"/>
  <c r="A90" i="13" a="1"/>
  <c r="A90" i="13" s="1"/>
  <c r="D88" i="14" l="1"/>
  <c r="B88" i="14"/>
  <c r="C88" i="14"/>
  <c r="E88" i="14"/>
  <c r="F88" i="14"/>
  <c r="G88" i="14"/>
  <c r="H88" i="14"/>
  <c r="B90" i="13"/>
  <c r="C90" i="13"/>
  <c r="D90" i="13"/>
  <c r="F90" i="13"/>
  <c r="H90" i="13"/>
  <c r="E90" i="13"/>
  <c r="G90" i="13"/>
  <c r="A89" i="14" a="1"/>
  <c r="A89" i="14" s="1"/>
  <c r="A91" i="13" a="1"/>
  <c r="A91" i="13" s="1"/>
  <c r="C89" i="14" l="1"/>
  <c r="D89" i="14"/>
  <c r="G89" i="14"/>
  <c r="B89" i="14"/>
  <c r="F89" i="14"/>
  <c r="H89" i="14"/>
  <c r="E89" i="14"/>
  <c r="B91" i="13"/>
  <c r="C91" i="13"/>
  <c r="D91" i="13"/>
  <c r="F91" i="13"/>
  <c r="H91" i="13"/>
  <c r="E91" i="13"/>
  <c r="G91" i="13"/>
  <c r="A90" i="14" a="1"/>
  <c r="A90" i="14" s="1"/>
  <c r="A92" i="13" a="1"/>
  <c r="A92" i="13" s="1"/>
  <c r="B90" i="14" l="1"/>
  <c r="C90" i="14"/>
  <c r="D90" i="14"/>
  <c r="E90" i="14"/>
  <c r="F90" i="14"/>
  <c r="G90" i="14"/>
  <c r="H90" i="14"/>
  <c r="B92" i="13"/>
  <c r="C92" i="13"/>
  <c r="D92" i="13"/>
  <c r="H92" i="13"/>
  <c r="G92" i="13"/>
  <c r="E92" i="13"/>
  <c r="F92" i="13"/>
  <c r="A91" i="14" a="1"/>
  <c r="A91" i="14" s="1"/>
  <c r="A93" i="13" a="1"/>
  <c r="A93" i="13" s="1"/>
  <c r="C91" i="14" l="1"/>
  <c r="B91" i="14"/>
  <c r="G91" i="14"/>
  <c r="H91" i="14"/>
  <c r="D91" i="14"/>
  <c r="E91" i="14"/>
  <c r="F91" i="14"/>
  <c r="D93" i="13"/>
  <c r="B93" i="13"/>
  <c r="C93" i="13"/>
  <c r="F93" i="13"/>
  <c r="H93" i="13"/>
  <c r="E93" i="13"/>
  <c r="G93" i="13"/>
  <c r="A92" i="14" a="1"/>
  <c r="A92" i="14" s="1"/>
  <c r="A94" i="13" a="1"/>
  <c r="A94" i="13" s="1"/>
  <c r="B92" i="14" l="1"/>
  <c r="C92" i="14"/>
  <c r="D92" i="14"/>
  <c r="E92" i="14"/>
  <c r="F92" i="14"/>
  <c r="G92" i="14"/>
  <c r="H92" i="14"/>
  <c r="B94" i="13"/>
  <c r="C94" i="13"/>
  <c r="D94" i="13"/>
  <c r="H94" i="13"/>
  <c r="E94" i="13"/>
  <c r="F94" i="13"/>
  <c r="G94" i="13"/>
  <c r="A93" i="14" a="1"/>
  <c r="A93" i="14" s="1"/>
  <c r="A95" i="13" a="1"/>
  <c r="A95" i="13" s="1"/>
  <c r="B93" i="14" l="1"/>
  <c r="C93" i="14"/>
  <c r="D93" i="14"/>
  <c r="G93" i="14"/>
  <c r="E93" i="14"/>
  <c r="F93" i="14"/>
  <c r="H93" i="14"/>
  <c r="B95" i="13"/>
  <c r="C95" i="13"/>
  <c r="D95" i="13"/>
  <c r="F95" i="13"/>
  <c r="H95" i="13"/>
  <c r="E95" i="13"/>
  <c r="G95" i="13"/>
  <c r="A94" i="14" a="1"/>
  <c r="A94" i="14" s="1"/>
  <c r="A96" i="13" a="1"/>
  <c r="A96" i="13" s="1"/>
  <c r="B94" i="14" l="1"/>
  <c r="D94" i="14"/>
  <c r="C94" i="14"/>
  <c r="E94" i="14"/>
  <c r="F94" i="14"/>
  <c r="G94" i="14"/>
  <c r="H94" i="14"/>
  <c r="C96" i="13"/>
  <c r="D96" i="13"/>
  <c r="B96" i="13"/>
  <c r="H96" i="13"/>
  <c r="E96" i="13"/>
  <c r="F96" i="13"/>
  <c r="G96" i="13"/>
  <c r="A95" i="14" a="1"/>
  <c r="A95" i="14" s="1"/>
  <c r="A97" i="13" a="1"/>
  <c r="A97" i="13" s="1"/>
  <c r="B95" i="14" l="1"/>
  <c r="C95" i="14"/>
  <c r="D95" i="14"/>
  <c r="G95" i="14"/>
  <c r="E95" i="14"/>
  <c r="F95" i="14"/>
  <c r="H95" i="14"/>
  <c r="B97" i="13"/>
  <c r="C97" i="13"/>
  <c r="D97" i="13"/>
  <c r="F97" i="13"/>
  <c r="H97" i="13"/>
  <c r="E97" i="13"/>
  <c r="G97" i="13"/>
  <c r="A96" i="14" a="1"/>
  <c r="A96" i="14" s="1"/>
  <c r="A98" i="13" a="1"/>
  <c r="A98" i="13" s="1"/>
  <c r="D96" i="14" l="1"/>
  <c r="B96" i="14"/>
  <c r="C96" i="14"/>
  <c r="F96" i="14"/>
  <c r="G96" i="14"/>
  <c r="H96" i="14"/>
  <c r="E96" i="14"/>
  <c r="B98" i="13"/>
  <c r="C98" i="13"/>
  <c r="D98" i="13"/>
  <c r="H98" i="13"/>
  <c r="E98" i="13"/>
  <c r="F98" i="13"/>
  <c r="G98" i="13"/>
  <c r="A97" i="14" a="1"/>
  <c r="A97" i="14" s="1"/>
  <c r="A99" i="13" a="1"/>
  <c r="A99" i="13" s="1"/>
  <c r="C97" i="14" l="1"/>
  <c r="D97" i="14"/>
  <c r="G97" i="14"/>
  <c r="B97" i="14"/>
  <c r="E97" i="14"/>
  <c r="F97" i="14"/>
  <c r="H97" i="14"/>
  <c r="B99" i="13"/>
  <c r="C99" i="13"/>
  <c r="D99" i="13"/>
  <c r="F99" i="13"/>
  <c r="H99" i="13"/>
  <c r="E99" i="13"/>
  <c r="G99" i="13"/>
  <c r="A98" i="14" a="1"/>
  <c r="A98" i="14" s="1"/>
  <c r="A100" i="13" a="1"/>
  <c r="A100" i="13" s="1"/>
  <c r="B98" i="14" l="1"/>
  <c r="C98" i="14"/>
  <c r="D98" i="14"/>
  <c r="G98" i="14"/>
  <c r="H98" i="14"/>
  <c r="E98" i="14"/>
  <c r="F98" i="14"/>
  <c r="B100" i="13"/>
  <c r="C100" i="13"/>
  <c r="D100" i="13"/>
  <c r="H100" i="13"/>
  <c r="E100" i="13"/>
  <c r="F100" i="13"/>
  <c r="G100" i="13"/>
  <c r="A99" i="14" a="1"/>
  <c r="A99" i="14" s="1"/>
  <c r="A101" i="13" a="1"/>
  <c r="A101" i="13" s="1"/>
  <c r="C99" i="14" l="1"/>
  <c r="B99" i="14"/>
  <c r="G99" i="14"/>
  <c r="D99" i="14"/>
  <c r="E99" i="14"/>
  <c r="F99" i="14"/>
  <c r="H99" i="14"/>
  <c r="D101" i="13"/>
  <c r="B101" i="13"/>
  <c r="F101" i="13"/>
  <c r="H101" i="13"/>
  <c r="C101" i="13"/>
  <c r="E101" i="13"/>
  <c r="G101" i="13"/>
  <c r="A100" i="14" a="1"/>
  <c r="A100" i="14" s="1"/>
  <c r="A102" i="13" a="1"/>
  <c r="A102" i="13" s="1"/>
  <c r="B100" i="14" l="1"/>
  <c r="C100" i="14"/>
  <c r="D100" i="14"/>
  <c r="H100" i="14"/>
  <c r="E100" i="14"/>
  <c r="F100" i="14"/>
  <c r="G100" i="14"/>
  <c r="B102" i="13"/>
  <c r="C102" i="13"/>
  <c r="D102" i="13"/>
  <c r="H102" i="13"/>
  <c r="F102" i="13"/>
  <c r="G102" i="13"/>
  <c r="E102" i="13"/>
  <c r="A101" i="14" a="1"/>
  <c r="A101" i="14" s="1"/>
  <c r="A103" i="13" a="1"/>
  <c r="A103" i="13" s="1"/>
  <c r="B101" i="14" l="1"/>
  <c r="C101" i="14"/>
  <c r="D101" i="14"/>
  <c r="G101" i="14"/>
  <c r="E101" i="14"/>
  <c r="F101" i="14"/>
  <c r="H101" i="14"/>
  <c r="B103" i="13"/>
  <c r="C103" i="13"/>
  <c r="D103" i="13"/>
  <c r="F103" i="13"/>
  <c r="H103" i="13"/>
  <c r="E103" i="13"/>
  <c r="G103" i="13"/>
  <c r="A102" i="14" a="1"/>
  <c r="A102" i="14" s="1"/>
  <c r="A104" i="13" a="1"/>
  <c r="A104" i="13" s="1"/>
  <c r="B102" i="14" l="1"/>
  <c r="D102" i="14"/>
  <c r="C102" i="14"/>
  <c r="E102" i="14"/>
  <c r="F102" i="14"/>
  <c r="G102" i="14"/>
  <c r="H102" i="14"/>
  <c r="C104" i="13"/>
  <c r="D104" i="13"/>
  <c r="B104" i="13"/>
  <c r="H104" i="13"/>
  <c r="E104" i="13"/>
  <c r="F104" i="13"/>
  <c r="G104" i="13"/>
  <c r="A103" i="14" a="1"/>
  <c r="A103" i="14" s="1"/>
  <c r="A105" i="13" a="1"/>
  <c r="A105" i="13" s="1"/>
  <c r="B103" i="14" l="1"/>
  <c r="C103" i="14"/>
  <c r="D103" i="14"/>
  <c r="G103" i="14"/>
  <c r="E103" i="14"/>
  <c r="F103" i="14"/>
  <c r="H103" i="14"/>
  <c r="B105" i="13"/>
  <c r="C105" i="13"/>
  <c r="D105" i="13"/>
  <c r="F105" i="13"/>
  <c r="H105" i="13"/>
  <c r="G105" i="13"/>
  <c r="E105" i="13"/>
  <c r="A104" i="14" a="1"/>
  <c r="A104" i="14" s="1"/>
  <c r="A106" i="13" a="1"/>
  <c r="A106" i="13" s="1"/>
  <c r="B104" i="14" l="1"/>
  <c r="C104" i="14"/>
  <c r="D104" i="14"/>
  <c r="E104" i="14"/>
  <c r="F104" i="14"/>
  <c r="G104" i="14"/>
  <c r="H104" i="14"/>
  <c r="B106" i="13"/>
  <c r="C106" i="13"/>
  <c r="D106" i="13"/>
  <c r="H106" i="13"/>
  <c r="E106" i="13"/>
  <c r="F106" i="13"/>
  <c r="G106" i="13"/>
  <c r="A105" i="14" a="1"/>
  <c r="A105" i="14" s="1"/>
  <c r="A107" i="13" a="1"/>
  <c r="A107" i="13" s="1"/>
  <c r="C105" i="14" l="1"/>
  <c r="D105" i="14"/>
  <c r="G105" i="14"/>
  <c r="B105" i="14"/>
  <c r="F105" i="14"/>
  <c r="H105" i="14"/>
  <c r="E105" i="14"/>
  <c r="B107" i="13"/>
  <c r="C107" i="13"/>
  <c r="D107" i="13"/>
  <c r="F107" i="13"/>
  <c r="H107" i="13"/>
  <c r="E107" i="13"/>
  <c r="G107" i="13"/>
  <c r="A106" i="14" a="1"/>
  <c r="A106" i="14" s="1"/>
  <c r="A108" i="13" a="1"/>
  <c r="A108" i="13" s="1"/>
  <c r="B106" i="14" l="1"/>
  <c r="C106" i="14"/>
  <c r="D106" i="14"/>
  <c r="E106" i="14"/>
  <c r="F106" i="14"/>
  <c r="G106" i="14"/>
  <c r="H106" i="14"/>
  <c r="B108" i="13"/>
  <c r="C108" i="13"/>
  <c r="D108" i="13"/>
  <c r="H108" i="13"/>
  <c r="G108" i="13"/>
  <c r="E108" i="13"/>
  <c r="F108" i="13"/>
  <c r="A107" i="14" a="1"/>
  <c r="A107" i="14" s="1"/>
  <c r="A109" i="13" a="1"/>
  <c r="A109" i="13" s="1"/>
  <c r="B107" i="14" l="1"/>
  <c r="G107" i="14"/>
  <c r="C107" i="14"/>
  <c r="H107" i="14"/>
  <c r="D107" i="14"/>
  <c r="E107" i="14"/>
  <c r="F107" i="14"/>
  <c r="D109" i="13"/>
  <c r="B109" i="13"/>
  <c r="F109" i="13"/>
  <c r="H109" i="13"/>
  <c r="C109" i="13"/>
  <c r="E109" i="13"/>
  <c r="G109" i="13"/>
  <c r="A108" i="14" a="1"/>
  <c r="A108" i="14" s="1"/>
  <c r="A110" i="13" a="1"/>
  <c r="A110" i="13" s="1"/>
  <c r="B108" i="14" l="1"/>
  <c r="C108" i="14"/>
  <c r="D108" i="14"/>
  <c r="E108" i="14"/>
  <c r="F108" i="14"/>
  <c r="G108" i="14"/>
  <c r="H108" i="14"/>
  <c r="B110" i="13"/>
  <c r="C110" i="13"/>
  <c r="D110" i="13"/>
  <c r="H110" i="13"/>
  <c r="E110" i="13"/>
  <c r="F110" i="13"/>
  <c r="G110" i="13"/>
  <c r="A109" i="14" a="1"/>
  <c r="A109" i="14" s="1"/>
  <c r="A111" i="13" a="1"/>
  <c r="A111" i="13" s="1"/>
  <c r="B109" i="14" l="1"/>
  <c r="C109" i="14"/>
  <c r="D109" i="14"/>
  <c r="G109" i="14"/>
  <c r="E109" i="14"/>
  <c r="F109" i="14"/>
  <c r="H109" i="14"/>
  <c r="B111" i="13"/>
  <c r="C111" i="13"/>
  <c r="D111" i="13"/>
  <c r="F111" i="13"/>
  <c r="H111" i="13"/>
  <c r="E111" i="13"/>
  <c r="G111" i="13"/>
  <c r="A110" i="14" a="1"/>
  <c r="A110" i="14" s="1"/>
  <c r="A112" i="13" a="1"/>
  <c r="A112" i="13" s="1"/>
  <c r="D110" i="14" l="1"/>
  <c r="B110" i="14"/>
  <c r="C110" i="14"/>
  <c r="E110" i="14"/>
  <c r="F110" i="14"/>
  <c r="G110" i="14"/>
  <c r="H110" i="14"/>
  <c r="C112" i="13"/>
  <c r="D112" i="13"/>
  <c r="B112" i="13"/>
  <c r="H112" i="13"/>
  <c r="E112" i="13"/>
  <c r="F112" i="13"/>
  <c r="G112" i="13"/>
  <c r="A111" i="14" a="1"/>
  <c r="A111" i="14" s="1"/>
  <c r="A113" i="13" a="1"/>
  <c r="A113" i="13" s="1"/>
  <c r="B111" i="14" l="1"/>
  <c r="C111" i="14"/>
  <c r="D111" i="14"/>
  <c r="G111" i="14"/>
  <c r="E111" i="14"/>
  <c r="F111" i="14"/>
  <c r="H111" i="14"/>
  <c r="B113" i="13"/>
  <c r="C113" i="13"/>
  <c r="D113" i="13"/>
  <c r="F113" i="13"/>
  <c r="H113" i="13"/>
  <c r="E113" i="13"/>
  <c r="G113" i="13"/>
  <c r="A112" i="14" a="1"/>
  <c r="A112" i="14" s="1"/>
  <c r="A114" i="13" a="1"/>
  <c r="A114" i="13" s="1"/>
  <c r="B112" i="14" l="1"/>
  <c r="C112" i="14"/>
  <c r="D112" i="14"/>
  <c r="F112" i="14"/>
  <c r="G112" i="14"/>
  <c r="H112" i="14"/>
  <c r="E112" i="14"/>
  <c r="B114" i="13"/>
  <c r="C114" i="13"/>
  <c r="D114" i="13"/>
  <c r="H114" i="13"/>
  <c r="E114" i="13"/>
  <c r="F114" i="13"/>
  <c r="G114" i="13"/>
  <c r="A113" i="14" a="1"/>
  <c r="A113" i="14" s="1"/>
  <c r="A115" i="13" a="1"/>
  <c r="A115" i="13" s="1"/>
  <c r="C113" i="14" l="1"/>
  <c r="D113" i="14"/>
  <c r="G113" i="14"/>
  <c r="B113" i="14"/>
  <c r="E113" i="14"/>
  <c r="F113" i="14"/>
  <c r="H113" i="14"/>
  <c r="B115" i="13"/>
  <c r="C115" i="13"/>
  <c r="D115" i="13"/>
  <c r="F115" i="13"/>
  <c r="H115" i="13"/>
  <c r="E115" i="13"/>
  <c r="G115" i="13"/>
  <c r="A114" i="14" a="1"/>
  <c r="A114" i="14" s="1"/>
  <c r="A116" i="13" a="1"/>
  <c r="A116" i="13" s="1"/>
  <c r="B114" i="14" l="1"/>
  <c r="C114" i="14"/>
  <c r="D114" i="14"/>
  <c r="G114" i="14"/>
  <c r="H114" i="14"/>
  <c r="E114" i="14"/>
  <c r="F114" i="14"/>
  <c r="B116" i="13"/>
  <c r="C116" i="13"/>
  <c r="D116" i="13"/>
  <c r="H116" i="13"/>
  <c r="E116" i="13"/>
  <c r="F116" i="13"/>
  <c r="G116" i="13"/>
  <c r="A115" i="14" a="1"/>
  <c r="A115" i="14" s="1"/>
  <c r="A117" i="13" a="1"/>
  <c r="A117" i="13" s="1"/>
  <c r="B115" i="14" l="1"/>
  <c r="G115" i="14"/>
  <c r="C115" i="14"/>
  <c r="D115" i="14"/>
  <c r="E115" i="14"/>
  <c r="F115" i="14"/>
  <c r="H115" i="14"/>
  <c r="D117" i="13"/>
  <c r="B117" i="13"/>
  <c r="F117" i="13"/>
  <c r="C117" i="13"/>
  <c r="H117" i="13"/>
  <c r="E117" i="13"/>
  <c r="G117" i="13"/>
  <c r="A116" i="14" a="1"/>
  <c r="A116" i="14" s="1"/>
  <c r="A118" i="13" a="1"/>
  <c r="A118" i="13" s="1"/>
  <c r="B116" i="14" l="1"/>
  <c r="C116" i="14"/>
  <c r="D116" i="14"/>
  <c r="H116" i="14"/>
  <c r="E116" i="14"/>
  <c r="F116" i="14"/>
  <c r="G116" i="14"/>
  <c r="B118" i="13"/>
  <c r="C118" i="13"/>
  <c r="D118" i="13"/>
  <c r="H118" i="13"/>
  <c r="F118" i="13"/>
  <c r="G118" i="13"/>
  <c r="E118" i="13"/>
  <c r="A117" i="14" a="1"/>
  <c r="A117" i="14" s="1"/>
  <c r="A119" i="13" a="1"/>
  <c r="A119" i="13" s="1"/>
  <c r="B117" i="14" l="1"/>
  <c r="C117" i="14"/>
  <c r="D117" i="14"/>
  <c r="G117" i="14"/>
  <c r="E117" i="14"/>
  <c r="F117" i="14"/>
  <c r="H117" i="14"/>
  <c r="A120" i="13" a="1"/>
  <c r="A120" i="13" s="1"/>
  <c r="A121" i="13" s="1" a="1"/>
  <c r="A121" i="13" s="1"/>
  <c r="B119" i="13"/>
  <c r="C119" i="13"/>
  <c r="D119" i="13"/>
  <c r="H119" i="13"/>
  <c r="E119" i="13"/>
  <c r="F119" i="13"/>
  <c r="G119" i="13"/>
  <c r="A118" i="14" a="1"/>
  <c r="A118" i="14" s="1"/>
  <c r="D118" i="14" l="1"/>
  <c r="B118" i="14"/>
  <c r="E118" i="14"/>
  <c r="C118" i="14"/>
  <c r="F118" i="14"/>
  <c r="G118" i="14"/>
  <c r="H118" i="14"/>
  <c r="B121" i="13"/>
  <c r="C121" i="13"/>
  <c r="D121" i="13"/>
  <c r="H121" i="13"/>
  <c r="E121" i="13"/>
  <c r="F121" i="13"/>
  <c r="G121" i="13"/>
  <c r="C120" i="13"/>
  <c r="D120" i="13"/>
  <c r="B120" i="13"/>
  <c r="H120" i="13"/>
  <c r="E120" i="13"/>
  <c r="F120" i="13"/>
  <c r="G120" i="13"/>
  <c r="A119" i="14" a="1"/>
  <c r="A119" i="14" s="1"/>
  <c r="A122" i="13" a="1"/>
  <c r="A122" i="13" s="1"/>
  <c r="B119" i="14" l="1"/>
  <c r="C119" i="14"/>
  <c r="D119" i="14"/>
  <c r="G119" i="14"/>
  <c r="E119" i="14"/>
  <c r="F119" i="14"/>
  <c r="H119" i="14"/>
  <c r="B122" i="13"/>
  <c r="C122" i="13"/>
  <c r="D122" i="13"/>
  <c r="H122" i="13"/>
  <c r="E122" i="13"/>
  <c r="F122" i="13"/>
  <c r="G122" i="13"/>
  <c r="A120" i="14" a="1"/>
  <c r="A120" i="14" s="1"/>
  <c r="A123" i="13" a="1"/>
  <c r="A123" i="13" s="1"/>
  <c r="B120" i="14" l="1"/>
  <c r="C120" i="14"/>
  <c r="D120" i="14"/>
  <c r="E120" i="14"/>
  <c r="F120" i="14"/>
  <c r="G120" i="14"/>
  <c r="H120" i="14"/>
  <c r="B123" i="13"/>
  <c r="C123" i="13"/>
  <c r="D123" i="13"/>
  <c r="H123" i="13"/>
  <c r="G123" i="13"/>
  <c r="E123" i="13"/>
  <c r="F123" i="13"/>
  <c r="A121" i="14" a="1"/>
  <c r="A121" i="14" s="1"/>
  <c r="A124" i="13" a="1"/>
  <c r="A124" i="13" s="1"/>
  <c r="C121" i="14" l="1"/>
  <c r="D121" i="14"/>
  <c r="G121" i="14"/>
  <c r="B121" i="14"/>
  <c r="F121" i="14"/>
  <c r="H121" i="14"/>
  <c r="E121" i="14"/>
  <c r="B124" i="13"/>
  <c r="C124" i="13"/>
  <c r="D124" i="13"/>
  <c r="H124" i="13"/>
  <c r="E124" i="13"/>
  <c r="F124" i="13"/>
  <c r="G124" i="13"/>
  <c r="A122" i="14" a="1"/>
  <c r="A122" i="14" s="1"/>
  <c r="A125" i="13" a="1"/>
  <c r="A125" i="13" s="1"/>
  <c r="B122" i="14" l="1"/>
  <c r="C122" i="14"/>
  <c r="D122" i="14"/>
  <c r="E122" i="14"/>
  <c r="F122" i="14"/>
  <c r="G122" i="14"/>
  <c r="H122" i="14"/>
  <c r="D125" i="13"/>
  <c r="B125" i="13"/>
  <c r="H125" i="13"/>
  <c r="C125" i="13"/>
  <c r="E125" i="13"/>
  <c r="F125" i="13"/>
  <c r="G125" i="13"/>
  <c r="A123" i="14" a="1"/>
  <c r="A123" i="14" s="1"/>
  <c r="A126" i="13" a="1"/>
  <c r="A126" i="13" s="1"/>
  <c r="B123" i="14" l="1"/>
  <c r="C123" i="14"/>
  <c r="D123" i="14"/>
  <c r="G123" i="14"/>
  <c r="H123" i="14"/>
  <c r="E123" i="14"/>
  <c r="F123" i="14"/>
  <c r="B126" i="13"/>
  <c r="C126" i="13"/>
  <c r="D126" i="13"/>
  <c r="H126" i="13"/>
  <c r="F126" i="13"/>
  <c r="G126" i="13"/>
  <c r="E126" i="13"/>
  <c r="A124" i="14" a="1"/>
  <c r="A124" i="14" s="1"/>
  <c r="A127" i="13" a="1"/>
  <c r="A127" i="13" s="1"/>
  <c r="B124" i="14" l="1"/>
  <c r="C124" i="14"/>
  <c r="D124" i="14"/>
  <c r="E124" i="14"/>
  <c r="F124" i="14"/>
  <c r="G124" i="14"/>
  <c r="H124" i="14"/>
  <c r="B127" i="13"/>
  <c r="C127" i="13"/>
  <c r="D127" i="13"/>
  <c r="H127" i="13"/>
  <c r="E127" i="13"/>
  <c r="F127" i="13"/>
  <c r="G127" i="13"/>
  <c r="A125" i="14" a="1"/>
  <c r="A125" i="14" s="1"/>
  <c r="A128" i="13" a="1"/>
  <c r="A128" i="13" s="1"/>
  <c r="B125" i="14" l="1"/>
  <c r="C125" i="14"/>
  <c r="D125" i="14"/>
  <c r="G125" i="14"/>
  <c r="H125" i="14"/>
  <c r="E125" i="14"/>
  <c r="F125" i="14"/>
  <c r="C128" i="13"/>
  <c r="D128" i="13"/>
  <c r="B128" i="13"/>
  <c r="H128" i="13"/>
  <c r="E128" i="13"/>
  <c r="F128" i="13"/>
  <c r="G128" i="13"/>
  <c r="A126" i="14" a="1"/>
  <c r="A126" i="14" s="1"/>
  <c r="A129" i="13" a="1"/>
  <c r="A129" i="13" s="1"/>
  <c r="D126" i="14" l="1"/>
  <c r="B126" i="14"/>
  <c r="C126" i="14"/>
  <c r="E126" i="14"/>
  <c r="F126" i="14"/>
  <c r="G126" i="14"/>
  <c r="H126" i="14"/>
  <c r="B129" i="13"/>
  <c r="C129" i="13"/>
  <c r="D129" i="13"/>
  <c r="E129" i="13"/>
  <c r="F129" i="13"/>
  <c r="G129" i="13"/>
  <c r="H129" i="13"/>
  <c r="A127" i="14" a="1"/>
  <c r="A127" i="14" s="1"/>
  <c r="A130" i="13" a="1"/>
  <c r="A130" i="13" s="1"/>
  <c r="B127" i="14" l="1"/>
  <c r="C127" i="14"/>
  <c r="D127" i="14"/>
  <c r="G127" i="14"/>
  <c r="H127" i="14"/>
  <c r="E127" i="14"/>
  <c r="F127" i="14"/>
  <c r="B130" i="13"/>
  <c r="C130" i="13"/>
  <c r="D130" i="13"/>
  <c r="H130" i="13"/>
  <c r="E130" i="13"/>
  <c r="F130" i="13"/>
  <c r="G130" i="13"/>
  <c r="A128" i="14" a="1"/>
  <c r="A128" i="14" s="1"/>
  <c r="A131" i="13" a="1"/>
  <c r="A131" i="13" s="1"/>
  <c r="B128" i="14" l="1"/>
  <c r="C128" i="14"/>
  <c r="D128" i="14"/>
  <c r="E128" i="14"/>
  <c r="F128" i="14"/>
  <c r="G128" i="14"/>
  <c r="H128" i="14"/>
  <c r="B131" i="13"/>
  <c r="C131" i="13"/>
  <c r="D131" i="13"/>
  <c r="F131" i="13"/>
  <c r="G131" i="13"/>
  <c r="H131" i="13"/>
  <c r="E131" i="13"/>
  <c r="A129" i="14" a="1"/>
  <c r="A129" i="14" s="1"/>
  <c r="A132" i="13" a="1"/>
  <c r="A132" i="13" s="1"/>
  <c r="C129" i="14" l="1"/>
  <c r="D129" i="14"/>
  <c r="G129" i="14"/>
  <c r="H129" i="14"/>
  <c r="B129" i="14"/>
  <c r="E129" i="14"/>
  <c r="F129" i="14"/>
  <c r="B132" i="13"/>
  <c r="C132" i="13"/>
  <c r="D132" i="13"/>
  <c r="H132" i="13"/>
  <c r="E132" i="13"/>
  <c r="F132" i="13"/>
  <c r="G132" i="13"/>
  <c r="A130" i="14" a="1"/>
  <c r="A130" i="14" s="1"/>
  <c r="A133" i="13" a="1"/>
  <c r="A133" i="13" s="1"/>
  <c r="B130" i="14" l="1"/>
  <c r="C130" i="14"/>
  <c r="D130" i="14"/>
  <c r="E130" i="14"/>
  <c r="F130" i="14"/>
  <c r="G130" i="14"/>
  <c r="H130" i="14"/>
  <c r="D133" i="13"/>
  <c r="B133" i="13"/>
  <c r="C133" i="13"/>
  <c r="G133" i="13"/>
  <c r="H133" i="13"/>
  <c r="E133" i="13"/>
  <c r="F133" i="13"/>
  <c r="A131" i="14" a="1"/>
  <c r="A131" i="14" s="1"/>
  <c r="A134" i="13" a="1"/>
  <c r="A134" i="13" s="1"/>
  <c r="B131" i="14" l="1"/>
  <c r="C131" i="14"/>
  <c r="D131" i="14"/>
  <c r="G131" i="14"/>
  <c r="H131" i="14"/>
  <c r="E131" i="14"/>
  <c r="F131" i="14"/>
  <c r="B134" i="13"/>
  <c r="C134" i="13"/>
  <c r="D134" i="13"/>
  <c r="H134" i="13"/>
  <c r="E134" i="13"/>
  <c r="F134" i="13"/>
  <c r="G134" i="13"/>
  <c r="A132" i="14" a="1"/>
  <c r="A132" i="14" s="1"/>
  <c r="A135" i="13" a="1"/>
  <c r="A135" i="13" s="1"/>
  <c r="B132" i="14" l="1"/>
  <c r="C132" i="14"/>
  <c r="D132" i="14"/>
  <c r="E132" i="14"/>
  <c r="F132" i="14"/>
  <c r="G132" i="14"/>
  <c r="H132" i="14"/>
  <c r="B135" i="13"/>
  <c r="C135" i="13"/>
  <c r="D135" i="13"/>
  <c r="H135" i="13"/>
  <c r="E135" i="13"/>
  <c r="F135" i="13"/>
  <c r="G135" i="13"/>
  <c r="A133" i="14" a="1"/>
  <c r="A133" i="14" s="1"/>
  <c r="A136" i="13" a="1"/>
  <c r="A136" i="13" s="1"/>
  <c r="B133" i="14" l="1"/>
  <c r="C133" i="14"/>
  <c r="D133" i="14"/>
  <c r="G133" i="14"/>
  <c r="H133" i="14"/>
  <c r="E133" i="14"/>
  <c r="F133" i="14"/>
  <c r="C136" i="13"/>
  <c r="D136" i="13"/>
  <c r="B136" i="13"/>
  <c r="E136" i="13"/>
  <c r="F136" i="13"/>
  <c r="G136" i="13"/>
  <c r="H136" i="13"/>
  <c r="A134" i="14" a="1"/>
  <c r="A134" i="14" s="1"/>
  <c r="A137" i="13" a="1"/>
  <c r="A137" i="13" s="1"/>
  <c r="D134" i="14" l="1"/>
  <c r="B134" i="14"/>
  <c r="C134" i="14"/>
  <c r="E134" i="14"/>
  <c r="F134" i="14"/>
  <c r="G134" i="14"/>
  <c r="H134" i="14"/>
  <c r="B137" i="13"/>
  <c r="C137" i="13"/>
  <c r="D137" i="13"/>
  <c r="H137" i="13"/>
  <c r="E137" i="13"/>
  <c r="F137" i="13"/>
  <c r="G137" i="13"/>
  <c r="A135" i="14" a="1"/>
  <c r="A135" i="14" s="1"/>
  <c r="A138" i="13" a="1"/>
  <c r="A138" i="13" s="1"/>
  <c r="B135" i="14" l="1"/>
  <c r="C135" i="14"/>
  <c r="D135" i="14"/>
  <c r="G135" i="14"/>
  <c r="H135" i="14"/>
  <c r="E135" i="14"/>
  <c r="F135" i="14"/>
  <c r="B138" i="13"/>
  <c r="C138" i="13"/>
  <c r="D138" i="13"/>
  <c r="E138" i="13"/>
  <c r="F138" i="13"/>
  <c r="G138" i="13"/>
  <c r="H138" i="13"/>
  <c r="A136" i="14" a="1"/>
  <c r="A136" i="14" s="1"/>
  <c r="A139" i="13" a="1"/>
  <c r="A139" i="13" s="1"/>
  <c r="B136" i="14" l="1"/>
  <c r="C136" i="14"/>
  <c r="D136" i="14"/>
  <c r="E136" i="14"/>
  <c r="F136" i="14"/>
  <c r="G136" i="14"/>
  <c r="H136" i="14"/>
  <c r="B139" i="13"/>
  <c r="C139" i="13"/>
  <c r="D139" i="13"/>
  <c r="H139" i="13"/>
  <c r="E139" i="13"/>
  <c r="F139" i="13"/>
  <c r="G139" i="13"/>
  <c r="A137" i="14" a="1"/>
  <c r="A137" i="14" s="1"/>
  <c r="A140" i="13" a="1"/>
  <c r="A140" i="13" s="1"/>
  <c r="C137" i="14" l="1"/>
  <c r="D137" i="14"/>
  <c r="B137" i="14"/>
  <c r="G137" i="14"/>
  <c r="H137" i="14"/>
  <c r="E137" i="14"/>
  <c r="F137" i="14"/>
  <c r="B140" i="13"/>
  <c r="C140" i="13"/>
  <c r="D140" i="13"/>
  <c r="E140" i="13"/>
  <c r="F140" i="13"/>
  <c r="G140" i="13"/>
  <c r="H140" i="13"/>
  <c r="A138" i="14" a="1"/>
  <c r="A138" i="14" s="1"/>
  <c r="A141" i="13" a="1"/>
  <c r="A141" i="13" s="1"/>
  <c r="B138" i="14" l="1"/>
  <c r="C138" i="14"/>
  <c r="D138" i="14"/>
  <c r="E138" i="14"/>
  <c r="F138" i="14"/>
  <c r="G138" i="14"/>
  <c r="H138" i="14"/>
  <c r="D141" i="13"/>
  <c r="B141" i="13"/>
  <c r="C141" i="13"/>
  <c r="H141" i="13"/>
  <c r="E141" i="13"/>
  <c r="F141" i="13"/>
  <c r="G141" i="13"/>
  <c r="A139" i="14" a="1"/>
  <c r="A139" i="14" s="1"/>
  <c r="A142" i="13" a="1"/>
  <c r="A142" i="13" s="1"/>
  <c r="B139" i="14" l="1"/>
  <c r="C139" i="14"/>
  <c r="G139" i="14"/>
  <c r="H139" i="14"/>
  <c r="E139" i="14"/>
  <c r="D139" i="14"/>
  <c r="F139" i="14"/>
  <c r="B142" i="13"/>
  <c r="C142" i="13"/>
  <c r="D142" i="13"/>
  <c r="E142" i="13"/>
  <c r="F142" i="13"/>
  <c r="G142" i="13"/>
  <c r="H142" i="13"/>
  <c r="A140" i="14" a="1"/>
  <c r="A140" i="14" s="1"/>
  <c r="A143" i="13" a="1"/>
  <c r="A143" i="13" s="1"/>
  <c r="B140" i="14" l="1"/>
  <c r="C140" i="14"/>
  <c r="D140" i="14"/>
  <c r="E140" i="14"/>
  <c r="F140" i="14"/>
  <c r="G140" i="14"/>
  <c r="H140" i="14"/>
  <c r="B143" i="13"/>
  <c r="C143" i="13"/>
  <c r="D143" i="13"/>
  <c r="H143" i="13"/>
  <c r="E143" i="13"/>
  <c r="F143" i="13"/>
  <c r="G143" i="13"/>
  <c r="A141" i="14" a="1"/>
  <c r="A141" i="14" s="1"/>
  <c r="A144" i="13" a="1"/>
  <c r="A144" i="13" s="1"/>
  <c r="B141" i="14" l="1"/>
  <c r="C141" i="14"/>
  <c r="D141" i="14"/>
  <c r="G141" i="14"/>
  <c r="H141" i="14"/>
  <c r="E141" i="14"/>
  <c r="F141" i="14"/>
  <c r="C144" i="13"/>
  <c r="D144" i="13"/>
  <c r="B144" i="13"/>
  <c r="E144" i="13"/>
  <c r="F144" i="13"/>
  <c r="G144" i="13"/>
  <c r="H144" i="13"/>
  <c r="A142" i="14" a="1"/>
  <c r="A142" i="14" s="1"/>
  <c r="A145" i="13" a="1"/>
  <c r="A145" i="13" s="1"/>
  <c r="D142" i="14" l="1"/>
  <c r="B142" i="14"/>
  <c r="C142" i="14"/>
  <c r="E142" i="14"/>
  <c r="F142" i="14"/>
  <c r="G142" i="14"/>
  <c r="H142" i="14"/>
  <c r="B145" i="13"/>
  <c r="C145" i="13"/>
  <c r="D145" i="13"/>
  <c r="H145" i="13"/>
  <c r="E145" i="13"/>
  <c r="F145" i="13"/>
  <c r="G145" i="13"/>
  <c r="A143" i="14" a="1"/>
  <c r="A143" i="14" s="1"/>
  <c r="A146" i="13" a="1"/>
  <c r="A146" i="13" s="1"/>
  <c r="B143" i="14" l="1"/>
  <c r="C143" i="14"/>
  <c r="D143" i="14"/>
  <c r="G143" i="14"/>
  <c r="H143" i="14"/>
  <c r="E143" i="14"/>
  <c r="F143" i="14"/>
  <c r="B146" i="13"/>
  <c r="C146" i="13"/>
  <c r="D146" i="13"/>
  <c r="E146" i="13"/>
  <c r="F146" i="13"/>
  <c r="G146" i="13"/>
  <c r="H146" i="13"/>
  <c r="A144" i="14" a="1"/>
  <c r="A144" i="14" s="1"/>
  <c r="A147" i="13" a="1"/>
  <c r="A147" i="13" s="1"/>
  <c r="B144" i="14" l="1"/>
  <c r="C144" i="14"/>
  <c r="D144" i="14"/>
  <c r="E144" i="14"/>
  <c r="F144" i="14"/>
  <c r="G144" i="14"/>
  <c r="H144" i="14"/>
  <c r="B147" i="13"/>
  <c r="C147" i="13"/>
  <c r="D147" i="13"/>
  <c r="H147" i="13"/>
  <c r="E147" i="13"/>
  <c r="F147" i="13"/>
  <c r="G147" i="13"/>
  <c r="A145" i="14" a="1"/>
  <c r="A145" i="14" s="1"/>
  <c r="A148" i="13" a="1"/>
  <c r="A148" i="13" s="1"/>
  <c r="C145" i="14" l="1"/>
  <c r="D145" i="14"/>
  <c r="B145" i="14"/>
  <c r="G145" i="14"/>
  <c r="H145" i="14"/>
  <c r="E145" i="14"/>
  <c r="F145" i="14"/>
  <c r="B148" i="13"/>
  <c r="C148" i="13"/>
  <c r="D148" i="13"/>
  <c r="E148" i="13"/>
  <c r="F148" i="13"/>
  <c r="G148" i="13"/>
  <c r="H148" i="13"/>
  <c r="A146" i="14" a="1"/>
  <c r="A146" i="14" s="1"/>
  <c r="A149" i="13" a="1"/>
  <c r="A149" i="13" s="1"/>
  <c r="B146" i="14" l="1"/>
  <c r="C146" i="14"/>
  <c r="D146" i="14"/>
  <c r="E146" i="14"/>
  <c r="F146" i="14"/>
  <c r="G146" i="14"/>
  <c r="H146" i="14"/>
  <c r="D149" i="13"/>
  <c r="B149" i="13"/>
  <c r="C149" i="13"/>
  <c r="H149" i="13"/>
  <c r="E149" i="13"/>
  <c r="F149" i="13"/>
  <c r="G149" i="13"/>
  <c r="A147" i="14" a="1"/>
  <c r="A147" i="14" s="1"/>
  <c r="A150" i="13" a="1"/>
  <c r="A150" i="13" s="1"/>
  <c r="B147" i="14" l="1"/>
  <c r="C147" i="14"/>
  <c r="D147" i="14"/>
  <c r="G147" i="14"/>
  <c r="H147" i="14"/>
  <c r="E147" i="14"/>
  <c r="F147" i="14"/>
  <c r="B150" i="13"/>
  <c r="C150" i="13"/>
  <c r="D150" i="13"/>
  <c r="E150" i="13"/>
  <c r="F150" i="13"/>
  <c r="G150" i="13"/>
  <c r="H150" i="13"/>
  <c r="A148" i="14" a="1"/>
  <c r="A148" i="14" s="1"/>
  <c r="A151" i="13" a="1"/>
  <c r="A151" i="13" s="1"/>
  <c r="B148" i="14" l="1"/>
  <c r="C148" i="14"/>
  <c r="D148" i="14"/>
  <c r="E148" i="14"/>
  <c r="F148" i="14"/>
  <c r="G148" i="14"/>
  <c r="H148" i="14"/>
  <c r="B151" i="13"/>
  <c r="C151" i="13"/>
  <c r="D151" i="13"/>
  <c r="H151" i="13"/>
  <c r="E151" i="13"/>
  <c r="F151" i="13"/>
  <c r="G151" i="13"/>
  <c r="A149" i="14" a="1"/>
  <c r="A149" i="14" s="1"/>
  <c r="A152" i="13" a="1"/>
  <c r="A152" i="13" s="1"/>
  <c r="B149" i="14" l="1"/>
  <c r="C149" i="14"/>
  <c r="D149" i="14"/>
  <c r="G149" i="14"/>
  <c r="H149" i="14"/>
  <c r="E149" i="14"/>
  <c r="F149" i="14"/>
  <c r="C152" i="13"/>
  <c r="D152" i="13"/>
  <c r="B152" i="13"/>
  <c r="E152" i="13"/>
  <c r="F152" i="13"/>
  <c r="G152" i="13"/>
  <c r="H152" i="13"/>
  <c r="A150" i="14" a="1"/>
  <c r="A150" i="14" s="1"/>
  <c r="A153" i="13" a="1"/>
  <c r="A153" i="13" s="1"/>
  <c r="D150" i="14" l="1"/>
  <c r="B150" i="14"/>
  <c r="C150" i="14"/>
  <c r="E150" i="14"/>
  <c r="F150" i="14"/>
  <c r="G150" i="14"/>
  <c r="H150" i="14"/>
  <c r="B153" i="13"/>
  <c r="C153" i="13"/>
  <c r="D153" i="13"/>
  <c r="H153" i="13"/>
  <c r="E153" i="13"/>
  <c r="F153" i="13"/>
  <c r="G153" i="13"/>
  <c r="A151" i="14" a="1"/>
  <c r="A151" i="14" s="1"/>
  <c r="A154" i="13" a="1"/>
  <c r="A154" i="13" s="1"/>
  <c r="B151" i="14" l="1"/>
  <c r="C151" i="14"/>
  <c r="D151" i="14"/>
  <c r="G151" i="14"/>
  <c r="H151" i="14"/>
  <c r="E151" i="14"/>
  <c r="F151" i="14"/>
  <c r="B154" i="13"/>
  <c r="C154" i="13"/>
  <c r="D154" i="13"/>
  <c r="E154" i="13"/>
  <c r="F154" i="13"/>
  <c r="G154" i="13"/>
  <c r="H154" i="13"/>
  <c r="A152" i="14" a="1"/>
  <c r="A152" i="14" s="1"/>
  <c r="A155" i="13" a="1"/>
  <c r="A155" i="13" s="1"/>
  <c r="B152" i="14" l="1"/>
  <c r="C152" i="14"/>
  <c r="D152" i="14"/>
  <c r="E152" i="14"/>
  <c r="F152" i="14"/>
  <c r="G152" i="14"/>
  <c r="H152" i="14"/>
  <c r="B155" i="13"/>
  <c r="C155" i="13"/>
  <c r="D155" i="13"/>
  <c r="H155" i="13"/>
  <c r="E155" i="13"/>
  <c r="F155" i="13"/>
  <c r="G155" i="13"/>
  <c r="A153" i="14" a="1"/>
  <c r="A153" i="14" s="1"/>
  <c r="A156" i="13" a="1"/>
  <c r="A156" i="13" s="1"/>
  <c r="C153" i="14" l="1"/>
  <c r="D153" i="14"/>
  <c r="B153" i="14"/>
  <c r="G153" i="14"/>
  <c r="H153" i="14"/>
  <c r="E153" i="14"/>
  <c r="F153" i="14"/>
  <c r="B156" i="13"/>
  <c r="C156" i="13"/>
  <c r="D156" i="13"/>
  <c r="E156" i="13"/>
  <c r="F156" i="13"/>
  <c r="G156" i="13"/>
  <c r="H156" i="13"/>
  <c r="A154" i="14" a="1"/>
  <c r="A154" i="14" s="1"/>
  <c r="A157" i="13" a="1"/>
  <c r="A157" i="13" s="1"/>
  <c r="B154" i="14" l="1"/>
  <c r="C154" i="14"/>
  <c r="D154" i="14"/>
  <c r="E154" i="14"/>
  <c r="F154" i="14"/>
  <c r="G154" i="14"/>
  <c r="H154" i="14"/>
  <c r="D157" i="13"/>
  <c r="B157" i="13"/>
  <c r="C157" i="13"/>
  <c r="H157" i="13"/>
  <c r="E157" i="13"/>
  <c r="F157" i="13"/>
  <c r="G157" i="13"/>
  <c r="A155" i="14" a="1"/>
  <c r="A155" i="14" s="1"/>
  <c r="A158" i="13" a="1"/>
  <c r="A158" i="13" s="1"/>
  <c r="B155" i="14" l="1"/>
  <c r="C155" i="14"/>
  <c r="D155" i="14"/>
  <c r="G155" i="14"/>
  <c r="H155" i="14"/>
  <c r="E155" i="14"/>
  <c r="F155" i="14"/>
  <c r="B158" i="13"/>
  <c r="C158" i="13"/>
  <c r="D158" i="13"/>
  <c r="E158" i="13"/>
  <c r="F158" i="13"/>
  <c r="G158" i="13"/>
  <c r="H158" i="13"/>
  <c r="A156" i="14" a="1"/>
  <c r="A156" i="14" s="1"/>
  <c r="A159" i="13" a="1"/>
  <c r="A159" i="13" s="1"/>
  <c r="B156" i="14" l="1"/>
  <c r="C156" i="14"/>
  <c r="D156" i="14"/>
  <c r="E156" i="14"/>
  <c r="F156" i="14"/>
  <c r="G156" i="14"/>
  <c r="H156" i="14"/>
  <c r="B159" i="13"/>
  <c r="C159" i="13"/>
  <c r="D159" i="13"/>
  <c r="H159" i="13"/>
  <c r="E159" i="13"/>
  <c r="F159" i="13"/>
  <c r="G159" i="13"/>
  <c r="A157" i="14" a="1"/>
  <c r="A157" i="14" s="1"/>
  <c r="A160" i="13" a="1"/>
  <c r="A160" i="13" s="1"/>
  <c r="B157" i="14" l="1"/>
  <c r="C157" i="14"/>
  <c r="D157" i="14"/>
  <c r="G157" i="14"/>
  <c r="H157" i="14"/>
  <c r="E157" i="14"/>
  <c r="F157" i="14"/>
  <c r="C160" i="13"/>
  <c r="D160" i="13"/>
  <c r="B160" i="13"/>
  <c r="E160" i="13"/>
  <c r="F160" i="13"/>
  <c r="G160" i="13"/>
  <c r="H160" i="13"/>
  <c r="A158" i="14" a="1"/>
  <c r="A158" i="14" s="1"/>
  <c r="A161" i="13" a="1"/>
  <c r="A161" i="13" s="1"/>
  <c r="D158" i="14" l="1"/>
  <c r="B158" i="14"/>
  <c r="C158" i="14"/>
  <c r="E158" i="14"/>
  <c r="F158" i="14"/>
  <c r="G158" i="14"/>
  <c r="H158" i="14"/>
  <c r="B161" i="13"/>
  <c r="C161" i="13"/>
  <c r="D161" i="13"/>
  <c r="H161" i="13"/>
  <c r="E161" i="13"/>
  <c r="F161" i="13"/>
  <c r="G161" i="13"/>
  <c r="A159" i="14" a="1"/>
  <c r="A159" i="14" s="1"/>
  <c r="A162" i="13" a="1"/>
  <c r="A162" i="13" s="1"/>
  <c r="B159" i="14" l="1"/>
  <c r="C159" i="14"/>
  <c r="D159" i="14"/>
  <c r="G159" i="14"/>
  <c r="H159" i="14"/>
  <c r="E159" i="14"/>
  <c r="F159" i="14"/>
  <c r="C162" i="13"/>
  <c r="B162" i="13"/>
  <c r="D162" i="13"/>
  <c r="E162" i="13"/>
  <c r="F162" i="13"/>
  <c r="G162" i="13"/>
  <c r="H162" i="13"/>
  <c r="A160" i="14" a="1"/>
  <c r="A160" i="14" s="1"/>
  <c r="A163" i="13" a="1"/>
  <c r="A163" i="13" s="1"/>
  <c r="B160" i="14" l="1"/>
  <c r="C160" i="14"/>
  <c r="D160" i="14"/>
  <c r="E160" i="14"/>
  <c r="F160" i="14"/>
  <c r="G160" i="14"/>
  <c r="H160" i="14"/>
  <c r="B163" i="13"/>
  <c r="C163" i="13"/>
  <c r="D163" i="13"/>
  <c r="H163" i="13"/>
  <c r="E163" i="13"/>
  <c r="F163" i="13"/>
  <c r="G163" i="13"/>
  <c r="A161" i="14" a="1"/>
  <c r="A161" i="14" s="1"/>
  <c r="A164" i="13" a="1"/>
  <c r="A164" i="13" s="1"/>
  <c r="C161" i="14" l="1"/>
  <c r="D161" i="14"/>
  <c r="G161" i="14"/>
  <c r="B161" i="14"/>
  <c r="H161" i="14"/>
  <c r="F161" i="14"/>
  <c r="E161" i="14"/>
  <c r="B164" i="13"/>
  <c r="C164" i="13"/>
  <c r="D164" i="13"/>
  <c r="E164" i="13"/>
  <c r="F164" i="13"/>
  <c r="G164" i="13"/>
  <c r="H164" i="13"/>
  <c r="A162" i="14" a="1"/>
  <c r="A162" i="14" s="1"/>
  <c r="A165" i="13" a="1"/>
  <c r="A165" i="13" s="1"/>
  <c r="B162" i="14" l="1"/>
  <c r="C162" i="14"/>
  <c r="D162" i="14"/>
  <c r="E162" i="14"/>
  <c r="F162" i="14"/>
  <c r="G162" i="14"/>
  <c r="H162" i="14"/>
  <c r="D165" i="13"/>
  <c r="B165" i="13"/>
  <c r="C165" i="13"/>
  <c r="H165" i="13"/>
  <c r="E165" i="13"/>
  <c r="F165" i="13"/>
  <c r="G165" i="13"/>
  <c r="A163" i="14" a="1"/>
  <c r="A163" i="14" s="1"/>
  <c r="A166" i="13" a="1"/>
  <c r="A166" i="13" s="1"/>
  <c r="B163" i="14" l="1"/>
  <c r="C163" i="14"/>
  <c r="D163" i="14"/>
  <c r="G163" i="14"/>
  <c r="H163" i="14"/>
  <c r="E163" i="14"/>
  <c r="F163" i="14"/>
  <c r="B166" i="13"/>
  <c r="C166" i="13"/>
  <c r="D166" i="13"/>
  <c r="E166" i="13"/>
  <c r="F166" i="13"/>
  <c r="G166" i="13"/>
  <c r="H166" i="13"/>
  <c r="A164" i="14" a="1"/>
  <c r="A164" i="14" s="1"/>
  <c r="A167" i="13" a="1"/>
  <c r="A167" i="13" s="1"/>
  <c r="B164" i="14" l="1"/>
  <c r="C164" i="14"/>
  <c r="D164" i="14"/>
  <c r="E164" i="14"/>
  <c r="F164" i="14"/>
  <c r="G164" i="14"/>
  <c r="H164" i="14"/>
  <c r="B167" i="13"/>
  <c r="D167" i="13"/>
  <c r="C167" i="13"/>
  <c r="H167" i="13"/>
  <c r="E167" i="13"/>
  <c r="F167" i="13"/>
  <c r="G167" i="13"/>
  <c r="A165" i="14" a="1"/>
  <c r="A165" i="14" s="1"/>
  <c r="A168" i="13" a="1"/>
  <c r="A168" i="13" s="1"/>
  <c r="B165" i="14" l="1"/>
  <c r="C165" i="14"/>
  <c r="D165" i="14"/>
  <c r="G165" i="14"/>
  <c r="H165" i="14"/>
  <c r="E165" i="14"/>
  <c r="F165" i="14"/>
  <c r="C168" i="13"/>
  <c r="D168" i="13"/>
  <c r="B168" i="13"/>
  <c r="E168" i="13"/>
  <c r="F168" i="13"/>
  <c r="G168" i="13"/>
  <c r="H168" i="13"/>
  <c r="A166" i="14" a="1"/>
  <c r="A166" i="14" s="1"/>
  <c r="A169" i="13" a="1"/>
  <c r="A169" i="13" s="1"/>
  <c r="D166" i="14" l="1"/>
  <c r="B166" i="14"/>
  <c r="C166" i="14"/>
  <c r="E166" i="14"/>
  <c r="F166" i="14"/>
  <c r="G166" i="14"/>
  <c r="H166" i="14"/>
  <c r="B169" i="13"/>
  <c r="C169" i="13"/>
  <c r="D169" i="13"/>
  <c r="H169" i="13"/>
  <c r="E169" i="13"/>
  <c r="F169" i="13"/>
  <c r="G169" i="13"/>
  <c r="A167" i="14" a="1"/>
  <c r="A167" i="14" s="1"/>
  <c r="A170" i="13" a="1"/>
  <c r="A170" i="13" s="1"/>
  <c r="B167" i="14" l="1"/>
  <c r="C167" i="14"/>
  <c r="D167" i="14"/>
  <c r="G167" i="14"/>
  <c r="H167" i="14"/>
  <c r="E167" i="14"/>
  <c r="F167" i="14"/>
  <c r="C170" i="13"/>
  <c r="B170" i="13"/>
  <c r="D170" i="13"/>
  <c r="E170" i="13"/>
  <c r="F170" i="13"/>
  <c r="G170" i="13"/>
  <c r="H170" i="13"/>
  <c r="A168" i="14" a="1"/>
  <c r="A168" i="14" s="1"/>
  <c r="A171" i="13" a="1"/>
  <c r="A171" i="13" s="1"/>
  <c r="B168" i="14" l="1"/>
  <c r="C168" i="14"/>
  <c r="D168" i="14"/>
  <c r="E168" i="14"/>
  <c r="F168" i="14"/>
  <c r="G168" i="14"/>
  <c r="H168" i="14"/>
  <c r="B171" i="13"/>
  <c r="C171" i="13"/>
  <c r="D171" i="13"/>
  <c r="H171" i="13"/>
  <c r="E171" i="13"/>
  <c r="F171" i="13"/>
  <c r="G171" i="13"/>
  <c r="A169" i="14" a="1"/>
  <c r="A169" i="14" s="1"/>
  <c r="A172" i="13" a="1"/>
  <c r="A172" i="13" s="1"/>
  <c r="C169" i="14" l="1"/>
  <c r="D169" i="14"/>
  <c r="B169" i="14"/>
  <c r="G169" i="14"/>
  <c r="H169" i="14"/>
  <c r="F169" i="14"/>
  <c r="E169" i="14"/>
  <c r="B172" i="13"/>
  <c r="C172" i="13"/>
  <c r="D172" i="13"/>
  <c r="E172" i="13"/>
  <c r="F172" i="13"/>
  <c r="G172" i="13"/>
  <c r="H172" i="13"/>
  <c r="A170" i="14" a="1"/>
  <c r="A170" i="14" s="1"/>
  <c r="A173" i="13" a="1"/>
  <c r="A173" i="13" s="1"/>
  <c r="B170" i="14" l="1"/>
  <c r="C170" i="14"/>
  <c r="D170" i="14"/>
  <c r="E170" i="14"/>
  <c r="F170" i="14"/>
  <c r="G170" i="14"/>
  <c r="H170" i="14"/>
  <c r="D173" i="13"/>
  <c r="B173" i="13"/>
  <c r="C173" i="13"/>
  <c r="H173" i="13"/>
  <c r="E173" i="13"/>
  <c r="F173" i="13"/>
  <c r="G173" i="13"/>
  <c r="A171" i="14" a="1"/>
  <c r="A171" i="14" s="1"/>
  <c r="A174" i="13" a="1"/>
  <c r="A174" i="13" s="1"/>
  <c r="B171" i="14" l="1"/>
  <c r="C171" i="14"/>
  <c r="G171" i="14"/>
  <c r="H171" i="14"/>
  <c r="D171" i="14"/>
  <c r="E171" i="14"/>
  <c r="F171" i="14"/>
  <c r="B174" i="13"/>
  <c r="C174" i="13"/>
  <c r="D174" i="13"/>
  <c r="E174" i="13"/>
  <c r="F174" i="13"/>
  <c r="G174" i="13"/>
  <c r="H174" i="13"/>
  <c r="A172" i="14" a="1"/>
  <c r="A172" i="14" s="1"/>
  <c r="A175" i="13" a="1"/>
  <c r="A175" i="13" s="1"/>
  <c r="B172" i="14" l="1"/>
  <c r="C172" i="14"/>
  <c r="D172" i="14"/>
  <c r="E172" i="14"/>
  <c r="F172" i="14"/>
  <c r="G172" i="14"/>
  <c r="H172" i="14"/>
  <c r="B175" i="13"/>
  <c r="D175" i="13"/>
  <c r="C175" i="13"/>
  <c r="H175" i="13"/>
  <c r="E175" i="13"/>
  <c r="F175" i="13"/>
  <c r="G175" i="13"/>
  <c r="A173" i="14" a="1"/>
  <c r="A173" i="14" s="1"/>
  <c r="A176" i="13" a="1"/>
  <c r="A176" i="13" s="1"/>
  <c r="B173" i="14" l="1"/>
  <c r="C173" i="14"/>
  <c r="D173" i="14"/>
  <c r="G173" i="14"/>
  <c r="H173" i="14"/>
  <c r="E173" i="14"/>
  <c r="F173" i="14"/>
  <c r="C176" i="13"/>
  <c r="D176" i="13"/>
  <c r="B176" i="13"/>
  <c r="E176" i="13"/>
  <c r="F176" i="13"/>
  <c r="G176" i="13"/>
  <c r="H176" i="13"/>
  <c r="A174" i="14" a="1"/>
  <c r="A174" i="14" s="1"/>
  <c r="A177" i="13" a="1"/>
  <c r="A177" i="13" s="1"/>
  <c r="D174" i="14" l="1"/>
  <c r="B174" i="14"/>
  <c r="C174" i="14"/>
  <c r="E174" i="14"/>
  <c r="F174" i="14"/>
  <c r="G174" i="14"/>
  <c r="H174" i="14"/>
  <c r="B177" i="13"/>
  <c r="C177" i="13"/>
  <c r="D177" i="13"/>
  <c r="H177" i="13"/>
  <c r="E177" i="13"/>
  <c r="F177" i="13"/>
  <c r="G177" i="13"/>
  <c r="A175" i="14" a="1"/>
  <c r="A175" i="14" s="1"/>
  <c r="A178" i="13" a="1"/>
  <c r="A178" i="13" s="1"/>
  <c r="B175" i="14" l="1"/>
  <c r="C175" i="14"/>
  <c r="D175" i="14"/>
  <c r="G175" i="14"/>
  <c r="H175" i="14"/>
  <c r="F175" i="14"/>
  <c r="E175" i="14"/>
  <c r="C178" i="13"/>
  <c r="D178" i="13"/>
  <c r="B178" i="13"/>
  <c r="E178" i="13"/>
  <c r="F178" i="13"/>
  <c r="G178" i="13"/>
  <c r="H178" i="13"/>
  <c r="A176" i="14" a="1"/>
  <c r="A176" i="14" s="1"/>
  <c r="A179" i="13" a="1"/>
  <c r="A179" i="13" s="1"/>
  <c r="B176" i="14" l="1"/>
  <c r="C176" i="14"/>
  <c r="D176" i="14"/>
  <c r="E176" i="14"/>
  <c r="F176" i="14"/>
  <c r="G176" i="14"/>
  <c r="H176" i="14"/>
  <c r="B179" i="13"/>
  <c r="C179" i="13"/>
  <c r="D179" i="13"/>
  <c r="H179" i="13"/>
  <c r="E179" i="13"/>
  <c r="F179" i="13"/>
  <c r="G179" i="13"/>
  <c r="A177" i="14" a="1"/>
  <c r="A177" i="14" s="1"/>
  <c r="A180" i="13" a="1"/>
  <c r="A180" i="13" s="1"/>
  <c r="C177" i="14" l="1"/>
  <c r="D177" i="14"/>
  <c r="B177" i="14"/>
  <c r="G177" i="14"/>
  <c r="H177" i="14"/>
  <c r="F177" i="14"/>
  <c r="E177" i="14"/>
  <c r="C180" i="13"/>
  <c r="B180" i="13"/>
  <c r="D180" i="13"/>
  <c r="E180" i="13"/>
  <c r="F180" i="13"/>
  <c r="G180" i="13"/>
  <c r="H180" i="13"/>
  <c r="A178" i="14" a="1"/>
  <c r="A178" i="14" s="1"/>
  <c r="A181" i="13" a="1"/>
  <c r="A181" i="13" s="1"/>
  <c r="B178" i="14" l="1"/>
  <c r="C178" i="14"/>
  <c r="D178" i="14"/>
  <c r="E178" i="14"/>
  <c r="F178" i="14"/>
  <c r="G178" i="14"/>
  <c r="H178" i="14"/>
  <c r="D181" i="13"/>
  <c r="B181" i="13"/>
  <c r="C181" i="13"/>
  <c r="H181" i="13"/>
  <c r="E181" i="13"/>
  <c r="F181" i="13"/>
  <c r="G181" i="13"/>
  <c r="A179" i="14" a="1"/>
  <c r="A179" i="14" s="1"/>
  <c r="A182" i="13" a="1"/>
  <c r="A182" i="13" s="1"/>
  <c r="B179" i="14" l="1"/>
  <c r="C179" i="14"/>
  <c r="D179" i="14"/>
  <c r="G179" i="14"/>
  <c r="H179" i="14"/>
  <c r="E179" i="14"/>
  <c r="F179" i="14"/>
  <c r="C182" i="13"/>
  <c r="B182" i="13"/>
  <c r="D182" i="13"/>
  <c r="E182" i="13"/>
  <c r="F182" i="13"/>
  <c r="G182" i="13"/>
  <c r="H182" i="13"/>
  <c r="A180" i="14" a="1"/>
  <c r="A180" i="14" s="1"/>
  <c r="A183" i="13" a="1"/>
  <c r="A183" i="13" s="1"/>
  <c r="B180" i="14" l="1"/>
  <c r="C180" i="14"/>
  <c r="D180" i="14"/>
  <c r="E180" i="14"/>
  <c r="F180" i="14"/>
  <c r="G180" i="14"/>
  <c r="H180" i="14"/>
  <c r="B183" i="13"/>
  <c r="D183" i="13"/>
  <c r="C183" i="13"/>
  <c r="H183" i="13"/>
  <c r="E183" i="13"/>
  <c r="F183" i="13"/>
  <c r="G183" i="13"/>
  <c r="A181" i="14" a="1"/>
  <c r="A181" i="14" s="1"/>
  <c r="A184" i="13" a="1"/>
  <c r="A184" i="13" s="1"/>
  <c r="B181" i="14" l="1"/>
  <c r="C181" i="14"/>
  <c r="D181" i="14"/>
  <c r="G181" i="14"/>
  <c r="H181" i="14"/>
  <c r="E181" i="14"/>
  <c r="F181" i="14"/>
  <c r="C184" i="13"/>
  <c r="D184" i="13"/>
  <c r="B184" i="13"/>
  <c r="E184" i="13"/>
  <c r="F184" i="13"/>
  <c r="G184" i="13"/>
  <c r="H184" i="13"/>
  <c r="A182" i="14" a="1"/>
  <c r="A182" i="14" s="1"/>
  <c r="A185" i="13" a="1"/>
  <c r="A185" i="13" s="1"/>
  <c r="D182" i="14" l="1"/>
  <c r="B182" i="14"/>
  <c r="E182" i="14"/>
  <c r="C182" i="14"/>
  <c r="F182" i="14"/>
  <c r="G182" i="14"/>
  <c r="H182" i="14"/>
  <c r="B185" i="13"/>
  <c r="D185" i="13"/>
  <c r="C185" i="13"/>
  <c r="H185" i="13"/>
  <c r="E185" i="13"/>
  <c r="F185" i="13"/>
  <c r="G185" i="13"/>
  <c r="A183" i="14" a="1"/>
  <c r="A183" i="14" s="1"/>
  <c r="A186" i="13" a="1"/>
  <c r="A186" i="13" s="1"/>
  <c r="B183" i="14" l="1"/>
  <c r="C183" i="14"/>
  <c r="D183" i="14"/>
  <c r="G183" i="14"/>
  <c r="H183" i="14"/>
  <c r="E183" i="14"/>
  <c r="F183" i="14"/>
  <c r="C186" i="13"/>
  <c r="B186" i="13"/>
  <c r="D186" i="13"/>
  <c r="E186" i="13"/>
  <c r="F186" i="13"/>
  <c r="G186" i="13"/>
  <c r="H186" i="13"/>
  <c r="A184" i="14" a="1"/>
  <c r="A184" i="14" s="1"/>
  <c r="A187" i="13" a="1"/>
  <c r="A187" i="13" s="1"/>
  <c r="B184" i="14" l="1"/>
  <c r="C184" i="14"/>
  <c r="D184" i="14"/>
  <c r="E184" i="14"/>
  <c r="F184" i="14"/>
  <c r="H184" i="14"/>
  <c r="G184" i="14"/>
  <c r="B187" i="13"/>
  <c r="D187" i="13"/>
  <c r="C187" i="13"/>
  <c r="H187" i="13"/>
  <c r="E187" i="13"/>
  <c r="F187" i="13"/>
  <c r="G187" i="13"/>
  <c r="A185" i="14" a="1"/>
  <c r="A185" i="14" s="1"/>
  <c r="A188" i="13" a="1"/>
  <c r="A188" i="13" s="1"/>
  <c r="C185" i="14" l="1"/>
  <c r="D185" i="14"/>
  <c r="B185" i="14"/>
  <c r="G185" i="14"/>
  <c r="H185" i="14"/>
  <c r="E185" i="14"/>
  <c r="F185" i="14"/>
  <c r="C188" i="13"/>
  <c r="B188" i="13"/>
  <c r="D188" i="13"/>
  <c r="E188" i="13"/>
  <c r="F188" i="13"/>
  <c r="G188" i="13"/>
  <c r="H188" i="13"/>
  <c r="A186" i="14" a="1"/>
  <c r="A186" i="14" s="1"/>
  <c r="A189" i="13" a="1"/>
  <c r="A189" i="13" s="1"/>
  <c r="B186" i="14" l="1"/>
  <c r="C186" i="14"/>
  <c r="D186" i="14"/>
  <c r="E186" i="14"/>
  <c r="F186" i="14"/>
  <c r="H186" i="14"/>
  <c r="G186" i="14"/>
  <c r="D189" i="13"/>
  <c r="B189" i="13"/>
  <c r="C189" i="13"/>
  <c r="H189" i="13"/>
  <c r="E189" i="13"/>
  <c r="F189" i="13"/>
  <c r="G189" i="13"/>
  <c r="A187" i="14" a="1"/>
  <c r="A187" i="14" s="1"/>
  <c r="A190" i="13" a="1"/>
  <c r="A190" i="13" s="1"/>
  <c r="B187" i="14" l="1"/>
  <c r="C187" i="14"/>
  <c r="D187" i="14"/>
  <c r="G187" i="14"/>
  <c r="H187" i="14"/>
  <c r="E187" i="14"/>
  <c r="F187" i="14"/>
  <c r="C190" i="13"/>
  <c r="B190" i="13"/>
  <c r="D190" i="13"/>
  <c r="E190" i="13"/>
  <c r="F190" i="13"/>
  <c r="G190" i="13"/>
  <c r="H190" i="13"/>
  <c r="A188" i="14" a="1"/>
  <c r="A188" i="14" s="1"/>
  <c r="A191" i="13" a="1"/>
  <c r="A191" i="13" s="1"/>
  <c r="B188" i="14" l="1"/>
  <c r="C188" i="14"/>
  <c r="D188" i="14"/>
  <c r="E188" i="14"/>
  <c r="F188" i="14"/>
  <c r="H188" i="14"/>
  <c r="G188" i="14"/>
  <c r="B191" i="13"/>
  <c r="D191" i="13"/>
  <c r="C191" i="13"/>
  <c r="H191" i="13"/>
  <c r="E191" i="13"/>
  <c r="F191" i="13"/>
  <c r="G191" i="13"/>
  <c r="A189" i="14" a="1"/>
  <c r="A189" i="14" s="1"/>
  <c r="A192" i="13" a="1"/>
  <c r="A192" i="13" s="1"/>
  <c r="B189" i="14" l="1"/>
  <c r="C189" i="14"/>
  <c r="D189" i="14"/>
  <c r="G189" i="14"/>
  <c r="H189" i="14"/>
  <c r="E189" i="14"/>
  <c r="F189" i="14"/>
  <c r="C192" i="13"/>
  <c r="B192" i="13"/>
  <c r="D192" i="13"/>
  <c r="E192" i="13"/>
  <c r="F192" i="13"/>
  <c r="G192" i="13"/>
  <c r="H192" i="13"/>
  <c r="A190" i="14" a="1"/>
  <c r="A190" i="14" s="1"/>
  <c r="A193" i="13" a="1"/>
  <c r="A193" i="13" s="1"/>
  <c r="D190" i="14" l="1"/>
  <c r="B190" i="14"/>
  <c r="C190" i="14"/>
  <c r="E190" i="14"/>
  <c r="F190" i="14"/>
  <c r="H190" i="14"/>
  <c r="G190" i="14"/>
  <c r="B193" i="13"/>
  <c r="D193" i="13"/>
  <c r="C193" i="13"/>
  <c r="H193" i="13"/>
  <c r="E193" i="13"/>
  <c r="F193" i="13"/>
  <c r="G193" i="13"/>
  <c r="A191" i="14" a="1"/>
  <c r="A191" i="14" s="1"/>
  <c r="A194" i="13" a="1"/>
  <c r="A194" i="13" s="1"/>
  <c r="B191" i="14" l="1"/>
  <c r="C191" i="14"/>
  <c r="D191" i="14"/>
  <c r="G191" i="14"/>
  <c r="H191" i="14"/>
  <c r="E191" i="14"/>
  <c r="F191" i="14"/>
  <c r="C194" i="13"/>
  <c r="B194" i="13"/>
  <c r="D194" i="13"/>
  <c r="E194" i="13"/>
  <c r="F194" i="13"/>
  <c r="G194" i="13"/>
  <c r="H194" i="13"/>
  <c r="A192" i="14" a="1"/>
  <c r="A192" i="14" s="1"/>
  <c r="A195" i="13" a="1"/>
  <c r="A195" i="13" s="1"/>
  <c r="B192" i="14" l="1"/>
  <c r="C192" i="14"/>
  <c r="D192" i="14"/>
  <c r="E192" i="14"/>
  <c r="F192" i="14"/>
  <c r="H192" i="14"/>
  <c r="G192" i="14"/>
  <c r="B195" i="13"/>
  <c r="D195" i="13"/>
  <c r="C195" i="13"/>
  <c r="H195" i="13"/>
  <c r="E195" i="13"/>
  <c r="F195" i="13"/>
  <c r="G195" i="13"/>
  <c r="A193" i="14" a="1"/>
  <c r="A193" i="14" s="1"/>
  <c r="A196" i="13" a="1"/>
  <c r="A196" i="13" s="1"/>
  <c r="C193" i="14" l="1"/>
  <c r="D193" i="14"/>
  <c r="G193" i="14"/>
  <c r="H193" i="14"/>
  <c r="B193" i="14"/>
  <c r="E193" i="14"/>
  <c r="F193" i="14"/>
  <c r="C196" i="13"/>
  <c r="B196" i="13"/>
  <c r="D196" i="13"/>
  <c r="E196" i="13"/>
  <c r="F196" i="13"/>
  <c r="G196" i="13"/>
  <c r="H196" i="13"/>
  <c r="A194" i="14" a="1"/>
  <c r="A194" i="14" s="1"/>
  <c r="A197" i="13" a="1"/>
  <c r="A197" i="13" s="1"/>
  <c r="B194" i="14" l="1"/>
  <c r="C194" i="14"/>
  <c r="D194" i="14"/>
  <c r="E194" i="14"/>
  <c r="F194" i="14"/>
  <c r="G194" i="14"/>
  <c r="H194" i="14"/>
  <c r="D197" i="13"/>
  <c r="B197" i="13"/>
  <c r="C197" i="13"/>
  <c r="H197" i="13"/>
  <c r="E197" i="13"/>
  <c r="G197" i="13"/>
  <c r="F197" i="13"/>
  <c r="A195" i="14" a="1"/>
  <c r="A195" i="14" s="1"/>
  <c r="A198" i="13" a="1"/>
  <c r="A198" i="13" s="1"/>
  <c r="B195" i="14" l="1"/>
  <c r="C195" i="14"/>
  <c r="D195" i="14"/>
  <c r="G195" i="14"/>
  <c r="H195" i="14"/>
  <c r="E195" i="14"/>
  <c r="F195" i="14"/>
  <c r="C198" i="13"/>
  <c r="B198" i="13"/>
  <c r="D198" i="13"/>
  <c r="E198" i="13"/>
  <c r="F198" i="13"/>
  <c r="G198" i="13"/>
  <c r="H198" i="13"/>
  <c r="A196" i="14" a="1"/>
  <c r="A196" i="14" s="1"/>
  <c r="A199" i="13" a="1"/>
  <c r="A199" i="13" s="1"/>
  <c r="B196" i="14" l="1"/>
  <c r="C196" i="14"/>
  <c r="D196" i="14"/>
  <c r="E196" i="14"/>
  <c r="F196" i="14"/>
  <c r="G196" i="14"/>
  <c r="H196" i="14"/>
  <c r="B199" i="13"/>
  <c r="D199" i="13"/>
  <c r="C199" i="13"/>
  <c r="H199" i="13"/>
  <c r="E199" i="13"/>
  <c r="G199" i="13"/>
  <c r="F199" i="13"/>
  <c r="A197" i="14" a="1"/>
  <c r="A197" i="14" s="1"/>
  <c r="A200" i="13" a="1"/>
  <c r="A200" i="13" s="1"/>
  <c r="B197" i="14" l="1"/>
  <c r="C197" i="14"/>
  <c r="D197" i="14"/>
  <c r="G197" i="14"/>
  <c r="F197" i="14"/>
  <c r="E197" i="14"/>
  <c r="H197" i="14"/>
  <c r="C200" i="13"/>
  <c r="D200" i="13"/>
  <c r="B200" i="13"/>
  <c r="E200" i="13"/>
  <c r="F200" i="13"/>
  <c r="G200" i="13"/>
  <c r="H200" i="13"/>
  <c r="A198" i="14" a="1"/>
  <c r="A198" i="14" s="1"/>
  <c r="A201" i="13" a="1"/>
  <c r="A201" i="13" s="1"/>
  <c r="D198" i="14" l="1"/>
  <c r="B198" i="14"/>
  <c r="C198" i="14"/>
  <c r="E198" i="14"/>
  <c r="F198" i="14"/>
  <c r="H198" i="14"/>
  <c r="G198" i="14"/>
  <c r="B201" i="13"/>
  <c r="D201" i="13"/>
  <c r="C201" i="13"/>
  <c r="H201" i="13"/>
  <c r="E201" i="13"/>
  <c r="G201" i="13"/>
  <c r="F201" i="13"/>
  <c r="A199" i="14" a="1"/>
  <c r="A199" i="14" s="1"/>
  <c r="A202" i="13" a="1"/>
  <c r="A202" i="13" s="1"/>
  <c r="B199" i="14" l="1"/>
  <c r="C199" i="14"/>
  <c r="D199" i="14"/>
  <c r="G199" i="14"/>
  <c r="E199" i="14"/>
  <c r="F199" i="14"/>
  <c r="H199" i="14"/>
  <c r="C202" i="13"/>
  <c r="B202" i="13"/>
  <c r="D202" i="13"/>
  <c r="E202" i="13"/>
  <c r="F202" i="13"/>
  <c r="G202" i="13"/>
  <c r="H202" i="13"/>
  <c r="A200" i="14" a="1"/>
  <c r="A200" i="14" s="1"/>
  <c r="A203" i="13" a="1"/>
  <c r="A203" i="13" s="1"/>
  <c r="B200" i="14" l="1"/>
  <c r="C200" i="14"/>
  <c r="D200" i="14"/>
  <c r="E200" i="14"/>
  <c r="F200" i="14"/>
  <c r="H200" i="14"/>
  <c r="G200" i="14"/>
  <c r="B203" i="13"/>
  <c r="D203" i="13"/>
  <c r="C203" i="13"/>
  <c r="H203" i="13"/>
  <c r="E203" i="13"/>
  <c r="G203" i="13"/>
  <c r="F203" i="13"/>
  <c r="A201" i="14" a="1"/>
  <c r="A201" i="14" s="1"/>
  <c r="A204" i="13" a="1"/>
  <c r="A204" i="13" s="1"/>
  <c r="C201" i="14" l="1"/>
  <c r="D201" i="14"/>
  <c r="B201" i="14"/>
  <c r="G201" i="14"/>
  <c r="H201" i="14"/>
  <c r="E201" i="14"/>
  <c r="F201" i="14"/>
  <c r="C204" i="13"/>
  <c r="B204" i="13"/>
  <c r="D204" i="13"/>
  <c r="E204" i="13"/>
  <c r="F204" i="13"/>
  <c r="G204" i="13"/>
  <c r="H204" i="13"/>
  <c r="A202" i="14" a="1"/>
  <c r="A202" i="14" s="1"/>
  <c r="A205" i="13" a="1"/>
  <c r="A205" i="13" s="1"/>
  <c r="B202" i="14" l="1"/>
  <c r="C202" i="14"/>
  <c r="D202" i="14"/>
  <c r="E202" i="14"/>
  <c r="F202" i="14"/>
  <c r="G202" i="14"/>
  <c r="H202" i="14"/>
  <c r="D205" i="13"/>
  <c r="B205" i="13"/>
  <c r="C205" i="13"/>
  <c r="H205" i="13"/>
  <c r="E205" i="13"/>
  <c r="G205" i="13"/>
  <c r="F205" i="13"/>
  <c r="A203" i="14" a="1"/>
  <c r="A203" i="14" s="1"/>
  <c r="A206" i="13" a="1"/>
  <c r="A206" i="13" s="1"/>
  <c r="B203" i="14" l="1"/>
  <c r="C203" i="14"/>
  <c r="G203" i="14"/>
  <c r="D203" i="14"/>
  <c r="E203" i="14"/>
  <c r="F203" i="14"/>
  <c r="H203" i="14"/>
  <c r="C206" i="13"/>
  <c r="B206" i="13"/>
  <c r="D206" i="13"/>
  <c r="E206" i="13"/>
  <c r="F206" i="13"/>
  <c r="G206" i="13"/>
  <c r="H206" i="13"/>
  <c r="A204" i="14" a="1"/>
  <c r="A204" i="14" s="1"/>
  <c r="A207" i="13" a="1"/>
  <c r="A207" i="13" s="1"/>
  <c r="B204" i="14" l="1"/>
  <c r="C204" i="14"/>
  <c r="D204" i="14"/>
  <c r="E204" i="14"/>
  <c r="F204" i="14"/>
  <c r="G204" i="14"/>
  <c r="H204" i="14"/>
  <c r="B207" i="13"/>
  <c r="D207" i="13"/>
  <c r="C207" i="13"/>
  <c r="H207" i="13"/>
  <c r="E207" i="13"/>
  <c r="G207" i="13"/>
  <c r="F207" i="13"/>
  <c r="A205" i="14" a="1"/>
  <c r="A205" i="14" s="1"/>
  <c r="A208" i="13" a="1"/>
  <c r="A208" i="13" s="1"/>
  <c r="B205" i="14" l="1"/>
  <c r="C205" i="14"/>
  <c r="D205" i="14"/>
  <c r="G205" i="14"/>
  <c r="E205" i="14"/>
  <c r="F205" i="14"/>
  <c r="H205" i="14"/>
  <c r="C208" i="13"/>
  <c r="B208" i="13"/>
  <c r="D208" i="13"/>
  <c r="E208" i="13"/>
  <c r="F208" i="13"/>
  <c r="G208" i="13"/>
  <c r="H208" i="13"/>
  <c r="A206" i="14" a="1"/>
  <c r="A206" i="14" s="1"/>
  <c r="A209" i="13" a="1"/>
  <c r="A209" i="13" s="1"/>
  <c r="D206" i="14" l="1"/>
  <c r="B206" i="14"/>
  <c r="C206" i="14"/>
  <c r="E206" i="14"/>
  <c r="F206" i="14"/>
  <c r="G206" i="14"/>
  <c r="H206" i="14"/>
  <c r="B209" i="13"/>
  <c r="D209" i="13"/>
  <c r="C209" i="13"/>
  <c r="H209" i="13"/>
  <c r="E209" i="13"/>
  <c r="G209" i="13"/>
  <c r="F209" i="13"/>
  <c r="A207" i="14" a="1"/>
  <c r="A207" i="14" s="1"/>
  <c r="A210" i="13" a="1"/>
  <c r="A210" i="13" s="1"/>
  <c r="B207" i="14" l="1"/>
  <c r="C207" i="14"/>
  <c r="D207" i="14"/>
  <c r="G207" i="14"/>
  <c r="E207" i="14"/>
  <c r="F207" i="14"/>
  <c r="H207" i="14"/>
  <c r="C210" i="13"/>
  <c r="B210" i="13"/>
  <c r="D210" i="13"/>
  <c r="E210" i="13"/>
  <c r="F210" i="13"/>
  <c r="G210" i="13"/>
  <c r="H210" i="13"/>
  <c r="A208" i="14" a="1"/>
  <c r="A208" i="14" s="1"/>
  <c r="A211" i="13" a="1"/>
  <c r="A211" i="13" s="1"/>
  <c r="B208" i="14" l="1"/>
  <c r="C208" i="14"/>
  <c r="D208" i="14"/>
  <c r="E208" i="14"/>
  <c r="F208" i="14"/>
  <c r="G208" i="14"/>
  <c r="H208" i="14"/>
  <c r="B211" i="13"/>
  <c r="D211" i="13"/>
  <c r="C211" i="13"/>
  <c r="H211" i="13"/>
  <c r="E211" i="13"/>
  <c r="G211" i="13"/>
  <c r="F211" i="13"/>
  <c r="A209" i="14" a="1"/>
  <c r="A209" i="14" s="1"/>
  <c r="A212" i="13" a="1"/>
  <c r="A212" i="13" s="1"/>
  <c r="C209" i="14" l="1"/>
  <c r="D209" i="14"/>
  <c r="B209" i="14"/>
  <c r="G209" i="14"/>
  <c r="E209" i="14"/>
  <c r="F209" i="14"/>
  <c r="H209" i="14"/>
  <c r="C212" i="13"/>
  <c r="B212" i="13"/>
  <c r="D212" i="13"/>
  <c r="E212" i="13"/>
  <c r="F212" i="13"/>
  <c r="G212" i="13"/>
  <c r="H212" i="13"/>
  <c r="A210" i="14" a="1"/>
  <c r="A210" i="14" s="1"/>
  <c r="A213" i="13" a="1"/>
  <c r="A213" i="13" s="1"/>
  <c r="B210" i="14" l="1"/>
  <c r="C210" i="14"/>
  <c r="D210" i="14"/>
  <c r="E210" i="14"/>
  <c r="F210" i="14"/>
  <c r="H210" i="14"/>
  <c r="G210" i="14"/>
  <c r="D213" i="13"/>
  <c r="B213" i="13"/>
  <c r="C213" i="13"/>
  <c r="H213" i="13"/>
  <c r="E213" i="13"/>
  <c r="G213" i="13"/>
  <c r="F213" i="13"/>
  <c r="A211" i="14" a="1"/>
  <c r="A211" i="14" s="1"/>
  <c r="A214" i="13" a="1"/>
  <c r="A214" i="13" s="1"/>
  <c r="B211" i="14" l="1"/>
  <c r="C211" i="14"/>
  <c r="D211" i="14"/>
  <c r="G211" i="14"/>
  <c r="F211" i="14"/>
  <c r="H211" i="14"/>
  <c r="E211" i="14"/>
  <c r="C214" i="13"/>
  <c r="B214" i="13"/>
  <c r="D214" i="13"/>
  <c r="E214" i="13"/>
  <c r="F214" i="13"/>
  <c r="G214" i="13"/>
  <c r="H214" i="13"/>
  <c r="A212" i="14" a="1"/>
  <c r="A212" i="14" s="1"/>
  <c r="A215" i="13" a="1"/>
  <c r="A215" i="13" s="1"/>
  <c r="B212" i="14" l="1"/>
  <c r="C212" i="14"/>
  <c r="D212" i="14"/>
  <c r="E212" i="14"/>
  <c r="F212" i="14"/>
  <c r="G212" i="14"/>
  <c r="H212" i="14"/>
  <c r="B215" i="13"/>
  <c r="D215" i="13"/>
  <c r="C215" i="13"/>
  <c r="H215" i="13"/>
  <c r="E215" i="13"/>
  <c r="G215" i="13"/>
  <c r="F215" i="13"/>
  <c r="A213" i="14" a="1"/>
  <c r="A213" i="14" s="1"/>
  <c r="A216" i="13" a="1"/>
  <c r="A216" i="13" s="1"/>
  <c r="B213" i="14" l="1"/>
  <c r="C213" i="14"/>
  <c r="D213" i="14"/>
  <c r="G213" i="14"/>
  <c r="F213" i="14"/>
  <c r="E213" i="14"/>
  <c r="H213" i="14"/>
  <c r="C216" i="13"/>
  <c r="D216" i="13"/>
  <c r="B216" i="13"/>
  <c r="E216" i="13"/>
  <c r="F216" i="13"/>
  <c r="G216" i="13"/>
  <c r="H216" i="13"/>
  <c r="A214" i="14" a="1"/>
  <c r="A214" i="14" s="1"/>
  <c r="A217" i="13" a="1"/>
  <c r="A217" i="13" s="1"/>
  <c r="D214" i="14" l="1"/>
  <c r="B214" i="14"/>
  <c r="F214" i="14"/>
  <c r="C214" i="14"/>
  <c r="G214" i="14"/>
  <c r="H214" i="14"/>
  <c r="E214" i="14"/>
  <c r="B217" i="13"/>
  <c r="D217" i="13"/>
  <c r="C217" i="13"/>
  <c r="H217" i="13"/>
  <c r="E217" i="13"/>
  <c r="G217" i="13"/>
  <c r="F217" i="13"/>
  <c r="A215" i="14" a="1"/>
  <c r="A215" i="14" s="1"/>
  <c r="A218" i="13" a="1"/>
  <c r="A218" i="13" s="1"/>
  <c r="C215" i="14" l="1"/>
  <c r="D215" i="14"/>
  <c r="B215" i="14"/>
  <c r="G215" i="14"/>
  <c r="E215" i="14"/>
  <c r="F215" i="14"/>
  <c r="H215" i="14"/>
  <c r="C218" i="13"/>
  <c r="B218" i="13"/>
  <c r="D218" i="13"/>
  <c r="E218" i="13"/>
  <c r="F218" i="13"/>
  <c r="G218" i="13"/>
  <c r="H218" i="13"/>
  <c r="A216" i="14" a="1"/>
  <c r="A216" i="14" s="1"/>
  <c r="A219" i="13" a="1"/>
  <c r="A219" i="13" s="1"/>
  <c r="B216" i="14" l="1"/>
  <c r="C216" i="14"/>
  <c r="D216" i="14"/>
  <c r="F216" i="14"/>
  <c r="E216" i="14"/>
  <c r="G216" i="14"/>
  <c r="H216" i="14"/>
  <c r="B219" i="13"/>
  <c r="D219" i="13"/>
  <c r="C219" i="13"/>
  <c r="H219" i="13"/>
  <c r="E219" i="13"/>
  <c r="G219" i="13"/>
  <c r="F219" i="13"/>
  <c r="A217" i="14" a="1"/>
  <c r="A217" i="14" s="1"/>
  <c r="A220" i="13" a="1"/>
  <c r="A220" i="13" s="1"/>
  <c r="C217" i="14" l="1"/>
  <c r="B217" i="14"/>
  <c r="D217" i="14"/>
  <c r="G217" i="14"/>
  <c r="E217" i="14"/>
  <c r="F217" i="14"/>
  <c r="H217" i="14"/>
  <c r="C220" i="13"/>
  <c r="B220" i="13"/>
  <c r="D220" i="13"/>
  <c r="E220" i="13"/>
  <c r="F220" i="13"/>
  <c r="G220" i="13"/>
  <c r="H220" i="13"/>
  <c r="A218" i="14" a="1"/>
  <c r="A218" i="14" s="1"/>
  <c r="A221" i="13" a="1"/>
  <c r="A221" i="13" s="1"/>
  <c r="B218" i="14" l="1"/>
  <c r="C218" i="14"/>
  <c r="D218" i="14"/>
  <c r="E218" i="14"/>
  <c r="F218" i="14"/>
  <c r="H218" i="14"/>
  <c r="G218" i="14"/>
  <c r="B221" i="13"/>
  <c r="D221" i="13"/>
  <c r="C221" i="13"/>
  <c r="H221" i="13"/>
  <c r="E221" i="13"/>
  <c r="G221" i="13"/>
  <c r="F221" i="13"/>
  <c r="A219" i="14" a="1"/>
  <c r="A219" i="14" s="1"/>
  <c r="A222" i="13" a="1"/>
  <c r="A222" i="13" s="1"/>
  <c r="B219" i="14" l="1"/>
  <c r="C219" i="14"/>
  <c r="D219" i="14"/>
  <c r="G219" i="14"/>
  <c r="F219" i="14"/>
  <c r="H219" i="14"/>
  <c r="E219" i="14"/>
  <c r="C222" i="13"/>
  <c r="B222" i="13"/>
  <c r="D222" i="13"/>
  <c r="E222" i="13"/>
  <c r="F222" i="13"/>
  <c r="G222" i="13"/>
  <c r="H222" i="13"/>
  <c r="A220" i="14" a="1"/>
  <c r="A220" i="14" s="1"/>
  <c r="A223" i="13" a="1"/>
  <c r="A223" i="13" s="1"/>
  <c r="B220" i="14" l="1"/>
  <c r="D220" i="14"/>
  <c r="C220" i="14"/>
  <c r="E220" i="14"/>
  <c r="H220" i="14"/>
  <c r="F220" i="14"/>
  <c r="G220" i="14"/>
  <c r="D223" i="13"/>
  <c r="B223" i="13"/>
  <c r="C223" i="13"/>
  <c r="H223" i="13"/>
  <c r="E223" i="13"/>
  <c r="G223" i="13"/>
  <c r="F223" i="13"/>
  <c r="A221" i="14" a="1"/>
  <c r="A221" i="14" s="1"/>
  <c r="A224" i="13" a="1"/>
  <c r="A224" i="13" s="1"/>
  <c r="B221" i="14" l="1"/>
  <c r="C221" i="14"/>
  <c r="D221" i="14"/>
  <c r="G221" i="14"/>
  <c r="H221" i="14"/>
  <c r="E221" i="14"/>
  <c r="F221" i="14"/>
  <c r="B224" i="13"/>
  <c r="C224" i="13"/>
  <c r="D224" i="13"/>
  <c r="E224" i="13"/>
  <c r="F224" i="13"/>
  <c r="G224" i="13"/>
  <c r="H224" i="13"/>
  <c r="A222" i="14" a="1"/>
  <c r="A222" i="14" s="1"/>
  <c r="A225" i="13" a="1"/>
  <c r="A225" i="13" s="1"/>
  <c r="D222" i="14" l="1"/>
  <c r="C222" i="14"/>
  <c r="B222" i="14"/>
  <c r="E222" i="14"/>
  <c r="F222" i="14"/>
  <c r="G222" i="14"/>
  <c r="H222" i="14"/>
  <c r="B225" i="13"/>
  <c r="C225" i="13"/>
  <c r="D225" i="13"/>
  <c r="E225" i="13"/>
  <c r="G225" i="13"/>
  <c r="H225" i="13"/>
  <c r="F225" i="13"/>
  <c r="A223" i="14" a="1"/>
  <c r="A223" i="14" s="1"/>
  <c r="A226" i="13" a="1"/>
  <c r="A226" i="13" s="1"/>
  <c r="C223" i="14" l="1"/>
  <c r="D223" i="14"/>
  <c r="B223" i="14"/>
  <c r="G223" i="14"/>
  <c r="E223" i="14"/>
  <c r="F223" i="14"/>
  <c r="H223" i="14"/>
  <c r="C226" i="13"/>
  <c r="B226" i="13"/>
  <c r="D226" i="13"/>
  <c r="E226" i="13"/>
  <c r="F226" i="13"/>
  <c r="G226" i="13"/>
  <c r="H226" i="13"/>
  <c r="A224" i="14" a="1"/>
  <c r="A224" i="14" s="1"/>
  <c r="A227" i="13" a="1"/>
  <c r="A227" i="13" s="1"/>
  <c r="C224" i="14" l="1"/>
  <c r="B224" i="14"/>
  <c r="D224" i="14"/>
  <c r="E224" i="14"/>
  <c r="F224" i="14"/>
  <c r="G224" i="14"/>
  <c r="H224" i="14"/>
  <c r="D227" i="13"/>
  <c r="B227" i="13"/>
  <c r="C227" i="13"/>
  <c r="E227" i="13"/>
  <c r="G227" i="13"/>
  <c r="F227" i="13"/>
  <c r="H227" i="13"/>
  <c r="A225" i="14" a="1"/>
  <c r="A225" i="14" s="1"/>
  <c r="A228" i="13" a="1"/>
  <c r="A228" i="13" s="1"/>
  <c r="C225" i="14" l="1"/>
  <c r="B225" i="14"/>
  <c r="D225" i="14"/>
  <c r="G225" i="14"/>
  <c r="E225" i="14"/>
  <c r="F225" i="14"/>
  <c r="H225" i="14"/>
  <c r="D228" i="13"/>
  <c r="B228" i="13"/>
  <c r="C228" i="13"/>
  <c r="E228" i="13"/>
  <c r="F228" i="13"/>
  <c r="G228" i="13"/>
  <c r="H228" i="13"/>
  <c r="A226" i="14" a="1"/>
  <c r="A226" i="14" s="1"/>
  <c r="A229" i="13" a="1"/>
  <c r="A229" i="13" s="1"/>
  <c r="B226" i="14" l="1"/>
  <c r="C226" i="14"/>
  <c r="D226" i="14"/>
  <c r="F226" i="14"/>
  <c r="G226" i="14"/>
  <c r="H226" i="14"/>
  <c r="E226" i="14"/>
  <c r="B229" i="13"/>
  <c r="C229" i="13"/>
  <c r="D229" i="13"/>
  <c r="E229" i="13"/>
  <c r="G229" i="13"/>
  <c r="F229" i="13"/>
  <c r="H229" i="13"/>
  <c r="A227" i="14" a="1"/>
  <c r="A227" i="14" s="1"/>
  <c r="A230" i="13" a="1"/>
  <c r="A230" i="13" s="1"/>
  <c r="B227" i="14" l="1"/>
  <c r="D227" i="14"/>
  <c r="C227" i="14"/>
  <c r="G227" i="14"/>
  <c r="E227" i="14"/>
  <c r="F227" i="14"/>
  <c r="H227" i="14"/>
  <c r="C230" i="13"/>
  <c r="B230" i="13"/>
  <c r="D230" i="13"/>
  <c r="E230" i="13"/>
  <c r="F230" i="13"/>
  <c r="G230" i="13"/>
  <c r="H230" i="13"/>
  <c r="A228" i="14" a="1"/>
  <c r="A228" i="14" s="1"/>
  <c r="A231" i="13" a="1"/>
  <c r="A231" i="13" s="1"/>
  <c r="B228" i="14" l="1"/>
  <c r="D228" i="14"/>
  <c r="C228" i="14"/>
  <c r="G228" i="14"/>
  <c r="H228" i="14"/>
  <c r="E228" i="14"/>
  <c r="F228" i="14"/>
  <c r="D231" i="13"/>
  <c r="B231" i="13"/>
  <c r="C231" i="13"/>
  <c r="E231" i="13"/>
  <c r="G231" i="13"/>
  <c r="F231" i="13"/>
  <c r="H231" i="13"/>
  <c r="A229" i="14" a="1"/>
  <c r="A229" i="14" s="1"/>
  <c r="A232" i="13" a="1"/>
  <c r="A232" i="13" s="1"/>
  <c r="B229" i="14" l="1"/>
  <c r="D229" i="14"/>
  <c r="C229" i="14"/>
  <c r="G229" i="14"/>
  <c r="E229" i="14"/>
  <c r="F229" i="14"/>
  <c r="H229" i="14"/>
  <c r="C232" i="13"/>
  <c r="D232" i="13"/>
  <c r="B232" i="13"/>
  <c r="E232" i="13"/>
  <c r="F232" i="13"/>
  <c r="G232" i="13"/>
  <c r="H232" i="13"/>
  <c r="A230" i="14" a="1"/>
  <c r="A230" i="14" s="1"/>
  <c r="A233" i="13" a="1"/>
  <c r="A233" i="13" s="1"/>
  <c r="D230" i="14" l="1"/>
  <c r="B230" i="14"/>
  <c r="C230" i="14"/>
  <c r="H230" i="14"/>
  <c r="E230" i="14"/>
  <c r="F230" i="14"/>
  <c r="G230" i="14"/>
  <c r="B233" i="13"/>
  <c r="C233" i="13"/>
  <c r="D233" i="13"/>
  <c r="E233" i="13"/>
  <c r="G233" i="13"/>
  <c r="H233" i="13"/>
  <c r="F233" i="13"/>
  <c r="A231" i="14" a="1"/>
  <c r="A231" i="14" s="1"/>
  <c r="A234" i="13" a="1"/>
  <c r="A234" i="13" s="1"/>
  <c r="C231" i="14" l="1"/>
  <c r="D231" i="14"/>
  <c r="B231" i="14"/>
  <c r="G231" i="14"/>
  <c r="E231" i="14"/>
  <c r="F231" i="14"/>
  <c r="H231" i="14"/>
  <c r="B234" i="13"/>
  <c r="C234" i="13"/>
  <c r="D234" i="13"/>
  <c r="E234" i="13"/>
  <c r="F234" i="13"/>
  <c r="G234" i="13"/>
  <c r="H234" i="13"/>
  <c r="A232" i="14" a="1"/>
  <c r="A232" i="14" s="1"/>
  <c r="A235" i="13" a="1"/>
  <c r="A235" i="13" s="1"/>
  <c r="C232" i="14" l="1"/>
  <c r="B232" i="14"/>
  <c r="D232" i="14"/>
  <c r="E232" i="14"/>
  <c r="G232" i="14"/>
  <c r="H232" i="14"/>
  <c r="F232" i="14"/>
  <c r="B235" i="13"/>
  <c r="C235" i="13"/>
  <c r="D235" i="13"/>
  <c r="E235" i="13"/>
  <c r="G235" i="13"/>
  <c r="F235" i="13"/>
  <c r="H235" i="13"/>
  <c r="A233" i="14" a="1"/>
  <c r="A233" i="14" s="1"/>
  <c r="A236" i="13" a="1"/>
  <c r="A236" i="13" s="1"/>
  <c r="B233" i="14" l="1"/>
  <c r="C233" i="14"/>
  <c r="D233" i="14"/>
  <c r="G233" i="14"/>
  <c r="E233" i="14"/>
  <c r="F233" i="14"/>
  <c r="H233" i="14"/>
  <c r="B236" i="13"/>
  <c r="C236" i="13"/>
  <c r="D236" i="13"/>
  <c r="E236" i="13"/>
  <c r="F236" i="13"/>
  <c r="G236" i="13"/>
  <c r="H236" i="13"/>
  <c r="A234" i="14" a="1"/>
  <c r="A234" i="14" s="1"/>
  <c r="A237" i="13" a="1"/>
  <c r="A237" i="13" s="1"/>
  <c r="B234" i="14" l="1"/>
  <c r="C234" i="14"/>
  <c r="D234" i="14"/>
  <c r="G234" i="14"/>
  <c r="E234" i="14"/>
  <c r="F234" i="14"/>
  <c r="H234" i="14"/>
  <c r="D237" i="13"/>
  <c r="B237" i="13"/>
  <c r="C237" i="13"/>
  <c r="E237" i="13"/>
  <c r="G237" i="13"/>
  <c r="H237" i="13"/>
  <c r="F237" i="13"/>
  <c r="A235" i="14" a="1"/>
  <c r="A235" i="14" s="1"/>
  <c r="A238" i="13" a="1"/>
  <c r="A238" i="13" s="1"/>
  <c r="D235" i="14" l="1"/>
  <c r="B235" i="14"/>
  <c r="G235" i="14"/>
  <c r="C235" i="14"/>
  <c r="F235" i="14"/>
  <c r="H235" i="14"/>
  <c r="E235" i="14"/>
  <c r="B238" i="13"/>
  <c r="C238" i="13"/>
  <c r="D238" i="13"/>
  <c r="E238" i="13"/>
  <c r="F238" i="13"/>
  <c r="G238" i="13"/>
  <c r="H238" i="13"/>
  <c r="A236" i="14" a="1"/>
  <c r="A236" i="14" s="1"/>
  <c r="A239" i="13" a="1"/>
  <c r="A239" i="13" s="1"/>
  <c r="B236" i="14" l="1"/>
  <c r="C236" i="14"/>
  <c r="D236" i="14"/>
  <c r="H236" i="14"/>
  <c r="E236" i="14"/>
  <c r="F236" i="14"/>
  <c r="G236" i="14"/>
  <c r="B239" i="13"/>
  <c r="C239" i="13"/>
  <c r="D239" i="13"/>
  <c r="E239" i="13"/>
  <c r="G239" i="13"/>
  <c r="H239" i="13"/>
  <c r="F239" i="13"/>
  <c r="A237" i="14" a="1"/>
  <c r="A237" i="14" s="1"/>
  <c r="A240" i="13" a="1"/>
  <c r="A240" i="13" s="1"/>
  <c r="B237" i="14" l="1"/>
  <c r="C237" i="14"/>
  <c r="D237" i="14"/>
  <c r="G237" i="14"/>
  <c r="H237" i="14"/>
  <c r="E237" i="14"/>
  <c r="F237" i="14"/>
  <c r="C240" i="13"/>
  <c r="D240" i="13"/>
  <c r="B240" i="13"/>
  <c r="E240" i="13"/>
  <c r="F240" i="13"/>
  <c r="G240" i="13"/>
  <c r="H240" i="13"/>
  <c r="A238" i="14" a="1"/>
  <c r="A238" i="14" s="1"/>
  <c r="A241" i="13" a="1"/>
  <c r="A241" i="13" s="1"/>
  <c r="C238" i="14" l="1"/>
  <c r="D238" i="14"/>
  <c r="B238" i="14"/>
  <c r="E238" i="14"/>
  <c r="F238" i="14"/>
  <c r="G238" i="14"/>
  <c r="H238" i="14"/>
  <c r="B241" i="13"/>
  <c r="C241" i="13"/>
  <c r="D241" i="13"/>
  <c r="E241" i="13"/>
  <c r="G241" i="13"/>
  <c r="H241" i="13"/>
  <c r="F241" i="13"/>
  <c r="A239" i="14" a="1"/>
  <c r="A239" i="14" s="1"/>
  <c r="A242" i="13" a="1"/>
  <c r="A242" i="13" s="1"/>
  <c r="B239" i="14" l="1"/>
  <c r="C239" i="14"/>
  <c r="D239" i="14"/>
  <c r="G239" i="14"/>
  <c r="F239" i="14"/>
  <c r="E239" i="14"/>
  <c r="H239" i="14"/>
  <c r="B242" i="13"/>
  <c r="C242" i="13"/>
  <c r="D242" i="13"/>
  <c r="E242" i="13"/>
  <c r="G242" i="13"/>
  <c r="H242" i="13"/>
  <c r="F242" i="13"/>
  <c r="A240" i="14" a="1"/>
  <c r="A240" i="14" s="1"/>
  <c r="A243" i="13" a="1"/>
  <c r="A243" i="13" s="1"/>
  <c r="B240" i="14" l="1"/>
  <c r="C240" i="14"/>
  <c r="D240" i="14"/>
  <c r="E240" i="14"/>
  <c r="F240" i="14"/>
  <c r="G240" i="14"/>
  <c r="H240" i="14"/>
  <c r="B243" i="13"/>
  <c r="C243" i="13"/>
  <c r="D243" i="13"/>
  <c r="E243" i="13"/>
  <c r="G243" i="13"/>
  <c r="F243" i="13"/>
  <c r="H243" i="13"/>
  <c r="A241" i="14" a="1"/>
  <c r="A241" i="14" s="1"/>
  <c r="A244" i="13" a="1"/>
  <c r="A244" i="13" s="1"/>
  <c r="B241" i="14" l="1"/>
  <c r="C241" i="14"/>
  <c r="D241" i="14"/>
  <c r="G241" i="14"/>
  <c r="F241" i="14"/>
  <c r="E241" i="14"/>
  <c r="H241" i="14"/>
  <c r="B244" i="13"/>
  <c r="C244" i="13"/>
  <c r="D244" i="13"/>
  <c r="E244" i="13"/>
  <c r="G244" i="13"/>
  <c r="H244" i="13"/>
  <c r="F244" i="13"/>
  <c r="A242" i="14" a="1"/>
  <c r="A242" i="14" s="1"/>
  <c r="A245" i="13" a="1"/>
  <c r="A245" i="13" s="1"/>
  <c r="B242" i="14" l="1"/>
  <c r="C242" i="14"/>
  <c r="D242" i="14"/>
  <c r="F242" i="14"/>
  <c r="G242" i="14"/>
  <c r="H242" i="14"/>
  <c r="E242" i="14"/>
  <c r="D245" i="13"/>
  <c r="B245" i="13"/>
  <c r="C245" i="13"/>
  <c r="E245" i="13"/>
  <c r="G245" i="13"/>
  <c r="F245" i="13"/>
  <c r="H245" i="13"/>
  <c r="A243" i="14" a="1"/>
  <c r="A243" i="14" s="1"/>
  <c r="A246" i="13" a="1"/>
  <c r="A246" i="13" s="1"/>
  <c r="D243" i="14" l="1"/>
  <c r="B243" i="14"/>
  <c r="G243" i="14"/>
  <c r="C243" i="14"/>
  <c r="E243" i="14"/>
  <c r="F243" i="14"/>
  <c r="H243" i="14"/>
  <c r="B246" i="13"/>
  <c r="C246" i="13"/>
  <c r="D246" i="13"/>
  <c r="E246" i="13"/>
  <c r="G246" i="13"/>
  <c r="H246" i="13"/>
  <c r="F246" i="13"/>
  <c r="A244" i="14" a="1"/>
  <c r="A244" i="14" s="1"/>
  <c r="A247" i="13" a="1"/>
  <c r="A247" i="13" s="1"/>
  <c r="B244" i="14" l="1"/>
  <c r="C244" i="14"/>
  <c r="D244" i="14"/>
  <c r="G244" i="14"/>
  <c r="H244" i="14"/>
  <c r="E244" i="14"/>
  <c r="F244" i="14"/>
  <c r="B247" i="13"/>
  <c r="C247" i="13"/>
  <c r="D247" i="13"/>
  <c r="E247" i="13"/>
  <c r="G247" i="13"/>
  <c r="F247" i="13"/>
  <c r="H247" i="13"/>
  <c r="A245" i="14" a="1"/>
  <c r="A245" i="14" s="1"/>
  <c r="A248" i="13" a="1"/>
  <c r="A248" i="13" s="1"/>
  <c r="B245" i="14" l="1"/>
  <c r="C245" i="14"/>
  <c r="D245" i="14"/>
  <c r="G245" i="14"/>
  <c r="E245" i="14"/>
  <c r="F245" i="14"/>
  <c r="H245" i="14"/>
  <c r="C248" i="13"/>
  <c r="D248" i="13"/>
  <c r="B248" i="13"/>
  <c r="E248" i="13"/>
  <c r="G248" i="13"/>
  <c r="H248" i="13"/>
  <c r="F248" i="13"/>
  <c r="A246" i="14" a="1"/>
  <c r="A246" i="14" s="1"/>
  <c r="A249" i="13" a="1"/>
  <c r="A249" i="13" s="1"/>
  <c r="C246" i="14" l="1"/>
  <c r="D246" i="14"/>
  <c r="B246" i="14"/>
  <c r="H246" i="14"/>
  <c r="E246" i="14"/>
  <c r="F246" i="14"/>
  <c r="G246" i="14"/>
  <c r="B249" i="13"/>
  <c r="C249" i="13"/>
  <c r="D249" i="13"/>
  <c r="E249" i="13"/>
  <c r="G249" i="13"/>
  <c r="F249" i="13"/>
  <c r="H249" i="13"/>
  <c r="A247" i="14" a="1"/>
  <c r="A247" i="14" s="1"/>
  <c r="A250" i="13" a="1"/>
  <c r="A250" i="13" s="1"/>
  <c r="B247" i="14" l="1"/>
  <c r="C247" i="14"/>
  <c r="D247" i="14"/>
  <c r="G247" i="14"/>
  <c r="E247" i="14"/>
  <c r="F247" i="14"/>
  <c r="H247" i="14"/>
  <c r="B250" i="13"/>
  <c r="C250" i="13"/>
  <c r="D250" i="13"/>
  <c r="E250" i="13"/>
  <c r="G250" i="13"/>
  <c r="H250" i="13"/>
  <c r="F250" i="13"/>
  <c r="A248" i="14" a="1"/>
  <c r="A248" i="14" s="1"/>
  <c r="A251" i="13" a="1"/>
  <c r="A251" i="13" s="1"/>
  <c r="B248" i="14" l="1"/>
  <c r="C248" i="14"/>
  <c r="D248" i="14"/>
  <c r="E248" i="14"/>
  <c r="G248" i="14"/>
  <c r="F248" i="14"/>
  <c r="H248" i="14"/>
  <c r="B251" i="13"/>
  <c r="C251" i="13"/>
  <c r="D251" i="13"/>
  <c r="E251" i="13"/>
  <c r="G251" i="13"/>
  <c r="F251" i="13"/>
  <c r="H251" i="13"/>
  <c r="A249" i="14" a="1"/>
  <c r="A249" i="14" s="1"/>
  <c r="A252" i="13" a="1"/>
  <c r="A252" i="13" s="1"/>
  <c r="B249" i="14" l="1"/>
  <c r="C249" i="14"/>
  <c r="D249" i="14"/>
  <c r="G249" i="14"/>
  <c r="E249" i="14"/>
  <c r="F249" i="14"/>
  <c r="H249" i="14"/>
  <c r="B252" i="13"/>
  <c r="C252" i="13"/>
  <c r="D252" i="13"/>
  <c r="E252" i="13"/>
  <c r="G252" i="13"/>
  <c r="H252" i="13"/>
  <c r="F252" i="13"/>
  <c r="A250" i="14" a="1"/>
  <c r="A250" i="14" s="1"/>
  <c r="A253" i="13" a="1"/>
  <c r="A253" i="13" s="1"/>
  <c r="B250" i="14" l="1"/>
  <c r="C250" i="14"/>
  <c r="D250" i="14"/>
  <c r="G250" i="14"/>
  <c r="E250" i="14"/>
  <c r="F250" i="14"/>
  <c r="H250" i="14"/>
  <c r="D253" i="13"/>
  <c r="B253" i="13"/>
  <c r="C253" i="13"/>
  <c r="G253" i="13"/>
  <c r="E253" i="13"/>
  <c r="F253" i="13"/>
  <c r="H253" i="13"/>
  <c r="A251" i="14" a="1"/>
  <c r="A251" i="14" s="1"/>
  <c r="A254" i="13" a="1"/>
  <c r="A254" i="13" s="1"/>
  <c r="D251" i="14" l="1"/>
  <c r="B251" i="14"/>
  <c r="C251" i="14"/>
  <c r="G251" i="14"/>
  <c r="F251" i="14"/>
  <c r="H251" i="14"/>
  <c r="E251" i="14"/>
  <c r="B254" i="13"/>
  <c r="C254" i="13"/>
  <c r="D254" i="13"/>
  <c r="E254" i="13"/>
  <c r="G254" i="13"/>
  <c r="H254" i="13"/>
  <c r="F254" i="13"/>
  <c r="A252" i="14" a="1"/>
  <c r="A252" i="14" s="1"/>
  <c r="B252" i="14" l="1"/>
  <c r="C252" i="14"/>
  <c r="D252" i="14"/>
  <c r="E252" i="14"/>
  <c r="H252" i="14"/>
  <c r="F252" i="14"/>
  <c r="G252" i="14"/>
  <c r="A253" i="14" a="1"/>
  <c r="A253" i="14" s="1"/>
  <c r="B253" i="14" l="1"/>
  <c r="C253" i="14"/>
  <c r="D253" i="14"/>
  <c r="G253" i="14"/>
  <c r="H253" i="14"/>
  <c r="E253" i="14"/>
  <c r="F253" i="14"/>
  <c r="A254" i="14" a="1"/>
  <c r="A254" i="14" s="1"/>
  <c r="C254" i="14" l="1"/>
  <c r="D254" i="14"/>
  <c r="B254" i="14"/>
  <c r="E254" i="14"/>
  <c r="F254" i="14"/>
  <c r="G254" i="14"/>
  <c r="H254" i="14"/>
</calcChain>
</file>

<file path=xl/sharedStrings.xml><?xml version="1.0" encoding="utf-8"?>
<sst xmlns="http://schemas.openxmlformats.org/spreadsheetml/2006/main" count="3669" uniqueCount="1535">
  <si>
    <t>Geographical name</t>
  </si>
  <si>
    <t>Notes:</t>
  </si>
  <si>
    <t>Period 1</t>
  </si>
  <si>
    <t>Period 2</t>
  </si>
  <si>
    <t>Period 3</t>
  </si>
  <si>
    <t>Period 4</t>
  </si>
  <si>
    <t>Site</t>
  </si>
  <si>
    <t>Demand</t>
  </si>
  <si>
    <t>Generation</t>
  </si>
  <si>
    <t>Time periods</t>
  </si>
  <si>
    <t>Notes</t>
  </si>
  <si>
    <t>All the above times are in UK Clock time</t>
  </si>
  <si>
    <t>Saturday and Sunday
All Year</t>
  </si>
  <si>
    <t>List of data tables in this workbook</t>
  </si>
  <si>
    <t>Worksheet</t>
  </si>
  <si>
    <t>Information</t>
  </si>
  <si>
    <t>Back to Overview</t>
  </si>
  <si>
    <t xml:space="preserve">Annex 3 contains details of any preserved and additional charges that are valid at this time. </t>
  </si>
  <si>
    <t>Status</t>
  </si>
  <si>
    <t>Effective From</t>
  </si>
  <si>
    <t>PCs</t>
  </si>
  <si>
    <t>Fixed charge p/MPAN/day</t>
  </si>
  <si>
    <t>Capacity charge p/kVA/day</t>
  </si>
  <si>
    <t>Notes to users of this spreadsheet</t>
  </si>
  <si>
    <t>Notes to DNOs populating this spreadsheet</t>
  </si>
  <si>
    <t>Annex 5 LLFs</t>
  </si>
  <si>
    <t>Name</t>
  </si>
  <si>
    <t>Nodal prices</t>
  </si>
  <si>
    <t>Reactive power charge
p/kVArh</t>
  </si>
  <si>
    <t>Local charge 1
£/kVA</t>
  </si>
  <si>
    <t>Remote charge 1
£/kVA</t>
  </si>
  <si>
    <t>Import MPANs/MSIDs</t>
  </si>
  <si>
    <t>Export MPANs/MSIDs</t>
  </si>
  <si>
    <t>Annex 3 Preserved charges</t>
  </si>
  <si>
    <t>Annex 4 LDNO charges</t>
  </si>
  <si>
    <t xml:space="preserve">DNOs must endeavour to maintain consistency in the structure of this spreadsheet.
Any changes to the structure must be noted in the 'Notes to users of this spreadsheet'
</t>
  </si>
  <si>
    <t>Generic demand and generation LLFs</t>
  </si>
  <si>
    <t>Metered voltage</t>
  </si>
  <si>
    <t>Low-voltage network</t>
  </si>
  <si>
    <t>Low-voltage substation</t>
  </si>
  <si>
    <t>High-voltage network</t>
  </si>
  <si>
    <t>High-voltage substation</t>
  </si>
  <si>
    <t>33kV generic</t>
  </si>
  <si>
    <t>132kV generic</t>
  </si>
  <si>
    <t>EHV site specific LLFs</t>
  </si>
  <si>
    <t>Node/Zone ID</t>
  </si>
  <si>
    <t>Import
Unique Identifier</t>
  </si>
  <si>
    <t>Export
Unique Identifier</t>
  </si>
  <si>
    <t>Export Unique Identifier</t>
  </si>
  <si>
    <t>Import
fixed charge
(p/day)</t>
  </si>
  <si>
    <t>Export
fixed charge
(p/day)</t>
  </si>
  <si>
    <t>Red Time Band</t>
  </si>
  <si>
    <t>Amber Time Band</t>
  </si>
  <si>
    <t>Green Time Band</t>
  </si>
  <si>
    <t>Monday to Friday 
(Including Bank Holidays)
All Year</t>
  </si>
  <si>
    <t>Monday to Friday 
(Including Bank Holidays)
June to August Inclusive</t>
  </si>
  <si>
    <t>Monday to Friday 
(Including Bank Holidays)
November to February Inclusive</t>
  </si>
  <si>
    <t>Super Red Time Band</t>
  </si>
  <si>
    <t>Black Time Band</t>
  </si>
  <si>
    <t>Yellow Time Band</t>
  </si>
  <si>
    <t>Time Periods for Designated EHV Properties</t>
  </si>
  <si>
    <t xml:space="preserve">Please use this spreadsheet with reference to the LC14 use of system charging statement. </t>
  </si>
  <si>
    <t>Saturday and Sunday
All year</t>
  </si>
  <si>
    <t>Maximum import or export capacity
kVA</t>
  </si>
  <si>
    <t>Excess reactive units 
kVArh</t>
  </si>
  <si>
    <t>Tariff components</t>
  </si>
  <si>
    <t>Number of days in consumption period
i.e. 365 if one year</t>
  </si>
  <si>
    <t>Enter current consumption details</t>
  </si>
  <si>
    <t>Charge components</t>
  </si>
  <si>
    <t>Enter forecast consumption details 
(if different)</t>
  </si>
  <si>
    <t>Current consumption period charges</t>
  </si>
  <si>
    <t>Forecast consumption period charges</t>
  </si>
  <si>
    <t>Reactive power charge
£</t>
  </si>
  <si>
    <t>Capacity charge
£</t>
  </si>
  <si>
    <t>Fixed charge
£</t>
  </si>
  <si>
    <t>Total charge
£</t>
  </si>
  <si>
    <t>Charge calculator is a tool to help you estimate your distribution charges using current consumption data and forecast consumption data.</t>
  </si>
  <si>
    <t>Charge calculator</t>
  </si>
  <si>
    <t>Unit 1
£</t>
  </si>
  <si>
    <t>Unit 2
£</t>
  </si>
  <si>
    <t>Unit 3
£</t>
  </si>
  <si>
    <t>Maximum import capacity
kVA</t>
  </si>
  <si>
    <t>Maximum export capacity
kVA</t>
  </si>
  <si>
    <t>Export
Super Red
kWh</t>
  </si>
  <si>
    <t>Import
fixed charge
£</t>
  </si>
  <si>
    <t>Import
super red
kWh</t>
  </si>
  <si>
    <t>Import 
super red charge
£</t>
  </si>
  <si>
    <t>Export super red charge
£</t>
  </si>
  <si>
    <t>Export fixed charge
£</t>
  </si>
  <si>
    <t>Import
capacity charge
£</t>
  </si>
  <si>
    <t>Export capacity charge
£</t>
  </si>
  <si>
    <t>Import total charge
£</t>
  </si>
  <si>
    <t>Export total charge
£</t>
  </si>
  <si>
    <t>These charges are estimates based on tariff selected and consumption values entered.</t>
  </si>
  <si>
    <t>These charges are estimates based on site selected and consumption values entered.</t>
  </si>
  <si>
    <t>Step 1, Choose your tariff using the drop down list in cell B10</t>
  </si>
  <si>
    <t>Step 3, Enter a forecast of consumption if required in cells C14:I14</t>
  </si>
  <si>
    <t>Step 3, Enter a forecast of consumption if required in cells M14:T14</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</si>
  <si>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</si>
  <si>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</si>
  <si>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Import
LLF
period 2</t>
  </si>
  <si>
    <t>Import
LLF
period 1</t>
  </si>
  <si>
    <t>Import
LLF
period 3</t>
  </si>
  <si>
    <t>Import
LLF
period 4</t>
  </si>
  <si>
    <t>Export
LLF
period 1</t>
  </si>
  <si>
    <t>Export
LLF
period 2</t>
  </si>
  <si>
    <t>Export
LLF
period 3</t>
  </si>
  <si>
    <t>Export
LLF
period 4</t>
  </si>
  <si>
    <t>Import
capacity charge
(p/kVA/day)</t>
  </si>
  <si>
    <t>Export
capacity charge
(p/kVA/day)</t>
  </si>
  <si>
    <t>Import
Super Red
unit charge
(p/kWh)</t>
  </si>
  <si>
    <t>Export
Super Red
unit charge
(p/kWh)</t>
  </si>
  <si>
    <t>The drop down list on the charge calculator can be expanded by unprotecting the charge calculator sheet and selecting 'data', 'data validation...' and then expanding the 'source' data range. The sheet can then be protected.</t>
  </si>
  <si>
    <t>Final</t>
  </si>
  <si>
    <t>Company and Licence name, charging year, effective from, status</t>
  </si>
  <si>
    <t>Company and Licence name</t>
  </si>
  <si>
    <t>Year</t>
  </si>
  <si>
    <t>Tariff name</t>
  </si>
  <si>
    <t>Exceeded capacity charge
p/kVA/day</t>
  </si>
  <si>
    <t>Import
exceeded capacity charge
(p/kVA/day)</t>
  </si>
  <si>
    <t>Export
exceeded capacity charge
(p/kVA/day)</t>
  </si>
  <si>
    <t>Average daily exceeded capacity
kVA</t>
  </si>
  <si>
    <t>Exceeded capacity charge
£</t>
  </si>
  <si>
    <t>Import exceeded capacity charge
£</t>
  </si>
  <si>
    <t>Export exceeded capacity charge
£</t>
  </si>
  <si>
    <t>Annex 6 - Charges for New or Amended Designated EHV Properties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</si>
  <si>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</si>
  <si>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</si>
  <si>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Effective from date</t>
  </si>
  <si>
    <t>Domestic Aggregated</t>
  </si>
  <si>
    <t>Non-Domestic Aggregated (related MPAN)</t>
  </si>
  <si>
    <t>Unmetered Supplies</t>
  </si>
  <si>
    <t>LV Generation Aggregated</t>
  </si>
  <si>
    <t>LV Sub Generation Aggregated</t>
  </si>
  <si>
    <t>LV Generation Site Specific</t>
  </si>
  <si>
    <t>LV Generation Site Specific no RP charge</t>
  </si>
  <si>
    <t>LV Sub Generation Site Specific</t>
  </si>
  <si>
    <t>LV Sub Generation Site Specific no RP charge</t>
  </si>
  <si>
    <t>HV Generation Site Specific</t>
  </si>
  <si>
    <t>HV Generation Site Specific no RP charge</t>
  </si>
  <si>
    <t>Time Bands for LV and HV Designated Properties</t>
  </si>
  <si>
    <t>Time Bands for Unmetered Properties</t>
  </si>
  <si>
    <t>Red/black unit charge
p/kWh</t>
  </si>
  <si>
    <t>Green unit charge
p/kWh</t>
  </si>
  <si>
    <t>Amber/yellow unit charge
p/kWh</t>
  </si>
  <si>
    <t>Annex 1 contains the charges to LV and HV Designated Properties and Unmetered Supplies.</t>
  </si>
  <si>
    <t>LV and HV designated properties and Unmetered Supplies tariff calculator</t>
  </si>
  <si>
    <t>EHV designated property calculator</t>
  </si>
  <si>
    <t>Red unit charge
p/kWh</t>
  </si>
  <si>
    <t>Black unit charge
p/kWh</t>
  </si>
  <si>
    <t>Amber unit charge
p/kWh</t>
  </si>
  <si>
    <t>Yellow unit charge
p/kWh</t>
  </si>
  <si>
    <t>Fixed charge 
p/MPAN/day</t>
  </si>
  <si>
    <t>Capacity charge 
p/kVA/day</t>
  </si>
  <si>
    <t>Exceeded Capacity charge 
p/kVA/day</t>
  </si>
  <si>
    <t>n/a</t>
  </si>
  <si>
    <t>Annex 1 LV, HV and Unmetered Supplies charges</t>
  </si>
  <si>
    <t>Standard Settlement Configuration Id</t>
  </si>
  <si>
    <t>Standard Settlement Configuration Desc</t>
  </si>
  <si>
    <t>10-hour OP</t>
  </si>
  <si>
    <t>10-hour OP + w/e</t>
  </si>
  <si>
    <t>10.5-hour OP</t>
  </si>
  <si>
    <t>11 Hour OP</t>
  </si>
  <si>
    <t>11.5-hour OP</t>
  </si>
  <si>
    <t>11-hour OP</t>
  </si>
  <si>
    <t>8.5-hour OP</t>
  </si>
  <si>
    <t>9-hour OP</t>
  </si>
  <si>
    <t>11-hour OP + Summer</t>
  </si>
  <si>
    <t>11-hour OP + w/e</t>
  </si>
  <si>
    <t>11-hour OP + w/e &amp; Summer</t>
  </si>
  <si>
    <t>11-hour OP + weekends</t>
  </si>
  <si>
    <t>12-hour  OP + w/e &amp; Summer</t>
  </si>
  <si>
    <t>12-hour night</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</si>
  <si>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</si>
  <si>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</si>
  <si>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</si>
  <si>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</si>
  <si>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</si>
  <si>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</si>
  <si>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</si>
  <si>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</si>
  <si>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</si>
  <si>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</si>
  <si>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</si>
  <si>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</si>
  <si>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</si>
  <si>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</si>
  <si>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</si>
  <si>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</si>
  <si>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</si>
  <si>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</si>
  <si>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</si>
  <si>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</si>
  <si>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</si>
  <si>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</si>
  <si>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</si>
  <si>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</si>
  <si>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</si>
  <si>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</si>
  <si>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</si>
  <si>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</si>
  <si>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</si>
  <si>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</si>
  <si>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</si>
  <si>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</si>
  <si>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</si>
  <si>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</si>
  <si>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</si>
  <si>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</si>
  <si>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</si>
  <si>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</si>
  <si>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</si>
  <si>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</si>
  <si>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</si>
  <si>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</si>
  <si>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</si>
  <si>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</si>
  <si>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</si>
  <si>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</si>
  <si>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</si>
  <si>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</si>
  <si>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</si>
  <si>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</si>
  <si>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</si>
  <si>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</si>
  <si>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</si>
  <si>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</si>
  <si>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</si>
  <si>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</si>
  <si>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</si>
  <si>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</si>
  <si>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</si>
  <si>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</si>
  <si>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</si>
  <si>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</si>
  <si>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</si>
  <si>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</si>
  <si>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</si>
  <si>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</si>
  <si>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</si>
  <si>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</si>
  <si>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</si>
  <si>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</si>
  <si>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</si>
  <si>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</si>
  <si>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</si>
  <si>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</si>
  <si>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</si>
  <si>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</si>
  <si>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</si>
  <si>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</si>
  <si>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</si>
  <si>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</si>
  <si>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</si>
  <si>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</si>
  <si>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</si>
  <si>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</si>
  <si>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</si>
  <si>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</si>
  <si>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</si>
  <si>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</si>
  <si>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</si>
  <si>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</si>
  <si>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</si>
  <si>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</si>
  <si>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</si>
  <si>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</si>
  <si>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</si>
  <si>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</si>
  <si>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</si>
  <si>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</si>
  <si>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</si>
  <si>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</si>
  <si>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</si>
  <si>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</si>
  <si>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</si>
  <si>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</si>
  <si>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</si>
  <si>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</si>
  <si>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</si>
  <si>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</si>
  <si>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</si>
  <si>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</si>
  <si>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</si>
  <si>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</si>
  <si>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</si>
  <si>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</si>
  <si>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</si>
  <si>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</si>
  <si>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</si>
  <si>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</si>
  <si>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</si>
  <si>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</si>
  <si>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</si>
  <si>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</si>
  <si>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</si>
  <si>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</si>
  <si>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</si>
  <si>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</si>
  <si>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</si>
  <si>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</si>
  <si>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</si>
  <si>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</si>
  <si>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</si>
  <si>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</si>
  <si>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</si>
  <si>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</si>
  <si>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</si>
  <si>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</si>
  <si>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</si>
  <si>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</si>
  <si>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</si>
  <si>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</si>
  <si>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</si>
  <si>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</si>
  <si>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</si>
  <si>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</si>
  <si>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</si>
  <si>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</si>
  <si>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</si>
  <si>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</si>
  <si>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</si>
  <si>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</si>
  <si>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</si>
  <si>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</si>
  <si>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</si>
  <si>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</si>
  <si>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</si>
  <si>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</si>
  <si>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</si>
  <si>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</si>
  <si>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</si>
  <si>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</si>
  <si>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</si>
  <si>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</si>
  <si>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</si>
  <si>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</si>
  <si>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</si>
  <si>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</si>
  <si>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</si>
  <si>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</si>
  <si>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</si>
  <si>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</si>
  <si>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</si>
  <si>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</si>
  <si>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</si>
  <si>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</si>
  <si>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</si>
  <si>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</si>
  <si>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</si>
  <si>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</si>
  <si>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</si>
  <si>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</si>
  <si>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</si>
  <si>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</si>
  <si>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</si>
  <si>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</si>
  <si>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</si>
  <si>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</si>
  <si>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</si>
  <si>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</si>
  <si>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</si>
  <si>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</si>
  <si>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</si>
  <si>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</si>
  <si>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</si>
  <si>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</si>
  <si>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</si>
  <si>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</si>
  <si>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</si>
  <si>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</si>
  <si>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</si>
  <si>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</si>
  <si>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</si>
  <si>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</si>
  <si>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</si>
  <si>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</si>
  <si>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</si>
  <si>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</si>
  <si>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</si>
  <si>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</si>
  <si>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</si>
  <si>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</si>
  <si>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</si>
  <si>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</si>
  <si>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Common Decode</t>
  </si>
  <si>
    <t>Change implemented</t>
  </si>
  <si>
    <t>Date</t>
  </si>
  <si>
    <t>Comments</t>
  </si>
  <si>
    <t>U</t>
  </si>
  <si>
    <t>G</t>
  </si>
  <si>
    <t>Notes updated</t>
  </si>
  <si>
    <t>Updated to reflect DCP 268 which delinks all tariffs from the TPR bands</t>
  </si>
  <si>
    <t>A</t>
  </si>
  <si>
    <t>A/R</t>
  </si>
  <si>
    <t>Code O changed to A/R</t>
  </si>
  <si>
    <t>Code 1 &amp; 2 changed to A</t>
  </si>
  <si>
    <t>Removed TPR</t>
  </si>
  <si>
    <t>Removed TPR lookup element as this no longer effects which rate to apply</t>
  </si>
  <si>
    <t>LDNO LV: Non-Domestic Aggregated (related MPAN)</t>
  </si>
  <si>
    <t>LDNO LV: Unmetered Supplies</t>
  </si>
  <si>
    <t>LDNO LV: LV Generation Aggregated</t>
  </si>
  <si>
    <t>LDNO LV: LV Generation Site Specific</t>
  </si>
  <si>
    <t>LDNO HV: Non-Domestic Aggregated (related MPAN)</t>
  </si>
  <si>
    <t>LDNO HV: Unmetered Supplies</t>
  </si>
  <si>
    <t>LDNO HV: LV Generation Aggregated</t>
  </si>
  <si>
    <t>LDNO HV: LV Sub Generation Aggregated</t>
  </si>
  <si>
    <t>LDNO HV: LV Generation Site Specific</t>
  </si>
  <si>
    <t>LDNO HV: LV Sub Generation Site Specific</t>
  </si>
  <si>
    <t>LDNO HV: HV Generation Site Specific</t>
  </si>
  <si>
    <t>LDNO HVplus: Non-Domestic Aggregated (related MPAN)</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</si>
  <si>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</si>
  <si>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</si>
  <si>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</si>
  <si>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</si>
  <si>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</si>
  <si>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</si>
  <si>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Non-Domestic Aggregated (related MPAN)</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</si>
  <si>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</si>
  <si>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</si>
  <si>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</si>
  <si>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</si>
  <si>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</si>
  <si>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</si>
  <si>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Non-Domestic Aggregated (related MPAN)</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</si>
  <si>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</si>
  <si>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</si>
  <si>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</si>
  <si>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</si>
  <si>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</si>
  <si>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</si>
  <si>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Non-Domestic Aggregated (related MPAN)</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</si>
  <si>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</si>
  <si>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</si>
  <si>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</si>
  <si>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</si>
  <si>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</si>
  <si>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</si>
  <si>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Non-Domestic Aggregated (related MPAN)</t>
  </si>
  <si>
    <t>LDNO 0000: Unmetered Supplies</t>
  </si>
  <si>
    <t>LDNO 0000: LV Generation Aggregated</t>
  </si>
  <si>
    <t>LDNO 0000: LV Sub Generation Aggregated</t>
  </si>
  <si>
    <t>LDNO 0000: LV Generation Site Specific</t>
  </si>
  <si>
    <t>LDNO 0000: LV Sub Generation Site Specific</t>
  </si>
  <si>
    <t>LDNO 0000: HV Generation Site Specific</t>
  </si>
  <si>
    <t>Unique billing identifier</t>
  </si>
  <si>
    <t>Supplier of Last Resort 
Fixed charge adder*
p/MPAN/day</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</si>
  <si>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</si>
  <si>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</si>
  <si>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Domestic Aggregated (Related MPAN)</t>
  </si>
  <si>
    <t>LV Site Specific No Residual</t>
  </si>
  <si>
    <t>LV Site Specific Band 1</t>
  </si>
  <si>
    <t>LV Site Specific Band 2</t>
  </si>
  <si>
    <t>LV Site Specific Band 3</t>
  </si>
  <si>
    <t>LV Site Specific Band 4</t>
  </si>
  <si>
    <t>LV Sub Site Specific No Residual</t>
  </si>
  <si>
    <t>LV Sub Site Specific Band 1</t>
  </si>
  <si>
    <t>LV Sub Site Specific Band 2</t>
  </si>
  <si>
    <t>LV Sub Site Specific Band 3</t>
  </si>
  <si>
    <t>LV Sub Site Specific Band 4</t>
  </si>
  <si>
    <t>HV Site Specific No Residual</t>
  </si>
  <si>
    <t>HV Site Specific Band 1</t>
  </si>
  <si>
    <t>HV Site Specific Band 2</t>
  </si>
  <si>
    <t>HV Site Specific Band 3</t>
  </si>
  <si>
    <t>HV Site Specific Band 4</t>
  </si>
  <si>
    <t>LDNO LV: LV Site Specific No Residual</t>
  </si>
  <si>
    <t>LDNO LV: LV Site Specific Band 1</t>
  </si>
  <si>
    <t>LDNO LV: LV Site Specific Band 2</t>
  </si>
  <si>
    <t>LDNO LV: LV Site Specific Band 3</t>
  </si>
  <si>
    <t>LDNO LV: LV Site Specific Band 4</t>
  </si>
  <si>
    <t>LDNO HV: 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</si>
  <si>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</si>
  <si>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</si>
  <si>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</si>
  <si>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</si>
  <si>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</si>
  <si>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</si>
  <si>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</si>
  <si>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</si>
  <si>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</si>
  <si>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</si>
  <si>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</si>
  <si>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</si>
  <si>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</si>
  <si>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</si>
  <si>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</si>
  <si>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</si>
  <si>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</si>
  <si>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</si>
  <si>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</si>
  <si>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</si>
  <si>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</si>
  <si>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</si>
  <si>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</si>
  <si>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</si>
  <si>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</si>
  <si>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</si>
  <si>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</si>
  <si>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</si>
  <si>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</si>
  <si>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</si>
  <si>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</si>
  <si>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</si>
  <si>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</si>
  <si>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</si>
  <si>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</si>
  <si>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</si>
  <si>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</si>
  <si>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</si>
  <si>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</si>
  <si>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</si>
  <si>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</si>
  <si>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</si>
  <si>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</si>
  <si>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</si>
  <si>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</si>
  <si>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</si>
  <si>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</si>
  <si>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</si>
  <si>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</si>
  <si>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</si>
  <si>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</si>
  <si>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</si>
  <si>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</si>
  <si>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</si>
  <si>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</si>
  <si>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</si>
  <si>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</si>
  <si>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</si>
  <si>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</si>
  <si>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</si>
  <si>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</si>
  <si>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</si>
  <si>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</si>
  <si>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</si>
  <si>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</si>
  <si>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</si>
  <si>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</si>
  <si>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</si>
  <si>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</si>
  <si>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</si>
  <si>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</si>
  <si>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</si>
  <si>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</si>
  <si>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</si>
  <si>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</si>
  <si>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</si>
  <si>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</si>
  <si>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</si>
  <si>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</si>
  <si>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</si>
  <si>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</si>
  <si>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</si>
  <si>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</si>
  <si>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</si>
  <si>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</si>
  <si>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</si>
  <si>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</si>
  <si>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</si>
  <si>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</si>
  <si>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</si>
  <si>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Residual Charging Bandings</t>
  </si>
  <si>
    <t>Band</t>
  </si>
  <si>
    <t>Contains the four Residual charging band allocation for Customers</t>
  </si>
  <si>
    <t>Single band</t>
  </si>
  <si>
    <t>-</t>
  </si>
  <si>
    <t>Voltage of Connection</t>
  </si>
  <si>
    <t>Units</t>
  </si>
  <si>
    <t>kWh</t>
  </si>
  <si>
    <t>kVA</t>
  </si>
  <si>
    <t>∞</t>
  </si>
  <si>
    <t>Lower Threshold*</t>
  </si>
  <si>
    <t>Upper Threshold*</t>
  </si>
  <si>
    <t>* All boundaries are inclusive of the upper threshold and exclusive of the lower threshold i.e. Lower &lt; x ≤ Upper.</t>
  </si>
  <si>
    <t>Designated Properties connected at LV, billing with no MIC</t>
  </si>
  <si>
    <t>Designated EHV Properties</t>
  </si>
  <si>
    <t>Designated Properties connected at HV</t>
  </si>
  <si>
    <t>Designated Properties connected at LV, billing with MIC</t>
  </si>
  <si>
    <t>Residual Charging Band</t>
  </si>
  <si>
    <t>Non-Domestic Aggregated or CT No Residual</t>
  </si>
  <si>
    <t>Non-Domestic Aggregated or CT Band 1</t>
  </si>
  <si>
    <t>Non-Domestic Aggregated or CT Band 2</t>
  </si>
  <si>
    <t>Non-Domestic Aggregated or CT Band 3</t>
  </si>
  <si>
    <t>Non-Domestic Aggregated or CT Band 4</t>
  </si>
  <si>
    <t>LDNO LV: Domestic Aggregated or CT with Residual</t>
  </si>
  <si>
    <t>LDNO LV: Non-Domestic Aggregated or CT No Residual</t>
  </si>
  <si>
    <t>LDNO LV: Non-Domestic Aggregated or CT Band 1</t>
  </si>
  <si>
    <t>LDNO LV: Non-Domestic Aggregated or CT Band 2</t>
  </si>
  <si>
    <t>LDNO LV: Non-Domestic Aggregated or CT Band 3</t>
  </si>
  <si>
    <t>LDNO LV: Non-Domestic Aggregated or CT Band 4</t>
  </si>
  <si>
    <t>LDNO HV: Domestic Aggregated or CT with Residual</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</si>
  <si>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</si>
  <si>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</si>
  <si>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</si>
  <si>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</si>
  <si>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</si>
  <si>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HVplus: Domestic Aggregated or CT with Residual</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</si>
  <si>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</si>
  <si>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</si>
  <si>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</si>
  <si>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</si>
  <si>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</si>
  <si>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EHV: Domestic Aggregated or CT with Residual</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</si>
  <si>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</si>
  <si>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</si>
  <si>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</si>
  <si>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</si>
  <si>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</si>
  <si>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132kV/EHV: Domestic Aggregated or CT with Residual</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</si>
  <si>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</si>
  <si>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</si>
  <si>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</si>
  <si>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</si>
  <si>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</si>
  <si>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 Domestic Aggregated or CT with Residual</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</si>
  <si>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</si>
  <si>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</si>
  <si>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</si>
  <si>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</si>
  <si>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</si>
  <si>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0000: Domestic Aggregated or CT with Residual</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</si>
  <si>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</si>
  <si>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</si>
  <si>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</si>
  <si>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</si>
  <si>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</si>
  <si>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LV: Domestic Aggregated (related MPAN)</t>
  </si>
  <si>
    <t>LDNO HVplus: Domestic Aggregated (related MPAN)</t>
  </si>
  <si>
    <t>LDNO EHV: Domestic Aggregated (related MPAN)</t>
  </si>
  <si>
    <t>LDNO 132kV/EHV: Domestic Aggregated (related MPAN)</t>
  </si>
  <si>
    <t>LDNO 132kV: Domestic Aggregated (related MPAN)</t>
  </si>
  <si>
    <t>LDNO 0000: Domestic Aggregated (related MPAN)</t>
  </si>
  <si>
    <t>Domestic Aggregated or CT with Residual</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</si>
  <si>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</si>
  <si>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</si>
  <si>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</si>
  <si>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</si>
  <si>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</si>
  <si>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</si>
  <si>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</si>
  <si>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</si>
  <si>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</si>
  <si>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</si>
  <si>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</si>
  <si>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</si>
  <si>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</si>
  <si>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</si>
  <si>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</si>
  <si>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</si>
  <si>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</si>
  <si>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EHV1</t>
  </si>
  <si>
    <t>EHV2</t>
  </si>
  <si>
    <t>EHV3</t>
  </si>
  <si>
    <t>EHV4</t>
  </si>
  <si>
    <t>Designated EHV Site Specific No Residual</t>
  </si>
  <si>
    <t>Designated EHV Site Specific Band 1</t>
  </si>
  <si>
    <t>Designated EHV Site Specific Band 2</t>
  </si>
  <si>
    <t>Designated EHV Site Specific Band 3</t>
  </si>
  <si>
    <t>Designated EHV Site Specific Band 4</t>
  </si>
  <si>
    <t>Annex 2 Designated EHV charges</t>
  </si>
  <si>
    <t>SSC unit rate lookup</t>
  </si>
  <si>
    <t>Contains a mapping of Standard Settlement Configurations to common decodings</t>
  </si>
  <si>
    <t>TNUoS Mapping</t>
  </si>
  <si>
    <t>Contains a mapping of DUoS Tariffs to TNUoS Site Charging Bands</t>
  </si>
  <si>
    <t>*Supplier of Last Resort pass-through costs allocated to all domestic tariffs with a fixed charge (including LDNO)</t>
  </si>
  <si>
    <t>**Eligible Bad Debt pass-through costs allocated to all metered demand tariffs (including LDNO)</t>
  </si>
  <si>
    <t>London Power Networks</t>
  </si>
  <si>
    <t>11:00 - 14:00
16:00 - 19:00</t>
  </si>
  <si>
    <t>07:00 - 11:00
14:00 - 16:00
19:00 - 23:00</t>
  </si>
  <si>
    <t>00:00 - 07:00
23:00 - 24:00</t>
  </si>
  <si>
    <t>00:00 - 24:00</t>
  </si>
  <si>
    <t>11:00 - 14:00</t>
  </si>
  <si>
    <t>07:00 - 11:00
14:00 - 23:00</t>
  </si>
  <si>
    <t>16:00 - 19:00</t>
  </si>
  <si>
    <t>07:00 - 16:00
19:00 - 23:00</t>
  </si>
  <si>
    <t>Monday to Friday 
(Including Bank Holidays)
March, April, May and September, October</t>
  </si>
  <si>
    <t>07:00 - 23:00</t>
  </si>
  <si>
    <t>Period 5</t>
  </si>
  <si>
    <t>Winter Peak</t>
  </si>
  <si>
    <t>Summer Peak</t>
  </si>
  <si>
    <t>Winter Shoulder</t>
  </si>
  <si>
    <t>Night</t>
  </si>
  <si>
    <t>Other</t>
  </si>
  <si>
    <t>Monday to Friday 
November to February</t>
  </si>
  <si>
    <t>16:00 - 20:00</t>
  </si>
  <si>
    <t>07:00 - 16:00</t>
  </si>
  <si>
    <t>Monday to Friday
June to August</t>
  </si>
  <si>
    <t>07:00 - 20:00</t>
  </si>
  <si>
    <t>Monday to Friday
March</t>
  </si>
  <si>
    <t>All Year</t>
  </si>
  <si>
    <t>00:00 - 07:00</t>
  </si>
  <si>
    <t>All Other Times</t>
  </si>
  <si>
    <t>Import
LLF
period 5</t>
  </si>
  <si>
    <t>Export
LLF
period 5</t>
  </si>
  <si>
    <t>Eligible Bad Debt
Fixed charge adder**
p/MPAN/day</t>
  </si>
  <si>
    <t>Note: The DNO reserves the right to apply the listed charges to any other MPANs/MSIDs associated with the site. This includes reallocating charges to a traded MPAN at the same site where another MPAN has been disconnected or de-energised.</t>
  </si>
  <si>
    <t xml:space="preserve">Note: The DNO reserves the right to apply the listed charges to any other MPANs/MSIDs associated with the site. This includes reallocating charges to a traded MPAN at the same site where another MPAN has been disconnected or de-energised. If sites appear in both Annex 2 and Annex 6, the charges in Annex 6 take precedence.
Where an existing Designated EHV Property is modified and energised in the charging year, we may revise the EDCM charges for the modified Designated EHV Property. </t>
  </si>
  <si>
    <t>Step 2, After selecting a tariff in step 1, Cells C12-I12 will generate headings, please enter your consumption in cells C13:I13 underneath each heading generated (if no heading leave cell blank)</t>
  </si>
  <si>
    <t>Step 2, After selecting a tariff in step 1, Cells M12-T12 will generate headings, please enter your consumption in cells M13:T13 underneath each heading generated (if no heading leave cell blank)</t>
  </si>
  <si>
    <t>Note: The list of MPANs / MSIDs provided may be incomplete; the DNO reserves the right to apply the listed charges to any other MPANs / MSIDs associated with the site.
Note: This table is automatically populated based on the content of the tab entitled 'Annex 2 Designated EHV Charges'. The timebands are as shown in Annex 2.</t>
  </si>
  <si>
    <t xml:space="preserve">Contains the underlying nodal costs used to calculate the current EDCM charges. </t>
  </si>
  <si>
    <t>Step 1, Choose your tariff using the drop down list in cell L10. Please note, this calculator returns tariffs from Annex 2 only. If your site has a new or amended tariff in Annex 6 this will need to be entered manually.</t>
  </si>
  <si>
    <t>CVA site specific LLFs</t>
  </si>
  <si>
    <t>MSID</t>
  </si>
  <si>
    <t>Open LLFCs/ DUoS Tariff IDs</t>
  </si>
  <si>
    <t>Closed LLFCs/ DUoS Tariff IDs</t>
  </si>
  <si>
    <t>LLFC/ DUoS Tariff ID</t>
  </si>
  <si>
    <t>Supercustomer preserved charges/additional LLFCs/ DUoS Tariff IDs</t>
  </si>
  <si>
    <t>Site Specific preserved charges/additional LLFCs/ DUoS Tariff IDs</t>
  </si>
  <si>
    <t>Open LLFCs/ DUoS Tariff IDs / LDNO unique billing identifier</t>
  </si>
  <si>
    <t>London Power Networks has no Preserved NHH Tariffs/Additional LLFCs/DUoS Tariff IDs</t>
  </si>
  <si>
    <t>London Power Networks has no Preserved HH Tariffs/Additional LLFCs/DUoS Tariff IDs</t>
  </si>
  <si>
    <t>Metered voltage, respective periods and associated LLFCs/DUoS Tariff IDs</t>
  </si>
  <si>
    <t>Associated LLFC/DUoS Tariff ID</t>
  </si>
  <si>
    <t>2026/27</t>
  </si>
  <si>
    <t>1 April 2026</t>
  </si>
  <si>
    <t>0, 1, 2</t>
  </si>
  <si>
    <t>0, 3, 4, 5-8</t>
  </si>
  <si>
    <t>201, N01</t>
  </si>
  <si>
    <t>202, N02</t>
  </si>
  <si>
    <t>203, N03</t>
  </si>
  <si>
    <t>204, N04</t>
  </si>
  <si>
    <t xml:space="preserve">350, 420, 421, 422, 423 </t>
  </si>
  <si>
    <t>0, 1 or 8</t>
  </si>
  <si>
    <t>424, 425, 426, 427, 428, 429, 430, 431, 432, 433, 434, 435</t>
  </si>
  <si>
    <t>A00</t>
  </si>
  <si>
    <t>B00</t>
  </si>
  <si>
    <t>C00</t>
  </si>
  <si>
    <t>C01</t>
  </si>
  <si>
    <t>C02</t>
  </si>
  <si>
    <t>C03</t>
  </si>
  <si>
    <t>C04</t>
  </si>
  <si>
    <t>D00</t>
  </si>
  <si>
    <t>E00</t>
  </si>
  <si>
    <t>E01</t>
  </si>
  <si>
    <t>E02</t>
  </si>
  <si>
    <t>E03</t>
  </si>
  <si>
    <t>E04</t>
  </si>
  <si>
    <t>U00</t>
  </si>
  <si>
    <t>F00</t>
  </si>
  <si>
    <t>G00</t>
  </si>
  <si>
    <t>A10</t>
  </si>
  <si>
    <t>B10</t>
  </si>
  <si>
    <t>C10</t>
  </si>
  <si>
    <t>C11</t>
  </si>
  <si>
    <t>C12</t>
  </si>
  <si>
    <t>C13</t>
  </si>
  <si>
    <t>C14</t>
  </si>
  <si>
    <t>D10</t>
  </si>
  <si>
    <t>E10</t>
  </si>
  <si>
    <t>E11</t>
  </si>
  <si>
    <t>E12</t>
  </si>
  <si>
    <t>E13</t>
  </si>
  <si>
    <t>E14</t>
  </si>
  <si>
    <t>J10</t>
  </si>
  <si>
    <t>J11</t>
  </si>
  <si>
    <t>J12</t>
  </si>
  <si>
    <t>J13</t>
  </si>
  <si>
    <t>J14</t>
  </si>
  <si>
    <t>K10</t>
  </si>
  <si>
    <t>K11</t>
  </si>
  <si>
    <t>K12</t>
  </si>
  <si>
    <t>K13</t>
  </si>
  <si>
    <t>K14</t>
  </si>
  <si>
    <t>U10</t>
  </si>
  <si>
    <t>F10</t>
  </si>
  <si>
    <t>H10</t>
  </si>
  <si>
    <t>G10</t>
  </si>
  <si>
    <t>L10</t>
  </si>
  <si>
    <t>M10</t>
  </si>
  <si>
    <t>A20</t>
  </si>
  <si>
    <t>B20</t>
  </si>
  <si>
    <t>C20</t>
  </si>
  <si>
    <t>C21</t>
  </si>
  <si>
    <t>C22</t>
  </si>
  <si>
    <t>C23</t>
  </si>
  <si>
    <t>C24</t>
  </si>
  <si>
    <t>D20</t>
  </si>
  <si>
    <t>E20</t>
  </si>
  <si>
    <t>E21</t>
  </si>
  <si>
    <t>E22</t>
  </si>
  <si>
    <t>E23</t>
  </si>
  <si>
    <t>E24</t>
  </si>
  <si>
    <t>J20</t>
  </si>
  <si>
    <t>J21</t>
  </si>
  <si>
    <t>J22</t>
  </si>
  <si>
    <t>J23</t>
  </si>
  <si>
    <t>J24</t>
  </si>
  <si>
    <t>K20</t>
  </si>
  <si>
    <t>K21</t>
  </si>
  <si>
    <t>K22</t>
  </si>
  <si>
    <t>K23</t>
  </si>
  <si>
    <t>K24</t>
  </si>
  <si>
    <t>U20</t>
  </si>
  <si>
    <t>F20</t>
  </si>
  <si>
    <t>H20</t>
  </si>
  <si>
    <t>G20</t>
  </si>
  <si>
    <t>L20</t>
  </si>
  <si>
    <t>M20</t>
  </si>
  <si>
    <t>A30</t>
  </si>
  <si>
    <t>B30</t>
  </si>
  <si>
    <t>C30</t>
  </si>
  <si>
    <t>C31</t>
  </si>
  <si>
    <t>C32</t>
  </si>
  <si>
    <t>C33</t>
  </si>
  <si>
    <t>C34</t>
  </si>
  <si>
    <t>D30</t>
  </si>
  <si>
    <t>E30</t>
  </si>
  <si>
    <t>E31</t>
  </si>
  <si>
    <t>E32</t>
  </si>
  <si>
    <t>E33</t>
  </si>
  <si>
    <t>E34</t>
  </si>
  <si>
    <t>J30</t>
  </si>
  <si>
    <t>J31</t>
  </si>
  <si>
    <t>J32</t>
  </si>
  <si>
    <t>J33</t>
  </si>
  <si>
    <t>J34</t>
  </si>
  <si>
    <t>K30</t>
  </si>
  <si>
    <t>K31</t>
  </si>
  <si>
    <t>K32</t>
  </si>
  <si>
    <t>K33</t>
  </si>
  <si>
    <t>K34</t>
  </si>
  <si>
    <t>U30</t>
  </si>
  <si>
    <t>F30</t>
  </si>
  <si>
    <t>H30</t>
  </si>
  <si>
    <t>G30</t>
  </si>
  <si>
    <t>L30</t>
  </si>
  <si>
    <t>M30</t>
  </si>
  <si>
    <t>A40</t>
  </si>
  <si>
    <t>B40</t>
  </si>
  <si>
    <t>C40</t>
  </si>
  <si>
    <t>C41</t>
  </si>
  <si>
    <t>C42</t>
  </si>
  <si>
    <t>C43</t>
  </si>
  <si>
    <t>C44</t>
  </si>
  <si>
    <t>D40</t>
  </si>
  <si>
    <t>E40</t>
  </si>
  <si>
    <t>E41</t>
  </si>
  <si>
    <t>E42</t>
  </si>
  <si>
    <t>E43</t>
  </si>
  <si>
    <t>E44</t>
  </si>
  <si>
    <t>J40</t>
  </si>
  <si>
    <t>J41</t>
  </si>
  <si>
    <t>J42</t>
  </si>
  <si>
    <t>J43</t>
  </si>
  <si>
    <t>J44</t>
  </si>
  <si>
    <t>K40</t>
  </si>
  <si>
    <t>K41</t>
  </si>
  <si>
    <t>K42</t>
  </si>
  <si>
    <t>K43</t>
  </si>
  <si>
    <t>K44</t>
  </si>
  <si>
    <t>U40</t>
  </si>
  <si>
    <t>F40</t>
  </si>
  <si>
    <t>H40</t>
  </si>
  <si>
    <t>G40</t>
  </si>
  <si>
    <t>L40</t>
  </si>
  <si>
    <t>M40</t>
  </si>
  <si>
    <t>A50</t>
  </si>
  <si>
    <t>B50</t>
  </si>
  <si>
    <t>C50</t>
  </si>
  <si>
    <t>C51</t>
  </si>
  <si>
    <t>C52</t>
  </si>
  <si>
    <t>C53</t>
  </si>
  <si>
    <t>C54</t>
  </si>
  <si>
    <t>D50</t>
  </si>
  <si>
    <t>E50</t>
  </si>
  <si>
    <t>E51</t>
  </si>
  <si>
    <t>E52</t>
  </si>
  <si>
    <t>E53</t>
  </si>
  <si>
    <t>E54</t>
  </si>
  <si>
    <t>J50</t>
  </si>
  <si>
    <t>J51</t>
  </si>
  <si>
    <t>J52</t>
  </si>
  <si>
    <t>J53</t>
  </si>
  <si>
    <t>J54</t>
  </si>
  <si>
    <t>K50</t>
  </si>
  <si>
    <t>K51</t>
  </si>
  <si>
    <t>K52</t>
  </si>
  <si>
    <t>K53</t>
  </si>
  <si>
    <t>K54</t>
  </si>
  <si>
    <t>U50</t>
  </si>
  <si>
    <t>F50</t>
  </si>
  <si>
    <t>H50</t>
  </si>
  <si>
    <t>G50</t>
  </si>
  <si>
    <t>L50</t>
  </si>
  <si>
    <t>M50</t>
  </si>
  <si>
    <t>A60</t>
  </si>
  <si>
    <t>B60</t>
  </si>
  <si>
    <t>C60</t>
  </si>
  <si>
    <t>C61</t>
  </si>
  <si>
    <t>C62</t>
  </si>
  <si>
    <t>C63</t>
  </si>
  <si>
    <t>C64</t>
  </si>
  <si>
    <t>D60</t>
  </si>
  <si>
    <t>E60</t>
  </si>
  <si>
    <t>E61</t>
  </si>
  <si>
    <t>E62</t>
  </si>
  <si>
    <t>E63</t>
  </si>
  <si>
    <t>E64</t>
  </si>
  <si>
    <t>J60</t>
  </si>
  <si>
    <t>J61</t>
  </si>
  <si>
    <t>J62</t>
  </si>
  <si>
    <t>J63</t>
  </si>
  <si>
    <t>J64</t>
  </si>
  <si>
    <t>K60</t>
  </si>
  <si>
    <t>K61</t>
  </si>
  <si>
    <t>K62</t>
  </si>
  <si>
    <t>K63</t>
  </si>
  <si>
    <t>K64</t>
  </si>
  <si>
    <t>U60</t>
  </si>
  <si>
    <t>F60</t>
  </si>
  <si>
    <t>H60</t>
  </si>
  <si>
    <t>G60</t>
  </si>
  <si>
    <t>L60</t>
  </si>
  <si>
    <t>M60</t>
  </si>
  <si>
    <t>21MOOR</t>
  </si>
  <si>
    <t>22BSHP</t>
  </si>
  <si>
    <t>BISHPC</t>
  </si>
  <si>
    <t>BLMBGN</t>
  </si>
  <si>
    <t>BLMBGS</t>
  </si>
  <si>
    <t>BRDGTE</t>
  </si>
  <si>
    <t>BRKFLD</t>
  </si>
  <si>
    <t>BRMLEY</t>
  </si>
  <si>
    <t>CRLIMM</t>
  </si>
  <si>
    <t>DART11</t>
  </si>
  <si>
    <t>DART33</t>
  </si>
  <si>
    <t>EPNLEI</t>
  </si>
  <si>
    <t>FENAVE</t>
  </si>
  <si>
    <t>FENCHS</t>
  </si>
  <si>
    <t>GBLSWI</t>
  </si>
  <si>
    <t>KNGLPN</t>
  </si>
  <si>
    <t>LEDNHS</t>
  </si>
  <si>
    <t>LIMEST</t>
  </si>
  <si>
    <t>LNWAL1</t>
  </si>
  <si>
    <t>LNWALL</t>
  </si>
  <si>
    <t>LU_ACT</t>
  </si>
  <si>
    <t>LU_CAN</t>
  </si>
  <si>
    <t>LU_CHA</t>
  </si>
  <si>
    <t>LU_HOX</t>
  </si>
  <si>
    <t>LU_LOT</t>
  </si>
  <si>
    <t>LU_MAN</t>
  </si>
  <si>
    <t>LU_STE</t>
  </si>
  <si>
    <t>MRKLNE</t>
  </si>
  <si>
    <t>NGC_BA</t>
  </si>
  <si>
    <t>NR_BOW</t>
  </si>
  <si>
    <t>NR_BRO</t>
  </si>
  <si>
    <t>NR_CIT</t>
  </si>
  <si>
    <t>NR_MAD</t>
  </si>
  <si>
    <t>NR_W11</t>
  </si>
  <si>
    <t>NR_W25</t>
  </si>
  <si>
    <t>NR_WES</t>
  </si>
  <si>
    <t>NR_WHI</t>
  </si>
  <si>
    <t>NR_WIM</t>
  </si>
  <si>
    <t>TELEHW</t>
  </si>
  <si>
    <t>THAMEB</t>
  </si>
  <si>
    <t>THAMEC</t>
  </si>
  <si>
    <t>TWKIRT</t>
  </si>
  <si>
    <t>VOLTDC</t>
  </si>
  <si>
    <t>BELVED</t>
  </si>
  <si>
    <t>SELCHP</t>
  </si>
  <si>
    <t>TLRSLN</t>
  </si>
  <si>
    <t>MSID: 1630</t>
  </si>
  <si>
    <t>MSID: 1032</t>
  </si>
  <si>
    <t>MSID: 1628</t>
  </si>
  <si>
    <t>MSID: 1027</t>
  </si>
  <si>
    <t>MSID: 1631</t>
  </si>
  <si>
    <t>MSID: 5538</t>
  </si>
  <si>
    <t>1200062747376;1200062747385</t>
  </si>
  <si>
    <t>1200062355497;1200062355502</t>
  </si>
  <si>
    <t>1200061143976;1200061143985</t>
  </si>
  <si>
    <t>1200061385700;1200061385710</t>
  </si>
  <si>
    <t>1200061385729;1200061385738</t>
  </si>
  <si>
    <t>1200061148014;1200061148023</t>
  </si>
  <si>
    <t>1200061148060;1200061148079</t>
  </si>
  <si>
    <t>1200062090483;1200062090492</t>
  </si>
  <si>
    <t>1200062132159;1200062132168</t>
  </si>
  <si>
    <t>1200061144029;1200061144038</t>
  </si>
  <si>
    <t>1200050913681;1200050913690;1200050913706;1200050913715</t>
  </si>
  <si>
    <t>1200061144065;1200061144074</t>
  </si>
  <si>
    <t>1200062132006;1200062132015</t>
  </si>
  <si>
    <t>1200061148194;1200061148200</t>
  </si>
  <si>
    <t>1200061953070;1200061953089</t>
  </si>
  <si>
    <t>1200060323207;1200060323216</t>
  </si>
  <si>
    <t>1200061231921;1200061231930;1200061231940;1200061231959</t>
  </si>
  <si>
    <t>1200050376902;1200050376911</t>
  </si>
  <si>
    <t>1200010157225;1200010157234</t>
  </si>
  <si>
    <t>1200061378624;1200061378633</t>
  </si>
  <si>
    <t>1200010151863;1200010151872</t>
  </si>
  <si>
    <t>1200060280440;1200060280468</t>
  </si>
  <si>
    <t>1200060951114;1200060951123</t>
  </si>
  <si>
    <t>1200010146153;1200010146162;1200010146171;1200061197703</t>
  </si>
  <si>
    <t>1200061171324;1200061171333</t>
  </si>
  <si>
    <t>1200061999491;1200061999507;1200062001242;1200062001251</t>
  </si>
  <si>
    <t>1200061148032;1200061148041</t>
  </si>
  <si>
    <t>1200060280430;1200060280459</t>
  </si>
  <si>
    <t>1200050312030;1200050312040;1200061219394;1200050312059</t>
  </si>
  <si>
    <t>1200061171342;1200061171351</t>
  </si>
  <si>
    <t>Residual Charge per Fixed Charge** (p/day)</t>
  </si>
  <si>
    <t>Residual Charge per Unit rate 1** (p/kWh)</t>
  </si>
  <si>
    <t>Residual Charge per Unit rate 2** (p/kWh)</t>
  </si>
  <si>
    <t>Residual Charge per Unit rate 3** (p/kWh)</t>
  </si>
  <si>
    <t>**Residual charge element in London Power Networks CDCM model is negative and therefore the application of the residual reduces the calculated fixed charge. If the fixed charge reaches zero then the remaining reduction is applied to the unit rates.</t>
  </si>
  <si>
    <t>ABPA51</t>
  </si>
  <si>
    <t>Aberdeen Pl A 11kV</t>
  </si>
  <si>
    <t>ABPA52</t>
  </si>
  <si>
    <t>ABPB51</t>
  </si>
  <si>
    <t>Aberdeen Pl B 11kV</t>
  </si>
  <si>
    <t>ACTL81</t>
  </si>
  <si>
    <t>Acton Lane 22kV</t>
  </si>
  <si>
    <t>AMBL51</t>
  </si>
  <si>
    <t>Amberley Rd 11kV</t>
  </si>
  <si>
    <t>AMBL52</t>
  </si>
  <si>
    <t>AXES51</t>
  </si>
  <si>
    <t>Axe St 11kV</t>
  </si>
  <si>
    <t>AXES52</t>
  </si>
  <si>
    <t>BACA51</t>
  </si>
  <si>
    <t>Back Hill A 11kV</t>
  </si>
  <si>
    <t>BACA52</t>
  </si>
  <si>
    <t>BANC51</t>
  </si>
  <si>
    <t>Bankside C 11kV</t>
  </si>
  <si>
    <t>BANC52</t>
  </si>
  <si>
    <t>BANC53</t>
  </si>
  <si>
    <t>BANC54</t>
  </si>
  <si>
    <t>BAND81</t>
  </si>
  <si>
    <t>Bankside D 20kV</t>
  </si>
  <si>
    <t>BAND82</t>
  </si>
  <si>
    <t>BARK11</t>
  </si>
  <si>
    <t>Barking C 132kV</t>
  </si>
  <si>
    <t>BARW51</t>
  </si>
  <si>
    <t>Barking West 11kV</t>
  </si>
  <si>
    <t>BARW52</t>
  </si>
  <si>
    <t>BARW31</t>
  </si>
  <si>
    <t>Barking West 33kV</t>
  </si>
  <si>
    <t>BNSB71</t>
  </si>
  <si>
    <t>Barnes B 6.6kV</t>
  </si>
  <si>
    <t>BNSB72</t>
  </si>
  <si>
    <t>BEEA51</t>
  </si>
  <si>
    <t>Beech St A 11kV</t>
  </si>
  <si>
    <t>BEEB51</t>
  </si>
  <si>
    <t>Beech St B 11kV</t>
  </si>
  <si>
    <t>BEEB52</t>
  </si>
  <si>
    <t>BEEB53</t>
  </si>
  <si>
    <t>BENR51</t>
  </si>
  <si>
    <t>Bengeworth Rd 11kV</t>
  </si>
  <si>
    <t>BENR52</t>
  </si>
  <si>
    <t>BLHL51</t>
  </si>
  <si>
    <t>Blackhorse Lane 11kV</t>
  </si>
  <si>
    <t>BLHL52</t>
  </si>
  <si>
    <t>BKWY51</t>
  </si>
  <si>
    <t>Blackwall Way 11kV</t>
  </si>
  <si>
    <t>BKWY52</t>
  </si>
  <si>
    <t>BLOP71</t>
  </si>
  <si>
    <t>Bloomfield Place 6.6kV</t>
  </si>
  <si>
    <t>BLOP72</t>
  </si>
  <si>
    <t>BOWS51</t>
  </si>
  <si>
    <t>Bow 11kV</t>
  </si>
  <si>
    <t>BOWS52</t>
  </si>
  <si>
    <t>BRXB51</t>
  </si>
  <si>
    <t>Brixton B 11kV</t>
  </si>
  <si>
    <t>BRXB52</t>
  </si>
  <si>
    <t>BROA51</t>
  </si>
  <si>
    <t>Broadway 11kV</t>
  </si>
  <si>
    <t>BROA52</t>
  </si>
  <si>
    <t>BROS51</t>
  </si>
  <si>
    <t>Bromley South 11kV</t>
  </si>
  <si>
    <t>BROS52</t>
  </si>
  <si>
    <t>BULS51</t>
  </si>
  <si>
    <t>Bulwer St 11kV</t>
  </si>
  <si>
    <t>BULS52</t>
  </si>
  <si>
    <t>BURL51</t>
  </si>
  <si>
    <t>Burlington Rd 11kV</t>
  </si>
  <si>
    <t>BURL52</t>
  </si>
  <si>
    <t>CALS51</t>
  </si>
  <si>
    <t>Calshot St 11kV</t>
  </si>
  <si>
    <t>CALS52</t>
  </si>
  <si>
    <t>CARN51</t>
  </si>
  <si>
    <t>Carnaby St 11 kV</t>
  </si>
  <si>
    <t>CARK51</t>
  </si>
  <si>
    <t>Carslake Rd 11kV</t>
  </si>
  <si>
    <t>CARK52</t>
  </si>
  <si>
    <t>CHSL51</t>
  </si>
  <si>
    <t>Chislehurst 11kV</t>
  </si>
  <si>
    <t>CHSL52</t>
  </si>
  <si>
    <t>CHUR51</t>
  </si>
  <si>
    <t>Churchfields 11kV</t>
  </si>
  <si>
    <t>CHUR52</t>
  </si>
  <si>
    <t>CITB51</t>
  </si>
  <si>
    <t>City Rd B 11kV</t>
  </si>
  <si>
    <t>CITB52</t>
  </si>
  <si>
    <t>CITC51</t>
  </si>
  <si>
    <t>City Rd C 11kV</t>
  </si>
  <si>
    <t>CLAP51</t>
  </si>
  <si>
    <t>Clapham Park Rd 11kV</t>
  </si>
  <si>
    <t>CLAP52</t>
  </si>
  <si>
    <t>CLAR51</t>
  </si>
  <si>
    <t>Clarks Rd B 11kV</t>
  </si>
  <si>
    <t>CLAR52</t>
  </si>
  <si>
    <t>CRAY51</t>
  </si>
  <si>
    <t>Crayford 11kV</t>
  </si>
  <si>
    <t>CRAY52</t>
  </si>
  <si>
    <t>DARA31</t>
  </si>
  <si>
    <t>Dartford Grid A 33kV</t>
  </si>
  <si>
    <t>DARB51</t>
  </si>
  <si>
    <t>Dartford Grid B 11kV</t>
  </si>
  <si>
    <t>DARB52</t>
  </si>
  <si>
    <t>DEPD51</t>
  </si>
  <si>
    <t>Deptford Grid 11kV</t>
  </si>
  <si>
    <t>DEPD52</t>
  </si>
  <si>
    <t>DEPD53</t>
  </si>
  <si>
    <t>DERM51</t>
  </si>
  <si>
    <t>Dermody Rd 11kV</t>
  </si>
  <si>
    <t>DEVO51</t>
  </si>
  <si>
    <t>Devonshire Square 11kV</t>
  </si>
  <si>
    <t>DEVO52</t>
  </si>
  <si>
    <t>DEVO53</t>
  </si>
  <si>
    <t>DUST51</t>
  </si>
  <si>
    <t>Duke St B 11kV</t>
  </si>
  <si>
    <t>DUST52</t>
  </si>
  <si>
    <t>DUST53</t>
  </si>
  <si>
    <t>DKAV51</t>
  </si>
  <si>
    <t>Dukes Ave 11kV</t>
  </si>
  <si>
    <t>DURN51</t>
  </si>
  <si>
    <t>Durnsford Rd 11kV</t>
  </si>
  <si>
    <t>DURN52</t>
  </si>
  <si>
    <t>EBBR51</t>
  </si>
  <si>
    <t>Ebury Bridge 11kV</t>
  </si>
  <si>
    <t>EBBR52</t>
  </si>
  <si>
    <t>EBBR53</t>
  </si>
  <si>
    <t>EDLC51</t>
  </si>
  <si>
    <t>Edwards Lane C 11kV</t>
  </si>
  <si>
    <t>EDLC52</t>
  </si>
  <si>
    <t>EDLC53</t>
  </si>
  <si>
    <t>ELTM51</t>
  </si>
  <si>
    <t>Eltham Grid 11kV</t>
  </si>
  <si>
    <t>ELTM52</t>
  </si>
  <si>
    <t>ELHS51</t>
  </si>
  <si>
    <t>Eltham High St 11kV</t>
  </si>
  <si>
    <t>EPPN51</t>
  </si>
  <si>
    <t>Epping New Rd 11kV</t>
  </si>
  <si>
    <t>EPPN52</t>
  </si>
  <si>
    <t>EITH51</t>
  </si>
  <si>
    <t>Erith 11kV</t>
  </si>
  <si>
    <t>EITH52</t>
  </si>
  <si>
    <t>EXET51</t>
  </si>
  <si>
    <t>Exeter Rd 11kV</t>
  </si>
  <si>
    <t>EXET52</t>
  </si>
  <si>
    <t>FAIR51</t>
  </si>
  <si>
    <t>Fairlop Rd 11kV</t>
  </si>
  <si>
    <t>FAIR52</t>
  </si>
  <si>
    <t>FARJ51</t>
  </si>
  <si>
    <t>Farjeon Rd 11kV</t>
  </si>
  <si>
    <t>FARJ52</t>
  </si>
  <si>
    <t>FINA51</t>
  </si>
  <si>
    <t>Finsbury Mkt A 11kV</t>
  </si>
  <si>
    <t>FINA52</t>
  </si>
  <si>
    <t>FIND51</t>
  </si>
  <si>
    <t>Finsbury Mkt D 11kV</t>
  </si>
  <si>
    <t>FINE51</t>
  </si>
  <si>
    <t>Finsbury Mkt E 11kV</t>
  </si>
  <si>
    <t>FINE52</t>
  </si>
  <si>
    <t>FINE53</t>
  </si>
  <si>
    <t>FISB51</t>
  </si>
  <si>
    <t>Fisher St B 11kV</t>
  </si>
  <si>
    <t>FISB52</t>
  </si>
  <si>
    <t>FORE51</t>
  </si>
  <si>
    <t>Forest Hill 11kV</t>
  </si>
  <si>
    <t>FULC51</t>
  </si>
  <si>
    <t>Fulham Palace Rd C 11kV</t>
  </si>
  <si>
    <t>FULC52</t>
  </si>
  <si>
    <t>FULC53</t>
  </si>
  <si>
    <t>GEST51</t>
  </si>
  <si>
    <t>Georgiana St 11kV</t>
  </si>
  <si>
    <t>GEST52</t>
  </si>
  <si>
    <t>GEST53</t>
  </si>
  <si>
    <t>GIBR51</t>
  </si>
  <si>
    <t>Gibbons Rd 11kV</t>
  </si>
  <si>
    <t>GIBR52</t>
  </si>
  <si>
    <t>GIBR53</t>
  </si>
  <si>
    <t>GLAU51</t>
  </si>
  <si>
    <t>Glaucus St 11kV</t>
  </si>
  <si>
    <t>GORR51</t>
  </si>
  <si>
    <t>Gorringe Park 11kV</t>
  </si>
  <si>
    <t>GORR52</t>
  </si>
  <si>
    <t>GROL51</t>
  </si>
  <si>
    <t>Grove Lodge 11kV</t>
  </si>
  <si>
    <t>GROL52</t>
  </si>
  <si>
    <t>HACC71</t>
  </si>
  <si>
    <t>Hackney C 6.6kV</t>
  </si>
  <si>
    <t>HACC72</t>
  </si>
  <si>
    <t>HACC73</t>
  </si>
  <si>
    <t>HATR51</t>
  </si>
  <si>
    <t>Hatchard Rd 11kV</t>
  </si>
  <si>
    <t>HATR52</t>
  </si>
  <si>
    <t>HEAR51</t>
  </si>
  <si>
    <t>Hearn St 11kV</t>
  </si>
  <si>
    <t>HOLW51</t>
  </si>
  <si>
    <t>Holloway 11kV</t>
  </si>
  <si>
    <t>HOLW52</t>
  </si>
  <si>
    <t>HURS11</t>
  </si>
  <si>
    <t>Hurst 132kV</t>
  </si>
  <si>
    <t>HURS12</t>
  </si>
  <si>
    <t>HYPA51</t>
  </si>
  <si>
    <t>Hyde Park Estate A 11kV</t>
  </si>
  <si>
    <t>HYPA52</t>
  </si>
  <si>
    <t>HYPB51</t>
  </si>
  <si>
    <t>Hyde Park Estate B 11kV</t>
  </si>
  <si>
    <t>HYPB52</t>
  </si>
  <si>
    <t>IMPC71</t>
  </si>
  <si>
    <t>Imperial College 6.6kV</t>
  </si>
  <si>
    <t>IMPC72</t>
  </si>
  <si>
    <t>KIMB51</t>
  </si>
  <si>
    <t>Kimberley Rd 11kV</t>
  </si>
  <si>
    <t>KIMB52</t>
  </si>
  <si>
    <t>KHWK51</t>
  </si>
  <si>
    <t>King Henry's Walk 11kV</t>
  </si>
  <si>
    <t>KHWK52</t>
  </si>
  <si>
    <t>KGYA51</t>
  </si>
  <si>
    <t>Kings Yard A 11kV</t>
  </si>
  <si>
    <t>KGYA52</t>
  </si>
  <si>
    <t>KGYB51</t>
  </si>
  <si>
    <t>Kings Yard B 11kV</t>
  </si>
  <si>
    <t>KITO11</t>
  </si>
  <si>
    <t>Kingston (SEEB) 132kV</t>
  </si>
  <si>
    <t>KITO12</t>
  </si>
  <si>
    <t>KWAY51</t>
  </si>
  <si>
    <t>Kingsway 11kV</t>
  </si>
  <si>
    <t>KWAY52</t>
  </si>
  <si>
    <t>LEIR31</t>
  </si>
  <si>
    <t>Leicester Rd</t>
  </si>
  <si>
    <t>LESQ51</t>
  </si>
  <si>
    <t>Leicester Sq 11kV</t>
  </si>
  <si>
    <t>LESQ52</t>
  </si>
  <si>
    <t>LESQ53</t>
  </si>
  <si>
    <t>LEYB51</t>
  </si>
  <si>
    <t>Ley St B 11kV</t>
  </si>
  <si>
    <t>LEYB52</t>
  </si>
  <si>
    <t>LIMA51</t>
  </si>
  <si>
    <t>Limeburner Ln 11kV</t>
  </si>
  <si>
    <t>LIMA52</t>
  </si>
  <si>
    <t>LIMA53</t>
  </si>
  <si>
    <t>LITA51</t>
  </si>
  <si>
    <t>Lithos Rd A 11kV</t>
  </si>
  <si>
    <t>LITA52</t>
  </si>
  <si>
    <t>LOMD51</t>
  </si>
  <si>
    <t>Lombard Rd B 11kV</t>
  </si>
  <si>
    <t>LOMD52</t>
  </si>
  <si>
    <t>LONG51</t>
  </si>
  <si>
    <t>Longford St B 11kV</t>
  </si>
  <si>
    <t>LONG52</t>
  </si>
  <si>
    <t>LONG53</t>
  </si>
  <si>
    <t>NMRD51</t>
  </si>
  <si>
    <t>LPN 0004</t>
  </si>
  <si>
    <t>NUTM51</t>
  </si>
  <si>
    <t>LPN 0006</t>
  </si>
  <si>
    <t>NUTM52</t>
  </si>
  <si>
    <t>BECS31</t>
  </si>
  <si>
    <t>LPN 0007</t>
  </si>
  <si>
    <t>CRSN31</t>
  </si>
  <si>
    <t>LPN 0009</t>
  </si>
  <si>
    <t>HOXT31</t>
  </si>
  <si>
    <t>LPN 0010</t>
  </si>
  <si>
    <t>MANS81</t>
  </si>
  <si>
    <t>LPN 0012</t>
  </si>
  <si>
    <t>CHAX71</t>
  </si>
  <si>
    <t>LPN 0013</t>
  </si>
  <si>
    <t>BDGE31</t>
  </si>
  <si>
    <t>LPN 0014</t>
  </si>
  <si>
    <t>BDGW31</t>
  </si>
  <si>
    <t>LPN 0015</t>
  </si>
  <si>
    <t>GSST31</t>
  </si>
  <si>
    <t>LPN 0016</t>
  </si>
  <si>
    <t>LEAW31</t>
  </si>
  <si>
    <t>LPN 0017</t>
  </si>
  <si>
    <t>LEAE31</t>
  </si>
  <si>
    <t>LPN 0018</t>
  </si>
  <si>
    <t>FENE31</t>
  </si>
  <si>
    <t>LPN 0019</t>
  </si>
  <si>
    <t>MARK31</t>
  </si>
  <si>
    <t>LPN 0020</t>
  </si>
  <si>
    <t>BWNR81</t>
  </si>
  <si>
    <t>LPN 0022</t>
  </si>
  <si>
    <t>BWNR82</t>
  </si>
  <si>
    <t>CHSB31</t>
  </si>
  <si>
    <t>LPN 0024</t>
  </si>
  <si>
    <t>CANE31</t>
  </si>
  <si>
    <t>LPN 0026</t>
  </si>
  <si>
    <t>CHAP81</t>
  </si>
  <si>
    <t>LPN 0030</t>
  </si>
  <si>
    <t>FENW31</t>
  </si>
  <si>
    <t>LPN 0031</t>
  </si>
  <si>
    <t>BTPS31</t>
  </si>
  <si>
    <t>LPN 0032</t>
  </si>
  <si>
    <t>BTPN31</t>
  </si>
  <si>
    <t>LPN 0033</t>
  </si>
  <si>
    <t>CORA51</t>
  </si>
  <si>
    <t>LPN 0034</t>
  </si>
  <si>
    <t>CORA52</t>
  </si>
  <si>
    <t>STEN81</t>
  </si>
  <si>
    <t>LPN 0035</t>
  </si>
  <si>
    <t>WHBR81</t>
  </si>
  <si>
    <t>LPN 0036</t>
  </si>
  <si>
    <t>WHBR82</t>
  </si>
  <si>
    <t>TAY5G1</t>
  </si>
  <si>
    <t>LPN 0038</t>
  </si>
  <si>
    <t>TAY5G2</t>
  </si>
  <si>
    <t>WISB81</t>
  </si>
  <si>
    <t>LPN 0040</t>
  </si>
  <si>
    <t>WISB82</t>
  </si>
  <si>
    <t>WILB51</t>
  </si>
  <si>
    <t>LPN 0041</t>
  </si>
  <si>
    <t>LANW51</t>
  </si>
  <si>
    <t>LPN 0043</t>
  </si>
  <si>
    <t>LOTS81</t>
  </si>
  <si>
    <t>LPN 0044</t>
  </si>
  <si>
    <t>WIMD31</t>
  </si>
  <si>
    <t>LPN 0045</t>
  </si>
  <si>
    <t>CSBS31</t>
  </si>
  <si>
    <t>LPN 0046</t>
  </si>
  <si>
    <t>CSBN31</t>
  </si>
  <si>
    <t>LPN 0047</t>
  </si>
  <si>
    <t>QVSN31</t>
  </si>
  <si>
    <t>LPN 0048</t>
  </si>
  <si>
    <t>QSBS31</t>
  </si>
  <si>
    <t>LPN 0049</t>
  </si>
  <si>
    <t>WORE31</t>
  </si>
  <si>
    <t>LPN 0050</t>
  </si>
  <si>
    <t>WORW31</t>
  </si>
  <si>
    <t>LPN 0051</t>
  </si>
  <si>
    <t>LWAN31</t>
  </si>
  <si>
    <t>LPN 0052</t>
  </si>
  <si>
    <t>LWAS31</t>
  </si>
  <si>
    <t>LPN 0053</t>
  </si>
  <si>
    <t>LWBN31</t>
  </si>
  <si>
    <t>LPN 0054</t>
  </si>
  <si>
    <t>LWBS31</t>
  </si>
  <si>
    <t>LPN 0055</t>
  </si>
  <si>
    <t>CHAM51</t>
  </si>
  <si>
    <t>LPN 0056</t>
  </si>
  <si>
    <t>LMSE31</t>
  </si>
  <si>
    <t>LPN 0057</t>
  </si>
  <si>
    <t>FENS31</t>
  </si>
  <si>
    <t>LPN 0059</t>
  </si>
  <si>
    <t>LMSN31</t>
  </si>
  <si>
    <t>LPN 0060</t>
  </si>
  <si>
    <t>PYPT31</t>
  </si>
  <si>
    <t>LPN 0061</t>
  </si>
  <si>
    <t>KIRT51</t>
  </si>
  <si>
    <t>LPN 0062</t>
  </si>
  <si>
    <t>FENN31</t>
  </si>
  <si>
    <t>LPN 0064</t>
  </si>
  <si>
    <t>BISW31</t>
  </si>
  <si>
    <t>LPN 0065</t>
  </si>
  <si>
    <t>BISE31</t>
  </si>
  <si>
    <t>LPN 0066</t>
  </si>
  <si>
    <t>LLCR81</t>
  </si>
  <si>
    <t>LPN 0067</t>
  </si>
  <si>
    <t>LLCR82</t>
  </si>
  <si>
    <t>WKST31</t>
  </si>
  <si>
    <t>LPN 0068</t>
  </si>
  <si>
    <t>WKST32</t>
  </si>
  <si>
    <t>MOFE31</t>
  </si>
  <si>
    <t>LPN 0070</t>
  </si>
  <si>
    <t>MOFW31</t>
  </si>
  <si>
    <t>LPN 0071</t>
  </si>
  <si>
    <t>LEAD31</t>
  </si>
  <si>
    <t>LPN 0072</t>
  </si>
  <si>
    <t>MERT51</t>
  </si>
  <si>
    <t>Merton 11kV</t>
  </si>
  <si>
    <t>MERT52</t>
  </si>
  <si>
    <t>MONB51</t>
  </si>
  <si>
    <t>Montford Place B 11kV</t>
  </si>
  <si>
    <t>MONB52</t>
  </si>
  <si>
    <t>MONB53</t>
  </si>
  <si>
    <t>MONB54</t>
  </si>
  <si>
    <t>MORT51</t>
  </si>
  <si>
    <t>Moreton Street 11kV</t>
  </si>
  <si>
    <t>MORT52</t>
  </si>
  <si>
    <t>MORT53</t>
  </si>
  <si>
    <t>MORT54</t>
  </si>
  <si>
    <t>MOSW71</t>
  </si>
  <si>
    <t>Moscow Rd 6.6kV</t>
  </si>
  <si>
    <t>MOSW72</t>
  </si>
  <si>
    <t>NECK51</t>
  </si>
  <si>
    <t>Neckinger 11kV</t>
  </si>
  <si>
    <t>NECK52</t>
  </si>
  <si>
    <t>NELN51</t>
  </si>
  <si>
    <t>Nelson St 11kV</t>
  </si>
  <si>
    <t>NEWB51</t>
  </si>
  <si>
    <t>Newington House B 11kV</t>
  </si>
  <si>
    <t>NEWB52</t>
  </si>
  <si>
    <t>NORX51</t>
  </si>
  <si>
    <t>North Cross Rd 11kV</t>
  </si>
  <si>
    <t>OBRB51</t>
  </si>
  <si>
    <t>Old Brompton Rd B 11kV</t>
  </si>
  <si>
    <t>OBRB52</t>
  </si>
  <si>
    <t>OBRB53</t>
  </si>
  <si>
    <t>OSCL51</t>
  </si>
  <si>
    <t>Old School Close 11kV</t>
  </si>
  <si>
    <t>OSCL52</t>
  </si>
  <si>
    <t>0SBB51</t>
  </si>
  <si>
    <t>Osborn St B 11kV</t>
  </si>
  <si>
    <t>0SBB52</t>
  </si>
  <si>
    <t>0SBB53</t>
  </si>
  <si>
    <t>PATE51</t>
  </si>
  <si>
    <t>Paternoster 11kV</t>
  </si>
  <si>
    <t>PATE52</t>
  </si>
  <si>
    <t>SEWL51</t>
  </si>
  <si>
    <t>Sewell Rd B 11kV</t>
  </si>
  <si>
    <t>SEWL52</t>
  </si>
  <si>
    <t>SHOD51</t>
  </si>
  <si>
    <t>Shorts Gdns 11kV</t>
  </si>
  <si>
    <t>SILB51</t>
  </si>
  <si>
    <t>Silvertown B 11kV</t>
  </si>
  <si>
    <t>SILB52</t>
  </si>
  <si>
    <t>SIMP51</t>
  </si>
  <si>
    <t>Simpsons Road 11kV</t>
  </si>
  <si>
    <t>SBAN51</t>
  </si>
  <si>
    <t>South Bank 11kV</t>
  </si>
  <si>
    <t>SBAN52</t>
  </si>
  <si>
    <t>STWR51</t>
  </si>
  <si>
    <t>Stewarts Rd 11kV</t>
  </si>
  <si>
    <t>STWR52</t>
  </si>
  <si>
    <t>SYDK51</t>
  </si>
  <si>
    <t>Sydenham Park 11kV</t>
  </si>
  <si>
    <t>SYDK52</t>
  </si>
  <si>
    <t>TOOS51</t>
  </si>
  <si>
    <t>Tooley St 11kV</t>
  </si>
  <si>
    <t>TOWB51</t>
  </si>
  <si>
    <t>Townmead B 11kV</t>
  </si>
  <si>
    <t>TOWB52</t>
  </si>
  <si>
    <t>TOWB53</t>
  </si>
  <si>
    <t>TRIN51</t>
  </si>
  <si>
    <t>Trinity Crescent 11kV</t>
  </si>
  <si>
    <t>TRIN52</t>
  </si>
  <si>
    <t>VERR51</t>
  </si>
  <si>
    <t>Verney Rd 11kV</t>
  </si>
  <si>
    <t>VERR52</t>
  </si>
  <si>
    <t>VICT71</t>
  </si>
  <si>
    <t>Victoria Gdns 6.6kV</t>
  </si>
  <si>
    <t>VICT72</t>
  </si>
  <si>
    <t>VISC51</t>
  </si>
  <si>
    <t>Victoria St 11kV</t>
  </si>
  <si>
    <t>VISC52</t>
  </si>
  <si>
    <t>WANC51</t>
  </si>
  <si>
    <t>Wandsworth Central A 11kV</t>
  </si>
  <si>
    <t>WANC52</t>
  </si>
  <si>
    <t>WATR51</t>
  </si>
  <si>
    <t>Waterloo Rd 11kV</t>
  </si>
  <si>
    <t>WATR52</t>
  </si>
  <si>
    <t>WFCS51</t>
  </si>
  <si>
    <t>West Ferry Circus 11kV</t>
  </si>
  <si>
    <t>WFCS52</t>
  </si>
  <si>
    <t>WFCS53</t>
  </si>
  <si>
    <t>WFCS54</t>
  </si>
  <si>
    <t>WHAG51</t>
  </si>
  <si>
    <t>West Ham Grid 11kV</t>
  </si>
  <si>
    <t>WHAG52</t>
  </si>
  <si>
    <t>WHAG53</t>
  </si>
  <si>
    <t>WHAG54</t>
  </si>
  <si>
    <t>WNOR51</t>
  </si>
  <si>
    <t>West Norwood 11kV</t>
  </si>
  <si>
    <t>WNOR52</t>
  </si>
  <si>
    <t>WHSR51</t>
  </si>
  <si>
    <t>Whiston Rd 11kV</t>
  </si>
  <si>
    <t>WHSR52</t>
  </si>
  <si>
    <t>WINL51</t>
  </si>
  <si>
    <t>Winlaton Rd 11kV</t>
  </si>
  <si>
    <t>WINL52</t>
  </si>
  <si>
    <t>WDLN51</t>
  </si>
  <si>
    <t>Wood Lane 11kV</t>
  </si>
  <si>
    <t>WDGR51</t>
  </si>
  <si>
    <t>Woodgrange Park 11kV</t>
  </si>
  <si>
    <t>0, 8</t>
  </si>
  <si>
    <t>BELVE2</t>
  </si>
  <si>
    <t>01/04/2026</t>
  </si>
  <si>
    <t>1, 2, 70, 71, 72, 73, 74, 199, 200, 201, 202, 203, 204, 350, 420, 421, 422, 423, 424, 425, 426, 427, 428, 429, 430, 431, 432, 433, 434, 435, 902, 932, 980, 981, N01, N02, N03, N04</t>
  </si>
  <si>
    <t>80, 81, 82, 83, 84, 984, 985</t>
  </si>
  <si>
    <t>90, 91, 92, 93, 94, 988, 989</t>
  </si>
  <si>
    <t>771, 791, 792</t>
  </si>
  <si>
    <t>796, 797</t>
  </si>
  <si>
    <t>798, 799</t>
  </si>
  <si>
    <t>FENCHS - Import</t>
  </si>
  <si>
    <t>LU_CHA - Import</t>
  </si>
  <si>
    <t>THAMEC - Import</t>
  </si>
  <si>
    <t>VOLTDC - Import</t>
  </si>
  <si>
    <t>LU_HOX - Import</t>
  </si>
  <si>
    <t>BRDGTE - Import</t>
  </si>
  <si>
    <t>MRKLNE - Import</t>
  </si>
  <si>
    <t>NR_BOW - Import</t>
  </si>
  <si>
    <t>LEDNHS - Import</t>
  </si>
  <si>
    <t>TELEHW - Import</t>
  </si>
  <si>
    <t>22BSHP - Import</t>
  </si>
  <si>
    <t>BISHPC - Import</t>
  </si>
  <si>
    <t>CRLIMM - Import</t>
  </si>
  <si>
    <t>FENAVE - Import</t>
  </si>
  <si>
    <t>LIMEST - Import</t>
  </si>
  <si>
    <t>BELVED - Import</t>
  </si>
  <si>
    <t>LNWALL - Import</t>
  </si>
  <si>
    <t>NGC_BA - Import</t>
  </si>
  <si>
    <t>LU_CAN - Import</t>
  </si>
  <si>
    <t>BLMBGN - Import</t>
  </si>
  <si>
    <t>BLMBGS - Import</t>
  </si>
  <si>
    <t>TWKIRT - Import</t>
  </si>
  <si>
    <t>SELCHP - Import</t>
  </si>
  <si>
    <t>THAMEB - Import</t>
  </si>
  <si>
    <t>BRKFLD - Import</t>
  </si>
  <si>
    <t>LU_MAN - Import</t>
  </si>
  <si>
    <t>LU_LOT - Import</t>
  </si>
  <si>
    <t>LU_STE - Import</t>
  </si>
  <si>
    <t>NR_MAD - Import</t>
  </si>
  <si>
    <t>NR_W11 - Import</t>
  </si>
  <si>
    <t>NR_W25 - Import</t>
  </si>
  <si>
    <t>GBLSWI - Import</t>
  </si>
  <si>
    <t>NR_WIM - Import</t>
  </si>
  <si>
    <t>NR_CIT - Import</t>
  </si>
  <si>
    <t>NR_BRO - Import</t>
  </si>
  <si>
    <t>NR_WES - Import</t>
  </si>
  <si>
    <t>NR_WHI - Import</t>
  </si>
  <si>
    <t>21MOOR - Import</t>
  </si>
  <si>
    <t>BELVE2 - Import</t>
  </si>
  <si>
    <t>THAMEB - Export</t>
  </si>
  <si>
    <t>THAMEC - Export</t>
  </si>
  <si>
    <t>NR_W25 - Export</t>
  </si>
  <si>
    <t>NR_BOW - Export</t>
  </si>
  <si>
    <t>BELVED - Export</t>
  </si>
  <si>
    <t>NR_WES - Export</t>
  </si>
  <si>
    <t>BELVE2 - Export</t>
  </si>
  <si>
    <t>SELCHP - Export</t>
  </si>
  <si>
    <t>These line loss factors are illustrative based on the latest calculated values and are published in good faith.  However, the line loss factors that are approved by the BSC Panel for the applicable year and consequently published on the Elexon website will take precedence and will be used in Settlement if they differ from these values.</t>
  </si>
  <si>
    <t>Bulwer Street (Willesden 66 KV)</t>
  </si>
  <si>
    <t>Kingston</t>
  </si>
  <si>
    <t>Brimsdown - Buckhurst Hill</t>
  </si>
  <si>
    <t>Hurst 132 kV</t>
  </si>
  <si>
    <t>Taylors Lane Generation</t>
  </si>
  <si>
    <t>Townmead Road FMS Substation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</si>
</sst>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0.000;[Red]\-0.000;?"/>
    <numFmt numFmtId="182" formatCode="#,##0;\-#,##0;\-"/>
    <numFmt numFmtId="183" formatCode="#,##0.00_ ;\-#,##0.00\ "/>
    <numFmt numFmtId="184" formatCode="#,##0.000_ ;\-#,##0.000\ "/>
  </numFmts>
  <fonts count="38" x14ac:knownFonts="1">
    <font>
      <sz val="10"/>
      <name val="Arial"/>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2"/>
      <name val="Arial"/>
      <family val="2"/>
    </font>
    <font>
      <sz val="8"/>
      <name val="Arial"/>
      <family val="2"/>
    </font>
    <font>
      <strike/>
      <sz val="10"/>
      <name val="Arial"/>
      <family val="2"/>
    </font>
    <font>
      <strike/>
      <sz val="10"/>
      <color indexed="8"/>
      <name val="Arial"/>
      <family val="2"/>
    </font>
  </fonts>
  <fills count="39">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0">
    <xf numFmtId="0" fontId="0" fillId="0" borderId="0"/>
    <xf numFmtId="0" fontId="11" fillId="0" borderId="0" applyNumberFormat="0" applyFill="0" applyBorder="0" applyAlignment="0" applyProtection="0"/>
    <xf numFmtId="0" fontId="12" fillId="5" borderId="7" applyNumberFormat="0" applyAlignment="0" applyProtection="0"/>
    <xf numFmtId="0" fontId="13" fillId="0" borderId="0" applyNumberFormat="0" applyFill="0" applyBorder="0" applyAlignment="0" applyProtection="0">
      <alignment vertical="top"/>
      <protection locked="0"/>
    </xf>
    <xf numFmtId="0" fontId="19" fillId="0" borderId="9" applyNumberFormat="0" applyFill="0" applyAlignment="0" applyProtection="0"/>
    <xf numFmtId="0" fontId="11" fillId="0" borderId="10" applyNumberFormat="0" applyFill="0" applyAlignment="0" applyProtection="0"/>
    <xf numFmtId="0" fontId="6" fillId="0" borderId="0"/>
    <xf numFmtId="43" fontId="6" fillId="0" borderId="0" applyFont="0" applyFill="0" applyBorder="0" applyAlignment="0" applyProtection="0"/>
    <xf numFmtId="0" fontId="24" fillId="24" borderId="0" applyNumberFormat="0" applyBorder="0" applyAlignment="0" applyProtection="0"/>
    <xf numFmtId="0" fontId="3" fillId="6"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3" fillId="27" borderId="0" applyNumberFormat="0" applyBorder="0" applyAlignment="0" applyProtection="0"/>
    <xf numFmtId="0" fontId="24" fillId="28" borderId="0" applyNumberFormat="0" applyBorder="0" applyAlignment="0" applyProtection="0"/>
    <xf numFmtId="0" fontId="28" fillId="0" borderId="0"/>
    <xf numFmtId="0" fontId="29" fillId="35" borderId="0" applyNumberFormat="0" applyBorder="0" applyAlignment="0" applyProtection="0"/>
    <xf numFmtId="0" fontId="4" fillId="0" borderId="0"/>
    <xf numFmtId="0" fontId="2" fillId="6" borderId="0" applyNumberFormat="0" applyBorder="0" applyAlignment="0" applyProtection="0"/>
    <xf numFmtId="0" fontId="2" fillId="27" borderId="0" applyNumberFormat="0" applyBorder="0" applyAlignment="0" applyProtection="0"/>
    <xf numFmtId="0" fontId="1" fillId="0" borderId="0" applyNumberFormat="0" applyFill="0" applyBorder="0" applyAlignment="0" applyProtection="0">
      <alignment horizontal="left"/>
    </xf>
  </cellStyleXfs>
  <cellXfs count="298">
    <xf numFmtId="0" fontId="0" fillId="0" borderId="0" xfId="0"/>
    <xf numFmtId="0" fontId="6"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0" fontId="0" fillId="2" borderId="1" xfId="0" applyFill="1" applyBorder="1" applyAlignment="1">
      <alignment vertical="center"/>
    </xf>
    <xf numFmtId="0" fontId="0" fillId="2" borderId="1" xfId="0" applyFill="1" applyBorder="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8" fillId="2" borderId="0" xfId="0" applyFont="1" applyFill="1" applyAlignment="1">
      <alignment vertical="center"/>
    </xf>
    <xf numFmtId="0" fontId="6" fillId="0" borderId="0" xfId="0" applyFont="1" applyAlignment="1">
      <alignment wrapText="1"/>
    </xf>
    <xf numFmtId="0" fontId="14" fillId="2" borderId="0" xfId="3" applyFont="1" applyFill="1" applyAlignment="1" applyProtection="1">
      <alignment vertical="center"/>
    </xf>
    <xf numFmtId="0" fontId="7" fillId="7" borderId="1" xfId="0" applyFont="1" applyFill="1" applyBorder="1" applyAlignment="1">
      <alignment horizontal="center" vertical="center" wrapText="1"/>
    </xf>
    <xf numFmtId="0" fontId="6" fillId="0" borderId="1" xfId="0" quotePrefix="1" applyFont="1" applyBorder="1" applyAlignment="1">
      <alignment horizontal="left" vertical="top" wrapText="1"/>
    </xf>
    <xf numFmtId="0" fontId="7"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7" fillId="7" borderId="1" xfId="0" applyFont="1" applyFill="1" applyBorder="1" applyAlignment="1" applyProtection="1">
      <alignment horizontal="center" vertical="center" wrapText="1"/>
      <protection locked="0"/>
    </xf>
    <xf numFmtId="0" fontId="6" fillId="4" borderId="1"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2" borderId="0" xfId="0" applyFont="1" applyFill="1" applyAlignment="1">
      <alignment vertical="center"/>
    </xf>
    <xf numFmtId="0" fontId="0" fillId="0" borderId="0" xfId="0" applyProtection="1">
      <protection locked="0"/>
    </xf>
    <xf numFmtId="169" fontId="6"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7"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170" fontId="18" fillId="12" borderId="1" xfId="0" applyNumberFormat="1" applyFont="1" applyFill="1" applyBorder="1" applyAlignment="1" applyProtection="1">
      <alignment horizontal="center" vertical="center"/>
      <protection locked="0"/>
    </xf>
    <xf numFmtId="171" fontId="18" fillId="12" borderId="1" xfId="0" applyNumberFormat="1" applyFont="1" applyFill="1" applyBorder="1" applyAlignment="1" applyProtection="1">
      <alignment horizontal="center" vertical="center"/>
      <protection locked="0"/>
    </xf>
    <xf numFmtId="170" fontId="18" fillId="14" borderId="1" xfId="0" applyNumberFormat="1" applyFont="1" applyFill="1" applyBorder="1" applyAlignment="1" applyProtection="1">
      <alignment horizontal="center" vertical="center"/>
      <protection locked="0"/>
    </xf>
    <xf numFmtId="171" fontId="18" fillId="14" borderId="1" xfId="0" applyNumberFormat="1" applyFont="1" applyFill="1" applyBorder="1" applyAlignment="1" applyProtection="1">
      <alignment horizontal="center" vertical="center"/>
      <protection locked="0"/>
    </xf>
    <xf numFmtId="0" fontId="7" fillId="13" borderId="1" xfId="0" quotePrefix="1" applyFont="1" applyFill="1" applyBorder="1" applyAlignment="1">
      <alignment horizontal="center" vertical="center" wrapText="1"/>
    </xf>
    <xf numFmtId="171" fontId="18" fillId="15" borderId="1" xfId="0" applyNumberFormat="1" applyFont="1" applyFill="1" applyBorder="1" applyAlignment="1" applyProtection="1">
      <alignment horizontal="center" vertical="center"/>
      <protection locked="0"/>
    </xf>
    <xf numFmtId="0" fontId="7" fillId="16" borderId="1" xfId="0" quotePrefix="1" applyFont="1" applyFill="1" applyBorder="1" applyAlignment="1">
      <alignment horizontal="center" vertical="center" wrapText="1"/>
    </xf>
    <xf numFmtId="49" fontId="6"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0" fontId="18" fillId="9" borderId="1" xfId="0" applyNumberFormat="1" applyFont="1" applyFill="1" applyBorder="1" applyAlignment="1" applyProtection="1">
      <alignment horizontal="center" vertical="center"/>
      <protection locked="0"/>
    </xf>
    <xf numFmtId="171" fontId="18"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1" fillId="8" borderId="1" xfId="0" applyNumberFormat="1" applyFont="1" applyFill="1" applyBorder="1" applyAlignment="1" applyProtection="1">
      <alignment horizontal="center" vertical="center" wrapText="1"/>
      <protection locked="0"/>
    </xf>
    <xf numFmtId="172" fontId="21" fillId="9" borderId="1" xfId="0" applyNumberFormat="1" applyFont="1" applyFill="1" applyBorder="1" applyAlignment="1" applyProtection="1">
      <alignment horizontal="center" vertical="center"/>
      <protection locked="0"/>
    </xf>
    <xf numFmtId="172" fontId="21" fillId="3" borderId="1" xfId="0" applyNumberFormat="1" applyFont="1" applyFill="1" applyBorder="1" applyAlignment="1" applyProtection="1">
      <alignment horizontal="center" vertical="center"/>
      <protection locked="0"/>
    </xf>
    <xf numFmtId="0" fontId="21" fillId="8" borderId="1" xfId="0" applyFont="1" applyFill="1" applyBorder="1" applyAlignment="1" applyProtection="1">
      <alignment horizontal="center" vertical="center" wrapText="1"/>
      <protection locked="0"/>
    </xf>
    <xf numFmtId="3" fontId="21" fillId="8" borderId="1" xfId="0" applyNumberFormat="1" applyFont="1" applyFill="1" applyBorder="1" applyAlignment="1" applyProtection="1">
      <alignment horizontal="center" vertical="center" wrapText="1"/>
      <protection locked="0"/>
    </xf>
    <xf numFmtId="164" fontId="21" fillId="10" borderId="1" xfId="0" applyNumberFormat="1"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center" vertical="center"/>
      <protection locked="0"/>
    </xf>
    <xf numFmtId="49" fontId="6" fillId="9" borderId="1" xfId="0" quotePrefix="1" applyNumberFormat="1" applyFont="1" applyFill="1" applyBorder="1" applyAlignment="1" applyProtection="1">
      <alignment horizontal="left" vertical="center" wrapText="1"/>
      <protection locked="0"/>
    </xf>
    <xf numFmtId="49" fontId="6"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3" fillId="2" borderId="0" xfId="3" applyFill="1" applyAlignment="1" applyProtection="1">
      <alignment vertical="center"/>
    </xf>
    <xf numFmtId="0" fontId="6" fillId="2" borderId="0" xfId="6" applyFill="1" applyAlignment="1">
      <alignment vertical="center"/>
    </xf>
    <xf numFmtId="0" fontId="8" fillId="2" borderId="0" xfId="6" applyFont="1" applyFill="1" applyAlignment="1">
      <alignment vertical="center"/>
    </xf>
    <xf numFmtId="0" fontId="7" fillId="7" borderId="1" xfId="6" quotePrefix="1" applyFont="1" applyFill="1" applyBorder="1" applyAlignment="1">
      <alignment horizontal="center" vertical="center" wrapText="1"/>
    </xf>
    <xf numFmtId="0" fontId="7" fillId="7" borderId="1" xfId="6" applyFont="1" applyFill="1" applyBorder="1" applyAlignment="1">
      <alignment horizontal="center" vertical="center" wrapText="1"/>
    </xf>
    <xf numFmtId="49" fontId="23" fillId="7" borderId="1" xfId="6" applyNumberFormat="1" applyFont="1" applyFill="1" applyBorder="1" applyAlignment="1">
      <alignment horizontal="center" vertical="center" wrapText="1"/>
    </xf>
    <xf numFmtId="49" fontId="7" fillId="7" borderId="1" xfId="6" applyNumberFormat="1" applyFont="1" applyFill="1" applyBorder="1" applyAlignment="1">
      <alignment horizontal="center" vertical="center" wrapText="1"/>
    </xf>
    <xf numFmtId="1" fontId="6" fillId="9" borderId="1" xfId="6" applyNumberFormat="1" applyFill="1" applyBorder="1" applyAlignment="1" applyProtection="1">
      <alignment horizontal="left" vertical="center" wrapText="1"/>
      <protection locked="0"/>
    </xf>
    <xf numFmtId="0" fontId="6" fillId="9" borderId="1" xfId="6" applyFill="1" applyBorder="1" applyAlignment="1" applyProtection="1">
      <alignment horizontal="left" vertical="center" wrapText="1"/>
      <protection locked="0"/>
    </xf>
    <xf numFmtId="0" fontId="6" fillId="2" borderId="0" xfId="6" applyFill="1" applyAlignment="1">
      <alignment horizontal="center" vertical="center"/>
    </xf>
    <xf numFmtId="166" fontId="6" fillId="2" borderId="0" xfId="6" applyNumberFormat="1" applyFill="1" applyAlignment="1">
      <alignment horizontal="center" vertical="center"/>
    </xf>
    <xf numFmtId="0" fontId="6" fillId="2" borderId="0" xfId="6" applyFill="1"/>
    <xf numFmtId="172" fontId="4" fillId="12" borderId="1" xfId="6" applyNumberFormat="1" applyFont="1" applyFill="1" applyBorder="1" applyAlignment="1" applyProtection="1">
      <alignment horizontal="center" vertical="center"/>
      <protection locked="0"/>
    </xf>
    <xf numFmtId="164" fontId="4" fillId="12" borderId="1" xfId="6" applyNumberFormat="1" applyFont="1" applyFill="1" applyBorder="1" applyAlignment="1" applyProtection="1">
      <alignment horizontal="center" vertical="center"/>
      <protection locked="0"/>
    </xf>
    <xf numFmtId="172" fontId="4" fillId="9" borderId="1" xfId="6" applyNumberFormat="1" applyFont="1" applyFill="1" applyBorder="1" applyAlignment="1" applyProtection="1">
      <alignment horizontal="center" vertical="center"/>
      <protection locked="0"/>
    </xf>
    <xf numFmtId="164" fontId="4" fillId="9" borderId="1" xfId="6" applyNumberFormat="1" applyFont="1" applyFill="1" applyBorder="1" applyAlignment="1" applyProtection="1">
      <alignment horizontal="center" vertical="center"/>
      <protection locked="0"/>
    </xf>
    <xf numFmtId="0" fontId="6" fillId="0" borderId="0" xfId="0" applyFont="1" applyProtection="1">
      <protection locked="0"/>
    </xf>
    <xf numFmtId="49" fontId="11" fillId="6" borderId="0" xfId="1" quotePrefix="1" applyNumberFormat="1" applyFill="1" applyAlignment="1" applyProtection="1">
      <alignment horizontal="left" vertical="center" wrapText="1"/>
      <protection locked="0"/>
    </xf>
    <xf numFmtId="49" fontId="11" fillId="6" borderId="0" xfId="1" applyNumberFormat="1" applyFill="1" applyAlignment="1" applyProtection="1">
      <alignment vertical="center" wrapText="1"/>
      <protection locked="0"/>
    </xf>
    <xf numFmtId="49" fontId="19" fillId="0" borderId="0" xfId="4" applyNumberFormat="1" applyBorder="1" applyAlignment="1" applyProtection="1">
      <alignment vertical="center"/>
      <protection locked="0"/>
    </xf>
    <xf numFmtId="49" fontId="11" fillId="6" borderId="0" xfId="1" applyNumberFormat="1" applyFill="1" applyBorder="1" applyAlignment="1" applyProtection="1">
      <alignment vertical="center" wrapText="1"/>
      <protection locked="0"/>
    </xf>
    <xf numFmtId="49" fontId="11" fillId="0" borderId="0" xfId="5" applyNumberFormat="1" applyBorder="1" applyAlignment="1" applyProtection="1">
      <alignment vertical="center"/>
      <protection locked="0"/>
    </xf>
    <xf numFmtId="49" fontId="11" fillId="0" borderId="0" xfId="5" quotePrefix="1" applyNumberFormat="1" applyBorder="1" applyAlignment="1" applyProtection="1">
      <alignment horizontal="left" vertical="center"/>
      <protection locked="0"/>
    </xf>
    <xf numFmtId="49" fontId="23" fillId="7" borderId="1" xfId="0" applyNumberFormat="1" applyFont="1" applyFill="1" applyBorder="1" applyAlignment="1">
      <alignment horizontal="center" vertical="center" wrapText="1"/>
    </xf>
    <xf numFmtId="0" fontId="13" fillId="0" borderId="0" xfId="3" applyAlignment="1" applyProtection="1">
      <alignment horizontal="left" vertical="top"/>
    </xf>
    <xf numFmtId="0" fontId="7" fillId="7" borderId="6" xfId="0" applyFont="1" applyFill="1" applyBorder="1" applyAlignment="1" applyProtection="1">
      <alignment vertical="center" wrapText="1"/>
      <protection locked="0"/>
    </xf>
    <xf numFmtId="0" fontId="0" fillId="17" borderId="0" xfId="0" applyFill="1" applyAlignment="1">
      <alignment vertical="center"/>
    </xf>
    <xf numFmtId="0" fontId="25" fillId="20" borderId="1" xfId="0" applyFont="1" applyFill="1" applyBorder="1" applyAlignment="1" applyProtection="1">
      <alignment horizontal="center" vertical="center" wrapText="1"/>
      <protection locked="0"/>
    </xf>
    <xf numFmtId="0" fontId="25" fillId="18" borderId="1" xfId="0" applyFont="1" applyFill="1" applyBorder="1" applyAlignment="1" applyProtection="1">
      <alignment horizontal="center" vertical="center" wrapText="1"/>
      <protection locked="0"/>
    </xf>
    <xf numFmtId="0" fontId="25" fillId="21" borderId="1" xfId="0" applyFont="1" applyFill="1" applyBorder="1" applyAlignment="1" applyProtection="1">
      <alignment horizontal="center" vertical="center" wrapText="1"/>
      <protection locked="0"/>
    </xf>
    <xf numFmtId="0" fontId="7" fillId="22" borderId="1" xfId="0"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8"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7" fillId="17" borderId="4" xfId="0" applyFont="1" applyFill="1" applyBorder="1" applyAlignment="1">
      <alignment horizontal="left" vertical="center" wrapText="1"/>
    </xf>
    <xf numFmtId="0" fontId="6" fillId="17" borderId="4" xfId="0" applyFont="1" applyFill="1" applyBorder="1" applyAlignment="1">
      <alignment horizontal="center" vertical="center" wrapText="1"/>
    </xf>
    <xf numFmtId="0" fontId="6"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wrapText="1"/>
      <protection locked="0"/>
    </xf>
    <xf numFmtId="0" fontId="13" fillId="0" borderId="0" xfId="3" applyAlignment="1" applyProtection="1"/>
    <xf numFmtId="0" fontId="13" fillId="2" borderId="0" xfId="3" applyFill="1" applyAlignment="1" applyProtection="1">
      <alignment vertical="center"/>
      <protection hidden="1"/>
    </xf>
    <xf numFmtId="175" fontId="6" fillId="9" borderId="1" xfId="6" applyNumberFormat="1" applyFill="1" applyBorder="1" applyAlignment="1">
      <alignment horizontal="center" vertical="center" wrapText="1"/>
    </xf>
    <xf numFmtId="0" fontId="6" fillId="9" borderId="1" xfId="6" applyFill="1" applyBorder="1" applyAlignment="1">
      <alignment horizontal="left" vertical="center" wrapText="1"/>
    </xf>
    <xf numFmtId="1" fontId="6" fillId="9" borderId="1" xfId="6" applyNumberFormat="1" applyFill="1" applyBorder="1" applyAlignment="1">
      <alignment horizontal="left" vertical="center" wrapText="1"/>
    </xf>
    <xf numFmtId="172" fontId="4" fillId="23" borderId="1" xfId="6" applyNumberFormat="1" applyFont="1" applyFill="1" applyBorder="1" applyAlignment="1">
      <alignment horizontal="center" vertical="center"/>
    </xf>
    <xf numFmtId="43" fontId="4" fillId="23" borderId="1" xfId="7" applyFont="1" applyFill="1" applyBorder="1" applyAlignment="1" applyProtection="1">
      <alignment horizontal="center" vertical="center"/>
    </xf>
    <xf numFmtId="164" fontId="4" fillId="23" borderId="1" xfId="6" applyNumberFormat="1" applyFont="1" applyFill="1" applyBorder="1" applyAlignment="1">
      <alignment horizontal="center" vertical="center"/>
    </xf>
    <xf numFmtId="165" fontId="4" fillId="12" borderId="1" xfId="6" applyNumberFormat="1" applyFont="1" applyFill="1" applyBorder="1" applyAlignment="1">
      <alignment horizontal="center" vertical="center"/>
    </xf>
    <xf numFmtId="43" fontId="4" fillId="12" borderId="1" xfId="7" applyFont="1" applyFill="1" applyBorder="1" applyAlignment="1" applyProtection="1">
      <alignment horizontal="center" vertical="center"/>
    </xf>
    <xf numFmtId="164" fontId="4" fillId="12" borderId="1" xfId="6" applyNumberFormat="1" applyFont="1" applyFill="1" applyBorder="1" applyAlignment="1">
      <alignment horizontal="center" vertical="center"/>
    </xf>
    <xf numFmtId="0" fontId="6" fillId="11" borderId="1" xfId="13" applyFont="1" applyFill="1" applyBorder="1" applyAlignment="1" applyProtection="1">
      <alignment vertical="center"/>
      <protection locked="0"/>
    </xf>
    <xf numFmtId="174" fontId="6" fillId="31" borderId="1" xfId="10" applyNumberFormat="1" applyFont="1" applyFill="1" applyBorder="1" applyAlignment="1" applyProtection="1">
      <alignment vertical="center"/>
      <protection locked="0"/>
    </xf>
    <xf numFmtId="173" fontId="3" fillId="30" borderId="1" xfId="9" applyNumberFormat="1" applyFill="1" applyBorder="1" applyAlignment="1" applyProtection="1">
      <alignment vertical="center"/>
    </xf>
    <xf numFmtId="174" fontId="6" fillId="30" borderId="1" xfId="9" applyNumberFormat="1" applyFont="1" applyFill="1" applyBorder="1" applyAlignment="1" applyProtection="1">
      <alignment vertical="center"/>
      <protection locked="0"/>
    </xf>
    <xf numFmtId="174" fontId="6" fillId="33" borderId="1" xfId="9" applyNumberFormat="1" applyFont="1" applyFill="1" applyBorder="1" applyAlignment="1" applyProtection="1">
      <alignment vertical="center"/>
      <protection locked="0"/>
    </xf>
    <xf numFmtId="174" fontId="6"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7" fillId="7" borderId="6" xfId="0" applyFont="1" applyFill="1" applyBorder="1" applyAlignment="1">
      <alignment horizontal="left" vertical="center" wrapText="1"/>
    </xf>
    <xf numFmtId="0" fontId="6" fillId="11" borderId="1" xfId="8" quotePrefix="1" applyFont="1" applyFill="1" applyBorder="1" applyAlignment="1" applyProtection="1">
      <alignment horizontal="center" vertical="center" wrapText="1"/>
    </xf>
    <xf numFmtId="0" fontId="6" fillId="32" borderId="1" xfId="11" quotePrefix="1" applyFont="1" applyFill="1" applyBorder="1" applyAlignment="1" applyProtection="1">
      <alignment horizontal="center" vertical="center" wrapText="1"/>
    </xf>
    <xf numFmtId="173" fontId="3" fillId="33" borderId="1" xfId="12" applyNumberFormat="1" applyFill="1" applyBorder="1" applyAlignment="1" applyProtection="1">
      <alignment vertical="center"/>
    </xf>
    <xf numFmtId="0" fontId="7" fillId="7" borderId="1" xfId="0" applyFont="1" applyFill="1" applyBorder="1" applyAlignment="1">
      <alignment horizontal="left" vertical="center" wrapText="1"/>
    </xf>
    <xf numFmtId="0" fontId="6" fillId="11" borderId="1" xfId="13" applyFont="1" applyFill="1" applyBorder="1" applyAlignment="1" applyProtection="1">
      <alignment vertical="center" wrapText="1"/>
    </xf>
    <xf numFmtId="0" fontId="6" fillId="29" borderId="1" xfId="13" applyFont="1" applyFill="1" applyBorder="1" applyAlignment="1" applyProtection="1">
      <alignment vertical="center" wrapText="1"/>
    </xf>
    <xf numFmtId="0" fontId="2" fillId="11" borderId="1" xfId="13" applyFont="1" applyFill="1" applyBorder="1" applyAlignment="1" applyProtection="1">
      <alignment vertical="center" wrapText="1"/>
    </xf>
    <xf numFmtId="0" fontId="2" fillId="29" borderId="1" xfId="13" applyFont="1" applyFill="1" applyBorder="1" applyAlignment="1" applyProtection="1">
      <alignment vertical="center" wrapText="1"/>
    </xf>
    <xf numFmtId="0" fontId="6" fillId="7" borderId="1" xfId="0" applyFont="1" applyFill="1" applyBorder="1" applyAlignment="1">
      <alignment horizontal="center" vertical="center" wrapText="1"/>
    </xf>
    <xf numFmtId="174" fontId="3" fillId="30" borderId="1" xfId="9" applyNumberFormat="1" applyFill="1" applyBorder="1" applyAlignment="1" applyProtection="1">
      <alignment vertical="center"/>
      <protection locked="0"/>
    </xf>
    <xf numFmtId="176" fontId="3" fillId="30" borderId="1" xfId="9" applyNumberFormat="1" applyFill="1" applyBorder="1" applyAlignment="1" applyProtection="1">
      <alignment vertical="center"/>
    </xf>
    <xf numFmtId="176" fontId="3" fillId="33" borderId="1" xfId="9" applyNumberFormat="1" applyFill="1" applyBorder="1" applyAlignment="1" applyProtection="1">
      <alignment vertical="center"/>
    </xf>
    <xf numFmtId="176" fontId="6" fillId="31" borderId="1" xfId="10" applyNumberFormat="1" applyFont="1" applyFill="1" applyBorder="1" applyAlignment="1" applyProtection="1">
      <alignment vertical="center"/>
    </xf>
    <xf numFmtId="176" fontId="6" fillId="34" borderId="1" xfId="10" applyNumberFormat="1" applyFont="1" applyFill="1" applyBorder="1" applyAlignment="1" applyProtection="1">
      <alignment vertical="center"/>
    </xf>
    <xf numFmtId="177" fontId="3" fillId="30" borderId="5" xfId="9" applyNumberFormat="1" applyFill="1" applyBorder="1" applyAlignment="1" applyProtection="1">
      <alignment vertical="center"/>
    </xf>
    <xf numFmtId="177" fontId="3" fillId="30" borderId="1" xfId="9" applyNumberFormat="1" applyFill="1" applyBorder="1" applyAlignment="1" applyProtection="1">
      <alignment vertical="center"/>
    </xf>
    <xf numFmtId="2" fontId="7" fillId="7" borderId="1" xfId="6" applyNumberFormat="1" applyFont="1" applyFill="1" applyBorder="1" applyAlignment="1">
      <alignment horizontal="center" vertical="center" wrapText="1"/>
    </xf>
    <xf numFmtId="49" fontId="6" fillId="11" borderId="1" xfId="8" quotePrefix="1" applyNumberFormat="1" applyFont="1" applyFill="1" applyBorder="1" applyAlignment="1" applyProtection="1">
      <alignment horizontal="center" vertical="center" wrapText="1"/>
    </xf>
    <xf numFmtId="49" fontId="6" fillId="32" borderId="1" xfId="11" quotePrefix="1" applyNumberFormat="1" applyFont="1" applyFill="1" applyBorder="1" applyAlignment="1" applyProtection="1">
      <alignment horizontal="center" vertical="center" wrapText="1"/>
    </xf>
    <xf numFmtId="49" fontId="11" fillId="6" borderId="0" xfId="1" applyNumberFormat="1" applyFill="1" applyAlignment="1" applyProtection="1">
      <alignment horizontal="center" vertical="center" wrapText="1"/>
      <protection locked="0"/>
    </xf>
    <xf numFmtId="49" fontId="11" fillId="6" borderId="0" xfId="1" quotePrefix="1" applyNumberFormat="1" applyFill="1" applyAlignment="1" applyProtection="1">
      <alignment horizontal="center" vertical="center" wrapText="1"/>
      <protection locked="0"/>
    </xf>
    <xf numFmtId="49" fontId="23" fillId="7" borderId="1" xfId="6" quotePrefix="1" applyNumberFormat="1" applyFont="1" applyFill="1" applyBorder="1" applyAlignment="1">
      <alignment horizontal="center" vertical="center" wrapText="1"/>
    </xf>
    <xf numFmtId="0" fontId="14" fillId="0" borderId="0" xfId="3" applyFont="1" applyFill="1" applyBorder="1" applyAlignment="1" applyProtection="1">
      <alignment vertical="center"/>
    </xf>
    <xf numFmtId="49" fontId="19" fillId="0" borderId="0" xfId="4" quotePrefix="1" applyNumberFormat="1" applyBorder="1" applyAlignment="1" applyProtection="1">
      <alignment horizontal="left" vertical="center"/>
      <protection locked="0"/>
    </xf>
    <xf numFmtId="164" fontId="21" fillId="10" borderId="1" xfId="0" applyNumberFormat="1" applyFont="1" applyFill="1" applyBorder="1" applyAlignment="1">
      <alignment horizontal="center" vertical="center"/>
    </xf>
    <xf numFmtId="178" fontId="22" fillId="18" borderId="1" xfId="0" applyNumberFormat="1" applyFont="1" applyFill="1" applyBorder="1" applyAlignment="1" applyProtection="1">
      <alignment horizontal="center" vertical="center"/>
      <protection locked="0"/>
    </xf>
    <xf numFmtId="178" fontId="21" fillId="19" borderId="1" xfId="0" applyNumberFormat="1" applyFont="1" applyFill="1" applyBorder="1" applyAlignment="1" applyProtection="1">
      <alignment horizontal="center" vertical="center"/>
      <protection locked="0"/>
    </xf>
    <xf numFmtId="178" fontId="22" fillId="20" borderId="1" xfId="0" applyNumberFormat="1" applyFont="1" applyFill="1" applyBorder="1" applyAlignment="1" applyProtection="1">
      <alignment horizontal="center" vertical="center"/>
      <protection locked="0"/>
    </xf>
    <xf numFmtId="178" fontId="22" fillId="21" borderId="1" xfId="0" applyNumberFormat="1" applyFont="1" applyFill="1" applyBorder="1" applyAlignment="1" applyProtection="1">
      <alignment horizontal="center" vertical="center"/>
      <protection locked="0"/>
    </xf>
    <xf numFmtId="178" fontId="21" fillId="22" borderId="1" xfId="0" applyNumberFormat="1" applyFont="1" applyFill="1" applyBorder="1" applyAlignment="1" applyProtection="1">
      <alignment horizontal="center" vertical="center"/>
      <protection locked="0"/>
    </xf>
    <xf numFmtId="178" fontId="30" fillId="18" borderId="1" xfId="0" applyNumberFormat="1" applyFont="1" applyFill="1" applyBorder="1" applyAlignment="1" applyProtection="1">
      <alignment horizontal="center" vertical="center" wrapText="1"/>
      <protection locked="0"/>
    </xf>
    <xf numFmtId="178" fontId="9" fillId="19" borderId="1" xfId="0" applyNumberFormat="1" applyFont="1" applyFill="1" applyBorder="1" applyAlignment="1" applyProtection="1">
      <alignment horizontal="center" vertical="center" wrapText="1"/>
      <protection locked="0"/>
    </xf>
    <xf numFmtId="178" fontId="30" fillId="20" borderId="1" xfId="0" applyNumberFormat="1" applyFont="1" applyFill="1" applyBorder="1" applyAlignment="1" applyProtection="1">
      <alignment horizontal="center" vertical="center" wrapText="1"/>
      <protection locked="0"/>
    </xf>
    <xf numFmtId="164" fontId="9" fillId="3" borderId="1" xfId="0" applyNumberFormat="1" applyFont="1" applyFill="1" applyBorder="1" applyAlignment="1" applyProtection="1">
      <alignment horizontal="center" vertical="center"/>
      <protection locked="0"/>
    </xf>
    <xf numFmtId="172" fontId="9" fillId="3" borderId="1" xfId="0" applyNumberFormat="1" applyFont="1" applyFill="1" applyBorder="1" applyAlignment="1" applyProtection="1">
      <alignment horizontal="center" vertical="center"/>
      <protection locked="0"/>
    </xf>
    <xf numFmtId="172" fontId="9" fillId="9" borderId="1" xfId="0" applyNumberFormat="1" applyFont="1" applyFill="1" applyBorder="1" applyAlignment="1" applyProtection="1">
      <alignment horizontal="center" vertical="center"/>
      <protection locked="0"/>
    </xf>
    <xf numFmtId="178" fontId="30" fillId="21" borderId="1" xfId="0" applyNumberFormat="1" applyFont="1" applyFill="1" applyBorder="1" applyAlignment="1" applyProtection="1">
      <alignment horizontal="center" vertical="center" wrapText="1"/>
      <protection locked="0"/>
    </xf>
    <xf numFmtId="178" fontId="9" fillId="22"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pplyProtection="1">
      <alignment horizontal="center" vertical="center" wrapText="1"/>
      <protection locked="0"/>
    </xf>
    <xf numFmtId="164" fontId="9" fillId="10" borderId="1" xfId="0" applyNumberFormat="1" applyFont="1" applyFill="1" applyBorder="1" applyAlignment="1">
      <alignment horizontal="center" vertical="center" wrapText="1"/>
    </xf>
    <xf numFmtId="0" fontId="6" fillId="0" borderId="0" xfId="6"/>
    <xf numFmtId="0" fontId="6" fillId="0" borderId="0" xfId="6" applyAlignment="1">
      <alignment horizontal="left"/>
    </xf>
    <xf numFmtId="0" fontId="31" fillId="0" borderId="0" xfId="6" applyFont="1"/>
    <xf numFmtId="0" fontId="13" fillId="0" borderId="0" xfId="3" applyFill="1" applyAlignment="1" applyProtection="1">
      <alignment horizontal="left" vertical="center"/>
    </xf>
    <xf numFmtId="0" fontId="6" fillId="0" borderId="0" xfId="6" applyAlignment="1">
      <alignment horizontal="center" vertical="center" wrapText="1"/>
    </xf>
    <xf numFmtId="0" fontId="6" fillId="0" borderId="0" xfId="6" applyAlignment="1">
      <alignment horizontal="center" vertical="top" wrapText="1"/>
    </xf>
    <xf numFmtId="0" fontId="6" fillId="36" borderId="0" xfId="6" applyFill="1" applyAlignment="1">
      <alignment horizontal="left"/>
    </xf>
    <xf numFmtId="14" fontId="6" fillId="0" borderId="0" xfId="6" applyNumberFormat="1"/>
    <xf numFmtId="0" fontId="6" fillId="0" borderId="0" xfId="6" quotePrefix="1" applyAlignment="1">
      <alignment horizontal="left"/>
    </xf>
    <xf numFmtId="0" fontId="6" fillId="36" borderId="0" xfId="6" applyFill="1" applyAlignment="1">
      <alignment horizontal="left" vertical="center"/>
    </xf>
    <xf numFmtId="179" fontId="6" fillId="36" borderId="0" xfId="6" applyNumberFormat="1" applyFill="1" applyAlignment="1">
      <alignment horizontal="left"/>
    </xf>
    <xf numFmtId="0" fontId="21" fillId="17" borderId="1" xfId="0" applyFont="1" applyFill="1" applyBorder="1" applyAlignment="1" applyProtection="1">
      <alignment horizontal="center" vertical="center" wrapText="1"/>
      <protection locked="0"/>
    </xf>
    <xf numFmtId="0" fontId="7" fillId="11" borderId="1" xfId="0" applyFont="1" applyFill="1" applyBorder="1" applyAlignment="1">
      <alignment vertical="center" wrapText="1"/>
    </xf>
    <xf numFmtId="0" fontId="32" fillId="0" borderId="1" xfId="16" applyFont="1" applyBorder="1" applyAlignment="1">
      <alignment horizontal="center" vertical="center" wrapText="1"/>
    </xf>
    <xf numFmtId="2" fontId="21" fillId="10" borderId="1" xfId="0" applyNumberFormat="1" applyFont="1" applyFill="1" applyBorder="1" applyAlignment="1" applyProtection="1">
      <alignment horizontal="center" vertical="center"/>
      <protection locked="0"/>
    </xf>
    <xf numFmtId="2" fontId="21" fillId="3" borderId="1" xfId="0" applyNumberFormat="1" applyFont="1" applyFill="1" applyBorder="1" applyAlignment="1" applyProtection="1">
      <alignment horizontal="center" vertical="center"/>
      <protection locked="0"/>
    </xf>
    <xf numFmtId="0" fontId="7" fillId="7" borderId="1" xfId="0" applyFont="1" applyFill="1" applyBorder="1" applyAlignment="1">
      <alignment vertical="center" wrapText="1"/>
    </xf>
    <xf numFmtId="2" fontId="21" fillId="3" borderId="1" xfId="0" applyNumberFormat="1" applyFont="1" applyFill="1" applyBorder="1" applyAlignment="1">
      <alignment horizontal="center" vertical="center"/>
    </xf>
    <xf numFmtId="2" fontId="21" fillId="1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0" fontId="6" fillId="2" borderId="0" xfId="6" quotePrefix="1" applyFill="1" applyAlignment="1">
      <alignment horizontal="center" vertical="center" wrapText="1"/>
    </xf>
    <xf numFmtId="0" fontId="13" fillId="0" borderId="0" xfId="3" applyAlignment="1" applyProtection="1">
      <alignment horizontal="left" vertical="top" wrapText="1"/>
    </xf>
    <xf numFmtId="3"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7" fillId="7" borderId="1" xfId="0" applyFont="1" applyFill="1" applyBorder="1" applyAlignment="1" applyProtection="1">
      <alignment horizontal="center" vertical="center"/>
      <protection locked="0"/>
    </xf>
    <xf numFmtId="0" fontId="7"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1" fillId="0" borderId="1" xfId="0" quotePrefix="1" applyNumberFormat="1" applyFont="1" applyBorder="1" applyAlignment="1" applyProtection="1">
      <alignment horizontal="center" vertical="center" wrapText="1"/>
      <protection locked="0"/>
    </xf>
    <xf numFmtId="180" fontId="21" fillId="3"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7" borderId="1" xfId="0" applyNumberFormat="1" applyFont="1" applyFill="1" applyBorder="1" applyAlignment="1" applyProtection="1">
      <alignment horizontal="center" vertical="center"/>
      <protection locked="0"/>
    </xf>
    <xf numFmtId="0" fontId="7" fillId="0" borderId="1" xfId="0" applyFont="1" applyBorder="1" applyAlignment="1">
      <alignment horizontal="left" vertical="center" wrapText="1" indent="1"/>
    </xf>
    <xf numFmtId="0" fontId="6" fillId="0" borderId="3" xfId="0" applyFont="1" applyBorder="1" applyAlignment="1">
      <alignment horizontal="center" vertical="center" wrapText="1"/>
    </xf>
    <xf numFmtId="0" fontId="7" fillId="0" borderId="6" xfId="0" applyFont="1" applyBorder="1" applyAlignment="1">
      <alignment horizontal="left" vertical="center" wrapText="1" indent="1"/>
    </xf>
    <xf numFmtId="0" fontId="6" fillId="17" borderId="1" xfId="0" applyFont="1" applyFill="1" applyBorder="1" applyAlignment="1">
      <alignment horizontal="center" vertical="center" wrapText="1"/>
    </xf>
    <xf numFmtId="0" fontId="6" fillId="4" borderId="1" xfId="0" applyFont="1" applyFill="1" applyBorder="1" applyAlignment="1">
      <alignment vertical="center" wrapText="1"/>
    </xf>
    <xf numFmtId="2" fontId="0" fillId="2" borderId="1" xfId="0" applyNumberFormat="1" applyFill="1" applyBorder="1" applyAlignment="1">
      <alignment horizontal="center" vertical="center"/>
    </xf>
    <xf numFmtId="0" fontId="33" fillId="0" borderId="1" xfId="0" applyFont="1" applyBorder="1" applyAlignment="1">
      <alignment vertical="center"/>
    </xf>
    <xf numFmtId="0" fontId="33" fillId="38" borderId="1" xfId="0" applyFont="1" applyFill="1" applyBorder="1" applyAlignment="1">
      <alignment vertical="center"/>
    </xf>
    <xf numFmtId="0" fontId="6" fillId="9" borderId="1" xfId="6" applyFill="1" applyBorder="1" applyAlignment="1" applyProtection="1">
      <alignment horizontal="center" vertical="center" wrapText="1"/>
      <protection locked="0"/>
    </xf>
    <xf numFmtId="172" fontId="9" fillId="9" borderId="1" xfId="0" applyNumberFormat="1" applyFont="1" applyFill="1" applyBorder="1" applyAlignment="1" applyProtection="1">
      <alignment horizontal="center" vertical="center" wrapText="1"/>
      <protection locked="0"/>
    </xf>
    <xf numFmtId="181" fontId="3" fillId="30" borderId="1" xfId="9" applyNumberFormat="1" applyFill="1" applyBorder="1" applyAlignment="1" applyProtection="1">
      <alignment vertical="center"/>
    </xf>
    <xf numFmtId="181" fontId="3" fillId="33" borderId="1" xfId="12" applyNumberFormat="1" applyFill="1" applyBorder="1" applyAlignment="1" applyProtection="1">
      <alignment vertical="center"/>
    </xf>
    <xf numFmtId="0" fontId="21" fillId="8" borderId="1" xfId="0" applyFont="1" applyFill="1" applyBorder="1" applyAlignment="1">
      <alignment horizontal="center" vertical="center" wrapText="1"/>
    </xf>
    <xf numFmtId="0" fontId="21" fillId="17" borderId="1" xfId="0" applyFont="1" applyFill="1" applyBorder="1" applyAlignment="1">
      <alignment horizontal="center" vertical="center" wrapText="1"/>
    </xf>
    <xf numFmtId="0" fontId="36" fillId="2" borderId="0" xfId="6" applyFont="1" applyFill="1" applyAlignment="1">
      <alignment vertical="center"/>
    </xf>
    <xf numFmtId="0" fontId="0" fillId="0" borderId="1" xfId="0" applyBorder="1" applyAlignment="1">
      <alignment vertical="center" wrapText="1"/>
    </xf>
    <xf numFmtId="165" fontId="0" fillId="0" borderId="1" xfId="0" applyNumberFormat="1" applyBorder="1" applyAlignment="1">
      <alignment horizontal="center" vertical="center"/>
    </xf>
    <xf numFmtId="165" fontId="0" fillId="0" borderId="2" xfId="0" applyNumberFormat="1" applyBorder="1" applyAlignment="1">
      <alignment horizontal="center" vertical="center"/>
    </xf>
    <xf numFmtId="0" fontId="0" fillId="0" borderId="1" xfId="0" applyBorder="1" applyAlignment="1">
      <alignment horizontal="center" vertical="center"/>
    </xf>
    <xf numFmtId="0" fontId="6" fillId="0" borderId="2" xfId="0" applyFont="1" applyBorder="1" applyAlignment="1">
      <alignment horizontal="left" vertical="center" wrapText="1"/>
    </xf>
    <xf numFmtId="182" fontId="21" fillId="9" borderId="1" xfId="0" applyNumberFormat="1" applyFont="1" applyFill="1" applyBorder="1" applyAlignment="1" applyProtection="1">
      <alignment horizontal="center" vertical="center"/>
      <protection locked="0"/>
    </xf>
    <xf numFmtId="43" fontId="7" fillId="7" borderId="1" xfId="7" quotePrefix="1" applyFont="1" applyFill="1" applyBorder="1" applyAlignment="1" applyProtection="1">
      <alignment horizontal="center" vertical="center" wrapText="1"/>
      <protection locked="0"/>
    </xf>
    <xf numFmtId="183" fontId="15" fillId="8" borderId="1" xfId="7" applyNumberFormat="1" applyFont="1" applyFill="1" applyBorder="1" applyAlignment="1" applyProtection="1">
      <alignment vertical="center"/>
      <protection locked="0"/>
    </xf>
    <xf numFmtId="184" fontId="15" fillId="8" borderId="1" xfId="7" applyNumberFormat="1" applyFont="1" applyFill="1" applyBorder="1" applyAlignment="1" applyProtection="1">
      <alignment vertical="center"/>
      <protection locked="0"/>
    </xf>
    <xf numFmtId="1" fontId="6" fillId="9" borderId="1" xfId="0" quotePrefix="1" applyNumberFormat="1" applyFont="1" applyFill="1" applyBorder="1" applyAlignment="1" applyProtection="1">
      <alignment horizontal="left" vertical="center" wrapText="1"/>
      <protection locked="0"/>
    </xf>
    <xf numFmtId="49" fontId="36" fillId="9" borderId="1" xfId="0" quotePrefix="1" applyNumberFormat="1" applyFont="1" applyFill="1" applyBorder="1" applyAlignment="1" applyProtection="1">
      <alignment horizontal="left" vertical="center" wrapText="1"/>
      <protection locked="0"/>
    </xf>
    <xf numFmtId="175" fontId="36" fillId="9" borderId="1" xfId="6" applyNumberFormat="1" applyFont="1" applyFill="1" applyBorder="1" applyAlignment="1">
      <alignment horizontal="center" vertical="center" wrapText="1"/>
    </xf>
    <xf numFmtId="1" fontId="36" fillId="9" borderId="1" xfId="6" applyNumberFormat="1" applyFont="1" applyFill="1" applyBorder="1" applyAlignment="1" applyProtection="1">
      <alignment horizontal="left" vertical="center" wrapText="1"/>
      <protection locked="0"/>
    </xf>
    <xf numFmtId="0" fontId="36" fillId="9" borderId="1" xfId="6" applyFont="1" applyFill="1" applyBorder="1" applyAlignment="1" applyProtection="1">
      <alignment horizontal="left" vertical="center" wrapText="1"/>
      <protection locked="0"/>
    </xf>
    <xf numFmtId="0" fontId="36" fillId="9" borderId="1" xfId="6" applyFont="1" applyFill="1" applyBorder="1" applyAlignment="1" applyProtection="1">
      <alignment horizontal="center" vertical="center" wrapText="1"/>
      <protection locked="0"/>
    </xf>
    <xf numFmtId="172" fontId="37" fillId="12" borderId="1" xfId="6" applyNumberFormat="1" applyFont="1" applyFill="1" applyBorder="1" applyAlignment="1" applyProtection="1">
      <alignment horizontal="center" vertical="center"/>
      <protection locked="0"/>
    </xf>
    <xf numFmtId="164" fontId="37" fillId="12" borderId="1" xfId="6" applyNumberFormat="1" applyFont="1" applyFill="1" applyBorder="1" applyAlignment="1" applyProtection="1">
      <alignment horizontal="center" vertical="center"/>
      <protection locked="0"/>
    </xf>
    <xf numFmtId="172" fontId="37" fillId="9" borderId="1" xfId="6" applyNumberFormat="1" applyFont="1" applyFill="1" applyBorder="1" applyAlignment="1" applyProtection="1">
      <alignment horizontal="center" vertical="center"/>
      <protection locked="0"/>
    </xf>
    <xf numFmtId="164" fontId="37" fillId="9" borderId="1" xfId="6"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center" vertical="center" wrapText="1"/>
      <protection locked="0"/>
    </xf>
    <xf numFmtId="172" fontId="4" fillId="30" borderId="1" xfId="6" applyNumberFormat="1" applyFont="1" applyFill="1" applyBorder="1" applyAlignment="1" applyProtection="1">
      <alignment horizontal="center" vertical="center"/>
      <protection locked="0"/>
    </xf>
    <xf numFmtId="164" fontId="4" fillId="30" borderId="1" xfId="6" applyNumberFormat="1" applyFont="1" applyFill="1" applyBorder="1" applyAlignment="1" applyProtection="1">
      <alignment horizontal="center" vertical="center"/>
      <protection locked="0"/>
    </xf>
    <xf numFmtId="49" fontId="36" fillId="9" borderId="1" xfId="0" applyNumberFormat="1" applyFont="1" applyFill="1" applyBorder="1" applyAlignment="1" applyProtection="1">
      <alignment horizontal="left" vertical="center" wrapText="1"/>
      <protection locked="0"/>
    </xf>
    <xf numFmtId="0" fontId="6" fillId="0" borderId="1" xfId="0" applyFont="1" applyBorder="1" applyAlignment="1">
      <alignment horizontal="left" vertical="center" wrapText="1"/>
    </xf>
    <xf numFmtId="0" fontId="6" fillId="0" borderId="0" xfId="0" quotePrefix="1" applyFont="1" applyAlignment="1">
      <alignment horizontal="left" wrapText="1"/>
    </xf>
    <xf numFmtId="0" fontId="20" fillId="0" borderId="0" xfId="0" quotePrefix="1" applyFont="1" applyAlignment="1">
      <alignment horizontal="left" vertical="top" wrapText="1"/>
    </xf>
    <xf numFmtId="0" fontId="6" fillId="0" borderId="0" xfId="0" quotePrefix="1" applyFont="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15" fillId="0" borderId="0" xfId="0" quotePrefix="1" applyFont="1" applyAlignment="1">
      <alignment horizontal="left" vertical="top" wrapText="1"/>
    </xf>
    <xf numFmtId="49" fontId="11" fillId="6" borderId="0" xfId="1" applyNumberFormat="1" applyFill="1" applyAlignment="1" applyProtection="1">
      <alignment horizontal="center" vertical="center" wrapText="1"/>
      <protection locked="0"/>
    </xf>
    <xf numFmtId="49" fontId="11" fillId="6" borderId="0" xfId="1" applyNumberFormat="1" applyFill="1" applyAlignment="1" applyProtection="1">
      <alignment horizontal="left" vertical="center" wrapText="1"/>
      <protection locked="0"/>
    </xf>
    <xf numFmtId="0" fontId="6" fillId="2" borderId="0" xfId="6" quotePrefix="1" applyFill="1" applyAlignment="1">
      <alignment horizontal="center" vertical="center" wrapText="1"/>
    </xf>
    <xf numFmtId="0" fontId="29" fillId="0" borderId="0" xfId="15" quotePrefix="1" applyFill="1" applyBorder="1" applyAlignment="1">
      <alignment horizontal="left" vertical="top" wrapText="1"/>
    </xf>
    <xf numFmtId="0" fontId="7" fillId="0" borderId="1" xfId="0" applyFont="1" applyBorder="1" applyAlignment="1">
      <alignment horizontal="left" vertical="center" wrapText="1"/>
    </xf>
    <xf numFmtId="0" fontId="6" fillId="4" borderId="1" xfId="0" applyFont="1" applyFill="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7" fillId="0" borderId="3" xfId="0" applyFont="1" applyBorder="1" applyAlignment="1">
      <alignment horizontal="left" vertical="center" wrapText="1" indent="1"/>
    </xf>
    <xf numFmtId="0" fontId="7" fillId="0" borderId="5" xfId="0" applyFont="1" applyBorder="1" applyAlignment="1">
      <alignment horizontal="left" vertical="center" wrapText="1" indent="1"/>
    </xf>
    <xf numFmtId="0" fontId="17" fillId="6" borderId="1"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protection locked="0"/>
    </xf>
    <xf numFmtId="172" fontId="21" fillId="19" borderId="5" xfId="0" applyNumberFormat="1" applyFont="1" applyFill="1" applyBorder="1" applyAlignment="1" applyProtection="1">
      <alignment horizontal="center" vertical="center"/>
      <protection locked="0"/>
    </xf>
    <xf numFmtId="0" fontId="6" fillId="0" borderId="1" xfId="0" applyFont="1" applyBorder="1" applyAlignment="1">
      <alignment horizontal="center" vertical="center" wrapText="1"/>
    </xf>
    <xf numFmtId="0" fontId="7" fillId="7" borderId="3" xfId="0" applyFont="1" applyFill="1" applyBorder="1" applyAlignment="1" applyProtection="1">
      <alignment horizontal="center" vertical="center" wrapText="1"/>
      <protection locked="0"/>
    </xf>
    <xf numFmtId="0" fontId="7" fillId="7" borderId="5" xfId="0" applyFont="1" applyFill="1" applyBorder="1" applyAlignment="1" applyProtection="1">
      <alignment horizontal="center" vertical="center" wrapText="1"/>
      <protection locked="0"/>
    </xf>
    <xf numFmtId="0" fontId="7" fillId="7" borderId="11" xfId="0" applyFont="1" applyFill="1" applyBorder="1" applyAlignment="1" applyProtection="1">
      <alignment horizontal="center" vertical="center" wrapText="1"/>
      <protection locked="0"/>
    </xf>
    <xf numFmtId="0" fontId="7" fillId="7" borderId="0" xfId="0" applyFont="1" applyFill="1" applyAlignment="1" applyProtection="1">
      <alignment horizontal="center" vertical="center" wrapText="1"/>
      <protection locked="0"/>
    </xf>
    <xf numFmtId="0" fontId="7" fillId="0" borderId="1" xfId="0" applyFont="1" applyBorder="1" applyAlignment="1">
      <alignment horizontal="left" vertical="center" wrapText="1" indent="1"/>
    </xf>
    <xf numFmtId="0" fontId="25" fillId="18" borderId="1" xfId="0" applyFont="1" applyFill="1" applyBorder="1" applyAlignment="1" applyProtection="1">
      <alignment horizontal="center" vertical="center" wrapText="1"/>
      <protection locked="0"/>
    </xf>
    <xf numFmtId="0" fontId="17" fillId="6" borderId="3" xfId="1" applyNumberFormat="1" applyFont="1" applyFill="1" applyBorder="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6" fillId="2" borderId="8" xfId="6" quotePrefix="1" applyFill="1" applyBorder="1" applyAlignment="1">
      <alignment horizontal="left" vertical="center" wrapText="1"/>
    </xf>
    <xf numFmtId="0" fontId="34" fillId="0" borderId="16" xfId="0" applyFont="1" applyBorder="1" applyAlignment="1">
      <alignment horizontal="center" vertical="center" wrapText="1"/>
    </xf>
    <xf numFmtId="0" fontId="34" fillId="0" borderId="17" xfId="0" applyFont="1" applyBorder="1" applyAlignment="1">
      <alignment horizontal="center" vertical="center" wrapText="1"/>
    </xf>
    <xf numFmtId="172" fontId="34" fillId="0" borderId="18" xfId="0" applyNumberFormat="1" applyFont="1" applyBorder="1" applyAlignment="1">
      <alignment horizontal="center" vertical="center" wrapText="1"/>
    </xf>
    <xf numFmtId="0" fontId="34" fillId="0" borderId="11" xfId="0" applyFont="1" applyBorder="1" applyAlignment="1">
      <alignment horizontal="center" vertical="center" wrapText="1"/>
    </xf>
    <xf numFmtId="0" fontId="34" fillId="0" borderId="0" xfId="0" applyFont="1" applyAlignment="1">
      <alignment horizontal="center" vertical="center" wrapText="1"/>
    </xf>
    <xf numFmtId="172" fontId="34" fillId="0" borderId="12" xfId="0" applyNumberFormat="1" applyFont="1" applyBorder="1" applyAlignment="1">
      <alignment horizontal="center" vertical="center" wrapText="1"/>
    </xf>
    <xf numFmtId="0" fontId="34" fillId="0" borderId="13" xfId="0" applyFont="1" applyBorder="1" applyAlignment="1">
      <alignment horizontal="center" vertical="center" wrapText="1"/>
    </xf>
    <xf numFmtId="0" fontId="34" fillId="0" borderId="8" xfId="0" applyFont="1" applyBorder="1" applyAlignment="1">
      <alignment horizontal="center" vertical="center" wrapText="1"/>
    </xf>
    <xf numFmtId="172" fontId="34" fillId="0" borderId="14" xfId="0" applyNumberFormat="1" applyFont="1" applyBorder="1" applyAlignment="1">
      <alignment horizontal="center" vertical="center" wrapText="1"/>
    </xf>
    <xf numFmtId="0" fontId="34" fillId="0" borderId="18"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4" xfId="0" applyFont="1" applyBorder="1" applyAlignment="1">
      <alignment horizontal="center" vertical="center" wrapText="1"/>
    </xf>
    <xf numFmtId="0" fontId="7" fillId="7" borderId="1" xfId="0" applyFont="1" applyFill="1" applyBorder="1" applyAlignment="1">
      <alignment horizontal="center" vertical="center" wrapText="1"/>
    </xf>
    <xf numFmtId="0" fontId="9" fillId="0" borderId="1" xfId="0" applyFont="1" applyBorder="1" applyAlignment="1">
      <alignment vertical="top" wrapText="1"/>
    </xf>
    <xf numFmtId="0" fontId="17" fillId="6" borderId="1" xfId="1" applyNumberFormat="1" applyFont="1" applyFill="1" applyBorder="1" applyAlignment="1" applyProtection="1">
      <alignment horizontal="center" vertical="center" wrapTex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5" xfId="0" applyFont="1" applyBorder="1" applyAlignment="1">
      <alignment horizontal="left" vertical="center" wrapText="1" indent="1"/>
    </xf>
    <xf numFmtId="0" fontId="7" fillId="7" borderId="1" xfId="0" quotePrefix="1" applyFont="1" applyFill="1" applyBorder="1" applyAlignment="1" applyProtection="1">
      <alignment horizontal="center" vertical="center" wrapText="1"/>
      <protection locked="0"/>
    </xf>
    <xf numFmtId="0" fontId="6" fillId="0" borderId="0" xfId="0" applyFont="1" applyAlignment="1">
      <alignment horizontal="left" vertical="center" wrapText="1" indent="1"/>
    </xf>
    <xf numFmtId="0" fontId="6" fillId="0" borderId="1" xfId="0" applyFont="1" applyBorder="1" applyAlignment="1">
      <alignment horizontal="left" vertical="center" wrapText="1" indent="1"/>
    </xf>
    <xf numFmtId="0" fontId="7" fillId="7" borderId="1" xfId="0" applyFont="1" applyFill="1" applyBorder="1" applyAlignment="1" applyProtection="1">
      <alignment horizontal="center" vertical="center" wrapText="1"/>
      <protection locked="0"/>
    </xf>
    <xf numFmtId="0" fontId="6" fillId="2" borderId="8" xfId="0" quotePrefix="1" applyFont="1" applyFill="1" applyBorder="1" applyAlignment="1">
      <alignment horizontal="left" vertical="center" wrapText="1"/>
    </xf>
    <xf numFmtId="0" fontId="29" fillId="17" borderId="0" xfId="15" quotePrefix="1" applyFill="1" applyBorder="1" applyAlignment="1">
      <alignment horizontal="left" vertical="top" wrapText="1"/>
    </xf>
    <xf numFmtId="0" fontId="0" fillId="2" borderId="0" xfId="0" applyFill="1" applyAlignment="1">
      <alignment horizontal="left" vertical="center" wrapText="1"/>
    </xf>
    <xf numFmtId="0" fontId="17" fillId="6" borderId="11" xfId="1" applyNumberFormat="1" applyFont="1" applyFill="1" applyBorder="1" applyAlignment="1">
      <alignment horizontal="center" vertical="center" wrapText="1"/>
    </xf>
    <xf numFmtId="0" fontId="17" fillId="6" borderId="0" xfId="1" applyNumberFormat="1" applyFont="1" applyFill="1" applyBorder="1" applyAlignment="1">
      <alignment horizontal="center" vertical="center" wrapText="1"/>
    </xf>
    <xf numFmtId="0" fontId="7" fillId="7" borderId="6" xfId="0" applyFont="1" applyFill="1" applyBorder="1" applyAlignment="1" applyProtection="1">
      <alignment vertical="center" wrapText="1"/>
      <protection locked="0"/>
    </xf>
    <xf numFmtId="0" fontId="7" fillId="7" borderId="15" xfId="0" applyFont="1" applyFill="1" applyBorder="1" applyAlignment="1" applyProtection="1">
      <alignment vertical="center" wrapText="1"/>
      <protection locked="0"/>
    </xf>
    <xf numFmtId="0" fontId="7" fillId="7" borderId="2" xfId="0" applyFont="1" applyFill="1" applyBorder="1" applyAlignment="1" applyProtection="1">
      <alignment vertical="center" wrapText="1"/>
      <protection locked="0"/>
    </xf>
    <xf numFmtId="0" fontId="7" fillId="7" borderId="6" xfId="0" applyFont="1" applyFill="1" applyBorder="1" applyAlignment="1" applyProtection="1">
      <alignment vertical="center"/>
      <protection locked="0"/>
    </xf>
    <xf numFmtId="0" fontId="7" fillId="7" borderId="15" xfId="0" applyFont="1" applyFill="1" applyBorder="1" applyAlignment="1" applyProtection="1">
      <alignment vertical="center"/>
      <protection locked="0"/>
    </xf>
    <xf numFmtId="0" fontId="7" fillId="7" borderId="2" xfId="0" applyFont="1" applyFill="1" applyBorder="1" applyAlignment="1" applyProtection="1">
      <alignment vertical="center"/>
      <protection locked="0"/>
    </xf>
    <xf numFmtId="0" fontId="26" fillId="6" borderId="3" xfId="1" applyNumberFormat="1" applyFont="1" applyFill="1" applyBorder="1" applyAlignment="1" applyProtection="1">
      <alignment horizontal="center" vertical="center" wrapText="1"/>
    </xf>
    <xf numFmtId="0" fontId="26" fillId="6" borderId="4" xfId="1" applyNumberFormat="1" applyFont="1" applyFill="1" applyBorder="1" applyAlignment="1" applyProtection="1">
      <alignment horizontal="center" vertical="center" wrapText="1"/>
    </xf>
    <xf numFmtId="0" fontId="26" fillId="6" borderId="5" xfId="1" applyNumberFormat="1" applyFont="1" applyFill="1" applyBorder="1" applyAlignment="1" applyProtection="1">
      <alignment horizontal="center" vertical="center" wrapText="1"/>
    </xf>
    <xf numFmtId="0" fontId="7" fillId="7" borderId="3" xfId="0" applyFont="1" applyFill="1" applyBorder="1" applyAlignment="1">
      <alignment horizontal="left" vertical="center" wrapText="1"/>
    </xf>
    <xf numFmtId="0" fontId="7" fillId="7" borderId="4" xfId="0" applyFont="1" applyFill="1" applyBorder="1" applyAlignment="1">
      <alignment horizontal="left" vertical="center" wrapText="1"/>
    </xf>
    <xf numFmtId="0" fontId="7" fillId="7" borderId="5" xfId="0" applyFont="1" applyFill="1" applyBorder="1" applyAlignment="1">
      <alignment horizontal="left" vertical="center" wrapText="1"/>
    </xf>
    <xf numFmtId="0" fontId="26" fillId="6" borderId="3" xfId="1" applyNumberFormat="1" applyFont="1" applyFill="1" applyBorder="1" applyAlignment="1" applyProtection="1">
      <alignment horizontal="left" vertical="center" wrapText="1"/>
    </xf>
    <xf numFmtId="0" fontId="26" fillId="6" borderId="4" xfId="1" applyNumberFormat="1" applyFont="1" applyFill="1" applyBorder="1" applyAlignment="1" applyProtection="1">
      <alignment horizontal="left" vertical="center" wrapText="1"/>
    </xf>
    <xf numFmtId="0" fontId="26" fillId="6" borderId="5" xfId="1" applyNumberFormat="1" applyFont="1" applyFill="1" applyBorder="1" applyAlignment="1" applyProtection="1">
      <alignment horizontal="left" vertical="center" wrapText="1"/>
    </xf>
    <xf numFmtId="0" fontId="6" fillId="0" borderId="0" xfId="0" quotePrefix="1" applyFont="1" applyAlignment="1">
      <alignment horizontal="left"/>
    </xf>
  </cellXfs>
  <cellStyles count="20">
    <cellStyle name="40% - Accent1" xfId="9" builtinId="31"/>
    <cellStyle name="40% - Accent1 2" xfId="17" xr:uid="{00000000-0005-0000-0000-000001000000}"/>
    <cellStyle name="40% - Accent4" xfId="12" builtinId="43"/>
    <cellStyle name="40% - Accent4 2" xfId="18" xr:uid="{00000000-0005-0000-0000-000003000000}"/>
    <cellStyle name="60% - Accent2" xfId="10" builtinId="36"/>
    <cellStyle name="Accent1" xfId="8" builtinId="29"/>
    <cellStyle name="Accent4" xfId="11" builtinId="41"/>
    <cellStyle name="Accent6" xfId="13" builtinId="49"/>
    <cellStyle name="Comma 2" xfId="7" xr:uid="{00000000-0005-0000-0000-000008000000}"/>
    <cellStyle name="Heading 2" xfId="4" builtinId="17"/>
    <cellStyle name="Heading 3" xfId="5" builtinId="18"/>
    <cellStyle name="Heading 4" xfId="1" builtinId="19"/>
    <cellStyle name="Hyperlink" xfId="3" builtinId="8"/>
    <cellStyle name="Input" xfId="2" builtinId="20"/>
    <cellStyle name="Neutral" xfId="15" builtinId="28"/>
    <cellStyle name="Normal" xfId="0" builtinId="0"/>
    <cellStyle name="Normal 2" xfId="6" xr:uid="{00000000-0005-0000-0000-000010000000}"/>
    <cellStyle name="Normal 3" xfId="14" xr:uid="{00000000-0005-0000-0000-000011000000}"/>
    <cellStyle name="Normal_Sheet1" xfId="16" xr:uid="{00000000-0005-0000-0000-000012000000}"/>
    <cellStyle name="Text_CEPATNEI" xfId="19" xr:uid="{00000000-0005-0000-0000-000013000000}"/>
  </cellStyles>
  <dxfs count="3">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26</xdr:row>
      <xdr:rowOff>116417</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9197976"/>
          <a:ext cx="8268758" cy="1141941"/>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28"/>
  <sheetViews>
    <sheetView showGridLines="0" tabSelected="1" zoomScaleNormal="100" zoomScaleSheetLayoutView="100" workbookViewId="0"/>
  </sheetViews>
  <sheetFormatPr defaultRowHeight="12.75" x14ac:dyDescent="0.2"/>
  <cols>
    <col min="1" max="1" width="70.28515625" customWidth="1"/>
    <col min="2" max="2" width="42.140625" customWidth="1"/>
    <col min="3" max="3" width="28" customWidth="1"/>
    <col min="4" max="4" width="18.140625" customWidth="1"/>
    <col min="5" max="5" width="21.5703125" customWidth="1"/>
  </cols>
  <sheetData>
    <row r="1" spans="1:8" x14ac:dyDescent="0.2">
      <c r="A1" s="24"/>
      <c r="B1" s="24"/>
      <c r="C1" s="24"/>
      <c r="D1" s="24"/>
      <c r="E1" s="24"/>
    </row>
    <row r="2" spans="1:8" ht="16.5" x14ac:dyDescent="0.2">
      <c r="A2" s="138" t="s">
        <v>114</v>
      </c>
      <c r="B2" s="68"/>
      <c r="C2" s="68"/>
      <c r="D2" s="68"/>
      <c r="E2" s="68"/>
    </row>
    <row r="3" spans="1:8" ht="15" x14ac:dyDescent="0.2">
      <c r="A3" s="68"/>
      <c r="B3" s="135" t="s">
        <v>115</v>
      </c>
      <c r="C3" s="134" t="s">
        <v>116</v>
      </c>
      <c r="D3" s="134" t="s">
        <v>19</v>
      </c>
      <c r="E3" s="134" t="s">
        <v>18</v>
      </c>
    </row>
    <row r="4" spans="1:8" ht="15" x14ac:dyDescent="0.2">
      <c r="A4" s="69" t="s">
        <v>114</v>
      </c>
      <c r="B4" s="28" t="s">
        <v>666</v>
      </c>
      <c r="C4" s="28" t="s">
        <v>714</v>
      </c>
      <c r="D4" s="28" t="s">
        <v>715</v>
      </c>
      <c r="E4" s="28" t="s">
        <v>113</v>
      </c>
    </row>
    <row r="5" spans="1:8" x14ac:dyDescent="0.2">
      <c r="A5" s="68"/>
      <c r="B5" s="68"/>
      <c r="C5" s="68"/>
      <c r="D5" s="68"/>
      <c r="E5" s="68"/>
    </row>
    <row r="6" spans="1:8" ht="16.5" x14ac:dyDescent="0.2">
      <c r="A6" s="71" t="s">
        <v>13</v>
      </c>
      <c r="B6" s="68"/>
      <c r="C6" s="68"/>
      <c r="D6" s="68"/>
      <c r="E6" s="68"/>
    </row>
    <row r="7" spans="1:8" ht="15" x14ac:dyDescent="0.2">
      <c r="A7" s="72" t="s">
        <v>14</v>
      </c>
      <c r="B7" s="231" t="s">
        <v>15</v>
      </c>
      <c r="C7" s="231"/>
      <c r="D7" s="231"/>
      <c r="E7" s="231"/>
    </row>
    <row r="8" spans="1:8" ht="30" customHeight="1" x14ac:dyDescent="0.2">
      <c r="A8" s="76" t="s">
        <v>156</v>
      </c>
      <c r="B8" s="229" t="s">
        <v>145</v>
      </c>
      <c r="C8" s="229"/>
      <c r="D8" s="229"/>
      <c r="E8" s="229"/>
    </row>
    <row r="9" spans="1:8" ht="30" customHeight="1" x14ac:dyDescent="0.2">
      <c r="A9" s="76" t="s">
        <v>659</v>
      </c>
      <c r="B9" s="229"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London Power Networks Licence area.</v>
      </c>
      <c r="C9" s="229"/>
      <c r="D9" s="229"/>
      <c r="E9" s="229"/>
    </row>
    <row r="10" spans="1:8" ht="30" customHeight="1" x14ac:dyDescent="0.2">
      <c r="A10" s="76" t="s">
        <v>33</v>
      </c>
      <c r="B10" s="229" t="s">
        <v>17</v>
      </c>
      <c r="C10" s="229"/>
      <c r="D10" s="229"/>
      <c r="E10" s="229"/>
    </row>
    <row r="11" spans="1:8" ht="61.5" customHeight="1" x14ac:dyDescent="0.2">
      <c r="A11" s="76" t="s">
        <v>34</v>
      </c>
      <c r="B11" s="229"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London Power Networks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29"/>
      <c r="D11" s="229"/>
      <c r="E11" s="229"/>
      <c r="F11" s="226"/>
      <c r="G11" s="226"/>
      <c r="H11" s="226"/>
    </row>
    <row r="12" spans="1:8" ht="86.25" customHeight="1" x14ac:dyDescent="0.2">
      <c r="A12" s="76" t="s">
        <v>25</v>
      </c>
      <c r="B12" s="229" t="s">
        <v>126</v>
      </c>
      <c r="C12" s="229"/>
      <c r="D12" s="229"/>
      <c r="E12" s="229"/>
    </row>
    <row r="13" spans="1:8" ht="45" customHeight="1" x14ac:dyDescent="0.2">
      <c r="A13" s="76" t="s">
        <v>127</v>
      </c>
      <c r="B13" s="229"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London Power Networks Licence area.</v>
      </c>
      <c r="C13" s="229"/>
      <c r="D13" s="229"/>
      <c r="E13" s="229"/>
    </row>
    <row r="14" spans="1:8" ht="33.75" customHeight="1" x14ac:dyDescent="0.2">
      <c r="A14" s="176" t="s">
        <v>447</v>
      </c>
      <c r="B14" s="229" t="s">
        <v>448</v>
      </c>
      <c r="C14" s="229"/>
      <c r="D14" s="229"/>
      <c r="E14" s="229"/>
    </row>
    <row r="15" spans="1:8" ht="29.25" customHeight="1" x14ac:dyDescent="0.2">
      <c r="A15" s="76" t="s">
        <v>27</v>
      </c>
      <c r="B15" s="229" t="s">
        <v>700</v>
      </c>
      <c r="C15" s="229"/>
      <c r="D15" s="229"/>
      <c r="E15" s="229"/>
    </row>
    <row r="16" spans="1:8" ht="29.25" customHeight="1" x14ac:dyDescent="0.2">
      <c r="A16" s="176" t="s">
        <v>660</v>
      </c>
      <c r="B16" s="229" t="s">
        <v>661</v>
      </c>
      <c r="C16" s="229"/>
      <c r="D16" s="229"/>
      <c r="E16" s="229"/>
    </row>
    <row r="17" spans="1:5" ht="29.25" customHeight="1" x14ac:dyDescent="0.2">
      <c r="A17" s="76" t="s">
        <v>561</v>
      </c>
      <c r="B17" s="229" t="s">
        <v>563</v>
      </c>
      <c r="C17" s="229"/>
      <c r="D17" s="229"/>
      <c r="E17" s="229"/>
    </row>
    <row r="18" spans="1:5" ht="29.25" customHeight="1" x14ac:dyDescent="0.2">
      <c r="A18" s="76" t="s">
        <v>662</v>
      </c>
      <c r="B18" s="229" t="s">
        <v>663</v>
      </c>
      <c r="C18" s="229"/>
      <c r="D18" s="229"/>
      <c r="E18" s="229"/>
    </row>
    <row r="19" spans="1:5" ht="30" customHeight="1" x14ac:dyDescent="0.2">
      <c r="A19" s="76" t="s">
        <v>77</v>
      </c>
      <c r="B19" s="229" t="s">
        <v>76</v>
      </c>
      <c r="C19" s="229"/>
      <c r="D19" s="229"/>
      <c r="E19" s="229"/>
    </row>
    <row r="20" spans="1:5" x14ac:dyDescent="0.2">
      <c r="A20" s="68"/>
      <c r="B20" s="68"/>
      <c r="C20" s="68"/>
      <c r="D20" s="68"/>
      <c r="E20" s="68"/>
    </row>
    <row r="21" spans="1:5" ht="15" x14ac:dyDescent="0.2">
      <c r="A21" s="73" t="s">
        <v>23</v>
      </c>
      <c r="B21" s="68"/>
      <c r="C21" s="68"/>
      <c r="D21" s="68"/>
      <c r="E21" s="68"/>
    </row>
    <row r="22" spans="1:5" ht="15" x14ac:dyDescent="0.2">
      <c r="A22" s="72"/>
      <c r="B22" s="230"/>
      <c r="C22" s="230"/>
      <c r="D22" s="230"/>
      <c r="E22" s="230"/>
    </row>
    <row r="23" spans="1:5" ht="32.25" customHeight="1" x14ac:dyDescent="0.2">
      <c r="A23" s="227" t="s">
        <v>61</v>
      </c>
      <c r="B23" s="228"/>
      <c r="C23" s="228"/>
      <c r="D23" s="228"/>
      <c r="E23" s="228"/>
    </row>
    <row r="24" spans="1:5" x14ac:dyDescent="0.2">
      <c r="A24" s="68"/>
      <c r="B24" s="68"/>
      <c r="C24" s="68"/>
      <c r="D24" s="68"/>
      <c r="E24" s="68"/>
    </row>
    <row r="25" spans="1:5" ht="15" x14ac:dyDescent="0.2">
      <c r="A25" s="74" t="s">
        <v>24</v>
      </c>
      <c r="B25" s="68"/>
      <c r="C25" s="68"/>
      <c r="D25" s="68"/>
      <c r="E25" s="68"/>
    </row>
    <row r="26" spans="1:5" ht="15" x14ac:dyDescent="0.2">
      <c r="A26" s="70"/>
      <c r="B26" s="230"/>
      <c r="C26" s="230"/>
      <c r="D26" s="230"/>
      <c r="E26" s="230"/>
    </row>
    <row r="27" spans="1:5" ht="28.5" customHeight="1" x14ac:dyDescent="0.2">
      <c r="A27" s="227" t="s">
        <v>35</v>
      </c>
      <c r="B27" s="228"/>
      <c r="C27" s="228"/>
      <c r="D27" s="228"/>
      <c r="E27" s="228"/>
    </row>
    <row r="28" spans="1:5" ht="28.5" customHeight="1" x14ac:dyDescent="0.2">
      <c r="A28" s="225" t="s">
        <v>112</v>
      </c>
      <c r="B28" s="225"/>
      <c r="C28" s="225"/>
      <c r="D28" s="225"/>
      <c r="E28" s="225"/>
    </row>
  </sheetData>
  <customSheetViews>
    <customSheetView guid="{5032A364-B81A-48DA-88DA-AB3B86B47EE9}">
      <selection activeCell="A12" sqref="A12"/>
      <pageMargins left="0.7" right="0.7" top="0.75" bottom="0.75" header="0.3" footer="0.3"/>
    </customSheetView>
  </customSheetViews>
  <mergeCells count="19">
    <mergeCell ref="B8:E8"/>
    <mergeCell ref="B9:E9"/>
    <mergeCell ref="B10:E10"/>
    <mergeCell ref="B11:E11"/>
    <mergeCell ref="B7:E7"/>
    <mergeCell ref="A28:E28"/>
    <mergeCell ref="F11:H11"/>
    <mergeCell ref="A23:E23"/>
    <mergeCell ref="A27:E27"/>
    <mergeCell ref="B12:E12"/>
    <mergeCell ref="B15:E15"/>
    <mergeCell ref="B13:E13"/>
    <mergeCell ref="B19:E19"/>
    <mergeCell ref="B22:E22"/>
    <mergeCell ref="B26:E26"/>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45"/>
  <sheetViews>
    <sheetView zoomScale="70" zoomScaleNormal="70" zoomScaleSheetLayoutView="100" workbookViewId="0"/>
  </sheetViews>
  <sheetFormatPr defaultColWidth="9.140625" defaultRowHeight="27.75" customHeight="1" x14ac:dyDescent="0.2"/>
  <cols>
    <col min="1" max="1" width="49" style="2" bestFit="1" customWidth="1"/>
    <col min="2" max="2" width="17.5703125" style="3" customWidth="1"/>
    <col min="3" max="3" width="9.140625" style="2" customWidth="1"/>
    <col min="4" max="4" width="17.5703125" style="2" customWidth="1"/>
    <col min="5" max="7" width="17.5703125" style="3" customWidth="1"/>
    <col min="8" max="9" width="17.5703125" style="9" customWidth="1"/>
    <col min="10" max="10" width="17.5703125" style="5" customWidth="1"/>
    <col min="11" max="11" width="17.5703125" style="6" customWidth="1"/>
    <col min="12" max="12" width="15.5703125" style="4" customWidth="1"/>
    <col min="13" max="17" width="15.5703125" style="2" customWidth="1"/>
    <col min="18" max="16384" width="9.140625" style="2"/>
  </cols>
  <sheetData>
    <row r="1" spans="1:13" ht="27.75" customHeight="1" x14ac:dyDescent="0.2">
      <c r="A1" s="95" t="s">
        <v>16</v>
      </c>
      <c r="B1" s="233"/>
      <c r="C1" s="233"/>
      <c r="D1" s="233"/>
      <c r="E1" s="232"/>
      <c r="F1" s="232"/>
      <c r="G1" s="232"/>
      <c r="H1" s="232"/>
      <c r="I1" s="232"/>
      <c r="J1" s="232"/>
      <c r="K1" s="232"/>
      <c r="L1" s="51"/>
      <c r="M1" s="78"/>
    </row>
    <row r="2" spans="1:13" ht="27" customHeight="1" x14ac:dyDescent="0.2">
      <c r="A2" s="241" t="str">
        <f>Overview!B4&amp; " - Effective from "&amp;Overview!D4&amp;" - "&amp;Overview!E4&amp;" LV and HV charges"</f>
        <v>London Power Networks - Effective from 1 April 2026 - Final LV and HV charges</v>
      </c>
      <c r="B2" s="241"/>
      <c r="C2" s="241"/>
      <c r="D2" s="241"/>
      <c r="E2" s="241"/>
      <c r="F2" s="241"/>
      <c r="G2" s="241"/>
      <c r="H2" s="241"/>
      <c r="I2" s="241"/>
      <c r="J2" s="241"/>
      <c r="K2" s="241"/>
      <c r="L2" s="51"/>
      <c r="M2" s="78"/>
    </row>
    <row r="3" spans="1:13" s="78" customFormat="1" ht="15" customHeight="1" x14ac:dyDescent="0.2">
      <c r="A3" s="84"/>
      <c r="B3" s="84"/>
      <c r="C3" s="84"/>
      <c r="D3" s="84"/>
      <c r="E3" s="84"/>
      <c r="F3" s="84"/>
      <c r="G3" s="84"/>
      <c r="H3" s="84"/>
      <c r="I3" s="84"/>
      <c r="J3" s="84"/>
      <c r="K3" s="84"/>
      <c r="L3" s="51"/>
    </row>
    <row r="4" spans="1:13" ht="27" customHeight="1" x14ac:dyDescent="0.2">
      <c r="A4" s="241" t="s">
        <v>140</v>
      </c>
      <c r="B4" s="241"/>
      <c r="C4" s="241"/>
      <c r="D4" s="241"/>
      <c r="E4" s="241"/>
      <c r="F4" s="84"/>
      <c r="G4" s="241" t="s">
        <v>141</v>
      </c>
      <c r="H4" s="241"/>
      <c r="I4" s="241"/>
      <c r="J4" s="241"/>
      <c r="K4" s="241"/>
    </row>
    <row r="5" spans="1:13" ht="28.5" customHeight="1" x14ac:dyDescent="0.2">
      <c r="A5" s="77" t="s">
        <v>9</v>
      </c>
      <c r="B5" s="80" t="s">
        <v>51</v>
      </c>
      <c r="C5" s="242" t="s">
        <v>52</v>
      </c>
      <c r="D5" s="243"/>
      <c r="E5" s="79" t="s">
        <v>53</v>
      </c>
      <c r="F5" s="84"/>
      <c r="G5" s="245"/>
      <c r="H5" s="246"/>
      <c r="I5" s="81" t="s">
        <v>58</v>
      </c>
      <c r="J5" s="82" t="s">
        <v>59</v>
      </c>
      <c r="K5" s="79" t="s">
        <v>53</v>
      </c>
    </row>
    <row r="6" spans="1:13" ht="65.25" customHeight="1" x14ac:dyDescent="0.2">
      <c r="A6" s="188" t="s">
        <v>54</v>
      </c>
      <c r="B6" s="22" t="s">
        <v>667</v>
      </c>
      <c r="C6" s="244" t="s">
        <v>668</v>
      </c>
      <c r="D6" s="244"/>
      <c r="E6" s="189" t="s">
        <v>669</v>
      </c>
      <c r="F6" s="84"/>
      <c r="G6" s="239" t="s">
        <v>55</v>
      </c>
      <c r="H6" s="240"/>
      <c r="I6" s="22" t="s">
        <v>671</v>
      </c>
      <c r="J6" s="83" t="s">
        <v>672</v>
      </c>
      <c r="K6" s="189" t="s">
        <v>669</v>
      </c>
    </row>
    <row r="7" spans="1:13" ht="65.25" customHeight="1" x14ac:dyDescent="0.2">
      <c r="A7" s="188" t="s">
        <v>12</v>
      </c>
      <c r="B7" s="21"/>
      <c r="C7" s="235"/>
      <c r="D7" s="235"/>
      <c r="E7" s="83" t="s">
        <v>670</v>
      </c>
      <c r="F7" s="84"/>
      <c r="G7" s="239" t="s">
        <v>56</v>
      </c>
      <c r="H7" s="240"/>
      <c r="I7" s="22" t="s">
        <v>673</v>
      </c>
      <c r="J7" s="83" t="s">
        <v>674</v>
      </c>
      <c r="K7" s="189" t="s">
        <v>669</v>
      </c>
    </row>
    <row r="8" spans="1:13" ht="65.25" customHeight="1" x14ac:dyDescent="0.2">
      <c r="A8" s="186" t="s">
        <v>10</v>
      </c>
      <c r="B8" s="236" t="s">
        <v>11</v>
      </c>
      <c r="C8" s="237"/>
      <c r="D8" s="237"/>
      <c r="E8" s="238"/>
      <c r="F8" s="84"/>
      <c r="G8" s="239" t="s">
        <v>675</v>
      </c>
      <c r="H8" s="240"/>
      <c r="I8" s="21"/>
      <c r="J8" s="83" t="s">
        <v>676</v>
      </c>
      <c r="K8" s="189" t="s">
        <v>669</v>
      </c>
    </row>
    <row r="9" spans="1:13" s="78" customFormat="1" ht="65.25" customHeight="1" x14ac:dyDescent="0.2">
      <c r="F9" s="84"/>
      <c r="G9" s="239" t="s">
        <v>62</v>
      </c>
      <c r="H9" s="240"/>
      <c r="I9" s="21"/>
      <c r="J9" s="21"/>
      <c r="K9" s="83" t="s">
        <v>670</v>
      </c>
      <c r="L9" s="51"/>
    </row>
    <row r="10" spans="1:13" s="78" customFormat="1" ht="36" customHeight="1" x14ac:dyDescent="0.2">
      <c r="F10" s="84"/>
      <c r="G10" s="234" t="s">
        <v>10</v>
      </c>
      <c r="H10" s="234"/>
      <c r="I10" s="236" t="s">
        <v>11</v>
      </c>
      <c r="J10" s="237"/>
      <c r="K10" s="238"/>
      <c r="L10" s="51"/>
    </row>
    <row r="11" spans="1:13" s="78" customFormat="1" ht="12.75" customHeight="1" x14ac:dyDescent="0.2">
      <c r="A11" s="84"/>
      <c r="B11" s="84"/>
      <c r="C11" s="84"/>
      <c r="D11" s="84"/>
      <c r="E11" s="84"/>
      <c r="F11" s="84"/>
      <c r="G11" s="84"/>
      <c r="H11" s="84"/>
      <c r="I11" s="84"/>
      <c r="J11" s="84"/>
      <c r="K11" s="84"/>
      <c r="L11" s="51"/>
    </row>
    <row r="12" spans="1:13" ht="78.75" customHeight="1" x14ac:dyDescent="0.2">
      <c r="A12" s="27" t="s">
        <v>117</v>
      </c>
      <c r="B12" s="14" t="s">
        <v>704</v>
      </c>
      <c r="C12" s="14" t="s">
        <v>20</v>
      </c>
      <c r="D12" s="14" t="s">
        <v>142</v>
      </c>
      <c r="E12" s="14" t="s">
        <v>144</v>
      </c>
      <c r="F12" s="14" t="s">
        <v>143</v>
      </c>
      <c r="G12" s="14" t="s">
        <v>21</v>
      </c>
      <c r="H12" s="14" t="s">
        <v>22</v>
      </c>
      <c r="I12" s="14" t="s">
        <v>118</v>
      </c>
      <c r="J12" s="14" t="s">
        <v>28</v>
      </c>
      <c r="K12" s="14" t="s">
        <v>705</v>
      </c>
    </row>
    <row r="13" spans="1:13" ht="32.25" customHeight="1" x14ac:dyDescent="0.2">
      <c r="A13" s="16" t="s">
        <v>632</v>
      </c>
      <c r="B13" s="41">
        <v>1</v>
      </c>
      <c r="C13" s="182" t="s">
        <v>716</v>
      </c>
      <c r="D13" s="140">
        <v>10.891999999999999</v>
      </c>
      <c r="E13" s="141">
        <v>0.48899999999999999</v>
      </c>
      <c r="F13" s="142">
        <v>0</v>
      </c>
      <c r="G13" s="46">
        <v>0</v>
      </c>
      <c r="H13" s="47"/>
      <c r="I13" s="47"/>
      <c r="J13" s="43"/>
      <c r="K13" s="44">
        <v>902</v>
      </c>
    </row>
    <row r="14" spans="1:13" ht="32.25" customHeight="1" x14ac:dyDescent="0.2">
      <c r="A14" s="16" t="s">
        <v>449</v>
      </c>
      <c r="B14" s="41">
        <v>2</v>
      </c>
      <c r="C14" s="178">
        <v>2</v>
      </c>
      <c r="D14" s="140">
        <v>11.164</v>
      </c>
      <c r="E14" s="141">
        <v>0.76100000000000001</v>
      </c>
      <c r="F14" s="142">
        <v>6.4000000000000001E-2</v>
      </c>
      <c r="G14" s="47"/>
      <c r="H14" s="47"/>
      <c r="I14" s="47"/>
      <c r="J14" s="43"/>
      <c r="K14" s="44"/>
    </row>
    <row r="15" spans="1:13" ht="50.25" customHeight="1" x14ac:dyDescent="0.2">
      <c r="A15" s="16" t="s">
        <v>579</v>
      </c>
      <c r="B15" s="45">
        <v>199</v>
      </c>
      <c r="C15" s="166" t="s">
        <v>717</v>
      </c>
      <c r="D15" s="140">
        <v>9.8810000000000002</v>
      </c>
      <c r="E15" s="141">
        <v>0.67300000000000004</v>
      </c>
      <c r="F15" s="142">
        <v>5.7000000000000002E-2</v>
      </c>
      <c r="G15" s="46">
        <v>5.87</v>
      </c>
      <c r="H15" s="47"/>
      <c r="I15" s="47"/>
      <c r="J15" s="43"/>
      <c r="K15" s="44"/>
    </row>
    <row r="16" spans="1:13" ht="32.25" customHeight="1" x14ac:dyDescent="0.2">
      <c r="A16" s="16" t="s">
        <v>580</v>
      </c>
      <c r="B16" s="45" t="s">
        <v>718</v>
      </c>
      <c r="C16" s="166" t="s">
        <v>717</v>
      </c>
      <c r="D16" s="140">
        <v>9.7420000000000009</v>
      </c>
      <c r="E16" s="141">
        <v>0.53500000000000003</v>
      </c>
      <c r="F16" s="142">
        <v>0</v>
      </c>
      <c r="G16" s="46">
        <v>0</v>
      </c>
      <c r="H16" s="47"/>
      <c r="I16" s="47"/>
      <c r="J16" s="43"/>
      <c r="K16" s="44"/>
    </row>
    <row r="17" spans="1:11" ht="32.25" customHeight="1" x14ac:dyDescent="0.2">
      <c r="A17" s="16" t="s">
        <v>581</v>
      </c>
      <c r="B17" s="45" t="s">
        <v>719</v>
      </c>
      <c r="C17" s="166" t="s">
        <v>717</v>
      </c>
      <c r="D17" s="140">
        <v>8.516</v>
      </c>
      <c r="E17" s="141">
        <v>0</v>
      </c>
      <c r="F17" s="142">
        <v>0</v>
      </c>
      <c r="G17" s="46">
        <v>0</v>
      </c>
      <c r="H17" s="47"/>
      <c r="I17" s="47"/>
      <c r="J17" s="43"/>
      <c r="K17" s="44"/>
    </row>
    <row r="18" spans="1:11" ht="32.25" customHeight="1" x14ac:dyDescent="0.2">
      <c r="A18" s="16" t="s">
        <v>582</v>
      </c>
      <c r="B18" s="45" t="s">
        <v>720</v>
      </c>
      <c r="C18" s="166" t="s">
        <v>717</v>
      </c>
      <c r="D18" s="140">
        <v>7.992</v>
      </c>
      <c r="E18" s="141">
        <v>0</v>
      </c>
      <c r="F18" s="142">
        <v>0</v>
      </c>
      <c r="G18" s="46">
        <v>0</v>
      </c>
      <c r="H18" s="47"/>
      <c r="I18" s="47"/>
      <c r="J18" s="43"/>
      <c r="K18" s="44"/>
    </row>
    <row r="19" spans="1:11" ht="32.25" customHeight="1" x14ac:dyDescent="0.2">
      <c r="A19" s="16" t="s">
        <v>583</v>
      </c>
      <c r="B19" s="45" t="s">
        <v>721</v>
      </c>
      <c r="C19" s="166" t="s">
        <v>717</v>
      </c>
      <c r="D19" s="140">
        <v>7.6349999999999998</v>
      </c>
      <c r="E19" s="141">
        <v>0</v>
      </c>
      <c r="F19" s="142">
        <v>0</v>
      </c>
      <c r="G19" s="46">
        <v>0</v>
      </c>
      <c r="H19" s="47"/>
      <c r="I19" s="47"/>
      <c r="J19" s="43"/>
      <c r="K19" s="44"/>
    </row>
    <row r="20" spans="1:11" ht="32.25" customHeight="1" x14ac:dyDescent="0.2">
      <c r="A20" s="16" t="s">
        <v>130</v>
      </c>
      <c r="B20" s="41">
        <v>200</v>
      </c>
      <c r="C20" s="178">
        <v>4</v>
      </c>
      <c r="D20" s="140">
        <v>9.8810000000000002</v>
      </c>
      <c r="E20" s="141">
        <v>0.67300000000000004</v>
      </c>
      <c r="F20" s="142">
        <v>5.7000000000000002E-2</v>
      </c>
      <c r="G20" s="47"/>
      <c r="H20" s="47"/>
      <c r="I20" s="47"/>
      <c r="J20" s="43"/>
      <c r="K20" s="44"/>
    </row>
    <row r="21" spans="1:11" ht="32.25" customHeight="1" x14ac:dyDescent="0.2">
      <c r="A21" s="16" t="s">
        <v>450</v>
      </c>
      <c r="B21" s="44">
        <v>70</v>
      </c>
      <c r="C21" s="178">
        <v>0</v>
      </c>
      <c r="D21" s="140">
        <v>7.4139999999999997</v>
      </c>
      <c r="E21" s="141">
        <v>0.52400000000000002</v>
      </c>
      <c r="F21" s="142">
        <v>3.5000000000000003E-2</v>
      </c>
      <c r="G21" s="46">
        <v>14.26</v>
      </c>
      <c r="H21" s="46">
        <v>7.23</v>
      </c>
      <c r="I21" s="139">
        <v>7.23</v>
      </c>
      <c r="J21" s="42">
        <v>0.52200000000000002</v>
      </c>
      <c r="K21" s="44"/>
    </row>
    <row r="22" spans="1:11" ht="32.25" customHeight="1" x14ac:dyDescent="0.2">
      <c r="A22" s="16" t="s">
        <v>451</v>
      </c>
      <c r="B22" s="44">
        <v>71</v>
      </c>
      <c r="C22" s="178">
        <v>0</v>
      </c>
      <c r="D22" s="140">
        <v>4.444</v>
      </c>
      <c r="E22" s="141">
        <v>0.16200000000000001</v>
      </c>
      <c r="F22" s="142">
        <v>2.4E-2</v>
      </c>
      <c r="G22" s="46">
        <v>2.35</v>
      </c>
      <c r="H22" s="46">
        <v>7.23</v>
      </c>
      <c r="I22" s="139">
        <v>7.23</v>
      </c>
      <c r="J22" s="42">
        <v>0.52200000000000002</v>
      </c>
      <c r="K22" s="44"/>
    </row>
    <row r="23" spans="1:11" ht="32.25" customHeight="1" x14ac:dyDescent="0.2">
      <c r="A23" s="16" t="s">
        <v>452</v>
      </c>
      <c r="B23" s="44">
        <v>72</v>
      </c>
      <c r="C23" s="178">
        <v>0</v>
      </c>
      <c r="D23" s="140">
        <v>4.3879999999999999</v>
      </c>
      <c r="E23" s="141">
        <v>0.16200000000000001</v>
      </c>
      <c r="F23" s="142">
        <v>2.4E-2</v>
      </c>
      <c r="G23" s="46">
        <v>2.35</v>
      </c>
      <c r="H23" s="46">
        <v>7.23</v>
      </c>
      <c r="I23" s="139">
        <v>7.23</v>
      </c>
      <c r="J23" s="42">
        <v>0.52200000000000002</v>
      </c>
      <c r="K23" s="44"/>
    </row>
    <row r="24" spans="1:11" ht="32.25" customHeight="1" x14ac:dyDescent="0.2">
      <c r="A24" s="16" t="s">
        <v>453</v>
      </c>
      <c r="B24" s="44">
        <v>73</v>
      </c>
      <c r="C24" s="178">
        <v>0</v>
      </c>
      <c r="D24" s="140">
        <v>4.3259999999999996</v>
      </c>
      <c r="E24" s="141">
        <v>0.16200000000000001</v>
      </c>
      <c r="F24" s="142">
        <v>2.4E-2</v>
      </c>
      <c r="G24" s="46">
        <v>2.35</v>
      </c>
      <c r="H24" s="46">
        <v>7.23</v>
      </c>
      <c r="I24" s="139">
        <v>7.23</v>
      </c>
      <c r="J24" s="42">
        <v>0.52200000000000002</v>
      </c>
      <c r="K24" s="44"/>
    </row>
    <row r="25" spans="1:11" ht="32.25" customHeight="1" x14ac:dyDescent="0.2">
      <c r="A25" s="16" t="s">
        <v>454</v>
      </c>
      <c r="B25" s="44">
        <v>74</v>
      </c>
      <c r="C25" s="178">
        <v>0</v>
      </c>
      <c r="D25" s="140">
        <v>4.2569999999999997</v>
      </c>
      <c r="E25" s="141">
        <v>0.16200000000000001</v>
      </c>
      <c r="F25" s="142">
        <v>2.4E-2</v>
      </c>
      <c r="G25" s="46">
        <v>2.35</v>
      </c>
      <c r="H25" s="46">
        <v>7.23</v>
      </c>
      <c r="I25" s="139">
        <v>7.23</v>
      </c>
      <c r="J25" s="42">
        <v>0.52200000000000002</v>
      </c>
      <c r="K25" s="44"/>
    </row>
    <row r="26" spans="1:11" ht="32.25" customHeight="1" x14ac:dyDescent="0.2">
      <c r="A26" s="16" t="s">
        <v>455</v>
      </c>
      <c r="B26" s="44">
        <v>80</v>
      </c>
      <c r="C26" s="178">
        <v>0</v>
      </c>
      <c r="D26" s="140">
        <v>4.7370000000000001</v>
      </c>
      <c r="E26" s="141">
        <v>0.36199999999999999</v>
      </c>
      <c r="F26" s="142">
        <v>1.2E-2</v>
      </c>
      <c r="G26" s="46">
        <v>11.91</v>
      </c>
      <c r="H26" s="46">
        <v>8.9499999999999993</v>
      </c>
      <c r="I26" s="139">
        <v>8.9499999999999993</v>
      </c>
      <c r="J26" s="42">
        <v>0.32300000000000001</v>
      </c>
      <c r="K26" s="44"/>
    </row>
    <row r="27" spans="1:11" ht="32.25" customHeight="1" x14ac:dyDescent="0.2">
      <c r="A27" s="16" t="s">
        <v>456</v>
      </c>
      <c r="B27" s="44">
        <v>81</v>
      </c>
      <c r="C27" s="178">
        <v>0</v>
      </c>
      <c r="D27" s="140">
        <v>1.7669999999999999</v>
      </c>
      <c r="E27" s="141">
        <v>0</v>
      </c>
      <c r="F27" s="142">
        <v>0</v>
      </c>
      <c r="G27" s="46">
        <v>0</v>
      </c>
      <c r="H27" s="46">
        <v>8.9499999999999993</v>
      </c>
      <c r="I27" s="139">
        <v>8.9499999999999993</v>
      </c>
      <c r="J27" s="42">
        <v>0.32300000000000001</v>
      </c>
      <c r="K27" s="44"/>
    </row>
    <row r="28" spans="1:11" ht="32.25" customHeight="1" x14ac:dyDescent="0.2">
      <c r="A28" s="16" t="s">
        <v>457</v>
      </c>
      <c r="B28" s="44">
        <v>82</v>
      </c>
      <c r="C28" s="178">
        <v>0</v>
      </c>
      <c r="D28" s="140">
        <v>1.7110000000000001</v>
      </c>
      <c r="E28" s="141">
        <v>0</v>
      </c>
      <c r="F28" s="142">
        <v>0</v>
      </c>
      <c r="G28" s="46">
        <v>0</v>
      </c>
      <c r="H28" s="46">
        <v>8.9499999999999993</v>
      </c>
      <c r="I28" s="139">
        <v>8.9499999999999993</v>
      </c>
      <c r="J28" s="42">
        <v>0.32300000000000001</v>
      </c>
      <c r="K28" s="44"/>
    </row>
    <row r="29" spans="1:11" ht="32.25" customHeight="1" x14ac:dyDescent="0.2">
      <c r="A29" s="16" t="s">
        <v>458</v>
      </c>
      <c r="B29" s="44">
        <v>83</v>
      </c>
      <c r="C29" s="178">
        <v>0</v>
      </c>
      <c r="D29" s="140">
        <v>1.649</v>
      </c>
      <c r="E29" s="141">
        <v>0</v>
      </c>
      <c r="F29" s="142">
        <v>0</v>
      </c>
      <c r="G29" s="46">
        <v>0</v>
      </c>
      <c r="H29" s="46">
        <v>8.9499999999999993</v>
      </c>
      <c r="I29" s="139">
        <v>8.9499999999999993</v>
      </c>
      <c r="J29" s="42">
        <v>0.32300000000000001</v>
      </c>
      <c r="K29" s="44"/>
    </row>
    <row r="30" spans="1:11" ht="32.25" customHeight="1" x14ac:dyDescent="0.2">
      <c r="A30" s="16" t="s">
        <v>459</v>
      </c>
      <c r="B30" s="44">
        <v>84</v>
      </c>
      <c r="C30" s="178">
        <v>0</v>
      </c>
      <c r="D30" s="140">
        <v>1.58</v>
      </c>
      <c r="E30" s="141">
        <v>0</v>
      </c>
      <c r="F30" s="142">
        <v>0</v>
      </c>
      <c r="G30" s="46">
        <v>0</v>
      </c>
      <c r="H30" s="46">
        <v>8.9499999999999993</v>
      </c>
      <c r="I30" s="139">
        <v>8.9499999999999993</v>
      </c>
      <c r="J30" s="42">
        <v>0.32300000000000001</v>
      </c>
      <c r="K30" s="44"/>
    </row>
    <row r="31" spans="1:11" ht="32.25" customHeight="1" x14ac:dyDescent="0.2">
      <c r="A31" s="16" t="s">
        <v>460</v>
      </c>
      <c r="B31" s="44">
        <v>90</v>
      </c>
      <c r="C31" s="178">
        <v>0</v>
      </c>
      <c r="D31" s="140">
        <v>3.44</v>
      </c>
      <c r="E31" s="141">
        <v>0.26200000000000001</v>
      </c>
      <c r="F31" s="142">
        <v>8.0000000000000002E-3</v>
      </c>
      <c r="G31" s="46">
        <v>120.55</v>
      </c>
      <c r="H31" s="46">
        <v>9.19</v>
      </c>
      <c r="I31" s="139">
        <v>9.19</v>
      </c>
      <c r="J31" s="42">
        <v>0.24399999999999999</v>
      </c>
      <c r="K31" s="44"/>
    </row>
    <row r="32" spans="1:11" ht="32.25" customHeight="1" x14ac:dyDescent="0.2">
      <c r="A32" s="16" t="s">
        <v>461</v>
      </c>
      <c r="B32" s="44">
        <v>91</v>
      </c>
      <c r="C32" s="178">
        <v>0</v>
      </c>
      <c r="D32" s="140">
        <v>0.23</v>
      </c>
      <c r="E32" s="141">
        <v>0</v>
      </c>
      <c r="F32" s="142">
        <v>0</v>
      </c>
      <c r="G32" s="46">
        <v>0</v>
      </c>
      <c r="H32" s="46">
        <v>9.19</v>
      </c>
      <c r="I32" s="139">
        <v>9.19</v>
      </c>
      <c r="J32" s="42">
        <v>0.24399999999999999</v>
      </c>
      <c r="K32" s="44"/>
    </row>
    <row r="33" spans="1:11" ht="32.25" customHeight="1" x14ac:dyDescent="0.2">
      <c r="A33" s="16" t="s">
        <v>462</v>
      </c>
      <c r="B33" s="44">
        <v>92</v>
      </c>
      <c r="C33" s="178">
        <v>0</v>
      </c>
      <c r="D33" s="140">
        <v>8.9999999999999993E-3</v>
      </c>
      <c r="E33" s="141">
        <v>0</v>
      </c>
      <c r="F33" s="142">
        <v>0</v>
      </c>
      <c r="G33" s="46">
        <v>0</v>
      </c>
      <c r="H33" s="46">
        <v>9.19</v>
      </c>
      <c r="I33" s="139">
        <v>9.19</v>
      </c>
      <c r="J33" s="42">
        <v>0.24399999999999999</v>
      </c>
      <c r="K33" s="44"/>
    </row>
    <row r="34" spans="1:11" ht="32.25" customHeight="1" x14ac:dyDescent="0.2">
      <c r="A34" s="16" t="s">
        <v>463</v>
      </c>
      <c r="B34" s="44">
        <v>93</v>
      </c>
      <c r="C34" s="178">
        <v>0</v>
      </c>
      <c r="D34" s="140">
        <v>0.104</v>
      </c>
      <c r="E34" s="141">
        <v>0</v>
      </c>
      <c r="F34" s="142">
        <v>0</v>
      </c>
      <c r="G34" s="46">
        <v>0</v>
      </c>
      <c r="H34" s="46">
        <v>9.19</v>
      </c>
      <c r="I34" s="139">
        <v>9.19</v>
      </c>
      <c r="J34" s="42">
        <v>0.24399999999999999</v>
      </c>
      <c r="K34" s="44"/>
    </row>
    <row r="35" spans="1:11" ht="32.25" customHeight="1" x14ac:dyDescent="0.2">
      <c r="A35" s="16" t="s">
        <v>464</v>
      </c>
      <c r="B35" s="44">
        <v>94</v>
      </c>
      <c r="C35" s="178">
        <v>0</v>
      </c>
      <c r="D35" s="140">
        <v>2.1000000000000001E-2</v>
      </c>
      <c r="E35" s="141">
        <v>0</v>
      </c>
      <c r="F35" s="142">
        <v>0</v>
      </c>
      <c r="G35" s="46">
        <v>0</v>
      </c>
      <c r="H35" s="46">
        <v>9.19</v>
      </c>
      <c r="I35" s="139">
        <v>9.19</v>
      </c>
      <c r="J35" s="42">
        <v>0.24399999999999999</v>
      </c>
      <c r="K35" s="44"/>
    </row>
    <row r="36" spans="1:11" ht="92.25" customHeight="1" x14ac:dyDescent="0.2">
      <c r="A36" s="16" t="s">
        <v>131</v>
      </c>
      <c r="B36" s="44" t="s">
        <v>722</v>
      </c>
      <c r="C36" s="178" t="s">
        <v>723</v>
      </c>
      <c r="D36" s="143">
        <v>41.914000000000001</v>
      </c>
      <c r="E36" s="144">
        <v>2.677</v>
      </c>
      <c r="F36" s="142">
        <v>0.44400000000000001</v>
      </c>
      <c r="G36" s="47"/>
      <c r="H36" s="47"/>
      <c r="I36" s="47"/>
      <c r="J36" s="43"/>
      <c r="K36" s="44" t="s">
        <v>724</v>
      </c>
    </row>
    <row r="37" spans="1:11" ht="27.75" customHeight="1" x14ac:dyDescent="0.2">
      <c r="A37" s="16" t="s">
        <v>132</v>
      </c>
      <c r="B37" s="45">
        <v>932</v>
      </c>
      <c r="C37" s="177" t="s">
        <v>1472</v>
      </c>
      <c r="D37" s="140">
        <v>-7.5780000000000003</v>
      </c>
      <c r="E37" s="141">
        <v>-0.51600000000000001</v>
      </c>
      <c r="F37" s="142">
        <v>-4.2999999999999997E-2</v>
      </c>
      <c r="G37" s="46">
        <v>0</v>
      </c>
      <c r="H37" s="47"/>
      <c r="I37" s="47"/>
      <c r="J37" s="43"/>
      <c r="K37" s="44"/>
    </row>
    <row r="38" spans="1:11" ht="27.75" customHeight="1" x14ac:dyDescent="0.2">
      <c r="A38" s="16" t="s">
        <v>133</v>
      </c>
      <c r="B38" s="44"/>
      <c r="C38" s="178">
        <v>0</v>
      </c>
      <c r="D38" s="140">
        <v>-6.2629999999999999</v>
      </c>
      <c r="E38" s="141">
        <v>-0.436</v>
      </c>
      <c r="F38" s="142">
        <v>-3.2000000000000001E-2</v>
      </c>
      <c r="G38" s="46">
        <v>0</v>
      </c>
      <c r="H38" s="47"/>
      <c r="I38" s="47"/>
      <c r="J38" s="43"/>
      <c r="K38" s="44"/>
    </row>
    <row r="39" spans="1:11" ht="27.75" customHeight="1" x14ac:dyDescent="0.2">
      <c r="A39" s="16" t="s">
        <v>134</v>
      </c>
      <c r="B39" s="44">
        <v>980</v>
      </c>
      <c r="C39" s="178">
        <v>0</v>
      </c>
      <c r="D39" s="140">
        <v>-7.5780000000000003</v>
      </c>
      <c r="E39" s="141">
        <v>-0.51600000000000001</v>
      </c>
      <c r="F39" s="142">
        <v>-4.2999999999999997E-2</v>
      </c>
      <c r="G39" s="46">
        <v>0</v>
      </c>
      <c r="H39" s="47"/>
      <c r="I39" s="47"/>
      <c r="J39" s="42">
        <v>0.48</v>
      </c>
      <c r="K39" s="44"/>
    </row>
    <row r="40" spans="1:11" ht="27.75" customHeight="1" x14ac:dyDescent="0.2">
      <c r="A40" s="16" t="s">
        <v>135</v>
      </c>
      <c r="B40" s="44">
        <v>981</v>
      </c>
      <c r="C40" s="178">
        <v>0</v>
      </c>
      <c r="D40" s="140">
        <v>-7.5780000000000003</v>
      </c>
      <c r="E40" s="141">
        <v>-0.51600000000000001</v>
      </c>
      <c r="F40" s="142">
        <v>-4.2999999999999997E-2</v>
      </c>
      <c r="G40" s="46">
        <v>0</v>
      </c>
      <c r="H40" s="47"/>
      <c r="I40" s="47"/>
      <c r="J40" s="43"/>
      <c r="K40" s="44"/>
    </row>
    <row r="41" spans="1:11" ht="27.75" customHeight="1" x14ac:dyDescent="0.2">
      <c r="A41" s="16" t="s">
        <v>136</v>
      </c>
      <c r="B41" s="44">
        <v>984</v>
      </c>
      <c r="C41" s="178">
        <v>0</v>
      </c>
      <c r="D41" s="140">
        <v>-6.2629999999999999</v>
      </c>
      <c r="E41" s="141">
        <v>-0.436</v>
      </c>
      <c r="F41" s="142">
        <v>-3.2000000000000001E-2</v>
      </c>
      <c r="G41" s="46">
        <v>0</v>
      </c>
      <c r="H41" s="47"/>
      <c r="I41" s="47"/>
      <c r="J41" s="42">
        <v>0.38200000000000001</v>
      </c>
      <c r="K41" s="44"/>
    </row>
    <row r="42" spans="1:11" ht="27.75" customHeight="1" x14ac:dyDescent="0.2">
      <c r="A42" s="16" t="s">
        <v>137</v>
      </c>
      <c r="B42" s="44">
        <v>985</v>
      </c>
      <c r="C42" s="178">
        <v>0</v>
      </c>
      <c r="D42" s="140">
        <v>-6.2629999999999999</v>
      </c>
      <c r="E42" s="141">
        <v>-0.436</v>
      </c>
      <c r="F42" s="142">
        <v>-3.2000000000000001E-2</v>
      </c>
      <c r="G42" s="46">
        <v>0</v>
      </c>
      <c r="H42" s="47"/>
      <c r="I42" s="47"/>
      <c r="J42" s="43"/>
      <c r="K42" s="44"/>
    </row>
    <row r="43" spans="1:11" ht="27.75" customHeight="1" x14ac:dyDescent="0.2">
      <c r="A43" s="16" t="s">
        <v>138</v>
      </c>
      <c r="B43" s="44">
        <v>988</v>
      </c>
      <c r="C43" s="178">
        <v>0</v>
      </c>
      <c r="D43" s="140">
        <v>-4.0940000000000003</v>
      </c>
      <c r="E43" s="141">
        <v>-0.313</v>
      </c>
      <c r="F43" s="142">
        <v>-0.01</v>
      </c>
      <c r="G43" s="46">
        <v>8.5500000000000007</v>
      </c>
      <c r="H43" s="47"/>
      <c r="I43" s="47"/>
      <c r="J43" s="42">
        <v>0.33800000000000002</v>
      </c>
      <c r="K43" s="44"/>
    </row>
    <row r="44" spans="1:11" ht="27.75" customHeight="1" x14ac:dyDescent="0.2">
      <c r="A44" s="16" t="s">
        <v>139</v>
      </c>
      <c r="B44" s="44">
        <v>989</v>
      </c>
      <c r="C44" s="178">
        <v>0</v>
      </c>
      <c r="D44" s="140">
        <v>-4.0940000000000003</v>
      </c>
      <c r="E44" s="141">
        <v>-0.313</v>
      </c>
      <c r="F44" s="142">
        <v>-0.01</v>
      </c>
      <c r="G44" s="46">
        <v>8.5500000000000007</v>
      </c>
      <c r="H44" s="47"/>
      <c r="I44" s="47"/>
      <c r="J44" s="43"/>
      <c r="K44" s="44"/>
    </row>
    <row r="45" spans="1:11" ht="27.75" customHeight="1" x14ac:dyDescent="0.2">
      <c r="C45" s="3"/>
    </row>
  </sheetData>
  <customSheetViews>
    <customSheetView guid="{5032A364-B81A-48DA-88DA-AB3B86B47EE9}" scale="80" fitToPage="1">
      <pageMargins left="0.39370078740157483" right="0.35433070866141736" top="0.86614173228346458" bottom="0.74803149606299213" header="0.43307086614173229" footer="0.51181102362204722"/>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6">
    <mergeCell ref="E1:K1"/>
    <mergeCell ref="B1:D1"/>
    <mergeCell ref="G10:H10"/>
    <mergeCell ref="C7:D7"/>
    <mergeCell ref="B8:E8"/>
    <mergeCell ref="G9:H9"/>
    <mergeCell ref="I10:K10"/>
    <mergeCell ref="G7:H7"/>
    <mergeCell ref="G8:H8"/>
    <mergeCell ref="A2:K2"/>
    <mergeCell ref="C5:D5"/>
    <mergeCell ref="C6:D6"/>
    <mergeCell ref="G5:H5"/>
    <mergeCell ref="G6:H6"/>
    <mergeCell ref="G4:K4"/>
    <mergeCell ref="A4:E4"/>
  </mergeCells>
  <phoneticPr fontId="5"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
Annex 1 - Schedule of Charges for use of the Distribution System by LV and HV Designated Properties</oddHeader>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Q58"/>
  <sheetViews>
    <sheetView zoomScale="85" zoomScaleNormal="85" zoomScaleSheetLayoutView="100" workbookViewId="0"/>
  </sheetViews>
  <sheetFormatPr defaultColWidth="9.140625" defaultRowHeight="27.75" customHeight="1" x14ac:dyDescent="0.2"/>
  <cols>
    <col min="1" max="1" width="14.7109375" style="53" customWidth="1"/>
    <col min="2" max="2" width="7.85546875" style="53" customWidth="1"/>
    <col min="3" max="3" width="14.7109375" style="53" customWidth="1"/>
    <col min="4" max="4" width="14.7109375" style="61" customWidth="1"/>
    <col min="5" max="5" width="7.85546875" style="61" customWidth="1"/>
    <col min="6" max="6" width="14.7109375" style="61" customWidth="1"/>
    <col min="7" max="7" width="30.7109375" style="61" customWidth="1"/>
    <col min="8" max="8" width="14.7109375" style="61" customWidth="1"/>
    <col min="9" max="9" width="14.7109375" style="62" customWidth="1"/>
    <col min="10" max="11" width="14.7109375" style="63" customWidth="1"/>
    <col min="12" max="16" width="14.7109375" style="53" customWidth="1"/>
    <col min="17" max="16384" width="9.140625" style="53"/>
  </cols>
  <sheetData>
    <row r="1" spans="1:16" ht="36" customHeight="1" x14ac:dyDescent="0.2">
      <c r="A1" s="52" t="s">
        <v>16</v>
      </c>
      <c r="B1" s="52"/>
      <c r="C1" s="232" t="s">
        <v>695</v>
      </c>
      <c r="D1" s="232"/>
      <c r="E1" s="232"/>
      <c r="F1" s="232"/>
      <c r="G1" s="232"/>
      <c r="H1" s="232"/>
      <c r="I1" s="232"/>
      <c r="J1" s="232"/>
      <c r="K1" s="232"/>
      <c r="L1" s="232"/>
      <c r="M1" s="232"/>
      <c r="N1" s="232"/>
      <c r="O1" s="232"/>
      <c r="P1" s="232"/>
    </row>
    <row r="2" spans="1:16" s="54" customFormat="1" ht="25.5" customHeight="1" x14ac:dyDescent="0.2">
      <c r="A2" s="251" t="str">
        <f>Overview!B4&amp; " - Effective from "&amp;Overview!D4&amp;" - "&amp;Overview!E4&amp;" Designated EHV charges"</f>
        <v>London Power Networks - Effective from 1 April 2026 - Final Designated EHV charges</v>
      </c>
      <c r="B2" s="252"/>
      <c r="C2" s="252"/>
      <c r="D2" s="252"/>
      <c r="E2" s="252"/>
      <c r="F2" s="252"/>
      <c r="G2" s="252"/>
      <c r="H2" s="252"/>
      <c r="I2" s="252"/>
      <c r="J2" s="252"/>
      <c r="K2" s="252"/>
      <c r="L2" s="252"/>
      <c r="M2" s="252"/>
      <c r="N2" s="252"/>
      <c r="O2" s="252"/>
      <c r="P2" s="253"/>
    </row>
    <row r="3" spans="1:16" s="85" customFormat="1" ht="10.5" customHeight="1" x14ac:dyDescent="0.2">
      <c r="A3" s="84"/>
      <c r="B3" s="84"/>
      <c r="C3" s="84"/>
      <c r="D3" s="84"/>
      <c r="E3" s="84"/>
      <c r="F3" s="84"/>
      <c r="G3" s="84"/>
      <c r="H3" s="84"/>
      <c r="I3" s="84"/>
      <c r="J3" s="84"/>
      <c r="K3" s="84"/>
      <c r="L3" s="84"/>
      <c r="M3" s="84"/>
      <c r="N3" s="84"/>
      <c r="O3" s="84"/>
    </row>
    <row r="4" spans="1:16" s="85" customFormat="1" ht="25.5" customHeight="1" x14ac:dyDescent="0.2">
      <c r="A4" s="241" t="s">
        <v>60</v>
      </c>
      <c r="B4" s="241"/>
      <c r="C4" s="241"/>
      <c r="D4" s="241"/>
      <c r="E4" s="241"/>
      <c r="F4" s="241"/>
      <c r="G4" s="84"/>
      <c r="H4" s="84"/>
      <c r="I4" s="84"/>
      <c r="J4" s="84"/>
      <c r="K4" s="84"/>
      <c r="L4" s="84"/>
      <c r="M4" s="84"/>
      <c r="N4" s="84"/>
      <c r="O4" s="84"/>
    </row>
    <row r="5" spans="1:16" s="85" customFormat="1" ht="25.5" customHeight="1" x14ac:dyDescent="0.2">
      <c r="A5" s="247" t="s">
        <v>9</v>
      </c>
      <c r="B5" s="248"/>
      <c r="C5" s="248"/>
      <c r="D5" s="250" t="s">
        <v>57</v>
      </c>
      <c r="E5" s="250"/>
      <c r="F5" s="250"/>
      <c r="G5" s="84"/>
      <c r="H5" s="84"/>
      <c r="I5" s="84"/>
      <c r="J5" s="84"/>
      <c r="K5" s="84"/>
      <c r="L5" s="84"/>
      <c r="M5" s="84"/>
      <c r="N5" s="84"/>
      <c r="O5" s="84"/>
    </row>
    <row r="6" spans="1:16" s="85" customFormat="1" ht="48" customHeight="1" x14ac:dyDescent="0.2">
      <c r="A6" s="249" t="s">
        <v>55</v>
      </c>
      <c r="B6" s="249"/>
      <c r="C6" s="249"/>
      <c r="D6" s="244" t="s">
        <v>671</v>
      </c>
      <c r="E6" s="244"/>
      <c r="F6" s="244"/>
      <c r="G6" s="84"/>
      <c r="H6" s="84"/>
      <c r="I6" s="84"/>
      <c r="J6" s="84"/>
      <c r="K6" s="84"/>
      <c r="L6" s="84"/>
      <c r="M6" s="84"/>
      <c r="N6" s="84"/>
      <c r="O6" s="84"/>
    </row>
    <row r="7" spans="1:16" s="85" customFormat="1" ht="53.25" customHeight="1" x14ac:dyDescent="0.2">
      <c r="A7" s="249" t="s">
        <v>56</v>
      </c>
      <c r="B7" s="249"/>
      <c r="C7" s="249"/>
      <c r="D7" s="244" t="s">
        <v>673</v>
      </c>
      <c r="E7" s="244"/>
      <c r="F7" s="244"/>
      <c r="G7" s="84"/>
      <c r="H7" s="84"/>
      <c r="I7" s="84"/>
      <c r="J7" s="84"/>
      <c r="K7" s="84"/>
      <c r="L7" s="84"/>
      <c r="M7" s="84"/>
      <c r="N7" s="84"/>
      <c r="O7" s="84"/>
    </row>
    <row r="8" spans="1:16" s="85" customFormat="1" ht="25.5" customHeight="1" x14ac:dyDescent="0.2">
      <c r="A8" s="249" t="s">
        <v>10</v>
      </c>
      <c r="B8" s="249"/>
      <c r="C8" s="249"/>
      <c r="D8" s="244" t="s">
        <v>11</v>
      </c>
      <c r="E8" s="244"/>
      <c r="F8" s="244"/>
      <c r="G8" s="84"/>
      <c r="H8" s="84"/>
      <c r="I8" s="84"/>
      <c r="J8" s="84"/>
      <c r="K8" s="84"/>
      <c r="L8" s="84"/>
      <c r="M8" s="84"/>
      <c r="N8" s="84"/>
      <c r="O8" s="84"/>
    </row>
    <row r="9" spans="1:16" s="85" customFormat="1" ht="10.5" customHeight="1" x14ac:dyDescent="0.2">
      <c r="A9" s="84"/>
      <c r="B9" s="84"/>
      <c r="C9" s="84"/>
      <c r="D9" s="84"/>
      <c r="E9" s="84"/>
      <c r="F9" s="84"/>
      <c r="G9" s="84"/>
      <c r="H9" s="84"/>
      <c r="I9" s="84"/>
      <c r="J9" s="84"/>
      <c r="K9" s="84"/>
      <c r="L9" s="84"/>
      <c r="M9" s="84"/>
      <c r="N9" s="84"/>
      <c r="O9" s="84"/>
    </row>
    <row r="10" spans="1:16" ht="63.75" customHeight="1" x14ac:dyDescent="0.2">
      <c r="A10" s="55" t="s">
        <v>46</v>
      </c>
      <c r="B10" s="56" t="s">
        <v>706</v>
      </c>
      <c r="C10" s="55" t="s">
        <v>31</v>
      </c>
      <c r="D10" s="55" t="s">
        <v>48</v>
      </c>
      <c r="E10" s="56" t="s">
        <v>706</v>
      </c>
      <c r="F10" s="55" t="s">
        <v>32</v>
      </c>
      <c r="G10" s="57" t="s">
        <v>26</v>
      </c>
      <c r="H10" s="57" t="s">
        <v>578</v>
      </c>
      <c r="I10" s="58" t="s">
        <v>110</v>
      </c>
      <c r="J10" s="57" t="s">
        <v>49</v>
      </c>
      <c r="K10" s="57" t="s">
        <v>108</v>
      </c>
      <c r="L10" s="136" t="s">
        <v>119</v>
      </c>
      <c r="M10" s="58" t="s">
        <v>111</v>
      </c>
      <c r="N10" s="57" t="s">
        <v>50</v>
      </c>
      <c r="O10" s="57" t="s">
        <v>109</v>
      </c>
      <c r="P10" s="136" t="s">
        <v>120</v>
      </c>
    </row>
    <row r="11" spans="1:16" ht="30" customHeight="1" x14ac:dyDescent="0.2">
      <c r="A11" s="48" t="s">
        <v>915</v>
      </c>
      <c r="B11" s="96">
        <v>854</v>
      </c>
      <c r="C11" s="59" t="s">
        <v>967</v>
      </c>
      <c r="D11" s="49"/>
      <c r="E11" s="96"/>
      <c r="F11" s="59"/>
      <c r="G11" s="60" t="s">
        <v>915</v>
      </c>
      <c r="H11" s="194">
        <v>2</v>
      </c>
      <c r="I11" s="64">
        <v>0.22500000000000001</v>
      </c>
      <c r="J11" s="65">
        <v>9297.23</v>
      </c>
      <c r="K11" s="65">
        <v>2.17</v>
      </c>
      <c r="L11" s="65">
        <v>2.17</v>
      </c>
      <c r="M11" s="66"/>
      <c r="N11" s="67"/>
      <c r="O11" s="67"/>
      <c r="P11" s="67"/>
    </row>
    <row r="12" spans="1:16" ht="30" customHeight="1" x14ac:dyDescent="0.2">
      <c r="A12" s="211" t="s">
        <v>916</v>
      </c>
      <c r="B12" s="212">
        <v>810</v>
      </c>
      <c r="C12" s="213" t="s">
        <v>968</v>
      </c>
      <c r="D12" s="223"/>
      <c r="E12" s="212"/>
      <c r="F12" s="213"/>
      <c r="G12" s="214" t="s">
        <v>916</v>
      </c>
      <c r="H12" s="215">
        <v>2</v>
      </c>
      <c r="I12" s="216">
        <v>0.214</v>
      </c>
      <c r="J12" s="217">
        <v>9297.23</v>
      </c>
      <c r="K12" s="217">
        <v>2.44</v>
      </c>
      <c r="L12" s="217">
        <v>2.44</v>
      </c>
      <c r="M12" s="218"/>
      <c r="N12" s="219"/>
      <c r="O12" s="219"/>
      <c r="P12" s="219"/>
    </row>
    <row r="13" spans="1:16" ht="30" customHeight="1" x14ac:dyDescent="0.2">
      <c r="A13" s="48" t="s">
        <v>917</v>
      </c>
      <c r="B13" s="96">
        <v>811</v>
      </c>
      <c r="C13" s="59" t="s">
        <v>969</v>
      </c>
      <c r="D13" s="49"/>
      <c r="E13" s="96"/>
      <c r="F13" s="59"/>
      <c r="G13" s="60" t="s">
        <v>917</v>
      </c>
      <c r="H13" s="194">
        <v>3</v>
      </c>
      <c r="I13" s="64">
        <v>0.19700000000000001</v>
      </c>
      <c r="J13" s="65">
        <v>26051.02</v>
      </c>
      <c r="K13" s="65">
        <v>2.58</v>
      </c>
      <c r="L13" s="65">
        <v>2.58</v>
      </c>
      <c r="M13" s="66"/>
      <c r="N13" s="67"/>
      <c r="O13" s="67"/>
      <c r="P13" s="67"/>
    </row>
    <row r="14" spans="1:16" ht="30" customHeight="1" x14ac:dyDescent="0.2">
      <c r="A14" s="48" t="s">
        <v>918</v>
      </c>
      <c r="B14" s="96">
        <v>820</v>
      </c>
      <c r="C14" s="59" t="s">
        <v>970</v>
      </c>
      <c r="D14" s="49"/>
      <c r="E14" s="96"/>
      <c r="F14" s="59"/>
      <c r="G14" s="60" t="s">
        <v>918</v>
      </c>
      <c r="H14" s="194">
        <v>2</v>
      </c>
      <c r="I14" s="64">
        <v>0.23</v>
      </c>
      <c r="J14" s="65">
        <v>9297.23</v>
      </c>
      <c r="K14" s="65">
        <v>2.4500000000000002</v>
      </c>
      <c r="L14" s="65">
        <v>2.4500000000000002</v>
      </c>
      <c r="M14" s="66"/>
      <c r="N14" s="67"/>
      <c r="O14" s="67"/>
      <c r="P14" s="67"/>
    </row>
    <row r="15" spans="1:16" ht="30" customHeight="1" x14ac:dyDescent="0.2">
      <c r="A15" s="211" t="s">
        <v>919</v>
      </c>
      <c r="B15" s="212">
        <v>821</v>
      </c>
      <c r="C15" s="213" t="s">
        <v>971</v>
      </c>
      <c r="D15" s="223"/>
      <c r="E15" s="212"/>
      <c r="F15" s="213"/>
      <c r="G15" s="214" t="s">
        <v>919</v>
      </c>
      <c r="H15" s="215">
        <v>1</v>
      </c>
      <c r="I15" s="216">
        <v>0.22500000000000001</v>
      </c>
      <c r="J15" s="217">
        <v>1537.69</v>
      </c>
      <c r="K15" s="217">
        <v>1.74</v>
      </c>
      <c r="L15" s="217">
        <v>1.74</v>
      </c>
      <c r="M15" s="218"/>
      <c r="N15" s="219"/>
      <c r="O15" s="219"/>
      <c r="P15" s="219"/>
    </row>
    <row r="16" spans="1:16" ht="30" customHeight="1" x14ac:dyDescent="0.2">
      <c r="A16" s="48" t="s">
        <v>920</v>
      </c>
      <c r="B16" s="96">
        <v>805</v>
      </c>
      <c r="C16" s="59" t="s">
        <v>972</v>
      </c>
      <c r="D16" s="49"/>
      <c r="E16" s="96"/>
      <c r="F16" s="59"/>
      <c r="G16" s="60" t="s">
        <v>920</v>
      </c>
      <c r="H16" s="194">
        <v>2</v>
      </c>
      <c r="I16" s="64">
        <v>0.183</v>
      </c>
      <c r="J16" s="65">
        <v>9297.23</v>
      </c>
      <c r="K16" s="65">
        <v>3.14</v>
      </c>
      <c r="L16" s="65">
        <v>3.14</v>
      </c>
      <c r="M16" s="66"/>
      <c r="N16" s="67"/>
      <c r="O16" s="67"/>
      <c r="P16" s="67"/>
    </row>
    <row r="17" spans="1:16" ht="30" customHeight="1" x14ac:dyDescent="0.2">
      <c r="A17" s="48" t="s">
        <v>921</v>
      </c>
      <c r="B17" s="96">
        <v>829</v>
      </c>
      <c r="C17" s="59" t="s">
        <v>973</v>
      </c>
      <c r="D17" s="49"/>
      <c r="E17" s="96"/>
      <c r="F17" s="59"/>
      <c r="G17" s="60" t="s">
        <v>921</v>
      </c>
      <c r="H17" s="194">
        <v>2</v>
      </c>
      <c r="I17" s="64">
        <v>0.222</v>
      </c>
      <c r="J17" s="65">
        <v>9297.23</v>
      </c>
      <c r="K17" s="65">
        <v>2.4500000000000002</v>
      </c>
      <c r="L17" s="65">
        <v>2.4500000000000002</v>
      </c>
      <c r="M17" s="66"/>
      <c r="N17" s="67"/>
      <c r="O17" s="67"/>
      <c r="P17" s="67"/>
    </row>
    <row r="18" spans="1:16" ht="15" customHeight="1" x14ac:dyDescent="0.2">
      <c r="A18" s="48" t="s">
        <v>922</v>
      </c>
      <c r="B18" s="96"/>
      <c r="C18" s="59" t="s">
        <v>961</v>
      </c>
      <c r="D18" s="49"/>
      <c r="E18" s="96"/>
      <c r="F18" s="59"/>
      <c r="G18" s="60" t="s">
        <v>922</v>
      </c>
      <c r="H18" s="194">
        <v>4</v>
      </c>
      <c r="I18" s="64">
        <v>0.16300000000000001</v>
      </c>
      <c r="J18" s="65">
        <v>53850.23</v>
      </c>
      <c r="K18" s="65">
        <v>5.17</v>
      </c>
      <c r="L18" s="65">
        <v>5.17</v>
      </c>
      <c r="M18" s="66"/>
      <c r="N18" s="67"/>
      <c r="O18" s="67"/>
      <c r="P18" s="67"/>
    </row>
    <row r="19" spans="1:16" ht="30" customHeight="1" x14ac:dyDescent="0.2">
      <c r="A19" s="48" t="s">
        <v>923</v>
      </c>
      <c r="B19" s="96">
        <v>812</v>
      </c>
      <c r="C19" s="59" t="s">
        <v>974</v>
      </c>
      <c r="D19" s="49"/>
      <c r="E19" s="96"/>
      <c r="F19" s="59"/>
      <c r="G19" s="60" t="s">
        <v>923</v>
      </c>
      <c r="H19" s="194">
        <v>4</v>
      </c>
      <c r="I19" s="64">
        <v>1E-3</v>
      </c>
      <c r="J19" s="65">
        <v>67664.649999999994</v>
      </c>
      <c r="K19" s="65">
        <v>1.19</v>
      </c>
      <c r="L19" s="65">
        <v>1.19</v>
      </c>
      <c r="M19" s="66"/>
      <c r="N19" s="67"/>
      <c r="O19" s="67"/>
      <c r="P19" s="67"/>
    </row>
    <row r="20" spans="1:16" ht="15" customHeight="1" x14ac:dyDescent="0.2">
      <c r="A20" s="48" t="s">
        <v>924</v>
      </c>
      <c r="B20" s="96"/>
      <c r="C20" s="59" t="s">
        <v>962</v>
      </c>
      <c r="D20" s="49"/>
      <c r="E20" s="96"/>
      <c r="F20" s="59"/>
      <c r="G20" s="60" t="s">
        <v>924</v>
      </c>
      <c r="H20" s="194">
        <v>2</v>
      </c>
      <c r="I20" s="64">
        <v>0.36199999999999999</v>
      </c>
      <c r="J20" s="65">
        <v>8702.1200000000008</v>
      </c>
      <c r="K20" s="65">
        <v>6.91</v>
      </c>
      <c r="L20" s="65">
        <v>6.91</v>
      </c>
      <c r="M20" s="66"/>
      <c r="N20" s="67"/>
      <c r="O20" s="67"/>
      <c r="P20" s="67"/>
    </row>
    <row r="21" spans="1:16" ht="15" customHeight="1" x14ac:dyDescent="0.2">
      <c r="A21" s="48" t="s">
        <v>925</v>
      </c>
      <c r="B21" s="96"/>
      <c r="C21" s="59" t="s">
        <v>962</v>
      </c>
      <c r="D21" s="49"/>
      <c r="E21" s="96"/>
      <c r="F21" s="59"/>
      <c r="G21" s="60" t="s">
        <v>925</v>
      </c>
      <c r="H21" s="194">
        <v>3</v>
      </c>
      <c r="I21" s="64">
        <v>0.76300000000000001</v>
      </c>
      <c r="J21" s="65">
        <v>25455.919999999998</v>
      </c>
      <c r="K21" s="65">
        <v>6.63</v>
      </c>
      <c r="L21" s="65">
        <v>6.63</v>
      </c>
      <c r="M21" s="66"/>
      <c r="N21" s="67"/>
      <c r="O21" s="67"/>
      <c r="P21" s="67"/>
    </row>
    <row r="22" spans="1:16" ht="15" customHeight="1" x14ac:dyDescent="0.2">
      <c r="A22" s="48" t="s">
        <v>926</v>
      </c>
      <c r="B22" s="96"/>
      <c r="C22" s="59" t="s">
        <v>963</v>
      </c>
      <c r="D22" s="49"/>
      <c r="E22" s="96"/>
      <c r="F22" s="59"/>
      <c r="G22" s="60" t="s">
        <v>926</v>
      </c>
      <c r="H22" s="194">
        <v>4</v>
      </c>
      <c r="I22" s="64">
        <v>2.1999999999999999E-2</v>
      </c>
      <c r="J22" s="65">
        <v>53850.23</v>
      </c>
      <c r="K22" s="65">
        <v>4.6100000000000003</v>
      </c>
      <c r="L22" s="65">
        <v>4.6100000000000003</v>
      </c>
      <c r="M22" s="66"/>
      <c r="N22" s="67"/>
      <c r="O22" s="67"/>
      <c r="P22" s="67"/>
    </row>
    <row r="23" spans="1:16" ht="30" customHeight="1" x14ac:dyDescent="0.2">
      <c r="A23" s="48" t="s">
        <v>927</v>
      </c>
      <c r="B23" s="96">
        <v>813</v>
      </c>
      <c r="C23" s="59" t="s">
        <v>975</v>
      </c>
      <c r="D23" s="49"/>
      <c r="E23" s="96"/>
      <c r="F23" s="59"/>
      <c r="G23" s="60" t="s">
        <v>927</v>
      </c>
      <c r="H23" s="194">
        <v>2</v>
      </c>
      <c r="I23" s="64">
        <v>0.214</v>
      </c>
      <c r="J23" s="65">
        <v>9297.23</v>
      </c>
      <c r="K23" s="65">
        <v>2.0099999999999998</v>
      </c>
      <c r="L23" s="65">
        <v>2.0099999999999998</v>
      </c>
      <c r="M23" s="66"/>
      <c r="N23" s="67"/>
      <c r="O23" s="67"/>
      <c r="P23" s="67"/>
    </row>
    <row r="24" spans="1:16" ht="30" customHeight="1" x14ac:dyDescent="0.2">
      <c r="A24" s="48" t="s">
        <v>928</v>
      </c>
      <c r="B24" s="96">
        <v>800</v>
      </c>
      <c r="C24" s="59" t="s">
        <v>976</v>
      </c>
      <c r="D24" s="49"/>
      <c r="E24" s="96"/>
      <c r="F24" s="59"/>
      <c r="G24" s="60" t="s">
        <v>928</v>
      </c>
      <c r="H24" s="194">
        <v>2</v>
      </c>
      <c r="I24" s="64">
        <v>0.32600000000000001</v>
      </c>
      <c r="J24" s="65">
        <v>9297.23</v>
      </c>
      <c r="K24" s="65">
        <v>2.81</v>
      </c>
      <c r="L24" s="65">
        <v>2.81</v>
      </c>
      <c r="M24" s="66"/>
      <c r="N24" s="67"/>
      <c r="O24" s="67"/>
      <c r="P24" s="67"/>
    </row>
    <row r="25" spans="1:16" ht="54.95" customHeight="1" x14ac:dyDescent="0.2">
      <c r="A25" s="48" t="s">
        <v>929</v>
      </c>
      <c r="B25" s="96">
        <v>843</v>
      </c>
      <c r="C25" s="59" t="s">
        <v>977</v>
      </c>
      <c r="D25" s="49"/>
      <c r="E25" s="96"/>
      <c r="F25" s="59"/>
      <c r="G25" s="60" t="s">
        <v>929</v>
      </c>
      <c r="H25" s="194">
        <v>4</v>
      </c>
      <c r="I25" s="64">
        <v>1E-3</v>
      </c>
      <c r="J25" s="65">
        <v>65887.759999999995</v>
      </c>
      <c r="K25" s="65">
        <v>1.89</v>
      </c>
      <c r="L25" s="65">
        <v>1.89</v>
      </c>
      <c r="M25" s="66"/>
      <c r="N25" s="67"/>
      <c r="O25" s="67"/>
      <c r="P25" s="67"/>
    </row>
    <row r="26" spans="1:16" ht="15" customHeight="1" x14ac:dyDescent="0.2">
      <c r="A26" s="48" t="s">
        <v>930</v>
      </c>
      <c r="B26" s="96"/>
      <c r="C26" s="59" t="s">
        <v>964</v>
      </c>
      <c r="D26" s="49"/>
      <c r="E26" s="96"/>
      <c r="F26" s="59"/>
      <c r="G26" s="60" t="s">
        <v>930</v>
      </c>
      <c r="H26" s="194">
        <v>2</v>
      </c>
      <c r="I26" s="64">
        <v>0</v>
      </c>
      <c r="J26" s="65">
        <v>8702.1200000000008</v>
      </c>
      <c r="K26" s="65">
        <v>4.2300000000000004</v>
      </c>
      <c r="L26" s="65">
        <v>4.2300000000000004</v>
      </c>
      <c r="M26" s="66"/>
      <c r="N26" s="67"/>
      <c r="O26" s="67"/>
      <c r="P26" s="67"/>
    </row>
    <row r="27" spans="1:16" ht="30" customHeight="1" x14ac:dyDescent="0.2">
      <c r="A27" s="48" t="s">
        <v>931</v>
      </c>
      <c r="B27" s="96">
        <v>808</v>
      </c>
      <c r="C27" s="59" t="s">
        <v>978</v>
      </c>
      <c r="D27" s="49"/>
      <c r="E27" s="96"/>
      <c r="F27" s="59"/>
      <c r="G27" s="60" t="s">
        <v>931</v>
      </c>
      <c r="H27" s="194">
        <v>2</v>
      </c>
      <c r="I27" s="64">
        <v>0.20399999999999999</v>
      </c>
      <c r="J27" s="65">
        <v>9297.23</v>
      </c>
      <c r="K27" s="65">
        <v>2.57</v>
      </c>
      <c r="L27" s="65">
        <v>2.57</v>
      </c>
      <c r="M27" s="66"/>
      <c r="N27" s="67"/>
      <c r="O27" s="67"/>
      <c r="P27" s="67"/>
    </row>
    <row r="28" spans="1:16" ht="30" customHeight="1" x14ac:dyDescent="0.2">
      <c r="A28" s="48" t="s">
        <v>932</v>
      </c>
      <c r="B28" s="96">
        <v>814</v>
      </c>
      <c r="C28" s="59" t="s">
        <v>979</v>
      </c>
      <c r="D28" s="49"/>
      <c r="E28" s="96"/>
      <c r="F28" s="59"/>
      <c r="G28" s="60" t="s">
        <v>932</v>
      </c>
      <c r="H28" s="194">
        <v>2</v>
      </c>
      <c r="I28" s="64">
        <v>0.221</v>
      </c>
      <c r="J28" s="65">
        <v>9297.23</v>
      </c>
      <c r="K28" s="65">
        <v>2.33</v>
      </c>
      <c r="L28" s="65">
        <v>2.33</v>
      </c>
      <c r="M28" s="66"/>
      <c r="N28" s="67"/>
      <c r="O28" s="67"/>
      <c r="P28" s="67"/>
    </row>
    <row r="29" spans="1:16" ht="30" customHeight="1" x14ac:dyDescent="0.2">
      <c r="A29" s="48" t="s">
        <v>933</v>
      </c>
      <c r="B29" s="96">
        <v>816</v>
      </c>
      <c r="C29" s="59" t="s">
        <v>980</v>
      </c>
      <c r="D29" s="49"/>
      <c r="E29" s="96"/>
      <c r="F29" s="59"/>
      <c r="G29" s="60" t="s">
        <v>933</v>
      </c>
      <c r="H29" s="194">
        <v>1</v>
      </c>
      <c r="I29" s="64">
        <v>0.219</v>
      </c>
      <c r="J29" s="65">
        <v>1537.69</v>
      </c>
      <c r="K29" s="65">
        <v>3.23</v>
      </c>
      <c r="L29" s="65">
        <v>3.23</v>
      </c>
      <c r="M29" s="66"/>
      <c r="N29" s="67"/>
      <c r="O29" s="67"/>
      <c r="P29" s="67"/>
    </row>
    <row r="30" spans="1:16" ht="30" customHeight="1" x14ac:dyDescent="0.2">
      <c r="A30" s="48" t="s">
        <v>934</v>
      </c>
      <c r="B30" s="96">
        <v>816</v>
      </c>
      <c r="C30" s="59" t="s">
        <v>981</v>
      </c>
      <c r="D30" s="49"/>
      <c r="E30" s="96"/>
      <c r="F30" s="59"/>
      <c r="G30" s="60" t="s">
        <v>934</v>
      </c>
      <c r="H30" s="194">
        <v>2</v>
      </c>
      <c r="I30" s="64">
        <v>0.219</v>
      </c>
      <c r="J30" s="65">
        <v>9297.23</v>
      </c>
      <c r="K30" s="65">
        <v>1.37</v>
      </c>
      <c r="L30" s="65">
        <v>1.37</v>
      </c>
      <c r="M30" s="66"/>
      <c r="N30" s="67"/>
      <c r="O30" s="67"/>
      <c r="P30" s="67"/>
    </row>
    <row r="31" spans="1:16" ht="15" customHeight="1" x14ac:dyDescent="0.2">
      <c r="A31" s="211" t="s">
        <v>935</v>
      </c>
      <c r="B31" s="212"/>
      <c r="C31" s="213" t="s">
        <v>965</v>
      </c>
      <c r="D31" s="223"/>
      <c r="E31" s="212"/>
      <c r="F31" s="213"/>
      <c r="G31" s="214" t="s">
        <v>935</v>
      </c>
      <c r="H31" s="215">
        <v>2</v>
      </c>
      <c r="I31" s="216">
        <v>0</v>
      </c>
      <c r="J31" s="217">
        <v>9096.35</v>
      </c>
      <c r="K31" s="217">
        <v>2.2000000000000002</v>
      </c>
      <c r="L31" s="217">
        <v>2.2000000000000002</v>
      </c>
      <c r="M31" s="66"/>
      <c r="N31" s="67"/>
      <c r="O31" s="67"/>
      <c r="P31" s="67"/>
    </row>
    <row r="32" spans="1:16" ht="30" customHeight="1" x14ac:dyDescent="0.2">
      <c r="A32" s="48" t="s">
        <v>936</v>
      </c>
      <c r="B32" s="96">
        <v>818</v>
      </c>
      <c r="C32" s="59" t="s">
        <v>982</v>
      </c>
      <c r="D32" s="49"/>
      <c r="E32" s="96"/>
      <c r="F32" s="59"/>
      <c r="G32" s="60" t="s">
        <v>936</v>
      </c>
      <c r="H32" s="194">
        <v>4</v>
      </c>
      <c r="I32" s="64">
        <v>0</v>
      </c>
      <c r="J32" s="65">
        <v>64925.41</v>
      </c>
      <c r="K32" s="65">
        <v>2.11</v>
      </c>
      <c r="L32" s="65">
        <v>2.11</v>
      </c>
      <c r="M32" s="66"/>
      <c r="N32" s="67"/>
      <c r="O32" s="67"/>
      <c r="P32" s="67"/>
    </row>
    <row r="33" spans="1:16" ht="54.95" customHeight="1" x14ac:dyDescent="0.2">
      <c r="A33" s="48" t="s">
        <v>937</v>
      </c>
      <c r="B33" s="96">
        <v>801</v>
      </c>
      <c r="C33" s="59" t="s">
        <v>983</v>
      </c>
      <c r="D33" s="49"/>
      <c r="E33" s="96"/>
      <c r="F33" s="59"/>
      <c r="G33" s="60" t="s">
        <v>937</v>
      </c>
      <c r="H33" s="194">
        <v>4</v>
      </c>
      <c r="I33" s="64">
        <v>0</v>
      </c>
      <c r="J33" s="65">
        <v>65537.61</v>
      </c>
      <c r="K33" s="65">
        <v>1.22</v>
      </c>
      <c r="L33" s="65">
        <v>1.22</v>
      </c>
      <c r="M33" s="66"/>
      <c r="N33" s="67"/>
      <c r="O33" s="67"/>
      <c r="P33" s="67"/>
    </row>
    <row r="34" spans="1:16" ht="15" customHeight="1" x14ac:dyDescent="0.2">
      <c r="A34" s="48" t="s">
        <v>938</v>
      </c>
      <c r="B34" s="96">
        <v>804</v>
      </c>
      <c r="C34" s="59">
        <v>1200060323191</v>
      </c>
      <c r="D34" s="49"/>
      <c r="E34" s="96"/>
      <c r="F34" s="59"/>
      <c r="G34" s="60" t="s">
        <v>938</v>
      </c>
      <c r="H34" s="194">
        <v>4</v>
      </c>
      <c r="I34" s="64">
        <v>0</v>
      </c>
      <c r="J34" s="65">
        <v>63305.27</v>
      </c>
      <c r="K34" s="65">
        <v>0.62</v>
      </c>
      <c r="L34" s="65">
        <v>0.62</v>
      </c>
      <c r="M34" s="66"/>
      <c r="N34" s="67"/>
      <c r="O34" s="67"/>
      <c r="P34" s="67"/>
    </row>
    <row r="35" spans="1:16" ht="30" customHeight="1" x14ac:dyDescent="0.2">
      <c r="A35" s="48" t="s">
        <v>939</v>
      </c>
      <c r="B35" s="96">
        <v>838</v>
      </c>
      <c r="C35" s="59" t="s">
        <v>984</v>
      </c>
      <c r="D35" s="49"/>
      <c r="E35" s="96"/>
      <c r="F35" s="59"/>
      <c r="G35" s="60" t="s">
        <v>939</v>
      </c>
      <c r="H35" s="194">
        <v>4</v>
      </c>
      <c r="I35" s="64">
        <v>0</v>
      </c>
      <c r="J35" s="65">
        <v>97796.68</v>
      </c>
      <c r="K35" s="65">
        <v>3.21</v>
      </c>
      <c r="L35" s="65">
        <v>3.21</v>
      </c>
      <c r="M35" s="66"/>
      <c r="N35" s="67"/>
      <c r="O35" s="67"/>
      <c r="P35" s="67"/>
    </row>
    <row r="36" spans="1:16" ht="15" customHeight="1" x14ac:dyDescent="0.2">
      <c r="A36" s="48" t="s">
        <v>940</v>
      </c>
      <c r="B36" s="96">
        <v>837</v>
      </c>
      <c r="C36" s="59">
        <v>1200010200926</v>
      </c>
      <c r="D36" s="49"/>
      <c r="E36" s="96"/>
      <c r="F36" s="59"/>
      <c r="G36" s="60" t="s">
        <v>940</v>
      </c>
      <c r="H36" s="194">
        <v>4</v>
      </c>
      <c r="I36" s="64">
        <v>5.0000000000000001E-3</v>
      </c>
      <c r="J36" s="65">
        <v>85064.93</v>
      </c>
      <c r="K36" s="65">
        <v>2.08</v>
      </c>
      <c r="L36" s="65">
        <v>2.08</v>
      </c>
      <c r="M36" s="66"/>
      <c r="N36" s="67"/>
      <c r="O36" s="67"/>
      <c r="P36" s="67"/>
    </row>
    <row r="37" spans="1:16" ht="30" customHeight="1" x14ac:dyDescent="0.2">
      <c r="A37" s="48" t="s">
        <v>941</v>
      </c>
      <c r="B37" s="96">
        <v>839</v>
      </c>
      <c r="C37" s="59" t="s">
        <v>985</v>
      </c>
      <c r="D37" s="49"/>
      <c r="E37" s="96"/>
      <c r="F37" s="59"/>
      <c r="G37" s="60" t="s">
        <v>941</v>
      </c>
      <c r="H37" s="194">
        <v>4</v>
      </c>
      <c r="I37" s="64">
        <v>0</v>
      </c>
      <c r="J37" s="65">
        <v>63730.55</v>
      </c>
      <c r="K37" s="65">
        <v>3.54</v>
      </c>
      <c r="L37" s="65">
        <v>3.54</v>
      </c>
      <c r="M37" s="66"/>
      <c r="N37" s="67"/>
      <c r="O37" s="67"/>
      <c r="P37" s="67"/>
    </row>
    <row r="38" spans="1:16" ht="30" customHeight="1" x14ac:dyDescent="0.2">
      <c r="A38" s="48" t="s">
        <v>942</v>
      </c>
      <c r="B38" s="96">
        <v>806</v>
      </c>
      <c r="C38" s="59" t="s">
        <v>986</v>
      </c>
      <c r="D38" s="49"/>
      <c r="E38" s="96"/>
      <c r="F38" s="59"/>
      <c r="G38" s="60" t="s">
        <v>942</v>
      </c>
      <c r="H38" s="194">
        <v>1</v>
      </c>
      <c r="I38" s="64">
        <v>0.27600000000000002</v>
      </c>
      <c r="J38" s="65">
        <v>1537.69</v>
      </c>
      <c r="K38" s="65">
        <v>2</v>
      </c>
      <c r="L38" s="65">
        <v>2</v>
      </c>
      <c r="M38" s="66"/>
      <c r="N38" s="67"/>
      <c r="O38" s="67"/>
      <c r="P38" s="67"/>
    </row>
    <row r="39" spans="1:16" ht="30" customHeight="1" x14ac:dyDescent="0.2">
      <c r="A39" s="48" t="s">
        <v>943</v>
      </c>
      <c r="B39" s="96">
        <v>817</v>
      </c>
      <c r="C39" s="59" t="s">
        <v>987</v>
      </c>
      <c r="D39" s="49"/>
      <c r="E39" s="96"/>
      <c r="F39" s="59"/>
      <c r="G39" s="60" t="s">
        <v>943</v>
      </c>
      <c r="H39" s="194">
        <v>1</v>
      </c>
      <c r="I39" s="64">
        <v>0</v>
      </c>
      <c r="J39" s="65">
        <v>942.58</v>
      </c>
      <c r="K39" s="65">
        <v>1.05</v>
      </c>
      <c r="L39" s="65">
        <v>1.05</v>
      </c>
      <c r="M39" s="66"/>
      <c r="N39" s="67"/>
      <c r="O39" s="67"/>
      <c r="P39" s="67"/>
    </row>
    <row r="40" spans="1:16" ht="30" customHeight="1" x14ac:dyDescent="0.2">
      <c r="A40" s="48" t="s">
        <v>944</v>
      </c>
      <c r="B40" s="96">
        <v>807</v>
      </c>
      <c r="C40" s="59" t="s">
        <v>988</v>
      </c>
      <c r="D40" s="48" t="s">
        <v>944</v>
      </c>
      <c r="E40" s="96">
        <v>707</v>
      </c>
      <c r="F40" s="59" t="s">
        <v>994</v>
      </c>
      <c r="G40" s="60" t="s">
        <v>944</v>
      </c>
      <c r="H40" s="194">
        <v>3</v>
      </c>
      <c r="I40" s="64">
        <v>6.0000000000000001E-3</v>
      </c>
      <c r="J40" s="65">
        <v>34363.43</v>
      </c>
      <c r="K40" s="65">
        <v>4.58</v>
      </c>
      <c r="L40" s="65">
        <v>4.58</v>
      </c>
      <c r="M40" s="66"/>
      <c r="N40" s="67"/>
      <c r="O40" s="67"/>
      <c r="P40" s="67"/>
    </row>
    <row r="41" spans="1:16" ht="15" customHeight="1" x14ac:dyDescent="0.2">
      <c r="A41" s="48" t="s">
        <v>945</v>
      </c>
      <c r="B41" s="96">
        <v>847</v>
      </c>
      <c r="C41" s="59">
        <v>1200010251559</v>
      </c>
      <c r="D41" s="49"/>
      <c r="E41" s="96"/>
      <c r="F41" s="59"/>
      <c r="G41" s="60" t="s">
        <v>945</v>
      </c>
      <c r="H41" s="194">
        <v>4</v>
      </c>
      <c r="I41" s="64">
        <v>5.3999999999999999E-2</v>
      </c>
      <c r="J41" s="65">
        <v>57468.57</v>
      </c>
      <c r="K41" s="65">
        <v>2.52</v>
      </c>
      <c r="L41" s="65">
        <v>2.52</v>
      </c>
      <c r="M41" s="66"/>
      <c r="N41" s="67"/>
      <c r="O41" s="67"/>
      <c r="P41" s="67"/>
    </row>
    <row r="42" spans="1:16" ht="15" customHeight="1" x14ac:dyDescent="0.2">
      <c r="A42" s="48" t="s">
        <v>946</v>
      </c>
      <c r="B42" s="96">
        <v>846</v>
      </c>
      <c r="C42" s="59">
        <v>1200010251521</v>
      </c>
      <c r="D42" s="49"/>
      <c r="E42" s="96"/>
      <c r="F42" s="59"/>
      <c r="G42" s="60" t="s">
        <v>946</v>
      </c>
      <c r="H42" s="194">
        <v>1</v>
      </c>
      <c r="I42" s="64">
        <v>2E-3</v>
      </c>
      <c r="J42" s="65">
        <v>1073.99</v>
      </c>
      <c r="K42" s="65">
        <v>1.35</v>
      </c>
      <c r="L42" s="65">
        <v>1.35</v>
      </c>
      <c r="M42" s="66"/>
      <c r="N42" s="67"/>
      <c r="O42" s="67"/>
      <c r="P42" s="67"/>
    </row>
    <row r="43" spans="1:16" ht="15" customHeight="1" x14ac:dyDescent="0.2">
      <c r="A43" s="48" t="s">
        <v>947</v>
      </c>
      <c r="B43" s="96">
        <v>840</v>
      </c>
      <c r="C43" s="59">
        <v>1200010251540</v>
      </c>
      <c r="D43" s="49"/>
      <c r="E43" s="96"/>
      <c r="F43" s="59"/>
      <c r="G43" s="60" t="s">
        <v>947</v>
      </c>
      <c r="H43" s="194">
        <v>1</v>
      </c>
      <c r="I43" s="64">
        <v>1.7000000000000001E-2</v>
      </c>
      <c r="J43" s="65">
        <v>1205.3900000000001</v>
      </c>
      <c r="K43" s="65">
        <v>1.23</v>
      </c>
      <c r="L43" s="65">
        <v>1.23</v>
      </c>
      <c r="M43" s="66"/>
      <c r="N43" s="67"/>
      <c r="O43" s="67"/>
      <c r="P43" s="67"/>
    </row>
    <row r="44" spans="1:16" ht="15" customHeight="1" x14ac:dyDescent="0.2">
      <c r="A44" s="48" t="s">
        <v>948</v>
      </c>
      <c r="B44" s="96">
        <v>841</v>
      </c>
      <c r="C44" s="59">
        <v>1200010251512</v>
      </c>
      <c r="D44" s="49"/>
      <c r="E44" s="96"/>
      <c r="F44" s="59"/>
      <c r="G44" s="60" t="s">
        <v>948</v>
      </c>
      <c r="H44" s="194">
        <v>3</v>
      </c>
      <c r="I44" s="64">
        <v>0</v>
      </c>
      <c r="J44" s="65">
        <v>35113.199999999997</v>
      </c>
      <c r="K44" s="65">
        <v>1.98</v>
      </c>
      <c r="L44" s="65">
        <v>1.98</v>
      </c>
      <c r="M44" s="66"/>
      <c r="N44" s="67"/>
      <c r="O44" s="67"/>
      <c r="P44" s="67"/>
    </row>
    <row r="45" spans="1:16" ht="15" customHeight="1" x14ac:dyDescent="0.2">
      <c r="A45" s="48" t="s">
        <v>949</v>
      </c>
      <c r="B45" s="96">
        <v>842</v>
      </c>
      <c r="C45" s="59">
        <v>1200010251498</v>
      </c>
      <c r="D45" s="48" t="s">
        <v>949</v>
      </c>
      <c r="E45" s="96">
        <v>703</v>
      </c>
      <c r="F45" s="59">
        <v>1200052486866</v>
      </c>
      <c r="G45" s="60" t="s">
        <v>949</v>
      </c>
      <c r="H45" s="194">
        <v>3</v>
      </c>
      <c r="I45" s="64">
        <v>1.2E-2</v>
      </c>
      <c r="J45" s="65">
        <v>33714.26</v>
      </c>
      <c r="K45" s="65">
        <v>2.98</v>
      </c>
      <c r="L45" s="65">
        <v>2.98</v>
      </c>
      <c r="M45" s="66"/>
      <c r="N45" s="67"/>
      <c r="O45" s="67"/>
      <c r="P45" s="67"/>
    </row>
    <row r="46" spans="1:16" ht="15" customHeight="1" x14ac:dyDescent="0.2">
      <c r="A46" s="48" t="s">
        <v>950</v>
      </c>
      <c r="B46" s="96">
        <v>848</v>
      </c>
      <c r="C46" s="59">
        <v>1200010251568</v>
      </c>
      <c r="D46" s="48" t="s">
        <v>950</v>
      </c>
      <c r="E46" s="96">
        <v>716</v>
      </c>
      <c r="F46" s="59">
        <v>1200052486875</v>
      </c>
      <c r="G46" s="60" t="s">
        <v>950</v>
      </c>
      <c r="H46" s="194">
        <v>4</v>
      </c>
      <c r="I46" s="64">
        <v>0.24099999999999999</v>
      </c>
      <c r="J46" s="65">
        <v>62052.69</v>
      </c>
      <c r="K46" s="65">
        <v>2.34</v>
      </c>
      <c r="L46" s="65">
        <v>2.34</v>
      </c>
      <c r="M46" s="66">
        <v>0</v>
      </c>
      <c r="N46" s="67">
        <v>650.99</v>
      </c>
      <c r="O46" s="67">
        <v>0.05</v>
      </c>
      <c r="P46" s="67">
        <v>0.05</v>
      </c>
    </row>
    <row r="47" spans="1:16" ht="15" customHeight="1" x14ac:dyDescent="0.2">
      <c r="A47" s="48" t="s">
        <v>951</v>
      </c>
      <c r="B47" s="96">
        <v>849</v>
      </c>
      <c r="C47" s="59">
        <v>1200050493611</v>
      </c>
      <c r="D47" s="49"/>
      <c r="E47" s="96"/>
      <c r="F47" s="59"/>
      <c r="G47" s="60" t="s">
        <v>951</v>
      </c>
      <c r="H47" s="194">
        <v>1</v>
      </c>
      <c r="I47" s="64">
        <v>5.5469999999999997</v>
      </c>
      <c r="J47" s="65">
        <v>1073.99</v>
      </c>
      <c r="K47" s="65">
        <v>2.59</v>
      </c>
      <c r="L47" s="65">
        <v>2.59</v>
      </c>
      <c r="M47" s="66"/>
      <c r="N47" s="67"/>
      <c r="O47" s="67"/>
      <c r="P47" s="67"/>
    </row>
    <row r="48" spans="1:16" ht="15" customHeight="1" x14ac:dyDescent="0.2">
      <c r="A48" s="48" t="s">
        <v>952</v>
      </c>
      <c r="B48" s="96">
        <v>844</v>
      </c>
      <c r="C48" s="59">
        <v>1200010200874</v>
      </c>
      <c r="D48" s="49"/>
      <c r="E48" s="96"/>
      <c r="F48" s="59"/>
      <c r="G48" s="60" t="s">
        <v>952</v>
      </c>
      <c r="H48" s="194">
        <v>4</v>
      </c>
      <c r="I48" s="64">
        <v>6.3E-2</v>
      </c>
      <c r="J48" s="65">
        <v>66825.960000000006</v>
      </c>
      <c r="K48" s="65">
        <v>2.11</v>
      </c>
      <c r="L48" s="65">
        <v>2.11</v>
      </c>
      <c r="M48" s="66"/>
      <c r="N48" s="67"/>
      <c r="O48" s="67"/>
      <c r="P48" s="67"/>
    </row>
    <row r="49" spans="1:17" ht="30" customHeight="1" x14ac:dyDescent="0.2">
      <c r="A49" s="48" t="s">
        <v>953</v>
      </c>
      <c r="B49" s="96">
        <v>809</v>
      </c>
      <c r="C49" s="59" t="s">
        <v>989</v>
      </c>
      <c r="D49" s="49"/>
      <c r="E49" s="96"/>
      <c r="F49" s="59"/>
      <c r="G49" s="60" t="s">
        <v>953</v>
      </c>
      <c r="H49" s="194">
        <v>4</v>
      </c>
      <c r="I49" s="64">
        <v>1E-3</v>
      </c>
      <c r="J49" s="65">
        <v>55476.85</v>
      </c>
      <c r="K49" s="65">
        <v>2.73</v>
      </c>
      <c r="L49" s="65">
        <v>2.73</v>
      </c>
      <c r="M49" s="66"/>
      <c r="N49" s="67"/>
      <c r="O49" s="67"/>
      <c r="P49" s="67"/>
    </row>
    <row r="50" spans="1:17" ht="54.95" customHeight="1" x14ac:dyDescent="0.2">
      <c r="A50" s="211" t="s">
        <v>954</v>
      </c>
      <c r="B50" s="212">
        <v>828</v>
      </c>
      <c r="C50" s="213" t="s">
        <v>990</v>
      </c>
      <c r="D50" s="211" t="s">
        <v>954</v>
      </c>
      <c r="E50" s="212">
        <v>701</v>
      </c>
      <c r="F50" s="213" t="s">
        <v>995</v>
      </c>
      <c r="G50" s="214" t="s">
        <v>954</v>
      </c>
      <c r="H50" s="215">
        <v>4</v>
      </c>
      <c r="I50" s="216">
        <v>0</v>
      </c>
      <c r="J50" s="217">
        <v>59239.65</v>
      </c>
      <c r="K50" s="217">
        <v>0.73</v>
      </c>
      <c r="L50" s="217">
        <v>0.73</v>
      </c>
      <c r="M50" s="218">
        <v>0</v>
      </c>
      <c r="N50" s="219">
        <v>307.97000000000003</v>
      </c>
      <c r="O50" s="219">
        <v>0.05</v>
      </c>
      <c r="P50" s="219">
        <v>0.05</v>
      </c>
    </row>
    <row r="51" spans="1:17" ht="30" customHeight="1" x14ac:dyDescent="0.2">
      <c r="A51" s="211" t="s">
        <v>955</v>
      </c>
      <c r="B51" s="212">
        <v>802</v>
      </c>
      <c r="C51" s="213" t="s">
        <v>991</v>
      </c>
      <c r="D51" s="211" t="s">
        <v>955</v>
      </c>
      <c r="E51" s="212">
        <v>702</v>
      </c>
      <c r="F51" s="213" t="s">
        <v>996</v>
      </c>
      <c r="G51" s="214" t="s">
        <v>955</v>
      </c>
      <c r="H51" s="215">
        <v>4</v>
      </c>
      <c r="I51" s="216">
        <v>0</v>
      </c>
      <c r="J51" s="217">
        <v>57313.09</v>
      </c>
      <c r="K51" s="217">
        <v>3.8</v>
      </c>
      <c r="L51" s="217">
        <v>3.8</v>
      </c>
      <c r="M51" s="218">
        <v>0</v>
      </c>
      <c r="N51" s="219">
        <v>2430.16</v>
      </c>
      <c r="O51" s="219">
        <v>0.05</v>
      </c>
      <c r="P51" s="219">
        <v>0.05</v>
      </c>
    </row>
    <row r="52" spans="1:17" ht="54.95" customHeight="1" x14ac:dyDescent="0.2">
      <c r="A52" s="48" t="s">
        <v>956</v>
      </c>
      <c r="B52" s="96">
        <v>823</v>
      </c>
      <c r="C52" s="59" t="s">
        <v>992</v>
      </c>
      <c r="D52" s="49"/>
      <c r="E52" s="96"/>
      <c r="F52" s="59"/>
      <c r="G52" s="60" t="s">
        <v>956</v>
      </c>
      <c r="H52" s="194">
        <v>1</v>
      </c>
      <c r="I52" s="64">
        <v>1.1859999999999999</v>
      </c>
      <c r="J52" s="65">
        <v>1205.3900000000001</v>
      </c>
      <c r="K52" s="65">
        <v>0.7</v>
      </c>
      <c r="L52" s="65">
        <v>0.7</v>
      </c>
      <c r="M52" s="66"/>
      <c r="N52" s="67"/>
      <c r="O52" s="67"/>
      <c r="P52" s="67"/>
    </row>
    <row r="53" spans="1:17" ht="30" customHeight="1" x14ac:dyDescent="0.2">
      <c r="A53" s="48" t="s">
        <v>957</v>
      </c>
      <c r="B53" s="96">
        <v>803</v>
      </c>
      <c r="C53" s="59" t="s">
        <v>993</v>
      </c>
      <c r="D53" s="49"/>
      <c r="E53" s="96"/>
      <c r="F53" s="59"/>
      <c r="G53" s="60" t="s">
        <v>957</v>
      </c>
      <c r="H53" s="194">
        <v>2</v>
      </c>
      <c r="I53" s="64">
        <v>0.183</v>
      </c>
      <c r="J53" s="65">
        <v>10600.58</v>
      </c>
      <c r="K53" s="65">
        <v>2.58</v>
      </c>
      <c r="L53" s="65">
        <v>2.58</v>
      </c>
      <c r="M53" s="66"/>
      <c r="N53" s="67"/>
      <c r="O53" s="67"/>
      <c r="P53" s="67"/>
    </row>
    <row r="54" spans="1:17" s="200" customFormat="1" ht="15" customHeight="1" x14ac:dyDescent="0.2">
      <c r="A54" s="48" t="s">
        <v>958</v>
      </c>
      <c r="B54" s="96">
        <v>815</v>
      </c>
      <c r="C54" s="59">
        <v>1200060787109</v>
      </c>
      <c r="D54" s="48" t="s">
        <v>958</v>
      </c>
      <c r="E54" s="96">
        <v>711</v>
      </c>
      <c r="F54" s="59">
        <v>1200060787118</v>
      </c>
      <c r="G54" s="60" t="s">
        <v>958</v>
      </c>
      <c r="H54" s="194"/>
      <c r="I54" s="64">
        <v>0</v>
      </c>
      <c r="J54" s="65">
        <v>562.04</v>
      </c>
      <c r="K54" s="65">
        <v>0.62</v>
      </c>
      <c r="L54" s="65">
        <v>0.62</v>
      </c>
      <c r="M54" s="66">
        <v>0</v>
      </c>
      <c r="N54" s="67">
        <v>1064.58</v>
      </c>
      <c r="O54" s="67">
        <v>0.05</v>
      </c>
      <c r="P54" s="67">
        <v>0.05</v>
      </c>
      <c r="Q54" s="53"/>
    </row>
    <row r="55" spans="1:17" ht="15" customHeight="1" x14ac:dyDescent="0.2">
      <c r="A55" s="48" t="s">
        <v>959</v>
      </c>
      <c r="B55" s="96">
        <v>827</v>
      </c>
      <c r="C55" s="59">
        <v>1200010175650</v>
      </c>
      <c r="D55" s="48" t="s">
        <v>959</v>
      </c>
      <c r="E55" s="96">
        <v>730</v>
      </c>
      <c r="F55" s="59">
        <v>1200010258304</v>
      </c>
      <c r="G55" s="60" t="s">
        <v>959</v>
      </c>
      <c r="H55" s="194">
        <v>1</v>
      </c>
      <c r="I55" s="64">
        <v>0.2</v>
      </c>
      <c r="J55" s="65">
        <v>1440.02</v>
      </c>
      <c r="K55" s="65">
        <v>0.89</v>
      </c>
      <c r="L55" s="65">
        <v>0.89</v>
      </c>
      <c r="M55" s="66">
        <v>-0.2</v>
      </c>
      <c r="N55" s="67">
        <v>5275.92</v>
      </c>
      <c r="O55" s="67">
        <v>0.05</v>
      </c>
      <c r="P55" s="67">
        <v>0.05</v>
      </c>
    </row>
    <row r="56" spans="1:17" ht="15" customHeight="1" x14ac:dyDescent="0.2">
      <c r="A56" s="48" t="s">
        <v>960</v>
      </c>
      <c r="B56" s="96"/>
      <c r="C56" s="59" t="s">
        <v>966</v>
      </c>
      <c r="D56" s="48" t="s">
        <v>960</v>
      </c>
      <c r="E56" s="96"/>
      <c r="F56" s="59" t="s">
        <v>966</v>
      </c>
      <c r="G56" s="60" t="s">
        <v>960</v>
      </c>
      <c r="H56" s="194">
        <v>1</v>
      </c>
      <c r="I56" s="64">
        <v>2.5999999999999999E-2</v>
      </c>
      <c r="J56" s="65">
        <v>942.58</v>
      </c>
      <c r="K56" s="65">
        <v>0.86</v>
      </c>
      <c r="L56" s="65">
        <v>0.86</v>
      </c>
      <c r="M56" s="66">
        <v>-2.5999999999999999E-2</v>
      </c>
      <c r="N56" s="67">
        <v>0</v>
      </c>
      <c r="O56" s="67">
        <v>0.05</v>
      </c>
      <c r="P56" s="67">
        <v>0.05</v>
      </c>
    </row>
    <row r="57" spans="1:17" ht="12.75" x14ac:dyDescent="0.2"/>
    <row r="58" spans="1:17" ht="12.75" x14ac:dyDescent="0.2"/>
  </sheetData>
  <mergeCells count="11">
    <mergeCell ref="C1:P1"/>
    <mergeCell ref="D7:F7"/>
    <mergeCell ref="D8:F8"/>
    <mergeCell ref="A5:C5"/>
    <mergeCell ref="A6:C6"/>
    <mergeCell ref="A7:C7"/>
    <mergeCell ref="A8:C8"/>
    <mergeCell ref="A4:F4"/>
    <mergeCell ref="D5:F5"/>
    <mergeCell ref="D6:F6"/>
    <mergeCell ref="A2:P2"/>
  </mergeCells>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60" fitToHeight="0" orientation="landscape" r:id="rId1"/>
  <headerFooter scaleWithDoc="0">
    <oddHeader>&amp;L
Annex 2 -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2 - Schedule of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site.&amp;R&amp;8&amp;P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54"/>
  <sheetViews>
    <sheetView zoomScale="90" zoomScaleNormal="90" zoomScaleSheetLayoutView="100" workbookViewId="0">
      <selection sqref="A1:H1"/>
    </sheetView>
  </sheetViews>
  <sheetFormatPr defaultColWidth="9.140625" defaultRowHeight="12.75" x14ac:dyDescent="0.2"/>
  <cols>
    <col min="1" max="1" width="14.7109375" style="53" customWidth="1"/>
    <col min="2" max="2" width="8.7109375" style="53" customWidth="1"/>
    <col min="3" max="3" width="15.7109375" style="61" bestFit="1" customWidth="1"/>
    <col min="4" max="4" width="50.7109375" style="61" customWidth="1"/>
    <col min="5" max="5" width="14.7109375" style="62" customWidth="1"/>
    <col min="6" max="7" width="14.7109375" style="63" customWidth="1"/>
    <col min="8" max="8" width="14.7109375" style="53" customWidth="1"/>
    <col min="9" max="9" width="15.5703125" style="53" customWidth="1"/>
    <col min="10" max="13" width="9.140625" style="53"/>
    <col min="14" max="14" width="9.42578125" style="53" bestFit="1" customWidth="1"/>
    <col min="15" max="16384" width="9.140625" style="53"/>
  </cols>
  <sheetData>
    <row r="1" spans="1:14" ht="66.75" customHeight="1" x14ac:dyDescent="0.2">
      <c r="A1" s="254" t="s">
        <v>699</v>
      </c>
      <c r="B1" s="254"/>
      <c r="C1" s="254"/>
      <c r="D1" s="254"/>
      <c r="E1" s="254"/>
      <c r="F1" s="254"/>
      <c r="G1" s="254"/>
      <c r="H1" s="254"/>
    </row>
    <row r="2" spans="1:14" s="54" customFormat="1" ht="25.5" customHeight="1" x14ac:dyDescent="0.2">
      <c r="A2" s="251" t="str">
        <f>Overview!B4&amp; " - Effective from "&amp;Overview!D4&amp;" - "&amp;Overview!E4&amp;" Designated EHV import charges"</f>
        <v>London Power Networks - Effective from 1 April 2026 - Final Designated EHV import charges</v>
      </c>
      <c r="B2" s="252"/>
      <c r="C2" s="252"/>
      <c r="D2" s="252"/>
      <c r="E2" s="252"/>
      <c r="F2" s="252"/>
      <c r="G2" s="252"/>
      <c r="H2" s="253"/>
    </row>
    <row r="3" spans="1:14" s="85" customFormat="1" ht="18" x14ac:dyDescent="0.2">
      <c r="A3" s="89"/>
      <c r="B3" s="89"/>
      <c r="C3" s="89"/>
      <c r="D3" s="90"/>
      <c r="E3" s="91"/>
      <c r="F3" s="91"/>
      <c r="G3" s="92"/>
      <c r="H3" s="92"/>
      <c r="I3" s="84"/>
      <c r="J3" s="84"/>
      <c r="K3" s="84"/>
      <c r="L3" s="84"/>
      <c r="M3" s="84"/>
      <c r="N3" s="84"/>
    </row>
    <row r="4" spans="1:14" ht="60.75" customHeight="1" x14ac:dyDescent="0.2">
      <c r="A4" s="55" t="s">
        <v>46</v>
      </c>
      <c r="B4" s="56" t="s">
        <v>706</v>
      </c>
      <c r="C4" s="55" t="s">
        <v>31</v>
      </c>
      <c r="D4" s="57" t="s">
        <v>26</v>
      </c>
      <c r="E4" s="131" t="str">
        <f>'Annex 2 Designated EHV charges'!I10</f>
        <v>Import
Super Red
unit charge
(p/kWh)</v>
      </c>
      <c r="F4" s="131" t="str">
        <f>'Annex 2 Designated EHV charges'!J10</f>
        <v>Import
fixed charge
(p/day)</v>
      </c>
      <c r="G4" s="131" t="str">
        <f>'Annex 2 Designated EHV charges'!K10</f>
        <v>Import
capacity charge
(p/kVA/day)</v>
      </c>
      <c r="H4" s="131" t="str">
        <f>'Annex 2 Designated EHV charges'!L10</f>
        <v>Import
exceeded capacity charge
(p/kVA/day)</v>
      </c>
    </row>
    <row r="5" spans="1:14" ht="12.75" customHeight="1" x14ac:dyDescent="0.2">
      <c r="A5" s="97" t="str">
        <f t="array" ref="A5">IFERROR(INDEX('Annex 2 Designated EHV charges'!$A$11:$A$58, MATCH(0, IF(ISBLANK('Annex 2 Designated EHV charges'!$A$11:$A$58),1, COUNTIF(A$4:$A4, 'Annex 2 Designated EHV charges'!$A$11:$A$58)), 0)),"")</f>
        <v>21MOOR</v>
      </c>
      <c r="B5" s="97">
        <f>IF($A5="","",VLOOKUP($A5,'Annex 2 Designated EHV charges'!$A:$O,2,0))</f>
        <v>854</v>
      </c>
      <c r="C5" s="98" t="str">
        <f>IF($A5="","",VLOOKUP($A5,'Annex 2 Designated EHV charges'!$A:$O,3,0))</f>
        <v>1200062747376;1200062747385</v>
      </c>
      <c r="D5" s="97" t="str">
        <f>IF($A5="","",VLOOKUP($A5,'Annex 2 Designated EHV charges'!$A:$O,7,0))</f>
        <v>21MOOR</v>
      </c>
      <c r="E5" s="102">
        <f>IFERROR(IF(VLOOKUP($A5,'Annex 2 Designated EHV charges'!$A:$P,9,FALSE)=0,"",VLOOKUP($A5,'Annex 2 Designated EHV charges'!$A:$P,9,FALSE)),"")</f>
        <v>0.22500000000000001</v>
      </c>
      <c r="F5" s="103">
        <f>IFERROR(IF(VLOOKUP($A5,'Annex 2 Designated EHV charges'!$A:$P,10,FALSE)=0,"",VLOOKUP($A5,'Annex 2 Designated EHV charges'!$A:$P,10,FALSE)),"")</f>
        <v>9297.23</v>
      </c>
      <c r="G5" s="104">
        <f>IFERROR(IF(VLOOKUP($A5,'Annex 2 Designated EHV charges'!$A:$P,11,FALSE)=0,"",VLOOKUP($A5,'Annex 2 Designated EHV charges'!$A:$P,11,FALSE)),"")</f>
        <v>2.17</v>
      </c>
      <c r="H5" s="104">
        <f>IFERROR(IF(VLOOKUP($A5,'Annex 2 Designated EHV charges'!$A:$P,12,FALSE)=0,"",VLOOKUP($A5,'Annex 2 Designated EHV charges'!$A:$P,12,FALSE)),"")</f>
        <v>2.17</v>
      </c>
    </row>
    <row r="6" spans="1:14" ht="12.75" customHeight="1" x14ac:dyDescent="0.2">
      <c r="A6" s="97" t="str">
        <f t="array" ref="A6">IFERROR(INDEX('Annex 2 Designated EHV charges'!$A$11:$A$58, MATCH(0, IF(ISBLANK('Annex 2 Designated EHV charges'!$A$11:$A$58),1, COUNTIF(A$4:$A5, 'Annex 2 Designated EHV charges'!$A$11:$A$58)), 0)),"")</f>
        <v>22BSHP</v>
      </c>
      <c r="B6" s="97">
        <f>IF($A6="","",VLOOKUP($A6,'Annex 2 Designated EHV charges'!$A:$O,2,0))</f>
        <v>810</v>
      </c>
      <c r="C6" s="98" t="str">
        <f>IF($A6="","",VLOOKUP($A6,'Annex 2 Designated EHV charges'!$A:$O,3,0))</f>
        <v>1200062355497;1200062355502</v>
      </c>
      <c r="D6" s="97" t="str">
        <f>IF($A6="","",VLOOKUP($A6,'Annex 2 Designated EHV charges'!$A:$O,7,0))</f>
        <v>22BSHP</v>
      </c>
      <c r="E6" s="102">
        <f>IFERROR(IF(VLOOKUP($A6,'Annex 2 Designated EHV charges'!$A:$P,9,FALSE)=0,"",VLOOKUP($A6,'Annex 2 Designated EHV charges'!$A:$P,9,FALSE)),"")</f>
        <v>0.214</v>
      </c>
      <c r="F6" s="103">
        <f>IFERROR(IF(VLOOKUP($A6,'Annex 2 Designated EHV charges'!$A:$P,10,FALSE)=0,"",VLOOKUP($A6,'Annex 2 Designated EHV charges'!$A:$P,10,FALSE)),"")</f>
        <v>9297.23</v>
      </c>
      <c r="G6" s="104">
        <f>IFERROR(IF(VLOOKUP($A6,'Annex 2 Designated EHV charges'!$A:$P,11,FALSE)=0,"",VLOOKUP($A6,'Annex 2 Designated EHV charges'!$A:$P,11,FALSE)),"")</f>
        <v>2.44</v>
      </c>
      <c r="H6" s="104">
        <f>IFERROR(IF(VLOOKUP($A6,'Annex 2 Designated EHV charges'!$A:$P,12,FALSE)=0,"",VLOOKUP($A6,'Annex 2 Designated EHV charges'!$A:$P,12,FALSE)),"")</f>
        <v>2.44</v>
      </c>
    </row>
    <row r="7" spans="1:14" ht="12.75" customHeight="1" x14ac:dyDescent="0.2">
      <c r="A7" s="97" t="str">
        <f t="array" ref="A7">IFERROR(INDEX('Annex 2 Designated EHV charges'!$A$11:$A$58, MATCH(0, IF(ISBLANK('Annex 2 Designated EHV charges'!$A$11:$A$58),1, COUNTIF(A$4:$A6, 'Annex 2 Designated EHV charges'!$A$11:$A$58)), 0)),"")</f>
        <v>BISHPC</v>
      </c>
      <c r="B7" s="97">
        <f>IF($A7="","",VLOOKUP($A7,'Annex 2 Designated EHV charges'!$A:$O,2,0))</f>
        <v>811</v>
      </c>
      <c r="C7" s="98" t="str">
        <f>IF($A7="","",VLOOKUP($A7,'Annex 2 Designated EHV charges'!$A:$O,3,0))</f>
        <v>1200061143976;1200061143985</v>
      </c>
      <c r="D7" s="97" t="str">
        <f>IF($A7="","",VLOOKUP($A7,'Annex 2 Designated EHV charges'!$A:$O,7,0))</f>
        <v>BISHPC</v>
      </c>
      <c r="E7" s="102">
        <f>IFERROR(IF(VLOOKUP($A7,'Annex 2 Designated EHV charges'!$A:$P,9,FALSE)=0,"",VLOOKUP($A7,'Annex 2 Designated EHV charges'!$A:$P,9,FALSE)),"")</f>
        <v>0.19700000000000001</v>
      </c>
      <c r="F7" s="103">
        <f>IFERROR(IF(VLOOKUP($A7,'Annex 2 Designated EHV charges'!$A:$P,10,FALSE)=0,"",VLOOKUP($A7,'Annex 2 Designated EHV charges'!$A:$P,10,FALSE)),"")</f>
        <v>26051.02</v>
      </c>
      <c r="G7" s="104">
        <f>IFERROR(IF(VLOOKUP($A7,'Annex 2 Designated EHV charges'!$A:$P,11,FALSE)=0,"",VLOOKUP($A7,'Annex 2 Designated EHV charges'!$A:$P,11,FALSE)),"")</f>
        <v>2.58</v>
      </c>
      <c r="H7" s="104">
        <f>IFERROR(IF(VLOOKUP($A7,'Annex 2 Designated EHV charges'!$A:$P,12,FALSE)=0,"",VLOOKUP($A7,'Annex 2 Designated EHV charges'!$A:$P,12,FALSE)),"")</f>
        <v>2.58</v>
      </c>
    </row>
    <row r="8" spans="1:14" ht="12.75" customHeight="1" x14ac:dyDescent="0.2">
      <c r="A8" s="97" t="str">
        <f t="array" ref="A8">IFERROR(INDEX('Annex 2 Designated EHV charges'!$A$11:$A$58, MATCH(0, IF(ISBLANK('Annex 2 Designated EHV charges'!$A$11:$A$58),1, COUNTIF(A$4:$A7, 'Annex 2 Designated EHV charges'!$A$11:$A$58)), 0)),"")</f>
        <v>BLMBGN</v>
      </c>
      <c r="B8" s="97">
        <f>IF($A8="","",VLOOKUP($A8,'Annex 2 Designated EHV charges'!$A:$O,2,0))</f>
        <v>820</v>
      </c>
      <c r="C8" s="98" t="str">
        <f>IF($A8="","",VLOOKUP($A8,'Annex 2 Designated EHV charges'!$A:$O,3,0))</f>
        <v>1200061385700;1200061385710</v>
      </c>
      <c r="D8" s="97" t="str">
        <f>IF($A8="","",VLOOKUP($A8,'Annex 2 Designated EHV charges'!$A:$O,7,0))</f>
        <v>BLMBGN</v>
      </c>
      <c r="E8" s="102">
        <f>IFERROR(IF(VLOOKUP($A8,'Annex 2 Designated EHV charges'!$A:$P,9,FALSE)=0,"",VLOOKUP($A8,'Annex 2 Designated EHV charges'!$A:$P,9,FALSE)),"")</f>
        <v>0.23</v>
      </c>
      <c r="F8" s="103">
        <f>IFERROR(IF(VLOOKUP($A8,'Annex 2 Designated EHV charges'!$A:$P,10,FALSE)=0,"",VLOOKUP($A8,'Annex 2 Designated EHV charges'!$A:$P,10,FALSE)),"")</f>
        <v>9297.23</v>
      </c>
      <c r="G8" s="104">
        <f>IFERROR(IF(VLOOKUP($A8,'Annex 2 Designated EHV charges'!$A:$P,11,FALSE)=0,"",VLOOKUP($A8,'Annex 2 Designated EHV charges'!$A:$P,11,FALSE)),"")</f>
        <v>2.4500000000000002</v>
      </c>
      <c r="H8" s="104">
        <f>IFERROR(IF(VLOOKUP($A8,'Annex 2 Designated EHV charges'!$A:$P,12,FALSE)=0,"",VLOOKUP($A8,'Annex 2 Designated EHV charges'!$A:$P,12,FALSE)),"")</f>
        <v>2.4500000000000002</v>
      </c>
    </row>
    <row r="9" spans="1:14" ht="12.75" customHeight="1" x14ac:dyDescent="0.2">
      <c r="A9" s="97" t="str">
        <f t="array" ref="A9">IFERROR(INDEX('Annex 2 Designated EHV charges'!$A$11:$A$58, MATCH(0, IF(ISBLANK('Annex 2 Designated EHV charges'!$A$11:$A$58),1, COUNTIF(A$4:$A8, 'Annex 2 Designated EHV charges'!$A$11:$A$58)), 0)),"")</f>
        <v>BLMBGS</v>
      </c>
      <c r="B9" s="97">
        <f>IF($A9="","",VLOOKUP($A9,'Annex 2 Designated EHV charges'!$A:$O,2,0))</f>
        <v>821</v>
      </c>
      <c r="C9" s="98" t="str">
        <f>IF($A9="","",VLOOKUP($A9,'Annex 2 Designated EHV charges'!$A:$O,3,0))</f>
        <v>1200061385729;1200061385738</v>
      </c>
      <c r="D9" s="97" t="str">
        <f>IF($A9="","",VLOOKUP($A9,'Annex 2 Designated EHV charges'!$A:$O,7,0))</f>
        <v>BLMBGS</v>
      </c>
      <c r="E9" s="102">
        <f>IFERROR(IF(VLOOKUP($A9,'Annex 2 Designated EHV charges'!$A:$P,9,FALSE)=0,"",VLOOKUP($A9,'Annex 2 Designated EHV charges'!$A:$P,9,FALSE)),"")</f>
        <v>0.22500000000000001</v>
      </c>
      <c r="F9" s="103">
        <f>IFERROR(IF(VLOOKUP($A9,'Annex 2 Designated EHV charges'!$A:$P,10,FALSE)=0,"",VLOOKUP($A9,'Annex 2 Designated EHV charges'!$A:$P,10,FALSE)),"")</f>
        <v>1537.69</v>
      </c>
      <c r="G9" s="104">
        <f>IFERROR(IF(VLOOKUP($A9,'Annex 2 Designated EHV charges'!$A:$P,11,FALSE)=0,"",VLOOKUP($A9,'Annex 2 Designated EHV charges'!$A:$P,11,FALSE)),"")</f>
        <v>1.74</v>
      </c>
      <c r="H9" s="104">
        <f>IFERROR(IF(VLOOKUP($A9,'Annex 2 Designated EHV charges'!$A:$P,12,FALSE)=0,"",VLOOKUP($A9,'Annex 2 Designated EHV charges'!$A:$P,12,FALSE)),"")</f>
        <v>1.74</v>
      </c>
    </row>
    <row r="10" spans="1:14" ht="12.75" customHeight="1" x14ac:dyDescent="0.2">
      <c r="A10" s="97" t="str">
        <f t="array" ref="A10">IFERROR(INDEX('Annex 2 Designated EHV charges'!$A$11:$A$58, MATCH(0, IF(ISBLANK('Annex 2 Designated EHV charges'!$A$11:$A$58),1, COUNTIF(A$4:$A9, 'Annex 2 Designated EHV charges'!$A$11:$A$58)), 0)),"")</f>
        <v>BRDGTE</v>
      </c>
      <c r="B10" s="97">
        <f>IF($A10="","",VLOOKUP($A10,'Annex 2 Designated EHV charges'!$A:$O,2,0))</f>
        <v>805</v>
      </c>
      <c r="C10" s="98" t="str">
        <f>IF($A10="","",VLOOKUP($A10,'Annex 2 Designated EHV charges'!$A:$O,3,0))</f>
        <v>1200061148014;1200061148023</v>
      </c>
      <c r="D10" s="97" t="str">
        <f>IF($A10="","",VLOOKUP($A10,'Annex 2 Designated EHV charges'!$A:$O,7,0))</f>
        <v>BRDGTE</v>
      </c>
      <c r="E10" s="102">
        <f>IFERROR(IF(VLOOKUP($A10,'Annex 2 Designated EHV charges'!$A:$P,9,FALSE)=0,"",VLOOKUP($A10,'Annex 2 Designated EHV charges'!$A:$P,9,FALSE)),"")</f>
        <v>0.183</v>
      </c>
      <c r="F10" s="103">
        <f>IFERROR(IF(VLOOKUP($A10,'Annex 2 Designated EHV charges'!$A:$P,10,FALSE)=0,"",VLOOKUP($A10,'Annex 2 Designated EHV charges'!$A:$P,10,FALSE)),"")</f>
        <v>9297.23</v>
      </c>
      <c r="G10" s="104">
        <f>IFERROR(IF(VLOOKUP($A10,'Annex 2 Designated EHV charges'!$A:$P,11,FALSE)=0,"",VLOOKUP($A10,'Annex 2 Designated EHV charges'!$A:$P,11,FALSE)),"")</f>
        <v>3.14</v>
      </c>
      <c r="H10" s="104">
        <f>IFERROR(IF(VLOOKUP($A10,'Annex 2 Designated EHV charges'!$A:$P,12,FALSE)=0,"",VLOOKUP($A10,'Annex 2 Designated EHV charges'!$A:$P,12,FALSE)),"")</f>
        <v>3.14</v>
      </c>
    </row>
    <row r="11" spans="1:14" ht="12.75" customHeight="1" x14ac:dyDescent="0.2">
      <c r="A11" s="97" t="str">
        <f t="array" ref="A11">IFERROR(INDEX('Annex 2 Designated EHV charges'!$A$11:$A$58, MATCH(0, IF(ISBLANK('Annex 2 Designated EHV charges'!$A$11:$A$58),1, COUNTIF(A$4:$A10, 'Annex 2 Designated EHV charges'!$A$11:$A$58)), 0)),"")</f>
        <v>BRKFLD</v>
      </c>
      <c r="B11" s="97">
        <f>IF($A11="","",VLOOKUP($A11,'Annex 2 Designated EHV charges'!$A:$O,2,0))</f>
        <v>829</v>
      </c>
      <c r="C11" s="98" t="str">
        <f>IF($A11="","",VLOOKUP($A11,'Annex 2 Designated EHV charges'!$A:$O,3,0))</f>
        <v>1200061148060;1200061148079</v>
      </c>
      <c r="D11" s="97" t="str">
        <f>IF($A11="","",VLOOKUP($A11,'Annex 2 Designated EHV charges'!$A:$O,7,0))</f>
        <v>BRKFLD</v>
      </c>
      <c r="E11" s="102">
        <f>IFERROR(IF(VLOOKUP($A11,'Annex 2 Designated EHV charges'!$A:$P,9,FALSE)=0,"",VLOOKUP($A11,'Annex 2 Designated EHV charges'!$A:$P,9,FALSE)),"")</f>
        <v>0.222</v>
      </c>
      <c r="F11" s="103">
        <f>IFERROR(IF(VLOOKUP($A11,'Annex 2 Designated EHV charges'!$A:$P,10,FALSE)=0,"",VLOOKUP($A11,'Annex 2 Designated EHV charges'!$A:$P,10,FALSE)),"")</f>
        <v>9297.23</v>
      </c>
      <c r="G11" s="104">
        <f>IFERROR(IF(VLOOKUP($A11,'Annex 2 Designated EHV charges'!$A:$P,11,FALSE)=0,"",VLOOKUP($A11,'Annex 2 Designated EHV charges'!$A:$P,11,FALSE)),"")</f>
        <v>2.4500000000000002</v>
      </c>
      <c r="H11" s="104">
        <f>IFERROR(IF(VLOOKUP($A11,'Annex 2 Designated EHV charges'!$A:$P,12,FALSE)=0,"",VLOOKUP($A11,'Annex 2 Designated EHV charges'!$A:$P,12,FALSE)),"")</f>
        <v>2.4500000000000002</v>
      </c>
    </row>
    <row r="12" spans="1:14" ht="12.75" customHeight="1" x14ac:dyDescent="0.2">
      <c r="A12" s="97" t="str">
        <f t="array" ref="A12">IFERROR(INDEX('Annex 2 Designated EHV charges'!$A$11:$A$58, MATCH(0, IF(ISBLANK('Annex 2 Designated EHV charges'!$A$11:$A$58),1, COUNTIF(A$4:$A11, 'Annex 2 Designated EHV charges'!$A$11:$A$58)), 0)),"")</f>
        <v>BRMLEY</v>
      </c>
      <c r="B12" s="97">
        <f>IF($A12="","",VLOOKUP($A12,'Annex 2 Designated EHV charges'!$A:$O,2,0))</f>
        <v>0</v>
      </c>
      <c r="C12" s="98" t="str">
        <f>IF($A12="","",VLOOKUP($A12,'Annex 2 Designated EHV charges'!$A:$O,3,0))</f>
        <v>MSID: 1630</v>
      </c>
      <c r="D12" s="97" t="str">
        <f>IF($A12="","",VLOOKUP($A12,'Annex 2 Designated EHV charges'!$A:$O,7,0))</f>
        <v>BRMLEY</v>
      </c>
      <c r="E12" s="102">
        <f>IFERROR(IF(VLOOKUP($A12,'Annex 2 Designated EHV charges'!$A:$P,9,FALSE)=0,"",VLOOKUP($A12,'Annex 2 Designated EHV charges'!$A:$P,9,FALSE)),"")</f>
        <v>0.16300000000000001</v>
      </c>
      <c r="F12" s="103">
        <f>IFERROR(IF(VLOOKUP($A12,'Annex 2 Designated EHV charges'!$A:$P,10,FALSE)=0,"",VLOOKUP($A12,'Annex 2 Designated EHV charges'!$A:$P,10,FALSE)),"")</f>
        <v>53850.23</v>
      </c>
      <c r="G12" s="104">
        <f>IFERROR(IF(VLOOKUP($A12,'Annex 2 Designated EHV charges'!$A:$P,11,FALSE)=0,"",VLOOKUP($A12,'Annex 2 Designated EHV charges'!$A:$P,11,FALSE)),"")</f>
        <v>5.17</v>
      </c>
      <c r="H12" s="104">
        <f>IFERROR(IF(VLOOKUP($A12,'Annex 2 Designated EHV charges'!$A:$P,12,FALSE)=0,"",VLOOKUP($A12,'Annex 2 Designated EHV charges'!$A:$P,12,FALSE)),"")</f>
        <v>5.17</v>
      </c>
    </row>
    <row r="13" spans="1:14" ht="12.75" customHeight="1" x14ac:dyDescent="0.2">
      <c r="A13" s="97" t="str">
        <f t="array" ref="A13">IFERROR(INDEX('Annex 2 Designated EHV charges'!$A$11:$A$58, MATCH(0, IF(ISBLANK('Annex 2 Designated EHV charges'!$A$11:$A$58),1, COUNTIF(A$4:$A12, 'Annex 2 Designated EHV charges'!$A$11:$A$58)), 0)),"")</f>
        <v>CRLIMM</v>
      </c>
      <c r="B13" s="97">
        <f>IF($A13="","",VLOOKUP($A13,'Annex 2 Designated EHV charges'!$A:$O,2,0))</f>
        <v>812</v>
      </c>
      <c r="C13" s="98" t="str">
        <f>IF($A13="","",VLOOKUP($A13,'Annex 2 Designated EHV charges'!$A:$O,3,0))</f>
        <v>1200062090483;1200062090492</v>
      </c>
      <c r="D13" s="97" t="str">
        <f>IF($A13="","",VLOOKUP($A13,'Annex 2 Designated EHV charges'!$A:$O,7,0))</f>
        <v>CRLIMM</v>
      </c>
      <c r="E13" s="102">
        <f>IFERROR(IF(VLOOKUP($A13,'Annex 2 Designated EHV charges'!$A:$P,9,FALSE)=0,"",VLOOKUP($A13,'Annex 2 Designated EHV charges'!$A:$P,9,FALSE)),"")</f>
        <v>1E-3</v>
      </c>
      <c r="F13" s="103">
        <f>IFERROR(IF(VLOOKUP($A13,'Annex 2 Designated EHV charges'!$A:$P,10,FALSE)=0,"",VLOOKUP($A13,'Annex 2 Designated EHV charges'!$A:$P,10,FALSE)),"")</f>
        <v>67664.649999999994</v>
      </c>
      <c r="G13" s="104">
        <f>IFERROR(IF(VLOOKUP($A13,'Annex 2 Designated EHV charges'!$A:$P,11,FALSE)=0,"",VLOOKUP($A13,'Annex 2 Designated EHV charges'!$A:$P,11,FALSE)),"")</f>
        <v>1.19</v>
      </c>
      <c r="H13" s="104">
        <f>IFERROR(IF(VLOOKUP($A13,'Annex 2 Designated EHV charges'!$A:$P,12,FALSE)=0,"",VLOOKUP($A13,'Annex 2 Designated EHV charges'!$A:$P,12,FALSE)),"")</f>
        <v>1.19</v>
      </c>
    </row>
    <row r="14" spans="1:14" ht="12.75" customHeight="1" x14ac:dyDescent="0.2">
      <c r="A14" s="97" t="str">
        <f t="array" ref="A14">IFERROR(INDEX('Annex 2 Designated EHV charges'!$A$11:$A$58, MATCH(0, IF(ISBLANK('Annex 2 Designated EHV charges'!$A$11:$A$58),1, COUNTIF(A$4:$A13, 'Annex 2 Designated EHV charges'!$A$11:$A$58)), 0)),"")</f>
        <v>DART11</v>
      </c>
      <c r="B14" s="97">
        <f>IF($A14="","",VLOOKUP($A14,'Annex 2 Designated EHV charges'!$A:$O,2,0))</f>
        <v>0</v>
      </c>
      <c r="C14" s="98" t="str">
        <f>IF($A14="","",VLOOKUP($A14,'Annex 2 Designated EHV charges'!$A:$O,3,0))</f>
        <v>MSID: 1032</v>
      </c>
      <c r="D14" s="97" t="str">
        <f>IF($A14="","",VLOOKUP($A14,'Annex 2 Designated EHV charges'!$A:$O,7,0))</f>
        <v>DART11</v>
      </c>
      <c r="E14" s="102">
        <f>IFERROR(IF(VLOOKUP($A14,'Annex 2 Designated EHV charges'!$A:$P,9,FALSE)=0,"",VLOOKUP($A14,'Annex 2 Designated EHV charges'!$A:$P,9,FALSE)),"")</f>
        <v>0.36199999999999999</v>
      </c>
      <c r="F14" s="103">
        <f>IFERROR(IF(VLOOKUP($A14,'Annex 2 Designated EHV charges'!$A:$P,10,FALSE)=0,"",VLOOKUP($A14,'Annex 2 Designated EHV charges'!$A:$P,10,FALSE)),"")</f>
        <v>8702.1200000000008</v>
      </c>
      <c r="G14" s="104">
        <f>IFERROR(IF(VLOOKUP($A14,'Annex 2 Designated EHV charges'!$A:$P,11,FALSE)=0,"",VLOOKUP($A14,'Annex 2 Designated EHV charges'!$A:$P,11,FALSE)),"")</f>
        <v>6.91</v>
      </c>
      <c r="H14" s="104">
        <f>IFERROR(IF(VLOOKUP($A14,'Annex 2 Designated EHV charges'!$A:$P,12,FALSE)=0,"",VLOOKUP($A14,'Annex 2 Designated EHV charges'!$A:$P,12,FALSE)),"")</f>
        <v>6.91</v>
      </c>
    </row>
    <row r="15" spans="1:14" ht="12.75" customHeight="1" x14ac:dyDescent="0.2">
      <c r="A15" s="97" t="str">
        <f t="array" ref="A15">IFERROR(INDEX('Annex 2 Designated EHV charges'!$A$11:$A$58, MATCH(0, IF(ISBLANK('Annex 2 Designated EHV charges'!$A$11:$A$58),1, COUNTIF(A$4:$A14, 'Annex 2 Designated EHV charges'!$A$11:$A$58)), 0)),"")</f>
        <v>DART33</v>
      </c>
      <c r="B15" s="97">
        <f>IF($A15="","",VLOOKUP($A15,'Annex 2 Designated EHV charges'!$A:$O,2,0))</f>
        <v>0</v>
      </c>
      <c r="C15" s="98" t="str">
        <f>IF($A15="","",VLOOKUP($A15,'Annex 2 Designated EHV charges'!$A:$O,3,0))</f>
        <v>MSID: 1032</v>
      </c>
      <c r="D15" s="97" t="str">
        <f>IF($A15="","",VLOOKUP($A15,'Annex 2 Designated EHV charges'!$A:$O,7,0))</f>
        <v>DART33</v>
      </c>
      <c r="E15" s="102">
        <f>IFERROR(IF(VLOOKUP($A15,'Annex 2 Designated EHV charges'!$A:$P,9,FALSE)=0,"",VLOOKUP($A15,'Annex 2 Designated EHV charges'!$A:$P,9,FALSE)),"")</f>
        <v>0.76300000000000001</v>
      </c>
      <c r="F15" s="103">
        <f>IFERROR(IF(VLOOKUP($A15,'Annex 2 Designated EHV charges'!$A:$P,10,FALSE)=0,"",VLOOKUP($A15,'Annex 2 Designated EHV charges'!$A:$P,10,FALSE)),"")</f>
        <v>25455.919999999998</v>
      </c>
      <c r="G15" s="104">
        <f>IFERROR(IF(VLOOKUP($A15,'Annex 2 Designated EHV charges'!$A:$P,11,FALSE)=0,"",VLOOKUP($A15,'Annex 2 Designated EHV charges'!$A:$P,11,FALSE)),"")</f>
        <v>6.63</v>
      </c>
      <c r="H15" s="104">
        <f>IFERROR(IF(VLOOKUP($A15,'Annex 2 Designated EHV charges'!$A:$P,12,FALSE)=0,"",VLOOKUP($A15,'Annex 2 Designated EHV charges'!$A:$P,12,FALSE)),"")</f>
        <v>6.63</v>
      </c>
    </row>
    <row r="16" spans="1:14" ht="12.75" customHeight="1" x14ac:dyDescent="0.2">
      <c r="A16" s="97" t="str">
        <f t="array" ref="A16">IFERROR(INDEX('Annex 2 Designated EHV charges'!$A$11:$A$58, MATCH(0, IF(ISBLANK('Annex 2 Designated EHV charges'!$A$11:$A$58),1, COUNTIF(A$4:$A15, 'Annex 2 Designated EHV charges'!$A$11:$A$58)), 0)),"")</f>
        <v>EPNLEI</v>
      </c>
      <c r="B16" s="97">
        <f>IF($A16="","",VLOOKUP($A16,'Annex 2 Designated EHV charges'!$A:$O,2,0))</f>
        <v>0</v>
      </c>
      <c r="C16" s="98" t="str">
        <f>IF($A16="","",VLOOKUP($A16,'Annex 2 Designated EHV charges'!$A:$O,3,0))</f>
        <v>MSID: 1628</v>
      </c>
      <c r="D16" s="97" t="str">
        <f>IF($A16="","",VLOOKUP($A16,'Annex 2 Designated EHV charges'!$A:$O,7,0))</f>
        <v>EPNLEI</v>
      </c>
      <c r="E16" s="102">
        <f>IFERROR(IF(VLOOKUP($A16,'Annex 2 Designated EHV charges'!$A:$P,9,FALSE)=0,"",VLOOKUP($A16,'Annex 2 Designated EHV charges'!$A:$P,9,FALSE)),"")</f>
        <v>2.1999999999999999E-2</v>
      </c>
      <c r="F16" s="103">
        <f>IFERROR(IF(VLOOKUP($A16,'Annex 2 Designated EHV charges'!$A:$P,10,FALSE)=0,"",VLOOKUP($A16,'Annex 2 Designated EHV charges'!$A:$P,10,FALSE)),"")</f>
        <v>53850.23</v>
      </c>
      <c r="G16" s="104">
        <f>IFERROR(IF(VLOOKUP($A16,'Annex 2 Designated EHV charges'!$A:$P,11,FALSE)=0,"",VLOOKUP($A16,'Annex 2 Designated EHV charges'!$A:$P,11,FALSE)),"")</f>
        <v>4.6100000000000003</v>
      </c>
      <c r="H16" s="104">
        <f>IFERROR(IF(VLOOKUP($A16,'Annex 2 Designated EHV charges'!$A:$P,12,FALSE)=0,"",VLOOKUP($A16,'Annex 2 Designated EHV charges'!$A:$P,12,FALSE)),"")</f>
        <v>4.6100000000000003</v>
      </c>
    </row>
    <row r="17" spans="1:8" ht="12.75" customHeight="1" x14ac:dyDescent="0.2">
      <c r="A17" s="97" t="str">
        <f t="array" ref="A17">IFERROR(INDEX('Annex 2 Designated EHV charges'!$A$11:$A$58, MATCH(0, IF(ISBLANK('Annex 2 Designated EHV charges'!$A$11:$A$58),1, COUNTIF(A$4:$A16, 'Annex 2 Designated EHV charges'!$A$11:$A$58)), 0)),"")</f>
        <v>FENAVE</v>
      </c>
      <c r="B17" s="97">
        <f>IF($A17="","",VLOOKUP($A17,'Annex 2 Designated EHV charges'!$A:$O,2,0))</f>
        <v>813</v>
      </c>
      <c r="C17" s="98" t="str">
        <f>IF($A17="","",VLOOKUP($A17,'Annex 2 Designated EHV charges'!$A:$O,3,0))</f>
        <v>1200062132159;1200062132168</v>
      </c>
      <c r="D17" s="97" t="str">
        <f>IF($A17="","",VLOOKUP($A17,'Annex 2 Designated EHV charges'!$A:$O,7,0))</f>
        <v>FENAVE</v>
      </c>
      <c r="E17" s="102">
        <f>IFERROR(IF(VLOOKUP($A17,'Annex 2 Designated EHV charges'!$A:$P,9,FALSE)=0,"",VLOOKUP($A17,'Annex 2 Designated EHV charges'!$A:$P,9,FALSE)),"")</f>
        <v>0.214</v>
      </c>
      <c r="F17" s="103">
        <f>IFERROR(IF(VLOOKUP($A17,'Annex 2 Designated EHV charges'!$A:$P,10,FALSE)=0,"",VLOOKUP($A17,'Annex 2 Designated EHV charges'!$A:$P,10,FALSE)),"")</f>
        <v>9297.23</v>
      </c>
      <c r="G17" s="104">
        <f>IFERROR(IF(VLOOKUP($A17,'Annex 2 Designated EHV charges'!$A:$P,11,FALSE)=0,"",VLOOKUP($A17,'Annex 2 Designated EHV charges'!$A:$P,11,FALSE)),"")</f>
        <v>2.0099999999999998</v>
      </c>
      <c r="H17" s="104">
        <f>IFERROR(IF(VLOOKUP($A17,'Annex 2 Designated EHV charges'!$A:$P,12,FALSE)=0,"",VLOOKUP($A17,'Annex 2 Designated EHV charges'!$A:$P,12,FALSE)),"")</f>
        <v>2.0099999999999998</v>
      </c>
    </row>
    <row r="18" spans="1:8" ht="12.75" customHeight="1" x14ac:dyDescent="0.2">
      <c r="A18" s="97" t="str">
        <f t="array" ref="A18">IFERROR(INDEX('Annex 2 Designated EHV charges'!$A$11:$A$58, MATCH(0, IF(ISBLANK('Annex 2 Designated EHV charges'!$A$11:$A$58),1, COUNTIF(A$4:$A17, 'Annex 2 Designated EHV charges'!$A$11:$A$58)), 0)),"")</f>
        <v>FENCHS</v>
      </c>
      <c r="B18" s="97">
        <f>IF($A18="","",VLOOKUP($A18,'Annex 2 Designated EHV charges'!$A:$O,2,0))</f>
        <v>800</v>
      </c>
      <c r="C18" s="98" t="str">
        <f>IF($A18="","",VLOOKUP($A18,'Annex 2 Designated EHV charges'!$A:$O,3,0))</f>
        <v>1200061144029;1200061144038</v>
      </c>
      <c r="D18" s="97" t="str">
        <f>IF($A18="","",VLOOKUP($A18,'Annex 2 Designated EHV charges'!$A:$O,7,0))</f>
        <v>FENCHS</v>
      </c>
      <c r="E18" s="102">
        <f>IFERROR(IF(VLOOKUP($A18,'Annex 2 Designated EHV charges'!$A:$P,9,FALSE)=0,"",VLOOKUP($A18,'Annex 2 Designated EHV charges'!$A:$P,9,FALSE)),"")</f>
        <v>0.32600000000000001</v>
      </c>
      <c r="F18" s="103">
        <f>IFERROR(IF(VLOOKUP($A18,'Annex 2 Designated EHV charges'!$A:$P,10,FALSE)=0,"",VLOOKUP($A18,'Annex 2 Designated EHV charges'!$A:$P,10,FALSE)),"")</f>
        <v>9297.23</v>
      </c>
      <c r="G18" s="104">
        <f>IFERROR(IF(VLOOKUP($A18,'Annex 2 Designated EHV charges'!$A:$P,11,FALSE)=0,"",VLOOKUP($A18,'Annex 2 Designated EHV charges'!$A:$P,11,FALSE)),"")</f>
        <v>2.81</v>
      </c>
      <c r="H18" s="104">
        <f>IFERROR(IF(VLOOKUP($A18,'Annex 2 Designated EHV charges'!$A:$P,12,FALSE)=0,"",VLOOKUP($A18,'Annex 2 Designated EHV charges'!$A:$P,12,FALSE)),"")</f>
        <v>2.81</v>
      </c>
    </row>
    <row r="19" spans="1:8" ht="12.75" customHeight="1" x14ac:dyDescent="0.2">
      <c r="A19" s="97" t="str">
        <f t="array" ref="A19">IFERROR(INDEX('Annex 2 Designated EHV charges'!$A$11:$A$58, MATCH(0, IF(ISBLANK('Annex 2 Designated EHV charges'!$A$11:$A$58),1, COUNTIF(A$4:$A18, 'Annex 2 Designated EHV charges'!$A$11:$A$58)), 0)),"")</f>
        <v>GBLSWI</v>
      </c>
      <c r="B19" s="97">
        <f>IF($A19="","",VLOOKUP($A19,'Annex 2 Designated EHV charges'!$A:$O,2,0))</f>
        <v>843</v>
      </c>
      <c r="C19" s="98" t="str">
        <f>IF($A19="","",VLOOKUP($A19,'Annex 2 Designated EHV charges'!$A:$O,3,0))</f>
        <v>1200050913681;1200050913690;1200050913706;1200050913715</v>
      </c>
      <c r="D19" s="97" t="str">
        <f>IF($A19="","",VLOOKUP($A19,'Annex 2 Designated EHV charges'!$A:$O,7,0))</f>
        <v>GBLSWI</v>
      </c>
      <c r="E19" s="102">
        <f>IFERROR(IF(VLOOKUP($A19,'Annex 2 Designated EHV charges'!$A:$P,9,FALSE)=0,"",VLOOKUP($A19,'Annex 2 Designated EHV charges'!$A:$P,9,FALSE)),"")</f>
        <v>1E-3</v>
      </c>
      <c r="F19" s="103">
        <f>IFERROR(IF(VLOOKUP($A19,'Annex 2 Designated EHV charges'!$A:$P,10,FALSE)=0,"",VLOOKUP($A19,'Annex 2 Designated EHV charges'!$A:$P,10,FALSE)),"")</f>
        <v>65887.759999999995</v>
      </c>
      <c r="G19" s="104">
        <f>IFERROR(IF(VLOOKUP($A19,'Annex 2 Designated EHV charges'!$A:$P,11,FALSE)=0,"",VLOOKUP($A19,'Annex 2 Designated EHV charges'!$A:$P,11,FALSE)),"")</f>
        <v>1.89</v>
      </c>
      <c r="H19" s="104">
        <f>IFERROR(IF(VLOOKUP($A19,'Annex 2 Designated EHV charges'!$A:$P,12,FALSE)=0,"",VLOOKUP($A19,'Annex 2 Designated EHV charges'!$A:$P,12,FALSE)),"")</f>
        <v>1.89</v>
      </c>
    </row>
    <row r="20" spans="1:8" ht="12.75" customHeight="1" x14ac:dyDescent="0.2">
      <c r="A20" s="97" t="str">
        <f t="array" ref="A20">IFERROR(INDEX('Annex 2 Designated EHV charges'!$A$11:$A$58, MATCH(0, IF(ISBLANK('Annex 2 Designated EHV charges'!$A$11:$A$58),1, COUNTIF(A$4:$A19, 'Annex 2 Designated EHV charges'!$A$11:$A$58)), 0)),"")</f>
        <v>KNGLPN</v>
      </c>
      <c r="B20" s="97">
        <f>IF($A20="","",VLOOKUP($A20,'Annex 2 Designated EHV charges'!$A:$O,2,0))</f>
        <v>0</v>
      </c>
      <c r="C20" s="98" t="str">
        <f>IF($A20="","",VLOOKUP($A20,'Annex 2 Designated EHV charges'!$A:$O,3,0))</f>
        <v>MSID: 1027</v>
      </c>
      <c r="D20" s="97" t="str">
        <f>IF($A20="","",VLOOKUP($A20,'Annex 2 Designated EHV charges'!$A:$O,7,0))</f>
        <v>KNGLPN</v>
      </c>
      <c r="E20" s="102" t="str">
        <f>IFERROR(IF(VLOOKUP($A20,'Annex 2 Designated EHV charges'!$A:$P,9,FALSE)=0,"",VLOOKUP($A20,'Annex 2 Designated EHV charges'!$A:$P,9,FALSE)),"")</f>
        <v/>
      </c>
      <c r="F20" s="103">
        <f>IFERROR(IF(VLOOKUP($A20,'Annex 2 Designated EHV charges'!$A:$P,10,FALSE)=0,"",VLOOKUP($A20,'Annex 2 Designated EHV charges'!$A:$P,10,FALSE)),"")</f>
        <v>8702.1200000000008</v>
      </c>
      <c r="G20" s="104">
        <f>IFERROR(IF(VLOOKUP($A20,'Annex 2 Designated EHV charges'!$A:$P,11,FALSE)=0,"",VLOOKUP($A20,'Annex 2 Designated EHV charges'!$A:$P,11,FALSE)),"")</f>
        <v>4.2300000000000004</v>
      </c>
      <c r="H20" s="104">
        <f>IFERROR(IF(VLOOKUP($A20,'Annex 2 Designated EHV charges'!$A:$P,12,FALSE)=0,"",VLOOKUP($A20,'Annex 2 Designated EHV charges'!$A:$P,12,FALSE)),"")</f>
        <v>4.2300000000000004</v>
      </c>
    </row>
    <row r="21" spans="1:8" ht="12.75" customHeight="1" x14ac:dyDescent="0.2">
      <c r="A21" s="97" t="str">
        <f t="array" ref="A21">IFERROR(INDEX('Annex 2 Designated EHV charges'!$A$11:$A$58, MATCH(0, IF(ISBLANK('Annex 2 Designated EHV charges'!$A$11:$A$58),1, COUNTIF(A$4:$A20, 'Annex 2 Designated EHV charges'!$A$11:$A$58)), 0)),"")</f>
        <v>LEDNHS</v>
      </c>
      <c r="B21" s="97">
        <f>IF($A21="","",VLOOKUP($A21,'Annex 2 Designated EHV charges'!$A:$O,2,0))</f>
        <v>808</v>
      </c>
      <c r="C21" s="98" t="str">
        <f>IF($A21="","",VLOOKUP($A21,'Annex 2 Designated EHV charges'!$A:$O,3,0))</f>
        <v>1200061144065;1200061144074</v>
      </c>
      <c r="D21" s="97" t="str">
        <f>IF($A21="","",VLOOKUP($A21,'Annex 2 Designated EHV charges'!$A:$O,7,0))</f>
        <v>LEDNHS</v>
      </c>
      <c r="E21" s="102">
        <f>IFERROR(IF(VLOOKUP($A21,'Annex 2 Designated EHV charges'!$A:$P,9,FALSE)=0,"",VLOOKUP($A21,'Annex 2 Designated EHV charges'!$A:$P,9,FALSE)),"")</f>
        <v>0.20399999999999999</v>
      </c>
      <c r="F21" s="103">
        <f>IFERROR(IF(VLOOKUP($A21,'Annex 2 Designated EHV charges'!$A:$P,10,FALSE)=0,"",VLOOKUP($A21,'Annex 2 Designated EHV charges'!$A:$P,10,FALSE)),"")</f>
        <v>9297.23</v>
      </c>
      <c r="G21" s="104">
        <f>IFERROR(IF(VLOOKUP($A21,'Annex 2 Designated EHV charges'!$A:$P,11,FALSE)=0,"",VLOOKUP($A21,'Annex 2 Designated EHV charges'!$A:$P,11,FALSE)),"")</f>
        <v>2.57</v>
      </c>
      <c r="H21" s="104">
        <f>IFERROR(IF(VLOOKUP($A21,'Annex 2 Designated EHV charges'!$A:$P,12,FALSE)=0,"",VLOOKUP($A21,'Annex 2 Designated EHV charges'!$A:$P,12,FALSE)),"")</f>
        <v>2.57</v>
      </c>
    </row>
    <row r="22" spans="1:8" ht="12.75" customHeight="1" x14ac:dyDescent="0.2">
      <c r="A22" s="97" t="str">
        <f t="array" ref="A22">IFERROR(INDEX('Annex 2 Designated EHV charges'!$A$11:$A$58, MATCH(0, IF(ISBLANK('Annex 2 Designated EHV charges'!$A$11:$A$58),1, COUNTIF(A$4:$A21, 'Annex 2 Designated EHV charges'!$A$11:$A$58)), 0)),"")</f>
        <v>LIMEST</v>
      </c>
      <c r="B22" s="97">
        <f>IF($A22="","",VLOOKUP($A22,'Annex 2 Designated EHV charges'!$A:$O,2,0))</f>
        <v>814</v>
      </c>
      <c r="C22" s="98" t="str">
        <f>IF($A22="","",VLOOKUP($A22,'Annex 2 Designated EHV charges'!$A:$O,3,0))</f>
        <v>1200062132006;1200062132015</v>
      </c>
      <c r="D22" s="97" t="str">
        <f>IF($A22="","",VLOOKUP($A22,'Annex 2 Designated EHV charges'!$A:$O,7,0))</f>
        <v>LIMEST</v>
      </c>
      <c r="E22" s="102">
        <f>IFERROR(IF(VLOOKUP($A22,'Annex 2 Designated EHV charges'!$A:$P,9,FALSE)=0,"",VLOOKUP($A22,'Annex 2 Designated EHV charges'!$A:$P,9,FALSE)),"")</f>
        <v>0.221</v>
      </c>
      <c r="F22" s="103">
        <f>IFERROR(IF(VLOOKUP($A22,'Annex 2 Designated EHV charges'!$A:$P,10,FALSE)=0,"",VLOOKUP($A22,'Annex 2 Designated EHV charges'!$A:$P,10,FALSE)),"")</f>
        <v>9297.23</v>
      </c>
      <c r="G22" s="104">
        <f>IFERROR(IF(VLOOKUP($A22,'Annex 2 Designated EHV charges'!$A:$P,11,FALSE)=0,"",VLOOKUP($A22,'Annex 2 Designated EHV charges'!$A:$P,11,FALSE)),"")</f>
        <v>2.33</v>
      </c>
      <c r="H22" s="104">
        <f>IFERROR(IF(VLOOKUP($A22,'Annex 2 Designated EHV charges'!$A:$P,12,FALSE)=0,"",VLOOKUP($A22,'Annex 2 Designated EHV charges'!$A:$P,12,FALSE)),"")</f>
        <v>2.33</v>
      </c>
    </row>
    <row r="23" spans="1:8" ht="12.75" customHeight="1" x14ac:dyDescent="0.2">
      <c r="A23" s="97" t="str">
        <f t="array" ref="A23">IFERROR(INDEX('Annex 2 Designated EHV charges'!$A$11:$A$58, MATCH(0, IF(ISBLANK('Annex 2 Designated EHV charges'!$A$11:$A$58),1, COUNTIF(A$4:$A22, 'Annex 2 Designated EHV charges'!$A$11:$A$58)), 0)),"")</f>
        <v>LNWAL1</v>
      </c>
      <c r="B23" s="97">
        <f>IF($A23="","",VLOOKUP($A23,'Annex 2 Designated EHV charges'!$A:$O,2,0))</f>
        <v>816</v>
      </c>
      <c r="C23" s="98" t="str">
        <f>IF($A23="","",VLOOKUP($A23,'Annex 2 Designated EHV charges'!$A:$O,3,0))</f>
        <v>1200061148194;1200061148200</v>
      </c>
      <c r="D23" s="97" t="str">
        <f>IF($A23="","",VLOOKUP($A23,'Annex 2 Designated EHV charges'!$A:$O,7,0))</f>
        <v>LNWAL1</v>
      </c>
      <c r="E23" s="102">
        <f>IFERROR(IF(VLOOKUP($A23,'Annex 2 Designated EHV charges'!$A:$P,9,FALSE)=0,"",VLOOKUP($A23,'Annex 2 Designated EHV charges'!$A:$P,9,FALSE)),"")</f>
        <v>0.219</v>
      </c>
      <c r="F23" s="103">
        <f>IFERROR(IF(VLOOKUP($A23,'Annex 2 Designated EHV charges'!$A:$P,10,FALSE)=0,"",VLOOKUP($A23,'Annex 2 Designated EHV charges'!$A:$P,10,FALSE)),"")</f>
        <v>1537.69</v>
      </c>
      <c r="G23" s="104">
        <f>IFERROR(IF(VLOOKUP($A23,'Annex 2 Designated EHV charges'!$A:$P,11,FALSE)=0,"",VLOOKUP($A23,'Annex 2 Designated EHV charges'!$A:$P,11,FALSE)),"")</f>
        <v>3.23</v>
      </c>
      <c r="H23" s="104">
        <f>IFERROR(IF(VLOOKUP($A23,'Annex 2 Designated EHV charges'!$A:$P,12,FALSE)=0,"",VLOOKUP($A23,'Annex 2 Designated EHV charges'!$A:$P,12,FALSE)),"")</f>
        <v>3.23</v>
      </c>
    </row>
    <row r="24" spans="1:8" ht="12.75" customHeight="1" x14ac:dyDescent="0.2">
      <c r="A24" s="97" t="str">
        <f t="array" ref="A24">IFERROR(INDEX('Annex 2 Designated EHV charges'!$A$11:$A$58, MATCH(0, IF(ISBLANK('Annex 2 Designated EHV charges'!$A$11:$A$58),1, COUNTIF(A$4:$A23, 'Annex 2 Designated EHV charges'!$A$11:$A$58)), 0)),"")</f>
        <v>LNWALL</v>
      </c>
      <c r="B24" s="97">
        <f>IF($A24="","",VLOOKUP($A24,'Annex 2 Designated EHV charges'!$A:$O,2,0))</f>
        <v>816</v>
      </c>
      <c r="C24" s="98" t="str">
        <f>IF($A24="","",VLOOKUP($A24,'Annex 2 Designated EHV charges'!$A:$O,3,0))</f>
        <v>1200061953070;1200061953089</v>
      </c>
      <c r="D24" s="97" t="str">
        <f>IF($A24="","",VLOOKUP($A24,'Annex 2 Designated EHV charges'!$A:$O,7,0))</f>
        <v>LNWALL</v>
      </c>
      <c r="E24" s="102">
        <f>IFERROR(IF(VLOOKUP($A24,'Annex 2 Designated EHV charges'!$A:$P,9,FALSE)=0,"",VLOOKUP($A24,'Annex 2 Designated EHV charges'!$A:$P,9,FALSE)),"")</f>
        <v>0.219</v>
      </c>
      <c r="F24" s="103">
        <f>IFERROR(IF(VLOOKUP($A24,'Annex 2 Designated EHV charges'!$A:$P,10,FALSE)=0,"",VLOOKUP($A24,'Annex 2 Designated EHV charges'!$A:$P,10,FALSE)),"")</f>
        <v>9297.23</v>
      </c>
      <c r="G24" s="104">
        <f>IFERROR(IF(VLOOKUP($A24,'Annex 2 Designated EHV charges'!$A:$P,11,FALSE)=0,"",VLOOKUP($A24,'Annex 2 Designated EHV charges'!$A:$P,11,FALSE)),"")</f>
        <v>1.37</v>
      </c>
      <c r="H24" s="104">
        <f>IFERROR(IF(VLOOKUP($A24,'Annex 2 Designated EHV charges'!$A:$P,12,FALSE)=0,"",VLOOKUP($A24,'Annex 2 Designated EHV charges'!$A:$P,12,FALSE)),"")</f>
        <v>1.37</v>
      </c>
    </row>
    <row r="25" spans="1:8" ht="12.75" customHeight="1" x14ac:dyDescent="0.2">
      <c r="A25" s="97" t="str">
        <f t="array" ref="A25">IFERROR(INDEX('Annex 2 Designated EHV charges'!$A$11:$A$58, MATCH(0, IF(ISBLANK('Annex 2 Designated EHV charges'!$A$11:$A$58),1, COUNTIF(A$4:$A24, 'Annex 2 Designated EHV charges'!$A$11:$A$58)), 0)),"")</f>
        <v>LU_ACT</v>
      </c>
      <c r="B25" s="97">
        <f>IF($A25="","",VLOOKUP($A25,'Annex 2 Designated EHV charges'!$A:$O,2,0))</f>
        <v>0</v>
      </c>
      <c r="C25" s="98" t="str">
        <f>IF($A25="","",VLOOKUP($A25,'Annex 2 Designated EHV charges'!$A:$O,3,0))</f>
        <v>MSID: 1631</v>
      </c>
      <c r="D25" s="97" t="str">
        <f>IF($A25="","",VLOOKUP($A25,'Annex 2 Designated EHV charges'!$A:$O,7,0))</f>
        <v>LU_ACT</v>
      </c>
      <c r="E25" s="102" t="str">
        <f>IFERROR(IF(VLOOKUP($A25,'Annex 2 Designated EHV charges'!$A:$P,9,FALSE)=0,"",VLOOKUP($A25,'Annex 2 Designated EHV charges'!$A:$P,9,FALSE)),"")</f>
        <v/>
      </c>
      <c r="F25" s="103">
        <f>IFERROR(IF(VLOOKUP($A25,'Annex 2 Designated EHV charges'!$A:$P,10,FALSE)=0,"",VLOOKUP($A25,'Annex 2 Designated EHV charges'!$A:$P,10,FALSE)),"")</f>
        <v>9096.35</v>
      </c>
      <c r="G25" s="104">
        <f>IFERROR(IF(VLOOKUP($A25,'Annex 2 Designated EHV charges'!$A:$P,11,FALSE)=0,"",VLOOKUP($A25,'Annex 2 Designated EHV charges'!$A:$P,11,FALSE)),"")</f>
        <v>2.2000000000000002</v>
      </c>
      <c r="H25" s="104">
        <f>IFERROR(IF(VLOOKUP($A25,'Annex 2 Designated EHV charges'!$A:$P,12,FALSE)=0,"",VLOOKUP($A25,'Annex 2 Designated EHV charges'!$A:$P,12,FALSE)),"")</f>
        <v>2.2000000000000002</v>
      </c>
    </row>
    <row r="26" spans="1:8" ht="12.75" customHeight="1" x14ac:dyDescent="0.2">
      <c r="A26" s="97" t="str">
        <f t="array" ref="A26">IFERROR(INDEX('Annex 2 Designated EHV charges'!$A$11:$A$58, MATCH(0, IF(ISBLANK('Annex 2 Designated EHV charges'!$A$11:$A$58),1, COUNTIF(A$4:$A25, 'Annex 2 Designated EHV charges'!$A$11:$A$58)), 0)),"")</f>
        <v>LU_CAN</v>
      </c>
      <c r="B26" s="97">
        <f>IF($A26="","",VLOOKUP($A26,'Annex 2 Designated EHV charges'!$A:$O,2,0))</f>
        <v>818</v>
      </c>
      <c r="C26" s="98" t="str">
        <f>IF($A26="","",VLOOKUP($A26,'Annex 2 Designated EHV charges'!$A:$O,3,0))</f>
        <v>1200060323207;1200060323216</v>
      </c>
      <c r="D26" s="97" t="str">
        <f>IF($A26="","",VLOOKUP($A26,'Annex 2 Designated EHV charges'!$A:$O,7,0))</f>
        <v>LU_CAN</v>
      </c>
      <c r="E26" s="102" t="str">
        <f>IFERROR(IF(VLOOKUP($A26,'Annex 2 Designated EHV charges'!$A:$P,9,FALSE)=0,"",VLOOKUP($A26,'Annex 2 Designated EHV charges'!$A:$P,9,FALSE)),"")</f>
        <v/>
      </c>
      <c r="F26" s="103">
        <f>IFERROR(IF(VLOOKUP($A26,'Annex 2 Designated EHV charges'!$A:$P,10,FALSE)=0,"",VLOOKUP($A26,'Annex 2 Designated EHV charges'!$A:$P,10,FALSE)),"")</f>
        <v>64925.41</v>
      </c>
      <c r="G26" s="104">
        <f>IFERROR(IF(VLOOKUP($A26,'Annex 2 Designated EHV charges'!$A:$P,11,FALSE)=0,"",VLOOKUP($A26,'Annex 2 Designated EHV charges'!$A:$P,11,FALSE)),"")</f>
        <v>2.11</v>
      </c>
      <c r="H26" s="104">
        <f>IFERROR(IF(VLOOKUP($A26,'Annex 2 Designated EHV charges'!$A:$P,12,FALSE)=0,"",VLOOKUP($A26,'Annex 2 Designated EHV charges'!$A:$P,12,FALSE)),"")</f>
        <v>2.11</v>
      </c>
    </row>
    <row r="27" spans="1:8" ht="12.75" customHeight="1" x14ac:dyDescent="0.2">
      <c r="A27" s="97" t="str">
        <f t="array" ref="A27">IFERROR(INDEX('Annex 2 Designated EHV charges'!$A$11:$A$58, MATCH(0, IF(ISBLANK('Annex 2 Designated EHV charges'!$A$11:$A$58),1, COUNTIF(A$4:$A26, 'Annex 2 Designated EHV charges'!$A$11:$A$58)), 0)),"")</f>
        <v>LU_CHA</v>
      </c>
      <c r="B27" s="97">
        <f>IF($A27="","",VLOOKUP($A27,'Annex 2 Designated EHV charges'!$A:$O,2,0))</f>
        <v>801</v>
      </c>
      <c r="C27" s="98" t="str">
        <f>IF($A27="","",VLOOKUP($A27,'Annex 2 Designated EHV charges'!$A:$O,3,0))</f>
        <v>1200061231921;1200061231930;1200061231940;1200061231959</v>
      </c>
      <c r="D27" s="97" t="str">
        <f>IF($A27="","",VLOOKUP($A27,'Annex 2 Designated EHV charges'!$A:$O,7,0))</f>
        <v>LU_CHA</v>
      </c>
      <c r="E27" s="102" t="str">
        <f>IFERROR(IF(VLOOKUP($A27,'Annex 2 Designated EHV charges'!$A:$P,9,FALSE)=0,"",VLOOKUP($A27,'Annex 2 Designated EHV charges'!$A:$P,9,FALSE)),"")</f>
        <v/>
      </c>
      <c r="F27" s="103">
        <f>IFERROR(IF(VLOOKUP($A27,'Annex 2 Designated EHV charges'!$A:$P,10,FALSE)=0,"",VLOOKUP($A27,'Annex 2 Designated EHV charges'!$A:$P,10,FALSE)),"")</f>
        <v>65537.61</v>
      </c>
      <c r="G27" s="104">
        <f>IFERROR(IF(VLOOKUP($A27,'Annex 2 Designated EHV charges'!$A:$P,11,FALSE)=0,"",VLOOKUP($A27,'Annex 2 Designated EHV charges'!$A:$P,11,FALSE)),"")</f>
        <v>1.22</v>
      </c>
      <c r="H27" s="104">
        <f>IFERROR(IF(VLOOKUP($A27,'Annex 2 Designated EHV charges'!$A:$P,12,FALSE)=0,"",VLOOKUP($A27,'Annex 2 Designated EHV charges'!$A:$P,12,FALSE)),"")</f>
        <v>1.22</v>
      </c>
    </row>
    <row r="28" spans="1:8" ht="12.75" customHeight="1" x14ac:dyDescent="0.2">
      <c r="A28" s="97" t="str">
        <f t="array" ref="A28">IFERROR(INDEX('Annex 2 Designated EHV charges'!$A$11:$A$58, MATCH(0, IF(ISBLANK('Annex 2 Designated EHV charges'!$A$11:$A$58),1, COUNTIF(A$4:$A27, 'Annex 2 Designated EHV charges'!$A$11:$A$58)), 0)),"")</f>
        <v>LU_HOX</v>
      </c>
      <c r="B28" s="97">
        <f>IF($A28="","",VLOOKUP($A28,'Annex 2 Designated EHV charges'!$A:$O,2,0))</f>
        <v>804</v>
      </c>
      <c r="C28" s="98">
        <f>IF($A28="","",VLOOKUP($A28,'Annex 2 Designated EHV charges'!$A:$O,3,0))</f>
        <v>1200060323191</v>
      </c>
      <c r="D28" s="97" t="str">
        <f>IF($A28="","",VLOOKUP($A28,'Annex 2 Designated EHV charges'!$A:$O,7,0))</f>
        <v>LU_HOX</v>
      </c>
      <c r="E28" s="102" t="str">
        <f>IFERROR(IF(VLOOKUP($A28,'Annex 2 Designated EHV charges'!$A:$P,9,FALSE)=0,"",VLOOKUP($A28,'Annex 2 Designated EHV charges'!$A:$P,9,FALSE)),"")</f>
        <v/>
      </c>
      <c r="F28" s="103">
        <f>IFERROR(IF(VLOOKUP($A28,'Annex 2 Designated EHV charges'!$A:$P,10,FALSE)=0,"",VLOOKUP($A28,'Annex 2 Designated EHV charges'!$A:$P,10,FALSE)),"")</f>
        <v>63305.27</v>
      </c>
      <c r="G28" s="104">
        <f>IFERROR(IF(VLOOKUP($A28,'Annex 2 Designated EHV charges'!$A:$P,11,FALSE)=0,"",VLOOKUP($A28,'Annex 2 Designated EHV charges'!$A:$P,11,FALSE)),"")</f>
        <v>0.62</v>
      </c>
      <c r="H28" s="104">
        <f>IFERROR(IF(VLOOKUP($A28,'Annex 2 Designated EHV charges'!$A:$P,12,FALSE)=0,"",VLOOKUP($A28,'Annex 2 Designated EHV charges'!$A:$P,12,FALSE)),"")</f>
        <v>0.62</v>
      </c>
    </row>
    <row r="29" spans="1:8" ht="12.75" customHeight="1" x14ac:dyDescent="0.2">
      <c r="A29" s="97" t="str">
        <f t="array" ref="A29">IFERROR(INDEX('Annex 2 Designated EHV charges'!$A$11:$A$58, MATCH(0, IF(ISBLANK('Annex 2 Designated EHV charges'!$A$11:$A$58),1, COUNTIF(A$4:$A28, 'Annex 2 Designated EHV charges'!$A$11:$A$58)), 0)),"")</f>
        <v>LU_LOT</v>
      </c>
      <c r="B29" s="97">
        <f>IF($A29="","",VLOOKUP($A29,'Annex 2 Designated EHV charges'!$A:$O,2,0))</f>
        <v>838</v>
      </c>
      <c r="C29" s="98" t="str">
        <f>IF($A29="","",VLOOKUP($A29,'Annex 2 Designated EHV charges'!$A:$O,3,0))</f>
        <v>1200050376902;1200050376911</v>
      </c>
      <c r="D29" s="97" t="str">
        <f>IF($A29="","",VLOOKUP($A29,'Annex 2 Designated EHV charges'!$A:$O,7,0))</f>
        <v>LU_LOT</v>
      </c>
      <c r="E29" s="102" t="str">
        <f>IFERROR(IF(VLOOKUP($A29,'Annex 2 Designated EHV charges'!$A:$P,9,FALSE)=0,"",VLOOKUP($A29,'Annex 2 Designated EHV charges'!$A:$P,9,FALSE)),"")</f>
        <v/>
      </c>
      <c r="F29" s="103">
        <f>IFERROR(IF(VLOOKUP($A29,'Annex 2 Designated EHV charges'!$A:$P,10,FALSE)=0,"",VLOOKUP($A29,'Annex 2 Designated EHV charges'!$A:$P,10,FALSE)),"")</f>
        <v>97796.68</v>
      </c>
      <c r="G29" s="104">
        <f>IFERROR(IF(VLOOKUP($A29,'Annex 2 Designated EHV charges'!$A:$P,11,FALSE)=0,"",VLOOKUP($A29,'Annex 2 Designated EHV charges'!$A:$P,11,FALSE)),"")</f>
        <v>3.21</v>
      </c>
      <c r="H29" s="104">
        <f>IFERROR(IF(VLOOKUP($A29,'Annex 2 Designated EHV charges'!$A:$P,12,FALSE)=0,"",VLOOKUP($A29,'Annex 2 Designated EHV charges'!$A:$P,12,FALSE)),"")</f>
        <v>3.21</v>
      </c>
    </row>
    <row r="30" spans="1:8" ht="12.75" customHeight="1" x14ac:dyDescent="0.2">
      <c r="A30" s="97" t="str">
        <f t="array" ref="A30">IFERROR(INDEX('Annex 2 Designated EHV charges'!$A$11:$A$58, MATCH(0, IF(ISBLANK('Annex 2 Designated EHV charges'!$A$11:$A$58),1, COUNTIF(A$4:$A29, 'Annex 2 Designated EHV charges'!$A$11:$A$58)), 0)),"")</f>
        <v>LU_MAN</v>
      </c>
      <c r="B30" s="97">
        <f>IF($A30="","",VLOOKUP($A30,'Annex 2 Designated EHV charges'!$A:$O,2,0))</f>
        <v>837</v>
      </c>
      <c r="C30" s="98">
        <f>IF($A30="","",VLOOKUP($A30,'Annex 2 Designated EHV charges'!$A:$O,3,0))</f>
        <v>1200010200926</v>
      </c>
      <c r="D30" s="97" t="str">
        <f>IF($A30="","",VLOOKUP($A30,'Annex 2 Designated EHV charges'!$A:$O,7,0))</f>
        <v>LU_MAN</v>
      </c>
      <c r="E30" s="102">
        <f>IFERROR(IF(VLOOKUP($A30,'Annex 2 Designated EHV charges'!$A:$P,9,FALSE)=0,"",VLOOKUP($A30,'Annex 2 Designated EHV charges'!$A:$P,9,FALSE)),"")</f>
        <v>5.0000000000000001E-3</v>
      </c>
      <c r="F30" s="103">
        <f>IFERROR(IF(VLOOKUP($A30,'Annex 2 Designated EHV charges'!$A:$P,10,FALSE)=0,"",VLOOKUP($A30,'Annex 2 Designated EHV charges'!$A:$P,10,FALSE)),"")</f>
        <v>85064.93</v>
      </c>
      <c r="G30" s="104">
        <f>IFERROR(IF(VLOOKUP($A30,'Annex 2 Designated EHV charges'!$A:$P,11,FALSE)=0,"",VLOOKUP($A30,'Annex 2 Designated EHV charges'!$A:$P,11,FALSE)),"")</f>
        <v>2.08</v>
      </c>
      <c r="H30" s="104">
        <f>IFERROR(IF(VLOOKUP($A30,'Annex 2 Designated EHV charges'!$A:$P,12,FALSE)=0,"",VLOOKUP($A30,'Annex 2 Designated EHV charges'!$A:$P,12,FALSE)),"")</f>
        <v>2.08</v>
      </c>
    </row>
    <row r="31" spans="1:8" ht="12.75" customHeight="1" x14ac:dyDescent="0.2">
      <c r="A31" s="97" t="str">
        <f t="array" ref="A31">IFERROR(INDEX('Annex 2 Designated EHV charges'!$A$11:$A$58, MATCH(0, IF(ISBLANK('Annex 2 Designated EHV charges'!$A$11:$A$58),1, COUNTIF(A$4:$A30, 'Annex 2 Designated EHV charges'!$A$11:$A$58)), 0)),"")</f>
        <v>LU_STE</v>
      </c>
      <c r="B31" s="97">
        <f>IF($A31="","",VLOOKUP($A31,'Annex 2 Designated EHV charges'!$A:$O,2,0))</f>
        <v>839</v>
      </c>
      <c r="C31" s="98" t="str">
        <f>IF($A31="","",VLOOKUP($A31,'Annex 2 Designated EHV charges'!$A:$O,3,0))</f>
        <v>1200010157225;1200010157234</v>
      </c>
      <c r="D31" s="97" t="str">
        <f>IF($A31="","",VLOOKUP($A31,'Annex 2 Designated EHV charges'!$A:$O,7,0))</f>
        <v>LU_STE</v>
      </c>
      <c r="E31" s="102" t="str">
        <f>IFERROR(IF(VLOOKUP($A31,'Annex 2 Designated EHV charges'!$A:$P,9,FALSE)=0,"",VLOOKUP($A31,'Annex 2 Designated EHV charges'!$A:$P,9,FALSE)),"")</f>
        <v/>
      </c>
      <c r="F31" s="103">
        <f>IFERROR(IF(VLOOKUP($A31,'Annex 2 Designated EHV charges'!$A:$P,10,FALSE)=0,"",VLOOKUP($A31,'Annex 2 Designated EHV charges'!$A:$P,10,FALSE)),"")</f>
        <v>63730.55</v>
      </c>
      <c r="G31" s="104">
        <f>IFERROR(IF(VLOOKUP($A31,'Annex 2 Designated EHV charges'!$A:$P,11,FALSE)=0,"",VLOOKUP($A31,'Annex 2 Designated EHV charges'!$A:$P,11,FALSE)),"")</f>
        <v>3.54</v>
      </c>
      <c r="H31" s="104">
        <f>IFERROR(IF(VLOOKUP($A31,'Annex 2 Designated EHV charges'!$A:$P,12,FALSE)=0,"",VLOOKUP($A31,'Annex 2 Designated EHV charges'!$A:$P,12,FALSE)),"")</f>
        <v>3.54</v>
      </c>
    </row>
    <row r="32" spans="1:8" ht="12.75" customHeight="1" x14ac:dyDescent="0.2">
      <c r="A32" s="97" t="str">
        <f t="array" ref="A32">IFERROR(INDEX('Annex 2 Designated EHV charges'!$A$11:$A$58, MATCH(0, IF(ISBLANK('Annex 2 Designated EHV charges'!$A$11:$A$58),1, COUNTIF(A$4:$A31, 'Annex 2 Designated EHV charges'!$A$11:$A$58)), 0)),"")</f>
        <v>MRKLNE</v>
      </c>
      <c r="B32" s="97">
        <f>IF($A32="","",VLOOKUP($A32,'Annex 2 Designated EHV charges'!$A:$O,2,0))</f>
        <v>806</v>
      </c>
      <c r="C32" s="98" t="str">
        <f>IF($A32="","",VLOOKUP($A32,'Annex 2 Designated EHV charges'!$A:$O,3,0))</f>
        <v>1200061378624;1200061378633</v>
      </c>
      <c r="D32" s="97" t="str">
        <f>IF($A32="","",VLOOKUP($A32,'Annex 2 Designated EHV charges'!$A:$O,7,0))</f>
        <v>MRKLNE</v>
      </c>
      <c r="E32" s="102">
        <f>IFERROR(IF(VLOOKUP($A32,'Annex 2 Designated EHV charges'!$A:$P,9,FALSE)=0,"",VLOOKUP($A32,'Annex 2 Designated EHV charges'!$A:$P,9,FALSE)),"")</f>
        <v>0.27600000000000002</v>
      </c>
      <c r="F32" s="103">
        <f>IFERROR(IF(VLOOKUP($A32,'Annex 2 Designated EHV charges'!$A:$P,10,FALSE)=0,"",VLOOKUP($A32,'Annex 2 Designated EHV charges'!$A:$P,10,FALSE)),"")</f>
        <v>1537.69</v>
      </c>
      <c r="G32" s="104">
        <f>IFERROR(IF(VLOOKUP($A32,'Annex 2 Designated EHV charges'!$A:$P,11,FALSE)=0,"",VLOOKUP($A32,'Annex 2 Designated EHV charges'!$A:$P,11,FALSE)),"")</f>
        <v>2</v>
      </c>
      <c r="H32" s="104">
        <f>IFERROR(IF(VLOOKUP($A32,'Annex 2 Designated EHV charges'!$A:$P,12,FALSE)=0,"",VLOOKUP($A32,'Annex 2 Designated EHV charges'!$A:$P,12,FALSE)),"")</f>
        <v>2</v>
      </c>
    </row>
    <row r="33" spans="1:8" ht="12.75" customHeight="1" x14ac:dyDescent="0.2">
      <c r="A33" s="97" t="str">
        <f t="array" ref="A33">IFERROR(INDEX('Annex 2 Designated EHV charges'!$A$11:$A$58, MATCH(0, IF(ISBLANK('Annex 2 Designated EHV charges'!$A$11:$A$58),1, COUNTIF(A$4:$A32, 'Annex 2 Designated EHV charges'!$A$11:$A$58)), 0)),"")</f>
        <v>NGC_BA</v>
      </c>
      <c r="B33" s="97">
        <f>IF($A33="","",VLOOKUP($A33,'Annex 2 Designated EHV charges'!$A:$O,2,0))</f>
        <v>817</v>
      </c>
      <c r="C33" s="98" t="str">
        <f>IF($A33="","",VLOOKUP($A33,'Annex 2 Designated EHV charges'!$A:$O,3,0))</f>
        <v>1200010151863;1200010151872</v>
      </c>
      <c r="D33" s="97" t="str">
        <f>IF($A33="","",VLOOKUP($A33,'Annex 2 Designated EHV charges'!$A:$O,7,0))</f>
        <v>NGC_BA</v>
      </c>
      <c r="E33" s="102" t="str">
        <f>IFERROR(IF(VLOOKUP($A33,'Annex 2 Designated EHV charges'!$A:$P,9,FALSE)=0,"",VLOOKUP($A33,'Annex 2 Designated EHV charges'!$A:$P,9,FALSE)),"")</f>
        <v/>
      </c>
      <c r="F33" s="103">
        <f>IFERROR(IF(VLOOKUP($A33,'Annex 2 Designated EHV charges'!$A:$P,10,FALSE)=0,"",VLOOKUP($A33,'Annex 2 Designated EHV charges'!$A:$P,10,FALSE)),"")</f>
        <v>942.58</v>
      </c>
      <c r="G33" s="104">
        <f>IFERROR(IF(VLOOKUP($A33,'Annex 2 Designated EHV charges'!$A:$P,11,FALSE)=0,"",VLOOKUP($A33,'Annex 2 Designated EHV charges'!$A:$P,11,FALSE)),"")</f>
        <v>1.05</v>
      </c>
      <c r="H33" s="104">
        <f>IFERROR(IF(VLOOKUP($A33,'Annex 2 Designated EHV charges'!$A:$P,12,FALSE)=0,"",VLOOKUP($A33,'Annex 2 Designated EHV charges'!$A:$P,12,FALSE)),"")</f>
        <v>1.05</v>
      </c>
    </row>
    <row r="34" spans="1:8" ht="12.75" customHeight="1" x14ac:dyDescent="0.2">
      <c r="A34" s="97" t="str">
        <f t="array" ref="A34">IFERROR(INDEX('Annex 2 Designated EHV charges'!$A$11:$A$58, MATCH(0, IF(ISBLANK('Annex 2 Designated EHV charges'!$A$11:$A$58),1, COUNTIF(A$4:$A33, 'Annex 2 Designated EHV charges'!$A$11:$A$58)), 0)),"")</f>
        <v>NR_BOW</v>
      </c>
      <c r="B34" s="97">
        <f>IF($A34="","",VLOOKUP($A34,'Annex 2 Designated EHV charges'!$A:$O,2,0))</f>
        <v>807</v>
      </c>
      <c r="C34" s="98" t="str">
        <f>IF($A34="","",VLOOKUP($A34,'Annex 2 Designated EHV charges'!$A:$O,3,0))</f>
        <v>1200060280440;1200060280468</v>
      </c>
      <c r="D34" s="97" t="str">
        <f>IF($A34="","",VLOOKUP($A34,'Annex 2 Designated EHV charges'!$A:$O,7,0))</f>
        <v>NR_BOW</v>
      </c>
      <c r="E34" s="102">
        <f>IFERROR(IF(VLOOKUP($A34,'Annex 2 Designated EHV charges'!$A:$P,9,FALSE)=0,"",VLOOKUP($A34,'Annex 2 Designated EHV charges'!$A:$P,9,FALSE)),"")</f>
        <v>6.0000000000000001E-3</v>
      </c>
      <c r="F34" s="103">
        <f>IFERROR(IF(VLOOKUP($A34,'Annex 2 Designated EHV charges'!$A:$P,10,FALSE)=0,"",VLOOKUP($A34,'Annex 2 Designated EHV charges'!$A:$P,10,FALSE)),"")</f>
        <v>34363.43</v>
      </c>
      <c r="G34" s="104">
        <f>IFERROR(IF(VLOOKUP($A34,'Annex 2 Designated EHV charges'!$A:$P,11,FALSE)=0,"",VLOOKUP($A34,'Annex 2 Designated EHV charges'!$A:$P,11,FALSE)),"")</f>
        <v>4.58</v>
      </c>
      <c r="H34" s="104">
        <f>IFERROR(IF(VLOOKUP($A34,'Annex 2 Designated EHV charges'!$A:$P,12,FALSE)=0,"",VLOOKUP($A34,'Annex 2 Designated EHV charges'!$A:$P,12,FALSE)),"")</f>
        <v>4.58</v>
      </c>
    </row>
    <row r="35" spans="1:8" ht="12.75" customHeight="1" x14ac:dyDescent="0.2">
      <c r="A35" s="97" t="str">
        <f t="array" ref="A35">IFERROR(INDEX('Annex 2 Designated EHV charges'!$A$11:$A$58, MATCH(0, IF(ISBLANK('Annex 2 Designated EHV charges'!$A$11:$A$58),1, COUNTIF(A$4:$A34, 'Annex 2 Designated EHV charges'!$A$11:$A$58)), 0)),"")</f>
        <v>NR_BRO</v>
      </c>
      <c r="B35" s="97">
        <f>IF($A35="","",VLOOKUP($A35,'Annex 2 Designated EHV charges'!$A:$O,2,0))</f>
        <v>847</v>
      </c>
      <c r="C35" s="98">
        <f>IF($A35="","",VLOOKUP($A35,'Annex 2 Designated EHV charges'!$A:$O,3,0))</f>
        <v>1200010251559</v>
      </c>
      <c r="D35" s="97" t="str">
        <f>IF($A35="","",VLOOKUP($A35,'Annex 2 Designated EHV charges'!$A:$O,7,0))</f>
        <v>NR_BRO</v>
      </c>
      <c r="E35" s="102">
        <f>IFERROR(IF(VLOOKUP($A35,'Annex 2 Designated EHV charges'!$A:$P,9,FALSE)=0,"",VLOOKUP($A35,'Annex 2 Designated EHV charges'!$A:$P,9,FALSE)),"")</f>
        <v>5.3999999999999999E-2</v>
      </c>
      <c r="F35" s="103">
        <f>IFERROR(IF(VLOOKUP($A35,'Annex 2 Designated EHV charges'!$A:$P,10,FALSE)=0,"",VLOOKUP($A35,'Annex 2 Designated EHV charges'!$A:$P,10,FALSE)),"")</f>
        <v>57468.57</v>
      </c>
      <c r="G35" s="104">
        <f>IFERROR(IF(VLOOKUP($A35,'Annex 2 Designated EHV charges'!$A:$P,11,FALSE)=0,"",VLOOKUP($A35,'Annex 2 Designated EHV charges'!$A:$P,11,FALSE)),"")</f>
        <v>2.52</v>
      </c>
      <c r="H35" s="104">
        <f>IFERROR(IF(VLOOKUP($A35,'Annex 2 Designated EHV charges'!$A:$P,12,FALSE)=0,"",VLOOKUP($A35,'Annex 2 Designated EHV charges'!$A:$P,12,FALSE)),"")</f>
        <v>2.52</v>
      </c>
    </row>
    <row r="36" spans="1:8" ht="12.75" customHeight="1" x14ac:dyDescent="0.2">
      <c r="A36" s="97" t="str">
        <f t="array" ref="A36">IFERROR(INDEX('Annex 2 Designated EHV charges'!$A$11:$A$58, MATCH(0, IF(ISBLANK('Annex 2 Designated EHV charges'!$A$11:$A$58),1, COUNTIF(A$4:$A35, 'Annex 2 Designated EHV charges'!$A$11:$A$58)), 0)),"")</f>
        <v>NR_CIT</v>
      </c>
      <c r="B36" s="97">
        <f>IF($A36="","",VLOOKUP($A36,'Annex 2 Designated EHV charges'!$A:$O,2,0))</f>
        <v>846</v>
      </c>
      <c r="C36" s="98">
        <f>IF($A36="","",VLOOKUP($A36,'Annex 2 Designated EHV charges'!$A:$O,3,0))</f>
        <v>1200010251521</v>
      </c>
      <c r="D36" s="97" t="str">
        <f>IF($A36="","",VLOOKUP($A36,'Annex 2 Designated EHV charges'!$A:$O,7,0))</f>
        <v>NR_CIT</v>
      </c>
      <c r="E36" s="102">
        <f>IFERROR(IF(VLOOKUP($A36,'Annex 2 Designated EHV charges'!$A:$P,9,FALSE)=0,"",VLOOKUP($A36,'Annex 2 Designated EHV charges'!$A:$P,9,FALSE)),"")</f>
        <v>2E-3</v>
      </c>
      <c r="F36" s="103">
        <f>IFERROR(IF(VLOOKUP($A36,'Annex 2 Designated EHV charges'!$A:$P,10,FALSE)=0,"",VLOOKUP($A36,'Annex 2 Designated EHV charges'!$A:$P,10,FALSE)),"")</f>
        <v>1073.99</v>
      </c>
      <c r="G36" s="104">
        <f>IFERROR(IF(VLOOKUP($A36,'Annex 2 Designated EHV charges'!$A:$P,11,FALSE)=0,"",VLOOKUP($A36,'Annex 2 Designated EHV charges'!$A:$P,11,FALSE)),"")</f>
        <v>1.35</v>
      </c>
      <c r="H36" s="104">
        <f>IFERROR(IF(VLOOKUP($A36,'Annex 2 Designated EHV charges'!$A:$P,12,FALSE)=0,"",VLOOKUP($A36,'Annex 2 Designated EHV charges'!$A:$P,12,FALSE)),"")</f>
        <v>1.35</v>
      </c>
    </row>
    <row r="37" spans="1:8" ht="12.75" customHeight="1" x14ac:dyDescent="0.2">
      <c r="A37" s="97" t="str">
        <f t="array" ref="A37">IFERROR(INDEX('Annex 2 Designated EHV charges'!$A$11:$A$58, MATCH(0, IF(ISBLANK('Annex 2 Designated EHV charges'!$A$11:$A$58),1, COUNTIF(A$4:$A36, 'Annex 2 Designated EHV charges'!$A$11:$A$58)), 0)),"")</f>
        <v>NR_MAD</v>
      </c>
      <c r="B37" s="97">
        <f>IF($A37="","",VLOOKUP($A37,'Annex 2 Designated EHV charges'!$A:$O,2,0))</f>
        <v>840</v>
      </c>
      <c r="C37" s="98">
        <f>IF($A37="","",VLOOKUP($A37,'Annex 2 Designated EHV charges'!$A:$O,3,0))</f>
        <v>1200010251540</v>
      </c>
      <c r="D37" s="97" t="str">
        <f>IF($A37="","",VLOOKUP($A37,'Annex 2 Designated EHV charges'!$A:$O,7,0))</f>
        <v>NR_MAD</v>
      </c>
      <c r="E37" s="102">
        <f>IFERROR(IF(VLOOKUP($A37,'Annex 2 Designated EHV charges'!$A:$P,9,FALSE)=0,"",VLOOKUP($A37,'Annex 2 Designated EHV charges'!$A:$P,9,FALSE)),"")</f>
        <v>1.7000000000000001E-2</v>
      </c>
      <c r="F37" s="103">
        <f>IFERROR(IF(VLOOKUP($A37,'Annex 2 Designated EHV charges'!$A:$P,10,FALSE)=0,"",VLOOKUP($A37,'Annex 2 Designated EHV charges'!$A:$P,10,FALSE)),"")</f>
        <v>1205.3900000000001</v>
      </c>
      <c r="G37" s="104">
        <f>IFERROR(IF(VLOOKUP($A37,'Annex 2 Designated EHV charges'!$A:$P,11,FALSE)=0,"",VLOOKUP($A37,'Annex 2 Designated EHV charges'!$A:$P,11,FALSE)),"")</f>
        <v>1.23</v>
      </c>
      <c r="H37" s="104">
        <f>IFERROR(IF(VLOOKUP($A37,'Annex 2 Designated EHV charges'!$A:$P,12,FALSE)=0,"",VLOOKUP($A37,'Annex 2 Designated EHV charges'!$A:$P,12,FALSE)),"")</f>
        <v>1.23</v>
      </c>
    </row>
    <row r="38" spans="1:8" ht="12.75" customHeight="1" x14ac:dyDescent="0.2">
      <c r="A38" s="97" t="str">
        <f t="array" ref="A38">IFERROR(INDEX('Annex 2 Designated EHV charges'!$A$11:$A$58, MATCH(0, IF(ISBLANK('Annex 2 Designated EHV charges'!$A$11:$A$58),1, COUNTIF(A$4:$A37, 'Annex 2 Designated EHV charges'!$A$11:$A$58)), 0)),"")</f>
        <v>NR_W11</v>
      </c>
      <c r="B38" s="97">
        <f>IF($A38="","",VLOOKUP($A38,'Annex 2 Designated EHV charges'!$A:$O,2,0))</f>
        <v>841</v>
      </c>
      <c r="C38" s="98">
        <f>IF($A38="","",VLOOKUP($A38,'Annex 2 Designated EHV charges'!$A:$O,3,0))</f>
        <v>1200010251512</v>
      </c>
      <c r="D38" s="97" t="str">
        <f>IF($A38="","",VLOOKUP($A38,'Annex 2 Designated EHV charges'!$A:$O,7,0))</f>
        <v>NR_W11</v>
      </c>
      <c r="E38" s="102" t="str">
        <f>IFERROR(IF(VLOOKUP($A38,'Annex 2 Designated EHV charges'!$A:$P,9,FALSE)=0,"",VLOOKUP($A38,'Annex 2 Designated EHV charges'!$A:$P,9,FALSE)),"")</f>
        <v/>
      </c>
      <c r="F38" s="103">
        <f>IFERROR(IF(VLOOKUP($A38,'Annex 2 Designated EHV charges'!$A:$P,10,FALSE)=0,"",VLOOKUP($A38,'Annex 2 Designated EHV charges'!$A:$P,10,FALSE)),"")</f>
        <v>35113.199999999997</v>
      </c>
      <c r="G38" s="104">
        <f>IFERROR(IF(VLOOKUP($A38,'Annex 2 Designated EHV charges'!$A:$P,11,FALSE)=0,"",VLOOKUP($A38,'Annex 2 Designated EHV charges'!$A:$P,11,FALSE)),"")</f>
        <v>1.98</v>
      </c>
      <c r="H38" s="104">
        <f>IFERROR(IF(VLOOKUP($A38,'Annex 2 Designated EHV charges'!$A:$P,12,FALSE)=0,"",VLOOKUP($A38,'Annex 2 Designated EHV charges'!$A:$P,12,FALSE)),"")</f>
        <v>1.98</v>
      </c>
    </row>
    <row r="39" spans="1:8" ht="12.75" customHeight="1" x14ac:dyDescent="0.2">
      <c r="A39" s="97" t="str">
        <f t="array" ref="A39">IFERROR(INDEX('Annex 2 Designated EHV charges'!$A$11:$A$58, MATCH(0, IF(ISBLANK('Annex 2 Designated EHV charges'!$A$11:$A$58),1, COUNTIF(A$4:$A38, 'Annex 2 Designated EHV charges'!$A$11:$A$58)), 0)),"")</f>
        <v>NR_W25</v>
      </c>
      <c r="B39" s="97">
        <f>IF($A39="","",VLOOKUP($A39,'Annex 2 Designated EHV charges'!$A:$O,2,0))</f>
        <v>842</v>
      </c>
      <c r="C39" s="98">
        <f>IF($A39="","",VLOOKUP($A39,'Annex 2 Designated EHV charges'!$A:$O,3,0))</f>
        <v>1200010251498</v>
      </c>
      <c r="D39" s="97" t="str">
        <f>IF($A39="","",VLOOKUP($A39,'Annex 2 Designated EHV charges'!$A:$O,7,0))</f>
        <v>NR_W25</v>
      </c>
      <c r="E39" s="102">
        <f>IFERROR(IF(VLOOKUP($A39,'Annex 2 Designated EHV charges'!$A:$P,9,FALSE)=0,"",VLOOKUP($A39,'Annex 2 Designated EHV charges'!$A:$P,9,FALSE)),"")</f>
        <v>1.2E-2</v>
      </c>
      <c r="F39" s="103">
        <f>IFERROR(IF(VLOOKUP($A39,'Annex 2 Designated EHV charges'!$A:$P,10,FALSE)=0,"",VLOOKUP($A39,'Annex 2 Designated EHV charges'!$A:$P,10,FALSE)),"")</f>
        <v>33714.26</v>
      </c>
      <c r="G39" s="104">
        <f>IFERROR(IF(VLOOKUP($A39,'Annex 2 Designated EHV charges'!$A:$P,11,FALSE)=0,"",VLOOKUP($A39,'Annex 2 Designated EHV charges'!$A:$P,11,FALSE)),"")</f>
        <v>2.98</v>
      </c>
      <c r="H39" s="104">
        <f>IFERROR(IF(VLOOKUP($A39,'Annex 2 Designated EHV charges'!$A:$P,12,FALSE)=0,"",VLOOKUP($A39,'Annex 2 Designated EHV charges'!$A:$P,12,FALSE)),"")</f>
        <v>2.98</v>
      </c>
    </row>
    <row r="40" spans="1:8" ht="12.75" customHeight="1" x14ac:dyDescent="0.2">
      <c r="A40" s="97" t="str">
        <f t="array" ref="A40">IFERROR(INDEX('Annex 2 Designated EHV charges'!$A$11:$A$58, MATCH(0, IF(ISBLANK('Annex 2 Designated EHV charges'!$A$11:$A$58),1, COUNTIF(A$4:$A39, 'Annex 2 Designated EHV charges'!$A$11:$A$58)), 0)),"")</f>
        <v>NR_WES</v>
      </c>
      <c r="B40" s="97">
        <f>IF($A40="","",VLOOKUP($A40,'Annex 2 Designated EHV charges'!$A:$O,2,0))</f>
        <v>848</v>
      </c>
      <c r="C40" s="98">
        <f>IF($A40="","",VLOOKUP($A40,'Annex 2 Designated EHV charges'!$A:$O,3,0))</f>
        <v>1200010251568</v>
      </c>
      <c r="D40" s="97" t="str">
        <f>IF($A40="","",VLOOKUP($A40,'Annex 2 Designated EHV charges'!$A:$O,7,0))</f>
        <v>NR_WES</v>
      </c>
      <c r="E40" s="102">
        <f>IFERROR(IF(VLOOKUP($A40,'Annex 2 Designated EHV charges'!$A:$P,9,FALSE)=0,"",VLOOKUP($A40,'Annex 2 Designated EHV charges'!$A:$P,9,FALSE)),"")</f>
        <v>0.24099999999999999</v>
      </c>
      <c r="F40" s="103">
        <f>IFERROR(IF(VLOOKUP($A40,'Annex 2 Designated EHV charges'!$A:$P,10,FALSE)=0,"",VLOOKUP($A40,'Annex 2 Designated EHV charges'!$A:$P,10,FALSE)),"")</f>
        <v>62052.69</v>
      </c>
      <c r="G40" s="104">
        <f>IFERROR(IF(VLOOKUP($A40,'Annex 2 Designated EHV charges'!$A:$P,11,FALSE)=0,"",VLOOKUP($A40,'Annex 2 Designated EHV charges'!$A:$P,11,FALSE)),"")</f>
        <v>2.34</v>
      </c>
      <c r="H40" s="104">
        <f>IFERROR(IF(VLOOKUP($A40,'Annex 2 Designated EHV charges'!$A:$P,12,FALSE)=0,"",VLOOKUP($A40,'Annex 2 Designated EHV charges'!$A:$P,12,FALSE)),"")</f>
        <v>2.34</v>
      </c>
    </row>
    <row r="41" spans="1:8" ht="12.75" customHeight="1" x14ac:dyDescent="0.2">
      <c r="A41" s="97" t="str">
        <f t="array" ref="A41">IFERROR(INDEX('Annex 2 Designated EHV charges'!$A$11:$A$58, MATCH(0, IF(ISBLANK('Annex 2 Designated EHV charges'!$A$11:$A$58),1, COUNTIF(A$4:$A40, 'Annex 2 Designated EHV charges'!$A$11:$A$58)), 0)),"")</f>
        <v>NR_WHI</v>
      </c>
      <c r="B41" s="97">
        <f>IF($A41="","",VLOOKUP($A41,'Annex 2 Designated EHV charges'!$A:$O,2,0))</f>
        <v>849</v>
      </c>
      <c r="C41" s="98">
        <f>IF($A41="","",VLOOKUP($A41,'Annex 2 Designated EHV charges'!$A:$O,3,0))</f>
        <v>1200050493611</v>
      </c>
      <c r="D41" s="97" t="str">
        <f>IF($A41="","",VLOOKUP($A41,'Annex 2 Designated EHV charges'!$A:$O,7,0))</f>
        <v>NR_WHI</v>
      </c>
      <c r="E41" s="102">
        <f>IFERROR(IF(VLOOKUP($A41,'Annex 2 Designated EHV charges'!$A:$P,9,FALSE)=0,"",VLOOKUP($A41,'Annex 2 Designated EHV charges'!$A:$P,9,FALSE)),"")</f>
        <v>5.5469999999999997</v>
      </c>
      <c r="F41" s="103">
        <f>IFERROR(IF(VLOOKUP($A41,'Annex 2 Designated EHV charges'!$A:$P,10,FALSE)=0,"",VLOOKUP($A41,'Annex 2 Designated EHV charges'!$A:$P,10,FALSE)),"")</f>
        <v>1073.99</v>
      </c>
      <c r="G41" s="104">
        <f>IFERROR(IF(VLOOKUP($A41,'Annex 2 Designated EHV charges'!$A:$P,11,FALSE)=0,"",VLOOKUP($A41,'Annex 2 Designated EHV charges'!$A:$P,11,FALSE)),"")</f>
        <v>2.59</v>
      </c>
      <c r="H41" s="104">
        <f>IFERROR(IF(VLOOKUP($A41,'Annex 2 Designated EHV charges'!$A:$P,12,FALSE)=0,"",VLOOKUP($A41,'Annex 2 Designated EHV charges'!$A:$P,12,FALSE)),"")</f>
        <v>2.59</v>
      </c>
    </row>
    <row r="42" spans="1:8" ht="12.75" customHeight="1" x14ac:dyDescent="0.2">
      <c r="A42" s="97" t="str">
        <f t="array" ref="A42">IFERROR(INDEX('Annex 2 Designated EHV charges'!$A$11:$A$58, MATCH(0, IF(ISBLANK('Annex 2 Designated EHV charges'!$A$11:$A$58),1, COUNTIF(A$4:$A41, 'Annex 2 Designated EHV charges'!$A$11:$A$58)), 0)),"")</f>
        <v>NR_WIM</v>
      </c>
      <c r="B42" s="97">
        <f>IF($A42="","",VLOOKUP($A42,'Annex 2 Designated EHV charges'!$A:$O,2,0))</f>
        <v>844</v>
      </c>
      <c r="C42" s="98">
        <f>IF($A42="","",VLOOKUP($A42,'Annex 2 Designated EHV charges'!$A:$O,3,0))</f>
        <v>1200010200874</v>
      </c>
      <c r="D42" s="97" t="str">
        <f>IF($A42="","",VLOOKUP($A42,'Annex 2 Designated EHV charges'!$A:$O,7,0))</f>
        <v>NR_WIM</v>
      </c>
      <c r="E42" s="102">
        <f>IFERROR(IF(VLOOKUP($A42,'Annex 2 Designated EHV charges'!$A:$P,9,FALSE)=0,"",VLOOKUP($A42,'Annex 2 Designated EHV charges'!$A:$P,9,FALSE)),"")</f>
        <v>6.3E-2</v>
      </c>
      <c r="F42" s="103">
        <f>IFERROR(IF(VLOOKUP($A42,'Annex 2 Designated EHV charges'!$A:$P,10,FALSE)=0,"",VLOOKUP($A42,'Annex 2 Designated EHV charges'!$A:$P,10,FALSE)),"")</f>
        <v>66825.960000000006</v>
      </c>
      <c r="G42" s="104">
        <f>IFERROR(IF(VLOOKUP($A42,'Annex 2 Designated EHV charges'!$A:$P,11,FALSE)=0,"",VLOOKUP($A42,'Annex 2 Designated EHV charges'!$A:$P,11,FALSE)),"")</f>
        <v>2.11</v>
      </c>
      <c r="H42" s="104">
        <f>IFERROR(IF(VLOOKUP($A42,'Annex 2 Designated EHV charges'!$A:$P,12,FALSE)=0,"",VLOOKUP($A42,'Annex 2 Designated EHV charges'!$A:$P,12,FALSE)),"")</f>
        <v>2.11</v>
      </c>
    </row>
    <row r="43" spans="1:8" ht="12.75" customHeight="1" x14ac:dyDescent="0.2">
      <c r="A43" s="97" t="str">
        <f t="array" ref="A43">IFERROR(INDEX('Annex 2 Designated EHV charges'!$A$11:$A$58, MATCH(0, IF(ISBLANK('Annex 2 Designated EHV charges'!$A$11:$A$58),1, COUNTIF(A$4:$A42, 'Annex 2 Designated EHV charges'!$A$11:$A$58)), 0)),"")</f>
        <v>TELEHW</v>
      </c>
      <c r="B43" s="97">
        <f>IF($A43="","",VLOOKUP($A43,'Annex 2 Designated EHV charges'!$A:$O,2,0))</f>
        <v>809</v>
      </c>
      <c r="C43" s="98" t="str">
        <f>IF($A43="","",VLOOKUP($A43,'Annex 2 Designated EHV charges'!$A:$O,3,0))</f>
        <v>1200060951114;1200060951123</v>
      </c>
      <c r="D43" s="97" t="str">
        <f>IF($A43="","",VLOOKUP($A43,'Annex 2 Designated EHV charges'!$A:$O,7,0))</f>
        <v>TELEHW</v>
      </c>
      <c r="E43" s="102">
        <f>IFERROR(IF(VLOOKUP($A43,'Annex 2 Designated EHV charges'!$A:$P,9,FALSE)=0,"",VLOOKUP($A43,'Annex 2 Designated EHV charges'!$A:$P,9,FALSE)),"")</f>
        <v>1E-3</v>
      </c>
      <c r="F43" s="103">
        <f>IFERROR(IF(VLOOKUP($A43,'Annex 2 Designated EHV charges'!$A:$P,10,FALSE)=0,"",VLOOKUP($A43,'Annex 2 Designated EHV charges'!$A:$P,10,FALSE)),"")</f>
        <v>55476.85</v>
      </c>
      <c r="G43" s="104">
        <f>IFERROR(IF(VLOOKUP($A43,'Annex 2 Designated EHV charges'!$A:$P,11,FALSE)=0,"",VLOOKUP($A43,'Annex 2 Designated EHV charges'!$A:$P,11,FALSE)),"")</f>
        <v>2.73</v>
      </c>
      <c r="H43" s="104">
        <f>IFERROR(IF(VLOOKUP($A43,'Annex 2 Designated EHV charges'!$A:$P,12,FALSE)=0,"",VLOOKUP($A43,'Annex 2 Designated EHV charges'!$A:$P,12,FALSE)),"")</f>
        <v>2.73</v>
      </c>
    </row>
    <row r="44" spans="1:8" ht="12.75" customHeight="1" x14ac:dyDescent="0.2">
      <c r="A44" s="97" t="str">
        <f t="array" ref="A44">IFERROR(INDEX('Annex 2 Designated EHV charges'!$A$11:$A$58, MATCH(0, IF(ISBLANK('Annex 2 Designated EHV charges'!$A$11:$A$58),1, COUNTIF(A$4:$A43, 'Annex 2 Designated EHV charges'!$A$11:$A$58)), 0)),"")</f>
        <v>THAMEB</v>
      </c>
      <c r="B44" s="97">
        <f>IF($A44="","",VLOOKUP($A44,'Annex 2 Designated EHV charges'!$A:$O,2,0))</f>
        <v>828</v>
      </c>
      <c r="C44" s="98" t="str">
        <f>IF($A44="","",VLOOKUP($A44,'Annex 2 Designated EHV charges'!$A:$O,3,0))</f>
        <v>1200010146153;1200010146162;1200010146171;1200061197703</v>
      </c>
      <c r="D44" s="97" t="str">
        <f>IF($A44="","",VLOOKUP($A44,'Annex 2 Designated EHV charges'!$A:$O,7,0))</f>
        <v>THAMEB</v>
      </c>
      <c r="E44" s="102" t="str">
        <f>IFERROR(IF(VLOOKUP($A44,'Annex 2 Designated EHV charges'!$A:$P,9,FALSE)=0,"",VLOOKUP($A44,'Annex 2 Designated EHV charges'!$A:$P,9,FALSE)),"")</f>
        <v/>
      </c>
      <c r="F44" s="103">
        <f>IFERROR(IF(VLOOKUP($A44,'Annex 2 Designated EHV charges'!$A:$P,10,FALSE)=0,"",VLOOKUP($A44,'Annex 2 Designated EHV charges'!$A:$P,10,FALSE)),"")</f>
        <v>59239.65</v>
      </c>
      <c r="G44" s="104">
        <f>IFERROR(IF(VLOOKUP($A44,'Annex 2 Designated EHV charges'!$A:$P,11,FALSE)=0,"",VLOOKUP($A44,'Annex 2 Designated EHV charges'!$A:$P,11,FALSE)),"")</f>
        <v>0.73</v>
      </c>
      <c r="H44" s="104">
        <f>IFERROR(IF(VLOOKUP($A44,'Annex 2 Designated EHV charges'!$A:$P,12,FALSE)=0,"",VLOOKUP($A44,'Annex 2 Designated EHV charges'!$A:$P,12,FALSE)),"")</f>
        <v>0.73</v>
      </c>
    </row>
    <row r="45" spans="1:8" ht="12.75" customHeight="1" x14ac:dyDescent="0.2">
      <c r="A45" s="97" t="str">
        <f t="array" ref="A45">IFERROR(INDEX('Annex 2 Designated EHV charges'!$A$11:$A$58, MATCH(0, IF(ISBLANK('Annex 2 Designated EHV charges'!$A$11:$A$58),1, COUNTIF(A$4:$A44, 'Annex 2 Designated EHV charges'!$A$11:$A$58)), 0)),"")</f>
        <v>THAMEC</v>
      </c>
      <c r="B45" s="97">
        <f>IF($A45="","",VLOOKUP($A45,'Annex 2 Designated EHV charges'!$A:$O,2,0))</f>
        <v>802</v>
      </c>
      <c r="C45" s="98" t="str">
        <f>IF($A45="","",VLOOKUP($A45,'Annex 2 Designated EHV charges'!$A:$O,3,0))</f>
        <v>1200061171324;1200061171333</v>
      </c>
      <c r="D45" s="97" t="str">
        <f>IF($A45="","",VLOOKUP($A45,'Annex 2 Designated EHV charges'!$A:$O,7,0))</f>
        <v>THAMEC</v>
      </c>
      <c r="E45" s="102" t="str">
        <f>IFERROR(IF(VLOOKUP($A45,'Annex 2 Designated EHV charges'!$A:$P,9,FALSE)=0,"",VLOOKUP($A45,'Annex 2 Designated EHV charges'!$A:$P,9,FALSE)),"")</f>
        <v/>
      </c>
      <c r="F45" s="103">
        <f>IFERROR(IF(VLOOKUP($A45,'Annex 2 Designated EHV charges'!$A:$P,10,FALSE)=0,"",VLOOKUP($A45,'Annex 2 Designated EHV charges'!$A:$P,10,FALSE)),"")</f>
        <v>57313.09</v>
      </c>
      <c r="G45" s="104">
        <f>IFERROR(IF(VLOOKUP($A45,'Annex 2 Designated EHV charges'!$A:$P,11,FALSE)=0,"",VLOOKUP($A45,'Annex 2 Designated EHV charges'!$A:$P,11,FALSE)),"")</f>
        <v>3.8</v>
      </c>
      <c r="H45" s="104">
        <f>IFERROR(IF(VLOOKUP($A45,'Annex 2 Designated EHV charges'!$A:$P,12,FALSE)=0,"",VLOOKUP($A45,'Annex 2 Designated EHV charges'!$A:$P,12,FALSE)),"")</f>
        <v>3.8</v>
      </c>
    </row>
    <row r="46" spans="1:8" ht="12.75" customHeight="1" x14ac:dyDescent="0.2">
      <c r="A46" s="97" t="str">
        <f t="array" ref="A46">IFERROR(INDEX('Annex 2 Designated EHV charges'!$A$11:$A$58, MATCH(0, IF(ISBLANK('Annex 2 Designated EHV charges'!$A$11:$A$58),1, COUNTIF(A$4:$A45, 'Annex 2 Designated EHV charges'!$A$11:$A$58)), 0)),"")</f>
        <v>TWKIRT</v>
      </c>
      <c r="B46" s="97">
        <f>IF($A46="","",VLOOKUP($A46,'Annex 2 Designated EHV charges'!$A:$O,2,0))</f>
        <v>823</v>
      </c>
      <c r="C46" s="98" t="str">
        <f>IF($A46="","",VLOOKUP($A46,'Annex 2 Designated EHV charges'!$A:$O,3,0))</f>
        <v>1200061999491;1200061999507;1200062001242;1200062001251</v>
      </c>
      <c r="D46" s="97" t="str">
        <f>IF($A46="","",VLOOKUP($A46,'Annex 2 Designated EHV charges'!$A:$O,7,0))</f>
        <v>TWKIRT</v>
      </c>
      <c r="E46" s="102">
        <f>IFERROR(IF(VLOOKUP($A46,'Annex 2 Designated EHV charges'!$A:$P,9,FALSE)=0,"",VLOOKUP($A46,'Annex 2 Designated EHV charges'!$A:$P,9,FALSE)),"")</f>
        <v>1.1859999999999999</v>
      </c>
      <c r="F46" s="103">
        <f>IFERROR(IF(VLOOKUP($A46,'Annex 2 Designated EHV charges'!$A:$P,10,FALSE)=0,"",VLOOKUP($A46,'Annex 2 Designated EHV charges'!$A:$P,10,FALSE)),"")</f>
        <v>1205.3900000000001</v>
      </c>
      <c r="G46" s="104">
        <f>IFERROR(IF(VLOOKUP($A46,'Annex 2 Designated EHV charges'!$A:$P,11,FALSE)=0,"",VLOOKUP($A46,'Annex 2 Designated EHV charges'!$A:$P,11,FALSE)),"")</f>
        <v>0.7</v>
      </c>
      <c r="H46" s="104">
        <f>IFERROR(IF(VLOOKUP($A46,'Annex 2 Designated EHV charges'!$A:$P,12,FALSE)=0,"",VLOOKUP($A46,'Annex 2 Designated EHV charges'!$A:$P,12,FALSE)),"")</f>
        <v>0.7</v>
      </c>
    </row>
    <row r="47" spans="1:8" ht="12.75" customHeight="1" x14ac:dyDescent="0.2">
      <c r="A47" s="97" t="str">
        <f t="array" ref="A47">IFERROR(INDEX('Annex 2 Designated EHV charges'!$A$11:$A$58, MATCH(0, IF(ISBLANK('Annex 2 Designated EHV charges'!$A$11:$A$58),1, COUNTIF(A$4:$A46, 'Annex 2 Designated EHV charges'!$A$11:$A$58)), 0)),"")</f>
        <v>VOLTDC</v>
      </c>
      <c r="B47" s="97">
        <f>IF($A47="","",VLOOKUP($A47,'Annex 2 Designated EHV charges'!$A:$O,2,0))</f>
        <v>803</v>
      </c>
      <c r="C47" s="98" t="str">
        <f>IF($A47="","",VLOOKUP($A47,'Annex 2 Designated EHV charges'!$A:$O,3,0))</f>
        <v>1200061148032;1200061148041</v>
      </c>
      <c r="D47" s="97" t="str">
        <f>IF($A47="","",VLOOKUP($A47,'Annex 2 Designated EHV charges'!$A:$O,7,0))</f>
        <v>VOLTDC</v>
      </c>
      <c r="E47" s="102">
        <f>IFERROR(IF(VLOOKUP($A47,'Annex 2 Designated EHV charges'!$A:$P,9,FALSE)=0,"",VLOOKUP($A47,'Annex 2 Designated EHV charges'!$A:$P,9,FALSE)),"")</f>
        <v>0.183</v>
      </c>
      <c r="F47" s="103">
        <f>IFERROR(IF(VLOOKUP($A47,'Annex 2 Designated EHV charges'!$A:$P,10,FALSE)=0,"",VLOOKUP($A47,'Annex 2 Designated EHV charges'!$A:$P,10,FALSE)),"")</f>
        <v>10600.58</v>
      </c>
      <c r="G47" s="104">
        <f>IFERROR(IF(VLOOKUP($A47,'Annex 2 Designated EHV charges'!$A:$P,11,FALSE)=0,"",VLOOKUP($A47,'Annex 2 Designated EHV charges'!$A:$P,11,FALSE)),"")</f>
        <v>2.58</v>
      </c>
      <c r="H47" s="104">
        <f>IFERROR(IF(VLOOKUP($A47,'Annex 2 Designated EHV charges'!$A:$P,12,FALSE)=0,"",VLOOKUP($A47,'Annex 2 Designated EHV charges'!$A:$P,12,FALSE)),"")</f>
        <v>2.58</v>
      </c>
    </row>
    <row r="48" spans="1:8" ht="12.75" customHeight="1" x14ac:dyDescent="0.2">
      <c r="A48" s="97" t="str">
        <f t="array" ref="A48">IFERROR(INDEX('Annex 2 Designated EHV charges'!$A$11:$A$58, MATCH(0, IF(ISBLANK('Annex 2 Designated EHV charges'!$A$11:$A$58),1, COUNTIF(A$4:$A47, 'Annex 2 Designated EHV charges'!$A$11:$A$58)), 0)),"")</f>
        <v>BELVED</v>
      </c>
      <c r="B48" s="97">
        <f>IF($A48="","",VLOOKUP($A48,'Annex 2 Designated EHV charges'!$A:$O,2,0))</f>
        <v>815</v>
      </c>
      <c r="C48" s="98">
        <f>IF($A48="","",VLOOKUP($A48,'Annex 2 Designated EHV charges'!$A:$O,3,0))</f>
        <v>1200060787109</v>
      </c>
      <c r="D48" s="97" t="str">
        <f>IF($A48="","",VLOOKUP($A48,'Annex 2 Designated EHV charges'!$A:$O,7,0))</f>
        <v>BELVED</v>
      </c>
      <c r="E48" s="102" t="str">
        <f>IFERROR(IF(VLOOKUP($A48,'Annex 2 Designated EHV charges'!$A:$P,9,FALSE)=0,"",VLOOKUP($A48,'Annex 2 Designated EHV charges'!$A:$P,9,FALSE)),"")</f>
        <v/>
      </c>
      <c r="F48" s="103">
        <f>IFERROR(IF(VLOOKUP($A48,'Annex 2 Designated EHV charges'!$A:$P,10,FALSE)=0,"",VLOOKUP($A48,'Annex 2 Designated EHV charges'!$A:$P,10,FALSE)),"")</f>
        <v>562.04</v>
      </c>
      <c r="G48" s="104">
        <f>IFERROR(IF(VLOOKUP($A48,'Annex 2 Designated EHV charges'!$A:$P,11,FALSE)=0,"",VLOOKUP($A48,'Annex 2 Designated EHV charges'!$A:$P,11,FALSE)),"")</f>
        <v>0.62</v>
      </c>
      <c r="H48" s="104">
        <f>IFERROR(IF(VLOOKUP($A48,'Annex 2 Designated EHV charges'!$A:$P,12,FALSE)=0,"",VLOOKUP($A48,'Annex 2 Designated EHV charges'!$A:$P,12,FALSE)),"")</f>
        <v>0.62</v>
      </c>
    </row>
    <row r="49" spans="1:8" ht="12.75" customHeight="1" x14ac:dyDescent="0.2">
      <c r="A49" s="97" t="str">
        <f t="array" ref="A49">IFERROR(INDEX('Annex 2 Designated EHV charges'!$A$11:$A$58, MATCH(0, IF(ISBLANK('Annex 2 Designated EHV charges'!$A$11:$A$58),1, COUNTIF(A$4:$A48, 'Annex 2 Designated EHV charges'!$A$11:$A$58)), 0)),"")</f>
        <v>SELCHP</v>
      </c>
      <c r="B49" s="97">
        <f>IF($A49="","",VLOOKUP($A49,'Annex 2 Designated EHV charges'!$A:$O,2,0))</f>
        <v>827</v>
      </c>
      <c r="C49" s="98">
        <f>IF($A49="","",VLOOKUP($A49,'Annex 2 Designated EHV charges'!$A:$O,3,0))</f>
        <v>1200010175650</v>
      </c>
      <c r="D49" s="97" t="str">
        <f>IF($A49="","",VLOOKUP($A49,'Annex 2 Designated EHV charges'!$A:$O,7,0))</f>
        <v>SELCHP</v>
      </c>
      <c r="E49" s="102">
        <f>IFERROR(IF(VLOOKUP($A49,'Annex 2 Designated EHV charges'!$A:$P,9,FALSE)=0,"",VLOOKUP($A49,'Annex 2 Designated EHV charges'!$A:$P,9,FALSE)),"")</f>
        <v>0.2</v>
      </c>
      <c r="F49" s="103">
        <f>IFERROR(IF(VLOOKUP($A49,'Annex 2 Designated EHV charges'!$A:$P,10,FALSE)=0,"",VLOOKUP($A49,'Annex 2 Designated EHV charges'!$A:$P,10,FALSE)),"")</f>
        <v>1440.02</v>
      </c>
      <c r="G49" s="104">
        <f>IFERROR(IF(VLOOKUP($A49,'Annex 2 Designated EHV charges'!$A:$P,11,FALSE)=0,"",VLOOKUP($A49,'Annex 2 Designated EHV charges'!$A:$P,11,FALSE)),"")</f>
        <v>0.89</v>
      </c>
      <c r="H49" s="104">
        <f>IFERROR(IF(VLOOKUP($A49,'Annex 2 Designated EHV charges'!$A:$P,12,FALSE)=0,"",VLOOKUP($A49,'Annex 2 Designated EHV charges'!$A:$P,12,FALSE)),"")</f>
        <v>0.89</v>
      </c>
    </row>
    <row r="50" spans="1:8" ht="12.75" customHeight="1" x14ac:dyDescent="0.2">
      <c r="A50" s="97" t="str">
        <f t="array" ref="A50">IFERROR(INDEX('Annex 2 Designated EHV charges'!$A$11:$A$58, MATCH(0, IF(ISBLANK('Annex 2 Designated EHV charges'!$A$11:$A$58),1, COUNTIF(A$4:$A49, 'Annex 2 Designated EHV charges'!$A$11:$A$58)), 0)),"")</f>
        <v>TLRSLN</v>
      </c>
      <c r="B50" s="97">
        <f>IF($A50="","",VLOOKUP($A50,'Annex 2 Designated EHV charges'!$A:$O,2,0))</f>
        <v>0</v>
      </c>
      <c r="C50" s="98" t="str">
        <f>IF($A50="","",VLOOKUP($A50,'Annex 2 Designated EHV charges'!$A:$O,3,0))</f>
        <v>MSID: 5538</v>
      </c>
      <c r="D50" s="97" t="str">
        <f>IF($A50="","",VLOOKUP($A50,'Annex 2 Designated EHV charges'!$A:$O,7,0))</f>
        <v>TLRSLN</v>
      </c>
      <c r="E50" s="102">
        <f>IFERROR(IF(VLOOKUP($A50,'Annex 2 Designated EHV charges'!$A:$P,9,FALSE)=0,"",VLOOKUP($A50,'Annex 2 Designated EHV charges'!$A:$P,9,FALSE)),"")</f>
        <v>2.5999999999999999E-2</v>
      </c>
      <c r="F50" s="103">
        <f>IFERROR(IF(VLOOKUP($A50,'Annex 2 Designated EHV charges'!$A:$P,10,FALSE)=0,"",VLOOKUP($A50,'Annex 2 Designated EHV charges'!$A:$P,10,FALSE)),"")</f>
        <v>942.58</v>
      </c>
      <c r="G50" s="104">
        <f>IFERROR(IF(VLOOKUP($A50,'Annex 2 Designated EHV charges'!$A:$P,11,FALSE)=0,"",VLOOKUP($A50,'Annex 2 Designated EHV charges'!$A:$P,11,FALSE)),"")</f>
        <v>0.86</v>
      </c>
      <c r="H50" s="104">
        <f>IFERROR(IF(VLOOKUP($A50,'Annex 2 Designated EHV charges'!$A:$P,12,FALSE)=0,"",VLOOKUP($A50,'Annex 2 Designated EHV charges'!$A:$P,12,FALSE)),"")</f>
        <v>0.86</v>
      </c>
    </row>
    <row r="51" spans="1:8" ht="12.75" customHeight="1" x14ac:dyDescent="0.2">
      <c r="A51" s="97" t="str">
        <f t="array" ref="A51">IFERROR(INDEX('Annex 2 Designated EHV charges'!$A$11:$A$58, MATCH(0, IF(ISBLANK('Annex 2 Designated EHV charges'!$A$11:$A$58),1, COUNTIF(A$4:$A50, 'Annex 2 Designated EHV charges'!$A$11:$A$58)), 0)),"")</f>
        <v/>
      </c>
      <c r="B51" s="97" t="str">
        <f>IF($A51="","",VLOOKUP($A51,'Annex 2 Designated EHV charges'!$A:$O,2,0))</f>
        <v/>
      </c>
      <c r="C51" s="98" t="str">
        <f>IF($A51="","",VLOOKUP($A51,'Annex 2 Designated EHV charges'!$A:$O,3,0))</f>
        <v/>
      </c>
      <c r="D51" s="97" t="str">
        <f>IF($A51="","",VLOOKUP($A51,'Annex 2 Designated EHV charges'!$A:$O,7,0))</f>
        <v/>
      </c>
      <c r="E51" s="102" t="str">
        <f>IFERROR(IF(VLOOKUP($A51,'Annex 2 Designated EHV charges'!$A:$P,9,FALSE)=0,"",VLOOKUP($A51,'Annex 2 Designated EHV charges'!$A:$P,9,FALSE)),"")</f>
        <v/>
      </c>
      <c r="F51" s="103" t="str">
        <f>IFERROR(IF(VLOOKUP($A51,'Annex 2 Designated EHV charges'!$A:$P,10,FALSE)=0,"",VLOOKUP($A51,'Annex 2 Designated EHV charges'!$A:$P,10,FALSE)),"")</f>
        <v/>
      </c>
      <c r="G51" s="104" t="str">
        <f>IFERROR(IF(VLOOKUP($A51,'Annex 2 Designated EHV charges'!$A:$P,11,FALSE)=0,"",VLOOKUP($A51,'Annex 2 Designated EHV charges'!$A:$P,11,FALSE)),"")</f>
        <v/>
      </c>
      <c r="H51" s="104" t="str">
        <f>IFERROR(IF(VLOOKUP($A51,'Annex 2 Designated EHV charges'!$A:$P,12,FALSE)=0,"",VLOOKUP($A51,'Annex 2 Designated EHV charges'!$A:$P,12,FALSE)),"")</f>
        <v/>
      </c>
    </row>
    <row r="52" spans="1:8" ht="12.75" customHeight="1" x14ac:dyDescent="0.2">
      <c r="A52" s="97" t="str">
        <f t="array" ref="A52">IFERROR(INDEX('Annex 2 Designated EHV charges'!$A$11:$A$58, MATCH(0, IF(ISBLANK('Annex 2 Designated EHV charges'!$A$11:$A$58),1, COUNTIF(A$4:$A51, 'Annex 2 Designated EHV charges'!$A$11:$A$58)), 0)),"")</f>
        <v/>
      </c>
      <c r="B52" s="97" t="str">
        <f>IF($A52="","",VLOOKUP($A52,'Annex 2 Designated EHV charges'!$A:$O,2,0))</f>
        <v/>
      </c>
      <c r="C52" s="98" t="str">
        <f>IF($A52="","",VLOOKUP($A52,'Annex 2 Designated EHV charges'!$A:$O,3,0))</f>
        <v/>
      </c>
      <c r="D52" s="97" t="str">
        <f>IF($A52="","",VLOOKUP($A52,'Annex 2 Designated EHV charges'!$A:$O,7,0))</f>
        <v/>
      </c>
      <c r="E52" s="102" t="str">
        <f>IFERROR(IF(VLOOKUP($A52,'Annex 2 Designated EHV charges'!$A:$P,9,FALSE)=0,"",VLOOKUP($A52,'Annex 2 Designated EHV charges'!$A:$P,9,FALSE)),"")</f>
        <v/>
      </c>
      <c r="F52" s="103" t="str">
        <f>IFERROR(IF(VLOOKUP($A52,'Annex 2 Designated EHV charges'!$A:$P,10,FALSE)=0,"",VLOOKUP($A52,'Annex 2 Designated EHV charges'!$A:$P,10,FALSE)),"")</f>
        <v/>
      </c>
      <c r="G52" s="104" t="str">
        <f>IFERROR(IF(VLOOKUP($A52,'Annex 2 Designated EHV charges'!$A:$P,11,FALSE)=0,"",VLOOKUP($A52,'Annex 2 Designated EHV charges'!$A:$P,11,FALSE)),"")</f>
        <v/>
      </c>
      <c r="H52" s="104" t="str">
        <f>IFERROR(IF(VLOOKUP($A52,'Annex 2 Designated EHV charges'!$A:$P,12,FALSE)=0,"",VLOOKUP($A52,'Annex 2 Designated EHV charges'!$A:$P,12,FALSE)),"")</f>
        <v/>
      </c>
    </row>
    <row r="53" spans="1:8" ht="12.75" customHeight="1" x14ac:dyDescent="0.2">
      <c r="A53" s="97" t="str">
        <f t="array" ref="A53">IFERROR(INDEX('Annex 2 Designated EHV charges'!$A$11:$A$58, MATCH(0, IF(ISBLANK('Annex 2 Designated EHV charges'!$A$11:$A$58),1, COUNTIF(A$4:$A52, 'Annex 2 Designated EHV charges'!$A$11:$A$58)), 0)),"")</f>
        <v/>
      </c>
      <c r="B53" s="97" t="str">
        <f>IF($A53="","",VLOOKUP($A53,'Annex 2 Designated EHV charges'!$A:$O,2,0))</f>
        <v/>
      </c>
      <c r="C53" s="98" t="str">
        <f>IF($A53="","",VLOOKUP($A53,'Annex 2 Designated EHV charges'!$A:$O,3,0))</f>
        <v/>
      </c>
      <c r="D53" s="97" t="str">
        <f>IF($A53="","",VLOOKUP($A53,'Annex 2 Designated EHV charges'!$A:$O,7,0))</f>
        <v/>
      </c>
      <c r="E53" s="102" t="str">
        <f>IFERROR(IF(VLOOKUP($A53,'Annex 2 Designated EHV charges'!$A:$P,9,FALSE)=0,"",VLOOKUP($A53,'Annex 2 Designated EHV charges'!$A:$P,9,FALSE)),"")</f>
        <v/>
      </c>
      <c r="F53" s="103" t="str">
        <f>IFERROR(IF(VLOOKUP($A53,'Annex 2 Designated EHV charges'!$A:$P,10,FALSE)=0,"",VLOOKUP($A53,'Annex 2 Designated EHV charges'!$A:$P,10,FALSE)),"")</f>
        <v/>
      </c>
      <c r="G53" s="104" t="str">
        <f>IFERROR(IF(VLOOKUP($A53,'Annex 2 Designated EHV charges'!$A:$P,11,FALSE)=0,"",VLOOKUP($A53,'Annex 2 Designated EHV charges'!$A:$P,11,FALSE)),"")</f>
        <v/>
      </c>
      <c r="H53" s="104" t="str">
        <f>IFERROR(IF(VLOOKUP($A53,'Annex 2 Designated EHV charges'!$A:$P,12,FALSE)=0,"",VLOOKUP($A53,'Annex 2 Designated EHV charges'!$A:$P,12,FALSE)),"")</f>
        <v/>
      </c>
    </row>
    <row r="54" spans="1:8" ht="12.75" customHeight="1" x14ac:dyDescent="0.2">
      <c r="A54" s="97" t="str">
        <f t="array" ref="A54">IFERROR(INDEX('Annex 2 Designated EHV charges'!$A$11:$A$58, MATCH(0, IF(ISBLANK('Annex 2 Designated EHV charges'!$A$11:$A$58),1, COUNTIF(A$4:$A53, 'Annex 2 Designated EHV charges'!$A$11:$A$58)), 0)),"")</f>
        <v/>
      </c>
      <c r="B54" s="97" t="str">
        <f>IF($A54="","",VLOOKUP($A54,'Annex 2 Designated EHV charges'!$A:$O,2,0))</f>
        <v/>
      </c>
      <c r="C54" s="98" t="str">
        <f>IF($A54="","",VLOOKUP($A54,'Annex 2 Designated EHV charges'!$A:$O,3,0))</f>
        <v/>
      </c>
      <c r="D54" s="97" t="str">
        <f>IF($A54="","",VLOOKUP($A54,'Annex 2 Designated EHV charges'!$A:$O,7,0))</f>
        <v/>
      </c>
      <c r="E54" s="102" t="str">
        <f>IFERROR(IF(VLOOKUP($A54,'Annex 2 Designated EHV charges'!$A:$P,9,FALSE)=0,"",VLOOKUP($A54,'Annex 2 Designated EHV charges'!$A:$P,9,FALSE)),"")</f>
        <v/>
      </c>
      <c r="F54" s="103" t="str">
        <f>IFERROR(IF(VLOOKUP($A54,'Annex 2 Designated EHV charges'!$A:$P,10,FALSE)=0,"",VLOOKUP($A54,'Annex 2 Designated EHV charges'!$A:$P,10,FALSE)),"")</f>
        <v/>
      </c>
      <c r="G54" s="104" t="str">
        <f>IFERROR(IF(VLOOKUP($A54,'Annex 2 Designated EHV charges'!$A:$P,11,FALSE)=0,"",VLOOKUP($A54,'Annex 2 Designated EHV charges'!$A:$P,11,FALSE)),"")</f>
        <v/>
      </c>
      <c r="H54" s="104" t="str">
        <f>IFERROR(IF(VLOOKUP($A54,'Annex 2 Designated EHV charges'!$A:$P,12,FALSE)=0,"",VLOOKUP($A54,'Annex 2 Designated EHV charges'!$A:$P,12,FALSE)),"")</f>
        <v/>
      </c>
    </row>
    <row r="55" spans="1:8" ht="12.75" customHeight="1" x14ac:dyDescent="0.2">
      <c r="A55" s="97" t="str">
        <f t="array" ref="A55">IFERROR(INDEX('Annex 2 Designated EHV charges'!$A$11:$A$58, MATCH(0, IF(ISBLANK('Annex 2 Designated EHV charges'!$A$11:$A$58),1, COUNTIF(A$4:$A54, 'Annex 2 Designated EHV charges'!$A$11:$A$58)), 0)),"")</f>
        <v/>
      </c>
      <c r="B55" s="97" t="str">
        <f>IF($A55="","",VLOOKUP($A55,'Annex 2 Designated EHV charges'!$A:$O,2,0))</f>
        <v/>
      </c>
      <c r="C55" s="98" t="str">
        <f>IF($A55="","",VLOOKUP($A55,'Annex 2 Designated EHV charges'!$A:$O,3,0))</f>
        <v/>
      </c>
      <c r="D55" s="97" t="str">
        <f>IF($A55="","",VLOOKUP($A55,'Annex 2 Designated EHV charges'!$A:$O,7,0))</f>
        <v/>
      </c>
      <c r="E55" s="102" t="str">
        <f>IFERROR(IF(VLOOKUP($A55,'Annex 2 Designated EHV charges'!$A:$P,9,FALSE)=0,"",VLOOKUP($A55,'Annex 2 Designated EHV charges'!$A:$P,9,FALSE)),"")</f>
        <v/>
      </c>
      <c r="F55" s="103" t="str">
        <f>IFERROR(IF(VLOOKUP($A55,'Annex 2 Designated EHV charges'!$A:$P,10,FALSE)=0,"",VLOOKUP($A55,'Annex 2 Designated EHV charges'!$A:$P,10,FALSE)),"")</f>
        <v/>
      </c>
      <c r="G55" s="104" t="str">
        <f>IFERROR(IF(VLOOKUP($A55,'Annex 2 Designated EHV charges'!$A:$P,11,FALSE)=0,"",VLOOKUP($A55,'Annex 2 Designated EHV charges'!$A:$P,11,FALSE)),"")</f>
        <v/>
      </c>
      <c r="H55" s="104" t="str">
        <f>IFERROR(IF(VLOOKUP($A55,'Annex 2 Designated EHV charges'!$A:$P,12,FALSE)=0,"",VLOOKUP($A55,'Annex 2 Designated EHV charges'!$A:$P,12,FALSE)),"")</f>
        <v/>
      </c>
    </row>
    <row r="56" spans="1:8" ht="12.75" customHeight="1" x14ac:dyDescent="0.2">
      <c r="A56" s="97" t="str">
        <f t="array" ref="A56">IFERROR(INDEX('Annex 2 Designated EHV charges'!$A$11:$A$58, MATCH(0, IF(ISBLANK('Annex 2 Designated EHV charges'!$A$11:$A$58),1, COUNTIF(A$4:$A55, 'Annex 2 Designated EHV charges'!$A$11:$A$58)), 0)),"")</f>
        <v/>
      </c>
      <c r="B56" s="97" t="str">
        <f>IF($A56="","",VLOOKUP($A56,'Annex 2 Designated EHV charges'!$A:$O,2,0))</f>
        <v/>
      </c>
      <c r="C56" s="98" t="str">
        <f>IF($A56="","",VLOOKUP($A56,'Annex 2 Designated EHV charges'!$A:$O,3,0))</f>
        <v/>
      </c>
      <c r="D56" s="97" t="str">
        <f>IF($A56="","",VLOOKUP($A56,'Annex 2 Designated EHV charges'!$A:$O,7,0))</f>
        <v/>
      </c>
      <c r="E56" s="102" t="str">
        <f>IFERROR(IF(VLOOKUP($A56,'Annex 2 Designated EHV charges'!$A:$P,9,FALSE)=0,"",VLOOKUP($A56,'Annex 2 Designated EHV charges'!$A:$P,9,FALSE)),"")</f>
        <v/>
      </c>
      <c r="F56" s="103" t="str">
        <f>IFERROR(IF(VLOOKUP($A56,'Annex 2 Designated EHV charges'!$A:$P,10,FALSE)=0,"",VLOOKUP($A56,'Annex 2 Designated EHV charges'!$A:$P,10,FALSE)),"")</f>
        <v/>
      </c>
      <c r="G56" s="104" t="str">
        <f>IFERROR(IF(VLOOKUP($A56,'Annex 2 Designated EHV charges'!$A:$P,11,FALSE)=0,"",VLOOKUP($A56,'Annex 2 Designated EHV charges'!$A:$P,11,FALSE)),"")</f>
        <v/>
      </c>
      <c r="H56" s="104" t="str">
        <f>IFERROR(IF(VLOOKUP($A56,'Annex 2 Designated EHV charges'!$A:$P,12,FALSE)=0,"",VLOOKUP($A56,'Annex 2 Designated EHV charges'!$A:$P,12,FALSE)),"")</f>
        <v/>
      </c>
    </row>
    <row r="57" spans="1:8" ht="12.75" customHeight="1" x14ac:dyDescent="0.2">
      <c r="A57" s="97" t="str">
        <f t="array" ref="A57">IFERROR(INDEX('Annex 2 Designated EHV charges'!$A$11:$A$58, MATCH(0, IF(ISBLANK('Annex 2 Designated EHV charges'!$A$11:$A$58),1, COUNTIF(A$4:$A56, 'Annex 2 Designated EHV charges'!$A$11:$A$58)), 0)),"")</f>
        <v/>
      </c>
      <c r="B57" s="97" t="str">
        <f>IF($A57="","",VLOOKUP($A57,'Annex 2 Designated EHV charges'!$A:$O,2,0))</f>
        <v/>
      </c>
      <c r="C57" s="98" t="str">
        <f>IF($A57="","",VLOOKUP($A57,'Annex 2 Designated EHV charges'!$A:$O,3,0))</f>
        <v/>
      </c>
      <c r="D57" s="97" t="str">
        <f>IF($A57="","",VLOOKUP($A57,'Annex 2 Designated EHV charges'!$A:$O,7,0))</f>
        <v/>
      </c>
      <c r="E57" s="102" t="str">
        <f>IFERROR(IF(VLOOKUP($A57,'Annex 2 Designated EHV charges'!$A:$P,9,FALSE)=0,"",VLOOKUP($A57,'Annex 2 Designated EHV charges'!$A:$P,9,FALSE)),"")</f>
        <v/>
      </c>
      <c r="F57" s="103" t="str">
        <f>IFERROR(IF(VLOOKUP($A57,'Annex 2 Designated EHV charges'!$A:$P,10,FALSE)=0,"",VLOOKUP($A57,'Annex 2 Designated EHV charges'!$A:$P,10,FALSE)),"")</f>
        <v/>
      </c>
      <c r="G57" s="104" t="str">
        <f>IFERROR(IF(VLOOKUP($A57,'Annex 2 Designated EHV charges'!$A:$P,11,FALSE)=0,"",VLOOKUP($A57,'Annex 2 Designated EHV charges'!$A:$P,11,FALSE)),"")</f>
        <v/>
      </c>
      <c r="H57" s="104" t="str">
        <f>IFERROR(IF(VLOOKUP($A57,'Annex 2 Designated EHV charges'!$A:$P,12,FALSE)=0,"",VLOOKUP($A57,'Annex 2 Designated EHV charges'!$A:$P,12,FALSE)),"")</f>
        <v/>
      </c>
    </row>
    <row r="58" spans="1:8" ht="12.75" customHeight="1" x14ac:dyDescent="0.2">
      <c r="A58" s="97" t="str">
        <f t="array" ref="A58">IFERROR(INDEX('Annex 2 Designated EHV charges'!$A$11:$A$58, MATCH(0, IF(ISBLANK('Annex 2 Designated EHV charges'!$A$11:$A$58),1, COUNTIF(A$4:$A57, 'Annex 2 Designated EHV charges'!$A$11:$A$58)), 0)),"")</f>
        <v/>
      </c>
      <c r="B58" s="97" t="str">
        <f>IF($A58="","",VLOOKUP($A58,'Annex 2 Designated EHV charges'!$A:$O,2,0))</f>
        <v/>
      </c>
      <c r="C58" s="98" t="str">
        <f>IF($A58="","",VLOOKUP($A58,'Annex 2 Designated EHV charges'!$A:$O,3,0))</f>
        <v/>
      </c>
      <c r="D58" s="97" t="str">
        <f>IF($A58="","",VLOOKUP($A58,'Annex 2 Designated EHV charges'!$A:$O,7,0))</f>
        <v/>
      </c>
      <c r="E58" s="102" t="str">
        <f>IFERROR(IF(VLOOKUP($A58,'Annex 2 Designated EHV charges'!$A:$P,9,FALSE)=0,"",VLOOKUP($A58,'Annex 2 Designated EHV charges'!$A:$P,9,FALSE)),"")</f>
        <v/>
      </c>
      <c r="F58" s="103" t="str">
        <f>IFERROR(IF(VLOOKUP($A58,'Annex 2 Designated EHV charges'!$A:$P,10,FALSE)=0,"",VLOOKUP($A58,'Annex 2 Designated EHV charges'!$A:$P,10,FALSE)),"")</f>
        <v/>
      </c>
      <c r="G58" s="104" t="str">
        <f>IFERROR(IF(VLOOKUP($A58,'Annex 2 Designated EHV charges'!$A:$P,11,FALSE)=0,"",VLOOKUP($A58,'Annex 2 Designated EHV charges'!$A:$P,11,FALSE)),"")</f>
        <v/>
      </c>
      <c r="H58" s="104" t="str">
        <f>IFERROR(IF(VLOOKUP($A58,'Annex 2 Designated EHV charges'!$A:$P,12,FALSE)=0,"",VLOOKUP($A58,'Annex 2 Designated EHV charges'!$A:$P,12,FALSE)),"")</f>
        <v/>
      </c>
    </row>
    <row r="59" spans="1:8" ht="12.75" customHeight="1" x14ac:dyDescent="0.2">
      <c r="A59" s="97" t="str">
        <f t="array" ref="A59">IFERROR(INDEX('Annex 2 Designated EHV charges'!$A$11:$A$58, MATCH(0, IF(ISBLANK('Annex 2 Designated EHV charges'!$A$11:$A$58),1, COUNTIF(A$4:$A58, 'Annex 2 Designated EHV charges'!$A$11:$A$58)), 0)),"")</f>
        <v/>
      </c>
      <c r="B59" s="97" t="str">
        <f>IF($A59="","",VLOOKUP($A59,'Annex 2 Designated EHV charges'!$A:$O,2,0))</f>
        <v/>
      </c>
      <c r="C59" s="98" t="str">
        <f>IF($A59="","",VLOOKUP($A59,'Annex 2 Designated EHV charges'!$A:$O,3,0))</f>
        <v/>
      </c>
      <c r="D59" s="97" t="str">
        <f>IF($A59="","",VLOOKUP($A59,'Annex 2 Designated EHV charges'!$A:$O,7,0))</f>
        <v/>
      </c>
      <c r="E59" s="102" t="str">
        <f>IFERROR(IF(VLOOKUP($A59,'Annex 2 Designated EHV charges'!$A:$P,9,FALSE)=0,"",VLOOKUP($A59,'Annex 2 Designated EHV charges'!$A:$P,9,FALSE)),"")</f>
        <v/>
      </c>
      <c r="F59" s="103" t="str">
        <f>IFERROR(IF(VLOOKUP($A59,'Annex 2 Designated EHV charges'!$A:$P,10,FALSE)=0,"",VLOOKUP($A59,'Annex 2 Designated EHV charges'!$A:$P,10,FALSE)),"")</f>
        <v/>
      </c>
      <c r="G59" s="104" t="str">
        <f>IFERROR(IF(VLOOKUP($A59,'Annex 2 Designated EHV charges'!$A:$P,11,FALSE)=0,"",VLOOKUP($A59,'Annex 2 Designated EHV charges'!$A:$P,11,FALSE)),"")</f>
        <v/>
      </c>
      <c r="H59" s="104" t="str">
        <f>IFERROR(IF(VLOOKUP($A59,'Annex 2 Designated EHV charges'!$A:$P,12,FALSE)=0,"",VLOOKUP($A59,'Annex 2 Designated EHV charges'!$A:$P,12,FALSE)),"")</f>
        <v/>
      </c>
    </row>
    <row r="60" spans="1:8" ht="12.75" customHeight="1" x14ac:dyDescent="0.2">
      <c r="A60" s="97" t="str">
        <f t="array" ref="A60">IFERROR(INDEX('Annex 2 Designated EHV charges'!$A$11:$A$58, MATCH(0, IF(ISBLANK('Annex 2 Designated EHV charges'!$A$11:$A$58),1, COUNTIF(A$4:$A59, 'Annex 2 Designated EHV charges'!$A$11:$A$58)), 0)),"")</f>
        <v/>
      </c>
      <c r="B60" s="97" t="str">
        <f>IF($A60="","",VLOOKUP($A60,'Annex 2 Designated EHV charges'!$A:$O,2,0))</f>
        <v/>
      </c>
      <c r="C60" s="98" t="str">
        <f>IF($A60="","",VLOOKUP($A60,'Annex 2 Designated EHV charges'!$A:$O,3,0))</f>
        <v/>
      </c>
      <c r="D60" s="97" t="str">
        <f>IF($A60="","",VLOOKUP($A60,'Annex 2 Designated EHV charges'!$A:$O,7,0))</f>
        <v/>
      </c>
      <c r="E60" s="102" t="str">
        <f>IFERROR(IF(VLOOKUP($A60,'Annex 2 Designated EHV charges'!$A:$P,9,FALSE)=0,"",VLOOKUP($A60,'Annex 2 Designated EHV charges'!$A:$P,9,FALSE)),"")</f>
        <v/>
      </c>
      <c r="F60" s="103" t="str">
        <f>IFERROR(IF(VLOOKUP($A60,'Annex 2 Designated EHV charges'!$A:$P,10,FALSE)=0,"",VLOOKUP($A60,'Annex 2 Designated EHV charges'!$A:$P,10,FALSE)),"")</f>
        <v/>
      </c>
      <c r="G60" s="104" t="str">
        <f>IFERROR(IF(VLOOKUP($A60,'Annex 2 Designated EHV charges'!$A:$P,11,FALSE)=0,"",VLOOKUP($A60,'Annex 2 Designated EHV charges'!$A:$P,11,FALSE)),"")</f>
        <v/>
      </c>
      <c r="H60" s="104" t="str">
        <f>IFERROR(IF(VLOOKUP($A60,'Annex 2 Designated EHV charges'!$A:$P,12,FALSE)=0,"",VLOOKUP($A60,'Annex 2 Designated EHV charges'!$A:$P,12,FALSE)),"")</f>
        <v/>
      </c>
    </row>
    <row r="61" spans="1:8" ht="12.75" customHeight="1" x14ac:dyDescent="0.2">
      <c r="A61" s="97" t="str">
        <f t="array" ref="A61">IFERROR(INDEX('Annex 2 Designated EHV charges'!$A$11:$A$58, MATCH(0, IF(ISBLANK('Annex 2 Designated EHV charges'!$A$11:$A$58),1, COUNTIF(A$4:$A60, 'Annex 2 Designated EHV charges'!$A$11:$A$58)), 0)),"")</f>
        <v/>
      </c>
      <c r="B61" s="97" t="str">
        <f>IF($A61="","",VLOOKUP($A61,'Annex 2 Designated EHV charges'!$A:$O,2,0))</f>
        <v/>
      </c>
      <c r="C61" s="98" t="str">
        <f>IF($A61="","",VLOOKUP($A61,'Annex 2 Designated EHV charges'!$A:$O,3,0))</f>
        <v/>
      </c>
      <c r="D61" s="97" t="str">
        <f>IF($A61="","",VLOOKUP($A61,'Annex 2 Designated EHV charges'!$A:$O,7,0))</f>
        <v/>
      </c>
      <c r="E61" s="102" t="str">
        <f>IFERROR(IF(VLOOKUP($A61,'Annex 2 Designated EHV charges'!$A:$P,9,FALSE)=0,"",VLOOKUP($A61,'Annex 2 Designated EHV charges'!$A:$P,9,FALSE)),"")</f>
        <v/>
      </c>
      <c r="F61" s="103" t="str">
        <f>IFERROR(IF(VLOOKUP($A61,'Annex 2 Designated EHV charges'!$A:$P,10,FALSE)=0,"",VLOOKUP($A61,'Annex 2 Designated EHV charges'!$A:$P,10,FALSE)),"")</f>
        <v/>
      </c>
      <c r="G61" s="104" t="str">
        <f>IFERROR(IF(VLOOKUP($A61,'Annex 2 Designated EHV charges'!$A:$P,11,FALSE)=0,"",VLOOKUP($A61,'Annex 2 Designated EHV charges'!$A:$P,11,FALSE)),"")</f>
        <v/>
      </c>
      <c r="H61" s="104" t="str">
        <f>IFERROR(IF(VLOOKUP($A61,'Annex 2 Designated EHV charges'!$A:$P,12,FALSE)=0,"",VLOOKUP($A61,'Annex 2 Designated EHV charges'!$A:$P,12,FALSE)),"")</f>
        <v/>
      </c>
    </row>
    <row r="62" spans="1:8" ht="12.75" customHeight="1" x14ac:dyDescent="0.2">
      <c r="A62" s="97" t="str">
        <f t="array" ref="A62">IFERROR(INDEX('Annex 2 Designated EHV charges'!$A$11:$A$58, MATCH(0, IF(ISBLANK('Annex 2 Designated EHV charges'!$A$11:$A$58),1, COUNTIF(A$4:$A61, 'Annex 2 Designated EHV charges'!$A$11:$A$58)), 0)),"")</f>
        <v/>
      </c>
      <c r="B62" s="97" t="str">
        <f>IF($A62="","",VLOOKUP($A62,'Annex 2 Designated EHV charges'!$A:$O,2,0))</f>
        <v/>
      </c>
      <c r="C62" s="98" t="str">
        <f>IF($A62="","",VLOOKUP($A62,'Annex 2 Designated EHV charges'!$A:$O,3,0))</f>
        <v/>
      </c>
      <c r="D62" s="97" t="str">
        <f>IF($A62="","",VLOOKUP($A62,'Annex 2 Designated EHV charges'!$A:$O,7,0))</f>
        <v/>
      </c>
      <c r="E62" s="102" t="str">
        <f>IFERROR(IF(VLOOKUP($A62,'Annex 2 Designated EHV charges'!$A:$P,9,FALSE)=0,"",VLOOKUP($A62,'Annex 2 Designated EHV charges'!$A:$P,9,FALSE)),"")</f>
        <v/>
      </c>
      <c r="F62" s="103" t="str">
        <f>IFERROR(IF(VLOOKUP($A62,'Annex 2 Designated EHV charges'!$A:$P,10,FALSE)=0,"",VLOOKUP($A62,'Annex 2 Designated EHV charges'!$A:$P,10,FALSE)),"")</f>
        <v/>
      </c>
      <c r="G62" s="104" t="str">
        <f>IFERROR(IF(VLOOKUP($A62,'Annex 2 Designated EHV charges'!$A:$P,11,FALSE)=0,"",VLOOKUP($A62,'Annex 2 Designated EHV charges'!$A:$P,11,FALSE)),"")</f>
        <v/>
      </c>
      <c r="H62" s="104" t="str">
        <f>IFERROR(IF(VLOOKUP($A62,'Annex 2 Designated EHV charges'!$A:$P,12,FALSE)=0,"",VLOOKUP($A62,'Annex 2 Designated EHV charges'!$A:$P,12,FALSE)),"")</f>
        <v/>
      </c>
    </row>
    <row r="63" spans="1:8" ht="12.75" customHeight="1" x14ac:dyDescent="0.2">
      <c r="A63" s="97" t="str">
        <f t="array" ref="A63">IFERROR(INDEX('Annex 2 Designated EHV charges'!$A$11:$A$58, MATCH(0, IF(ISBLANK('Annex 2 Designated EHV charges'!$A$11:$A$58),1, COUNTIF(A$4:$A62, 'Annex 2 Designated EHV charges'!$A$11:$A$58)), 0)),"")</f>
        <v/>
      </c>
      <c r="B63" s="97" t="str">
        <f>IF($A63="","",VLOOKUP($A63,'Annex 2 Designated EHV charges'!$A:$O,2,0))</f>
        <v/>
      </c>
      <c r="C63" s="98" t="str">
        <f>IF($A63="","",VLOOKUP($A63,'Annex 2 Designated EHV charges'!$A:$O,3,0))</f>
        <v/>
      </c>
      <c r="D63" s="97" t="str">
        <f>IF($A63="","",VLOOKUP($A63,'Annex 2 Designated EHV charges'!$A:$O,7,0))</f>
        <v/>
      </c>
      <c r="E63" s="102" t="str">
        <f>IFERROR(IF(VLOOKUP($A63,'Annex 2 Designated EHV charges'!$A:$P,9,FALSE)=0,"",VLOOKUP($A63,'Annex 2 Designated EHV charges'!$A:$P,9,FALSE)),"")</f>
        <v/>
      </c>
      <c r="F63" s="103" t="str">
        <f>IFERROR(IF(VLOOKUP($A63,'Annex 2 Designated EHV charges'!$A:$P,10,FALSE)=0,"",VLOOKUP($A63,'Annex 2 Designated EHV charges'!$A:$P,10,FALSE)),"")</f>
        <v/>
      </c>
      <c r="G63" s="104" t="str">
        <f>IFERROR(IF(VLOOKUP($A63,'Annex 2 Designated EHV charges'!$A:$P,11,FALSE)=0,"",VLOOKUP($A63,'Annex 2 Designated EHV charges'!$A:$P,11,FALSE)),"")</f>
        <v/>
      </c>
      <c r="H63" s="104" t="str">
        <f>IFERROR(IF(VLOOKUP($A63,'Annex 2 Designated EHV charges'!$A:$P,12,FALSE)=0,"",VLOOKUP($A63,'Annex 2 Designated EHV charges'!$A:$P,12,FALSE)),"")</f>
        <v/>
      </c>
    </row>
    <row r="64" spans="1:8" ht="12.75" customHeight="1" x14ac:dyDescent="0.2">
      <c r="A64" s="97" t="str">
        <f t="array" ref="A64">IFERROR(INDEX('Annex 2 Designated EHV charges'!$A$11:$A$58, MATCH(0, IF(ISBLANK('Annex 2 Designated EHV charges'!$A$11:$A$58),1, COUNTIF(A$4:$A63, 'Annex 2 Designated EHV charges'!$A$11:$A$58)), 0)),"")</f>
        <v/>
      </c>
      <c r="B64" s="97" t="str">
        <f>IF($A64="","",VLOOKUP($A64,'Annex 2 Designated EHV charges'!$A:$O,2,0))</f>
        <v/>
      </c>
      <c r="C64" s="98" t="str">
        <f>IF($A64="","",VLOOKUP($A64,'Annex 2 Designated EHV charges'!$A:$O,3,0))</f>
        <v/>
      </c>
      <c r="D64" s="97" t="str">
        <f>IF($A64="","",VLOOKUP($A64,'Annex 2 Designated EHV charges'!$A:$O,7,0))</f>
        <v/>
      </c>
      <c r="E64" s="102" t="str">
        <f>IFERROR(IF(VLOOKUP($A64,'Annex 2 Designated EHV charges'!$A:$P,9,FALSE)=0,"",VLOOKUP($A64,'Annex 2 Designated EHV charges'!$A:$P,9,FALSE)),"")</f>
        <v/>
      </c>
      <c r="F64" s="103" t="str">
        <f>IFERROR(IF(VLOOKUP($A64,'Annex 2 Designated EHV charges'!$A:$P,10,FALSE)=0,"",VLOOKUP($A64,'Annex 2 Designated EHV charges'!$A:$P,10,FALSE)),"")</f>
        <v/>
      </c>
      <c r="G64" s="104" t="str">
        <f>IFERROR(IF(VLOOKUP($A64,'Annex 2 Designated EHV charges'!$A:$P,11,FALSE)=0,"",VLOOKUP($A64,'Annex 2 Designated EHV charges'!$A:$P,11,FALSE)),"")</f>
        <v/>
      </c>
      <c r="H64" s="104" t="str">
        <f>IFERROR(IF(VLOOKUP($A64,'Annex 2 Designated EHV charges'!$A:$P,12,FALSE)=0,"",VLOOKUP($A64,'Annex 2 Designated EHV charges'!$A:$P,12,FALSE)),"")</f>
        <v/>
      </c>
    </row>
    <row r="65" spans="1:8" ht="12.75" customHeight="1" x14ac:dyDescent="0.2">
      <c r="A65" s="97" t="str">
        <f t="array" ref="A65">IFERROR(INDEX('Annex 2 Designated EHV charges'!$A$11:$A$58, MATCH(0, IF(ISBLANK('Annex 2 Designated EHV charges'!$A$11:$A$58),1, COUNTIF(A$4:$A64, 'Annex 2 Designated EHV charges'!$A$11:$A$58)), 0)),"")</f>
        <v/>
      </c>
      <c r="B65" s="97" t="str">
        <f>IF($A65="","",VLOOKUP($A65,'Annex 2 Designated EHV charges'!$A:$O,2,0))</f>
        <v/>
      </c>
      <c r="C65" s="98" t="str">
        <f>IF($A65="","",VLOOKUP($A65,'Annex 2 Designated EHV charges'!$A:$O,3,0))</f>
        <v/>
      </c>
      <c r="D65" s="97" t="str">
        <f>IF($A65="","",VLOOKUP($A65,'Annex 2 Designated EHV charges'!$A:$O,7,0))</f>
        <v/>
      </c>
      <c r="E65" s="102" t="str">
        <f>IFERROR(IF(VLOOKUP($A65,'Annex 2 Designated EHV charges'!$A:$P,9,FALSE)=0,"",VLOOKUP($A65,'Annex 2 Designated EHV charges'!$A:$P,9,FALSE)),"")</f>
        <v/>
      </c>
      <c r="F65" s="103" t="str">
        <f>IFERROR(IF(VLOOKUP($A65,'Annex 2 Designated EHV charges'!$A:$P,10,FALSE)=0,"",VLOOKUP($A65,'Annex 2 Designated EHV charges'!$A:$P,10,FALSE)),"")</f>
        <v/>
      </c>
      <c r="G65" s="104" t="str">
        <f>IFERROR(IF(VLOOKUP($A65,'Annex 2 Designated EHV charges'!$A:$P,11,FALSE)=0,"",VLOOKUP($A65,'Annex 2 Designated EHV charges'!$A:$P,11,FALSE)),"")</f>
        <v/>
      </c>
      <c r="H65" s="104" t="str">
        <f>IFERROR(IF(VLOOKUP($A65,'Annex 2 Designated EHV charges'!$A:$P,12,FALSE)=0,"",VLOOKUP($A65,'Annex 2 Designated EHV charges'!$A:$P,12,FALSE)),"")</f>
        <v/>
      </c>
    </row>
    <row r="66" spans="1:8" ht="12.75" customHeight="1" x14ac:dyDescent="0.2">
      <c r="A66" s="97" t="str">
        <f t="array" ref="A66">IFERROR(INDEX('Annex 2 Designated EHV charges'!$A$11:$A$58, MATCH(0, IF(ISBLANK('Annex 2 Designated EHV charges'!$A$11:$A$58),1, COUNTIF(A$4:$A65, 'Annex 2 Designated EHV charges'!$A$11:$A$58)), 0)),"")</f>
        <v/>
      </c>
      <c r="B66" s="97" t="str">
        <f>IF($A66="","",VLOOKUP($A66,'Annex 2 Designated EHV charges'!$A:$O,2,0))</f>
        <v/>
      </c>
      <c r="C66" s="98" t="str">
        <f>IF($A66="","",VLOOKUP($A66,'Annex 2 Designated EHV charges'!$A:$O,3,0))</f>
        <v/>
      </c>
      <c r="D66" s="97" t="str">
        <f>IF($A66="","",VLOOKUP($A66,'Annex 2 Designated EHV charges'!$A:$O,7,0))</f>
        <v/>
      </c>
      <c r="E66" s="102" t="str">
        <f>IFERROR(IF(VLOOKUP($A66,'Annex 2 Designated EHV charges'!$A:$P,9,FALSE)=0,"",VLOOKUP($A66,'Annex 2 Designated EHV charges'!$A:$P,9,FALSE)),"")</f>
        <v/>
      </c>
      <c r="F66" s="103" t="str">
        <f>IFERROR(IF(VLOOKUP($A66,'Annex 2 Designated EHV charges'!$A:$P,10,FALSE)=0,"",VLOOKUP($A66,'Annex 2 Designated EHV charges'!$A:$P,10,FALSE)),"")</f>
        <v/>
      </c>
      <c r="G66" s="104" t="str">
        <f>IFERROR(IF(VLOOKUP($A66,'Annex 2 Designated EHV charges'!$A:$P,11,FALSE)=0,"",VLOOKUP($A66,'Annex 2 Designated EHV charges'!$A:$P,11,FALSE)),"")</f>
        <v/>
      </c>
      <c r="H66" s="104" t="str">
        <f>IFERROR(IF(VLOOKUP($A66,'Annex 2 Designated EHV charges'!$A:$P,12,FALSE)=0,"",VLOOKUP($A66,'Annex 2 Designated EHV charges'!$A:$P,12,FALSE)),"")</f>
        <v/>
      </c>
    </row>
    <row r="67" spans="1:8" ht="12.75" customHeight="1" x14ac:dyDescent="0.2">
      <c r="A67" s="97" t="str">
        <f t="array" ref="A67">IFERROR(INDEX('Annex 2 Designated EHV charges'!$A$11:$A$58, MATCH(0, IF(ISBLANK('Annex 2 Designated EHV charges'!$A$11:$A$58),1, COUNTIF(A$4:$A66, 'Annex 2 Designated EHV charges'!$A$11:$A$58)), 0)),"")</f>
        <v/>
      </c>
      <c r="B67" s="97" t="str">
        <f>IF($A67="","",VLOOKUP($A67,'Annex 2 Designated EHV charges'!$A:$O,2,0))</f>
        <v/>
      </c>
      <c r="C67" s="98" t="str">
        <f>IF($A67="","",VLOOKUP($A67,'Annex 2 Designated EHV charges'!$A:$O,3,0))</f>
        <v/>
      </c>
      <c r="D67" s="97" t="str">
        <f>IF($A67="","",VLOOKUP($A67,'Annex 2 Designated EHV charges'!$A:$O,7,0))</f>
        <v/>
      </c>
      <c r="E67" s="102" t="str">
        <f>IFERROR(IF(VLOOKUP($A67,'Annex 2 Designated EHV charges'!$A:$P,9,FALSE)=0,"",VLOOKUP($A67,'Annex 2 Designated EHV charges'!$A:$P,9,FALSE)),"")</f>
        <v/>
      </c>
      <c r="F67" s="103" t="str">
        <f>IFERROR(IF(VLOOKUP($A67,'Annex 2 Designated EHV charges'!$A:$P,10,FALSE)=0,"",VLOOKUP($A67,'Annex 2 Designated EHV charges'!$A:$P,10,FALSE)),"")</f>
        <v/>
      </c>
      <c r="G67" s="104" t="str">
        <f>IFERROR(IF(VLOOKUP($A67,'Annex 2 Designated EHV charges'!$A:$P,11,FALSE)=0,"",VLOOKUP($A67,'Annex 2 Designated EHV charges'!$A:$P,11,FALSE)),"")</f>
        <v/>
      </c>
      <c r="H67" s="104" t="str">
        <f>IFERROR(IF(VLOOKUP($A67,'Annex 2 Designated EHV charges'!$A:$P,12,FALSE)=0,"",VLOOKUP($A67,'Annex 2 Designated EHV charges'!$A:$P,12,FALSE)),"")</f>
        <v/>
      </c>
    </row>
    <row r="68" spans="1:8" ht="12.75" customHeight="1" x14ac:dyDescent="0.2">
      <c r="A68" s="97" t="str">
        <f t="array" ref="A68">IFERROR(INDEX('Annex 2 Designated EHV charges'!$A$11:$A$58, MATCH(0, IF(ISBLANK('Annex 2 Designated EHV charges'!$A$11:$A$58),1, COUNTIF(A$4:$A67, 'Annex 2 Designated EHV charges'!$A$11:$A$58)), 0)),"")</f>
        <v/>
      </c>
      <c r="B68" s="97" t="str">
        <f>IF($A68="","",VLOOKUP($A68,'Annex 2 Designated EHV charges'!$A:$O,2,0))</f>
        <v/>
      </c>
      <c r="C68" s="98" t="str">
        <f>IF($A68="","",VLOOKUP($A68,'Annex 2 Designated EHV charges'!$A:$O,3,0))</f>
        <v/>
      </c>
      <c r="D68" s="97" t="str">
        <f>IF($A68="","",VLOOKUP($A68,'Annex 2 Designated EHV charges'!$A:$O,7,0))</f>
        <v/>
      </c>
      <c r="E68" s="102" t="str">
        <f>IFERROR(IF(VLOOKUP($A68,'Annex 2 Designated EHV charges'!$A:$P,9,FALSE)=0,"",VLOOKUP($A68,'Annex 2 Designated EHV charges'!$A:$P,9,FALSE)),"")</f>
        <v/>
      </c>
      <c r="F68" s="103" t="str">
        <f>IFERROR(IF(VLOOKUP($A68,'Annex 2 Designated EHV charges'!$A:$P,10,FALSE)=0,"",VLOOKUP($A68,'Annex 2 Designated EHV charges'!$A:$P,10,FALSE)),"")</f>
        <v/>
      </c>
      <c r="G68" s="104" t="str">
        <f>IFERROR(IF(VLOOKUP($A68,'Annex 2 Designated EHV charges'!$A:$P,11,FALSE)=0,"",VLOOKUP($A68,'Annex 2 Designated EHV charges'!$A:$P,11,FALSE)),"")</f>
        <v/>
      </c>
      <c r="H68" s="104" t="str">
        <f>IFERROR(IF(VLOOKUP($A68,'Annex 2 Designated EHV charges'!$A:$P,12,FALSE)=0,"",VLOOKUP($A68,'Annex 2 Designated EHV charges'!$A:$P,12,FALSE)),"")</f>
        <v/>
      </c>
    </row>
    <row r="69" spans="1:8" ht="12.75" customHeight="1" x14ac:dyDescent="0.2">
      <c r="A69" s="97" t="str">
        <f t="array" ref="A69">IFERROR(INDEX('Annex 2 Designated EHV charges'!$A$11:$A$58, MATCH(0, IF(ISBLANK('Annex 2 Designated EHV charges'!$A$11:$A$58),1, COUNTIF(A$4:$A68, 'Annex 2 Designated EHV charges'!$A$11:$A$58)), 0)),"")</f>
        <v/>
      </c>
      <c r="B69" s="97" t="str">
        <f>IF($A69="","",VLOOKUP($A69,'Annex 2 Designated EHV charges'!$A:$O,2,0))</f>
        <v/>
      </c>
      <c r="C69" s="98" t="str">
        <f>IF($A69="","",VLOOKUP($A69,'Annex 2 Designated EHV charges'!$A:$O,3,0))</f>
        <v/>
      </c>
      <c r="D69" s="97" t="str">
        <f>IF($A69="","",VLOOKUP($A69,'Annex 2 Designated EHV charges'!$A:$O,7,0))</f>
        <v/>
      </c>
      <c r="E69" s="102" t="str">
        <f>IFERROR(IF(VLOOKUP($A69,'Annex 2 Designated EHV charges'!$A:$P,9,FALSE)=0,"",VLOOKUP($A69,'Annex 2 Designated EHV charges'!$A:$P,9,FALSE)),"")</f>
        <v/>
      </c>
      <c r="F69" s="103" t="str">
        <f>IFERROR(IF(VLOOKUP($A69,'Annex 2 Designated EHV charges'!$A:$P,10,FALSE)=0,"",VLOOKUP($A69,'Annex 2 Designated EHV charges'!$A:$P,10,FALSE)),"")</f>
        <v/>
      </c>
      <c r="G69" s="104" t="str">
        <f>IFERROR(IF(VLOOKUP($A69,'Annex 2 Designated EHV charges'!$A:$P,11,FALSE)=0,"",VLOOKUP($A69,'Annex 2 Designated EHV charges'!$A:$P,11,FALSE)),"")</f>
        <v/>
      </c>
      <c r="H69" s="104" t="str">
        <f>IFERROR(IF(VLOOKUP($A69,'Annex 2 Designated EHV charges'!$A:$P,12,FALSE)=0,"",VLOOKUP($A69,'Annex 2 Designated EHV charges'!$A:$P,12,FALSE)),"")</f>
        <v/>
      </c>
    </row>
    <row r="70" spans="1:8" ht="12.75" customHeight="1" x14ac:dyDescent="0.2">
      <c r="A70" s="97" t="str">
        <f t="array" ref="A70">IFERROR(INDEX('Annex 2 Designated EHV charges'!$A$11:$A$58, MATCH(0, IF(ISBLANK('Annex 2 Designated EHV charges'!$A$11:$A$58),1, COUNTIF(A$4:$A69, 'Annex 2 Designated EHV charges'!$A$11:$A$58)), 0)),"")</f>
        <v/>
      </c>
      <c r="B70" s="97" t="str">
        <f>IF($A70="","",VLOOKUP($A70,'Annex 2 Designated EHV charges'!$A:$O,2,0))</f>
        <v/>
      </c>
      <c r="C70" s="98" t="str">
        <f>IF($A70="","",VLOOKUP($A70,'Annex 2 Designated EHV charges'!$A:$O,3,0))</f>
        <v/>
      </c>
      <c r="D70" s="97" t="str">
        <f>IF($A70="","",VLOOKUP($A70,'Annex 2 Designated EHV charges'!$A:$O,7,0))</f>
        <v/>
      </c>
      <c r="E70" s="102" t="str">
        <f>IFERROR(IF(VLOOKUP($A70,'Annex 2 Designated EHV charges'!$A:$P,9,FALSE)=0,"",VLOOKUP($A70,'Annex 2 Designated EHV charges'!$A:$P,9,FALSE)),"")</f>
        <v/>
      </c>
      <c r="F70" s="103" t="str">
        <f>IFERROR(IF(VLOOKUP($A70,'Annex 2 Designated EHV charges'!$A:$P,10,FALSE)=0,"",VLOOKUP($A70,'Annex 2 Designated EHV charges'!$A:$P,10,FALSE)),"")</f>
        <v/>
      </c>
      <c r="G70" s="104" t="str">
        <f>IFERROR(IF(VLOOKUP($A70,'Annex 2 Designated EHV charges'!$A:$P,11,FALSE)=0,"",VLOOKUP($A70,'Annex 2 Designated EHV charges'!$A:$P,11,FALSE)),"")</f>
        <v/>
      </c>
      <c r="H70" s="104" t="str">
        <f>IFERROR(IF(VLOOKUP($A70,'Annex 2 Designated EHV charges'!$A:$P,12,FALSE)=0,"",VLOOKUP($A70,'Annex 2 Designated EHV charges'!$A:$P,12,FALSE)),"")</f>
        <v/>
      </c>
    </row>
    <row r="71" spans="1:8" ht="12.75" customHeight="1" x14ac:dyDescent="0.2">
      <c r="A71" s="97" t="str">
        <f t="array" ref="A71">IFERROR(INDEX('Annex 2 Designated EHV charges'!$A$11:$A$58, MATCH(0, IF(ISBLANK('Annex 2 Designated EHV charges'!$A$11:$A$58),1, COUNTIF(A$4:$A70, 'Annex 2 Designated EHV charges'!$A$11:$A$58)), 0)),"")</f>
        <v/>
      </c>
      <c r="B71" s="97" t="str">
        <f>IF($A71="","",VLOOKUP($A71,'Annex 2 Designated EHV charges'!$A:$O,2,0))</f>
        <v/>
      </c>
      <c r="C71" s="98" t="str">
        <f>IF($A71="","",VLOOKUP($A71,'Annex 2 Designated EHV charges'!$A:$O,3,0))</f>
        <v/>
      </c>
      <c r="D71" s="97" t="str">
        <f>IF($A71="","",VLOOKUP($A71,'Annex 2 Designated EHV charges'!$A:$O,7,0))</f>
        <v/>
      </c>
      <c r="E71" s="102" t="str">
        <f>IFERROR(IF(VLOOKUP($A71,'Annex 2 Designated EHV charges'!$A:$P,9,FALSE)=0,"",VLOOKUP($A71,'Annex 2 Designated EHV charges'!$A:$P,9,FALSE)),"")</f>
        <v/>
      </c>
      <c r="F71" s="103" t="str">
        <f>IFERROR(IF(VLOOKUP($A71,'Annex 2 Designated EHV charges'!$A:$P,10,FALSE)=0,"",VLOOKUP($A71,'Annex 2 Designated EHV charges'!$A:$P,10,FALSE)),"")</f>
        <v/>
      </c>
      <c r="G71" s="104" t="str">
        <f>IFERROR(IF(VLOOKUP($A71,'Annex 2 Designated EHV charges'!$A:$P,11,FALSE)=0,"",VLOOKUP($A71,'Annex 2 Designated EHV charges'!$A:$P,11,FALSE)),"")</f>
        <v/>
      </c>
      <c r="H71" s="104" t="str">
        <f>IFERROR(IF(VLOOKUP($A71,'Annex 2 Designated EHV charges'!$A:$P,12,FALSE)=0,"",VLOOKUP($A71,'Annex 2 Designated EHV charges'!$A:$P,12,FALSE)),"")</f>
        <v/>
      </c>
    </row>
    <row r="72" spans="1:8" ht="12.75" customHeight="1" x14ac:dyDescent="0.2">
      <c r="A72" s="97" t="str">
        <f t="array" ref="A72">IFERROR(INDEX('Annex 2 Designated EHV charges'!$A$11:$A$58, MATCH(0, IF(ISBLANK('Annex 2 Designated EHV charges'!$A$11:$A$58),1, COUNTIF(A$4:$A71, 'Annex 2 Designated EHV charges'!$A$11:$A$58)), 0)),"")</f>
        <v/>
      </c>
      <c r="B72" s="97" t="str">
        <f>IF($A72="","",VLOOKUP($A72,'Annex 2 Designated EHV charges'!$A:$O,2,0))</f>
        <v/>
      </c>
      <c r="C72" s="98" t="str">
        <f>IF($A72="","",VLOOKUP($A72,'Annex 2 Designated EHV charges'!$A:$O,3,0))</f>
        <v/>
      </c>
      <c r="D72" s="97" t="str">
        <f>IF($A72="","",VLOOKUP($A72,'Annex 2 Designated EHV charges'!$A:$O,7,0))</f>
        <v/>
      </c>
      <c r="E72" s="102" t="str">
        <f>IFERROR(IF(VLOOKUP($A72,'Annex 2 Designated EHV charges'!$A:$P,9,FALSE)=0,"",VLOOKUP($A72,'Annex 2 Designated EHV charges'!$A:$P,9,FALSE)),"")</f>
        <v/>
      </c>
      <c r="F72" s="103" t="str">
        <f>IFERROR(IF(VLOOKUP($A72,'Annex 2 Designated EHV charges'!$A:$P,10,FALSE)=0,"",VLOOKUP($A72,'Annex 2 Designated EHV charges'!$A:$P,10,FALSE)),"")</f>
        <v/>
      </c>
      <c r="G72" s="104" t="str">
        <f>IFERROR(IF(VLOOKUP($A72,'Annex 2 Designated EHV charges'!$A:$P,11,FALSE)=0,"",VLOOKUP($A72,'Annex 2 Designated EHV charges'!$A:$P,11,FALSE)),"")</f>
        <v/>
      </c>
      <c r="H72" s="104" t="str">
        <f>IFERROR(IF(VLOOKUP($A72,'Annex 2 Designated EHV charges'!$A:$P,12,FALSE)=0,"",VLOOKUP($A72,'Annex 2 Designated EHV charges'!$A:$P,12,FALSE)),"")</f>
        <v/>
      </c>
    </row>
    <row r="73" spans="1:8" ht="12.75" customHeight="1" x14ac:dyDescent="0.2">
      <c r="A73" s="97" t="str">
        <f t="array" ref="A73">IFERROR(INDEX('Annex 2 Designated EHV charges'!$A$11:$A$58, MATCH(0, IF(ISBLANK('Annex 2 Designated EHV charges'!$A$11:$A$58),1, COUNTIF(A$4:$A72, 'Annex 2 Designated EHV charges'!$A$11:$A$58)), 0)),"")</f>
        <v/>
      </c>
      <c r="B73" s="97" t="str">
        <f>IF($A73="","",VLOOKUP($A73,'Annex 2 Designated EHV charges'!$A:$O,2,0))</f>
        <v/>
      </c>
      <c r="C73" s="98" t="str">
        <f>IF($A73="","",VLOOKUP($A73,'Annex 2 Designated EHV charges'!$A:$O,3,0))</f>
        <v/>
      </c>
      <c r="D73" s="97" t="str">
        <f>IF($A73="","",VLOOKUP($A73,'Annex 2 Designated EHV charges'!$A:$O,7,0))</f>
        <v/>
      </c>
      <c r="E73" s="102" t="str">
        <f>IFERROR(IF(VLOOKUP($A73,'Annex 2 Designated EHV charges'!$A:$P,9,FALSE)=0,"",VLOOKUP($A73,'Annex 2 Designated EHV charges'!$A:$P,9,FALSE)),"")</f>
        <v/>
      </c>
      <c r="F73" s="103" t="str">
        <f>IFERROR(IF(VLOOKUP($A73,'Annex 2 Designated EHV charges'!$A:$P,10,FALSE)=0,"",VLOOKUP($A73,'Annex 2 Designated EHV charges'!$A:$P,10,FALSE)),"")</f>
        <v/>
      </c>
      <c r="G73" s="104" t="str">
        <f>IFERROR(IF(VLOOKUP($A73,'Annex 2 Designated EHV charges'!$A:$P,11,FALSE)=0,"",VLOOKUP($A73,'Annex 2 Designated EHV charges'!$A:$P,11,FALSE)),"")</f>
        <v/>
      </c>
      <c r="H73" s="104" t="str">
        <f>IFERROR(IF(VLOOKUP($A73,'Annex 2 Designated EHV charges'!$A:$P,12,FALSE)=0,"",VLOOKUP($A73,'Annex 2 Designated EHV charges'!$A:$P,12,FALSE)),"")</f>
        <v/>
      </c>
    </row>
    <row r="74" spans="1:8" ht="12.75" customHeight="1" x14ac:dyDescent="0.2">
      <c r="A74" s="97" t="str">
        <f t="array" ref="A74">IFERROR(INDEX('Annex 2 Designated EHV charges'!$A$11:$A$58, MATCH(0, IF(ISBLANK('Annex 2 Designated EHV charges'!$A$11:$A$58),1, COUNTIF(A$4:$A73, 'Annex 2 Designated EHV charges'!$A$11:$A$58)), 0)),"")</f>
        <v/>
      </c>
      <c r="B74" s="97" t="str">
        <f>IF($A74="","",VLOOKUP($A74,'Annex 2 Designated EHV charges'!$A:$O,2,0))</f>
        <v/>
      </c>
      <c r="C74" s="98" t="str">
        <f>IF($A74="","",VLOOKUP($A74,'Annex 2 Designated EHV charges'!$A:$O,3,0))</f>
        <v/>
      </c>
      <c r="D74" s="97" t="str">
        <f>IF($A74="","",VLOOKUP($A74,'Annex 2 Designated EHV charges'!$A:$O,7,0))</f>
        <v/>
      </c>
      <c r="E74" s="102" t="str">
        <f>IFERROR(IF(VLOOKUP($A74,'Annex 2 Designated EHV charges'!$A:$P,9,FALSE)=0,"",VLOOKUP($A74,'Annex 2 Designated EHV charges'!$A:$P,9,FALSE)),"")</f>
        <v/>
      </c>
      <c r="F74" s="103" t="str">
        <f>IFERROR(IF(VLOOKUP($A74,'Annex 2 Designated EHV charges'!$A:$P,10,FALSE)=0,"",VLOOKUP($A74,'Annex 2 Designated EHV charges'!$A:$P,10,FALSE)),"")</f>
        <v/>
      </c>
      <c r="G74" s="104" t="str">
        <f>IFERROR(IF(VLOOKUP($A74,'Annex 2 Designated EHV charges'!$A:$P,11,FALSE)=0,"",VLOOKUP($A74,'Annex 2 Designated EHV charges'!$A:$P,11,FALSE)),"")</f>
        <v/>
      </c>
      <c r="H74" s="104" t="str">
        <f>IFERROR(IF(VLOOKUP($A74,'Annex 2 Designated EHV charges'!$A:$P,12,FALSE)=0,"",VLOOKUP($A74,'Annex 2 Designated EHV charges'!$A:$P,12,FALSE)),"")</f>
        <v/>
      </c>
    </row>
    <row r="75" spans="1:8" ht="12.75" customHeight="1" x14ac:dyDescent="0.2">
      <c r="A75" s="97" t="str">
        <f t="array" ref="A75">IFERROR(INDEX('Annex 2 Designated EHV charges'!$A$11:$A$58, MATCH(0, IF(ISBLANK('Annex 2 Designated EHV charges'!$A$11:$A$58),1, COUNTIF(A$4:$A74, 'Annex 2 Designated EHV charges'!$A$11:$A$58)), 0)),"")</f>
        <v/>
      </c>
      <c r="B75" s="97" t="str">
        <f>IF($A75="","",VLOOKUP($A75,'Annex 2 Designated EHV charges'!$A:$O,2,0))</f>
        <v/>
      </c>
      <c r="C75" s="98" t="str">
        <f>IF($A75="","",VLOOKUP($A75,'Annex 2 Designated EHV charges'!$A:$O,3,0))</f>
        <v/>
      </c>
      <c r="D75" s="97" t="str">
        <f>IF($A75="","",VLOOKUP($A75,'Annex 2 Designated EHV charges'!$A:$O,7,0))</f>
        <v/>
      </c>
      <c r="E75" s="102" t="str">
        <f>IFERROR(IF(VLOOKUP($A75,'Annex 2 Designated EHV charges'!$A:$P,9,FALSE)=0,"",VLOOKUP($A75,'Annex 2 Designated EHV charges'!$A:$P,9,FALSE)),"")</f>
        <v/>
      </c>
      <c r="F75" s="103" t="str">
        <f>IFERROR(IF(VLOOKUP($A75,'Annex 2 Designated EHV charges'!$A:$P,10,FALSE)=0,"",VLOOKUP($A75,'Annex 2 Designated EHV charges'!$A:$P,10,FALSE)),"")</f>
        <v/>
      </c>
      <c r="G75" s="104" t="str">
        <f>IFERROR(IF(VLOOKUP($A75,'Annex 2 Designated EHV charges'!$A:$P,11,FALSE)=0,"",VLOOKUP($A75,'Annex 2 Designated EHV charges'!$A:$P,11,FALSE)),"")</f>
        <v/>
      </c>
      <c r="H75" s="104" t="str">
        <f>IFERROR(IF(VLOOKUP($A75,'Annex 2 Designated EHV charges'!$A:$P,12,FALSE)=0,"",VLOOKUP($A75,'Annex 2 Designated EHV charges'!$A:$P,12,FALSE)),"")</f>
        <v/>
      </c>
    </row>
    <row r="76" spans="1:8" ht="12.75" customHeight="1" x14ac:dyDescent="0.2">
      <c r="A76" s="97" t="str">
        <f t="array" ref="A76">IFERROR(INDEX('Annex 2 Designated EHV charges'!$A$11:$A$58, MATCH(0, IF(ISBLANK('Annex 2 Designated EHV charges'!$A$11:$A$58),1, COUNTIF(A$4:$A75, 'Annex 2 Designated EHV charges'!$A$11:$A$58)), 0)),"")</f>
        <v/>
      </c>
      <c r="B76" s="97" t="str">
        <f>IF($A76="","",VLOOKUP($A76,'Annex 2 Designated EHV charges'!$A:$O,2,0))</f>
        <v/>
      </c>
      <c r="C76" s="98" t="str">
        <f>IF($A76="","",VLOOKUP($A76,'Annex 2 Designated EHV charges'!$A:$O,3,0))</f>
        <v/>
      </c>
      <c r="D76" s="97" t="str">
        <f>IF($A76="","",VLOOKUP($A76,'Annex 2 Designated EHV charges'!$A:$O,7,0))</f>
        <v/>
      </c>
      <c r="E76" s="102" t="str">
        <f>IFERROR(IF(VLOOKUP($A76,'Annex 2 Designated EHV charges'!$A:$P,9,FALSE)=0,"",VLOOKUP($A76,'Annex 2 Designated EHV charges'!$A:$P,9,FALSE)),"")</f>
        <v/>
      </c>
      <c r="F76" s="103" t="str">
        <f>IFERROR(IF(VLOOKUP($A76,'Annex 2 Designated EHV charges'!$A:$P,10,FALSE)=0,"",VLOOKUP($A76,'Annex 2 Designated EHV charges'!$A:$P,10,FALSE)),"")</f>
        <v/>
      </c>
      <c r="G76" s="104" t="str">
        <f>IFERROR(IF(VLOOKUP($A76,'Annex 2 Designated EHV charges'!$A:$P,11,FALSE)=0,"",VLOOKUP($A76,'Annex 2 Designated EHV charges'!$A:$P,11,FALSE)),"")</f>
        <v/>
      </c>
      <c r="H76" s="104" t="str">
        <f>IFERROR(IF(VLOOKUP($A76,'Annex 2 Designated EHV charges'!$A:$P,12,FALSE)=0,"",VLOOKUP($A76,'Annex 2 Designated EHV charges'!$A:$P,12,FALSE)),"")</f>
        <v/>
      </c>
    </row>
    <row r="77" spans="1:8" ht="12.75" customHeight="1" x14ac:dyDescent="0.2">
      <c r="A77" s="97" t="str">
        <f t="array" ref="A77">IFERROR(INDEX('Annex 2 Designated EHV charges'!$A$11:$A$58, MATCH(0, IF(ISBLANK('Annex 2 Designated EHV charges'!$A$11:$A$58),1, COUNTIF(A$4:$A76, 'Annex 2 Designated EHV charges'!$A$11:$A$58)), 0)),"")</f>
        <v/>
      </c>
      <c r="B77" s="97" t="str">
        <f>IF($A77="","",VLOOKUP($A77,'Annex 2 Designated EHV charges'!$A:$O,2,0))</f>
        <v/>
      </c>
      <c r="C77" s="98" t="str">
        <f>IF($A77="","",VLOOKUP($A77,'Annex 2 Designated EHV charges'!$A:$O,3,0))</f>
        <v/>
      </c>
      <c r="D77" s="97" t="str">
        <f>IF($A77="","",VLOOKUP($A77,'Annex 2 Designated EHV charges'!$A:$O,7,0))</f>
        <v/>
      </c>
      <c r="E77" s="102" t="str">
        <f>IFERROR(IF(VLOOKUP($A77,'Annex 2 Designated EHV charges'!$A:$P,9,FALSE)=0,"",VLOOKUP($A77,'Annex 2 Designated EHV charges'!$A:$P,9,FALSE)),"")</f>
        <v/>
      </c>
      <c r="F77" s="103" t="str">
        <f>IFERROR(IF(VLOOKUP($A77,'Annex 2 Designated EHV charges'!$A:$P,10,FALSE)=0,"",VLOOKUP($A77,'Annex 2 Designated EHV charges'!$A:$P,10,FALSE)),"")</f>
        <v/>
      </c>
      <c r="G77" s="104" t="str">
        <f>IFERROR(IF(VLOOKUP($A77,'Annex 2 Designated EHV charges'!$A:$P,11,FALSE)=0,"",VLOOKUP($A77,'Annex 2 Designated EHV charges'!$A:$P,11,FALSE)),"")</f>
        <v/>
      </c>
      <c r="H77" s="104" t="str">
        <f>IFERROR(IF(VLOOKUP($A77,'Annex 2 Designated EHV charges'!$A:$P,12,FALSE)=0,"",VLOOKUP($A77,'Annex 2 Designated EHV charges'!$A:$P,12,FALSE)),"")</f>
        <v/>
      </c>
    </row>
    <row r="78" spans="1:8" ht="12.75" customHeight="1" x14ac:dyDescent="0.2">
      <c r="A78" s="97" t="str">
        <f t="array" ref="A78">IFERROR(INDEX('Annex 2 Designated EHV charges'!$A$11:$A$58, MATCH(0, IF(ISBLANK('Annex 2 Designated EHV charges'!$A$11:$A$58),1, COUNTIF(A$4:$A77, 'Annex 2 Designated EHV charges'!$A$11:$A$58)), 0)),"")</f>
        <v/>
      </c>
      <c r="B78" s="97" t="str">
        <f>IF($A78="","",VLOOKUP($A78,'Annex 2 Designated EHV charges'!$A:$O,2,0))</f>
        <v/>
      </c>
      <c r="C78" s="98" t="str">
        <f>IF($A78="","",VLOOKUP($A78,'Annex 2 Designated EHV charges'!$A:$O,3,0))</f>
        <v/>
      </c>
      <c r="D78" s="97" t="str">
        <f>IF($A78="","",VLOOKUP($A78,'Annex 2 Designated EHV charges'!$A:$O,7,0))</f>
        <v/>
      </c>
      <c r="E78" s="102" t="str">
        <f>IFERROR(IF(VLOOKUP($A78,'Annex 2 Designated EHV charges'!$A:$P,9,FALSE)=0,"",VLOOKUP($A78,'Annex 2 Designated EHV charges'!$A:$P,9,FALSE)),"")</f>
        <v/>
      </c>
      <c r="F78" s="103" t="str">
        <f>IFERROR(IF(VLOOKUP($A78,'Annex 2 Designated EHV charges'!$A:$P,10,FALSE)=0,"",VLOOKUP($A78,'Annex 2 Designated EHV charges'!$A:$P,10,FALSE)),"")</f>
        <v/>
      </c>
      <c r="G78" s="104" t="str">
        <f>IFERROR(IF(VLOOKUP($A78,'Annex 2 Designated EHV charges'!$A:$P,11,FALSE)=0,"",VLOOKUP($A78,'Annex 2 Designated EHV charges'!$A:$P,11,FALSE)),"")</f>
        <v/>
      </c>
      <c r="H78" s="104" t="str">
        <f>IFERROR(IF(VLOOKUP($A78,'Annex 2 Designated EHV charges'!$A:$P,12,FALSE)=0,"",VLOOKUP($A78,'Annex 2 Designated EHV charges'!$A:$P,12,FALSE)),"")</f>
        <v/>
      </c>
    </row>
    <row r="79" spans="1:8" ht="12.75" customHeight="1" x14ac:dyDescent="0.2">
      <c r="A79" s="97" t="str">
        <f t="array" ref="A79">IFERROR(INDEX('Annex 2 Designated EHV charges'!$A$11:$A$58, MATCH(0, IF(ISBLANK('Annex 2 Designated EHV charges'!$A$11:$A$58),1, COUNTIF(A$4:$A78, 'Annex 2 Designated EHV charges'!$A$11:$A$58)), 0)),"")</f>
        <v/>
      </c>
      <c r="B79" s="97" t="str">
        <f>IF($A79="","",VLOOKUP($A79,'Annex 2 Designated EHV charges'!$A:$O,2,0))</f>
        <v/>
      </c>
      <c r="C79" s="98" t="str">
        <f>IF($A79="","",VLOOKUP($A79,'Annex 2 Designated EHV charges'!$A:$O,3,0))</f>
        <v/>
      </c>
      <c r="D79" s="97" t="str">
        <f>IF($A79="","",VLOOKUP($A79,'Annex 2 Designated EHV charges'!$A:$O,7,0))</f>
        <v/>
      </c>
      <c r="E79" s="102" t="str">
        <f>IFERROR(IF(VLOOKUP($A79,'Annex 2 Designated EHV charges'!$A:$P,9,FALSE)=0,"",VLOOKUP($A79,'Annex 2 Designated EHV charges'!$A:$P,9,FALSE)),"")</f>
        <v/>
      </c>
      <c r="F79" s="103" t="str">
        <f>IFERROR(IF(VLOOKUP($A79,'Annex 2 Designated EHV charges'!$A:$P,10,FALSE)=0,"",VLOOKUP($A79,'Annex 2 Designated EHV charges'!$A:$P,10,FALSE)),"")</f>
        <v/>
      </c>
      <c r="G79" s="104" t="str">
        <f>IFERROR(IF(VLOOKUP($A79,'Annex 2 Designated EHV charges'!$A:$P,11,FALSE)=0,"",VLOOKUP($A79,'Annex 2 Designated EHV charges'!$A:$P,11,FALSE)),"")</f>
        <v/>
      </c>
      <c r="H79" s="104" t="str">
        <f>IFERROR(IF(VLOOKUP($A79,'Annex 2 Designated EHV charges'!$A:$P,12,FALSE)=0,"",VLOOKUP($A79,'Annex 2 Designated EHV charges'!$A:$P,12,FALSE)),"")</f>
        <v/>
      </c>
    </row>
    <row r="80" spans="1:8" ht="12.75" customHeight="1" x14ac:dyDescent="0.2">
      <c r="A80" s="97" t="str">
        <f t="array" ref="A80">IFERROR(INDEX('Annex 2 Designated EHV charges'!$A$11:$A$58, MATCH(0, IF(ISBLANK('Annex 2 Designated EHV charges'!$A$11:$A$58),1, COUNTIF(A$4:$A79, 'Annex 2 Designated EHV charges'!$A$11:$A$58)), 0)),"")</f>
        <v/>
      </c>
      <c r="B80" s="97" t="str">
        <f>IF($A80="","",VLOOKUP($A80,'Annex 2 Designated EHV charges'!$A:$O,2,0))</f>
        <v/>
      </c>
      <c r="C80" s="98" t="str">
        <f>IF($A80="","",VLOOKUP($A80,'Annex 2 Designated EHV charges'!$A:$O,3,0))</f>
        <v/>
      </c>
      <c r="D80" s="97" t="str">
        <f>IF($A80="","",VLOOKUP($A80,'Annex 2 Designated EHV charges'!$A:$O,7,0))</f>
        <v/>
      </c>
      <c r="E80" s="102" t="str">
        <f>IFERROR(IF(VLOOKUP($A80,'Annex 2 Designated EHV charges'!$A:$P,9,FALSE)=0,"",VLOOKUP($A80,'Annex 2 Designated EHV charges'!$A:$P,9,FALSE)),"")</f>
        <v/>
      </c>
      <c r="F80" s="103" t="str">
        <f>IFERROR(IF(VLOOKUP($A80,'Annex 2 Designated EHV charges'!$A:$P,10,FALSE)=0,"",VLOOKUP($A80,'Annex 2 Designated EHV charges'!$A:$P,10,FALSE)),"")</f>
        <v/>
      </c>
      <c r="G80" s="104" t="str">
        <f>IFERROR(IF(VLOOKUP($A80,'Annex 2 Designated EHV charges'!$A:$P,11,FALSE)=0,"",VLOOKUP($A80,'Annex 2 Designated EHV charges'!$A:$P,11,FALSE)),"")</f>
        <v/>
      </c>
      <c r="H80" s="104" t="str">
        <f>IFERROR(IF(VLOOKUP($A80,'Annex 2 Designated EHV charges'!$A:$P,12,FALSE)=0,"",VLOOKUP($A80,'Annex 2 Designated EHV charges'!$A:$P,12,FALSE)),"")</f>
        <v/>
      </c>
    </row>
    <row r="81" spans="1:8" ht="12.75" customHeight="1" x14ac:dyDescent="0.2">
      <c r="A81" s="97" t="str">
        <f t="array" ref="A81">IFERROR(INDEX('Annex 2 Designated EHV charges'!$A$11:$A$58, MATCH(0, IF(ISBLANK('Annex 2 Designated EHV charges'!$A$11:$A$58),1, COUNTIF(A$4:$A80, 'Annex 2 Designated EHV charges'!$A$11:$A$58)), 0)),"")</f>
        <v/>
      </c>
      <c r="B81" s="97" t="str">
        <f>IF($A81="","",VLOOKUP($A81,'Annex 2 Designated EHV charges'!$A:$O,2,0))</f>
        <v/>
      </c>
      <c r="C81" s="98" t="str">
        <f>IF($A81="","",VLOOKUP($A81,'Annex 2 Designated EHV charges'!$A:$O,3,0))</f>
        <v/>
      </c>
      <c r="D81" s="97" t="str">
        <f>IF($A81="","",VLOOKUP($A81,'Annex 2 Designated EHV charges'!$A:$O,7,0))</f>
        <v/>
      </c>
      <c r="E81" s="102" t="str">
        <f>IFERROR(IF(VLOOKUP($A81,'Annex 2 Designated EHV charges'!$A:$P,9,FALSE)=0,"",VLOOKUP($A81,'Annex 2 Designated EHV charges'!$A:$P,9,FALSE)),"")</f>
        <v/>
      </c>
      <c r="F81" s="103" t="str">
        <f>IFERROR(IF(VLOOKUP($A81,'Annex 2 Designated EHV charges'!$A:$P,10,FALSE)=0,"",VLOOKUP($A81,'Annex 2 Designated EHV charges'!$A:$P,10,FALSE)),"")</f>
        <v/>
      </c>
      <c r="G81" s="104" t="str">
        <f>IFERROR(IF(VLOOKUP($A81,'Annex 2 Designated EHV charges'!$A:$P,11,FALSE)=0,"",VLOOKUP($A81,'Annex 2 Designated EHV charges'!$A:$P,11,FALSE)),"")</f>
        <v/>
      </c>
      <c r="H81" s="104" t="str">
        <f>IFERROR(IF(VLOOKUP($A81,'Annex 2 Designated EHV charges'!$A:$P,12,FALSE)=0,"",VLOOKUP($A81,'Annex 2 Designated EHV charges'!$A:$P,12,FALSE)),"")</f>
        <v/>
      </c>
    </row>
    <row r="82" spans="1:8" ht="12.75" customHeight="1" x14ac:dyDescent="0.2">
      <c r="A82" s="97" t="str">
        <f t="array" ref="A82">IFERROR(INDEX('Annex 2 Designated EHV charges'!$A$11:$A$58, MATCH(0, IF(ISBLANK('Annex 2 Designated EHV charges'!$A$11:$A$58),1, COUNTIF(A$4:$A81, 'Annex 2 Designated EHV charges'!$A$11:$A$58)), 0)),"")</f>
        <v/>
      </c>
      <c r="B82" s="97" t="str">
        <f>IF($A82="","",VLOOKUP($A82,'Annex 2 Designated EHV charges'!$A:$O,2,0))</f>
        <v/>
      </c>
      <c r="C82" s="98" t="str">
        <f>IF($A82="","",VLOOKUP($A82,'Annex 2 Designated EHV charges'!$A:$O,3,0))</f>
        <v/>
      </c>
      <c r="D82" s="97" t="str">
        <f>IF($A82="","",VLOOKUP($A82,'Annex 2 Designated EHV charges'!$A:$O,7,0))</f>
        <v/>
      </c>
      <c r="E82" s="102" t="str">
        <f>IFERROR(IF(VLOOKUP($A82,'Annex 2 Designated EHV charges'!$A:$P,9,FALSE)=0,"",VLOOKUP($A82,'Annex 2 Designated EHV charges'!$A:$P,9,FALSE)),"")</f>
        <v/>
      </c>
      <c r="F82" s="103" t="str">
        <f>IFERROR(IF(VLOOKUP($A82,'Annex 2 Designated EHV charges'!$A:$P,10,FALSE)=0,"",VLOOKUP($A82,'Annex 2 Designated EHV charges'!$A:$P,10,FALSE)),"")</f>
        <v/>
      </c>
      <c r="G82" s="104" t="str">
        <f>IFERROR(IF(VLOOKUP($A82,'Annex 2 Designated EHV charges'!$A:$P,11,FALSE)=0,"",VLOOKUP($A82,'Annex 2 Designated EHV charges'!$A:$P,11,FALSE)),"")</f>
        <v/>
      </c>
      <c r="H82" s="104" t="str">
        <f>IFERROR(IF(VLOOKUP($A82,'Annex 2 Designated EHV charges'!$A:$P,12,FALSE)=0,"",VLOOKUP($A82,'Annex 2 Designated EHV charges'!$A:$P,12,FALSE)),"")</f>
        <v/>
      </c>
    </row>
    <row r="83" spans="1:8" ht="12.75" customHeight="1" x14ac:dyDescent="0.2">
      <c r="A83" s="97" t="str">
        <f t="array" ref="A83">IFERROR(INDEX('Annex 2 Designated EHV charges'!$A$11:$A$58, MATCH(0, IF(ISBLANK('Annex 2 Designated EHV charges'!$A$11:$A$58),1, COUNTIF(A$4:$A82, 'Annex 2 Designated EHV charges'!$A$11:$A$58)), 0)),"")</f>
        <v/>
      </c>
      <c r="B83" s="97" t="str">
        <f>IF($A83="","",VLOOKUP($A83,'Annex 2 Designated EHV charges'!$A:$O,2,0))</f>
        <v/>
      </c>
      <c r="C83" s="98" t="str">
        <f>IF($A83="","",VLOOKUP($A83,'Annex 2 Designated EHV charges'!$A:$O,3,0))</f>
        <v/>
      </c>
      <c r="D83" s="97" t="str">
        <f>IF($A83="","",VLOOKUP($A83,'Annex 2 Designated EHV charges'!$A:$O,7,0))</f>
        <v/>
      </c>
      <c r="E83" s="102" t="str">
        <f>IFERROR(IF(VLOOKUP($A83,'Annex 2 Designated EHV charges'!$A:$P,9,FALSE)=0,"",VLOOKUP($A83,'Annex 2 Designated EHV charges'!$A:$P,9,FALSE)),"")</f>
        <v/>
      </c>
      <c r="F83" s="103" t="str">
        <f>IFERROR(IF(VLOOKUP($A83,'Annex 2 Designated EHV charges'!$A:$P,10,FALSE)=0,"",VLOOKUP($A83,'Annex 2 Designated EHV charges'!$A:$P,10,FALSE)),"")</f>
        <v/>
      </c>
      <c r="G83" s="104" t="str">
        <f>IFERROR(IF(VLOOKUP($A83,'Annex 2 Designated EHV charges'!$A:$P,11,FALSE)=0,"",VLOOKUP($A83,'Annex 2 Designated EHV charges'!$A:$P,11,FALSE)),"")</f>
        <v/>
      </c>
      <c r="H83" s="104" t="str">
        <f>IFERROR(IF(VLOOKUP($A83,'Annex 2 Designated EHV charges'!$A:$P,12,FALSE)=0,"",VLOOKUP($A83,'Annex 2 Designated EHV charges'!$A:$P,12,FALSE)),"")</f>
        <v/>
      </c>
    </row>
    <row r="84" spans="1:8" ht="12.75" customHeight="1" x14ac:dyDescent="0.2">
      <c r="A84" s="97" t="str">
        <f t="array" ref="A84">IFERROR(INDEX('Annex 2 Designated EHV charges'!$A$11:$A$58, MATCH(0, IF(ISBLANK('Annex 2 Designated EHV charges'!$A$11:$A$58),1, COUNTIF(A$4:$A83, 'Annex 2 Designated EHV charges'!$A$11:$A$58)), 0)),"")</f>
        <v/>
      </c>
      <c r="B84" s="97" t="str">
        <f>IF($A84="","",VLOOKUP($A84,'Annex 2 Designated EHV charges'!$A:$O,2,0))</f>
        <v/>
      </c>
      <c r="C84" s="98" t="str">
        <f>IF($A84="","",VLOOKUP($A84,'Annex 2 Designated EHV charges'!$A:$O,3,0))</f>
        <v/>
      </c>
      <c r="D84" s="97" t="str">
        <f>IF($A84="","",VLOOKUP($A84,'Annex 2 Designated EHV charges'!$A:$O,7,0))</f>
        <v/>
      </c>
      <c r="E84" s="102" t="str">
        <f>IFERROR(IF(VLOOKUP($A84,'Annex 2 Designated EHV charges'!$A:$P,9,FALSE)=0,"",VLOOKUP($A84,'Annex 2 Designated EHV charges'!$A:$P,9,FALSE)),"")</f>
        <v/>
      </c>
      <c r="F84" s="103" t="str">
        <f>IFERROR(IF(VLOOKUP($A84,'Annex 2 Designated EHV charges'!$A:$P,10,FALSE)=0,"",VLOOKUP($A84,'Annex 2 Designated EHV charges'!$A:$P,10,FALSE)),"")</f>
        <v/>
      </c>
      <c r="G84" s="104" t="str">
        <f>IFERROR(IF(VLOOKUP($A84,'Annex 2 Designated EHV charges'!$A:$P,11,FALSE)=0,"",VLOOKUP($A84,'Annex 2 Designated EHV charges'!$A:$P,11,FALSE)),"")</f>
        <v/>
      </c>
      <c r="H84" s="104" t="str">
        <f>IFERROR(IF(VLOOKUP($A84,'Annex 2 Designated EHV charges'!$A:$P,12,FALSE)=0,"",VLOOKUP($A84,'Annex 2 Designated EHV charges'!$A:$P,12,FALSE)),"")</f>
        <v/>
      </c>
    </row>
    <row r="85" spans="1:8" ht="12.75" customHeight="1" x14ac:dyDescent="0.2">
      <c r="A85" s="97" t="str">
        <f t="array" ref="A85">IFERROR(INDEX('Annex 2 Designated EHV charges'!$A$11:$A$58, MATCH(0, IF(ISBLANK('Annex 2 Designated EHV charges'!$A$11:$A$58),1, COUNTIF(A$4:$A84, 'Annex 2 Designated EHV charges'!$A$11:$A$58)), 0)),"")</f>
        <v/>
      </c>
      <c r="B85" s="97" t="str">
        <f>IF($A85="","",VLOOKUP($A85,'Annex 2 Designated EHV charges'!$A:$O,2,0))</f>
        <v/>
      </c>
      <c r="C85" s="98" t="str">
        <f>IF($A85="","",VLOOKUP($A85,'Annex 2 Designated EHV charges'!$A:$O,3,0))</f>
        <v/>
      </c>
      <c r="D85" s="97" t="str">
        <f>IF($A85="","",VLOOKUP($A85,'Annex 2 Designated EHV charges'!$A:$O,7,0))</f>
        <v/>
      </c>
      <c r="E85" s="102" t="str">
        <f>IFERROR(IF(VLOOKUP($A85,'Annex 2 Designated EHV charges'!$A:$P,9,FALSE)=0,"",VLOOKUP($A85,'Annex 2 Designated EHV charges'!$A:$P,9,FALSE)),"")</f>
        <v/>
      </c>
      <c r="F85" s="103" t="str">
        <f>IFERROR(IF(VLOOKUP($A85,'Annex 2 Designated EHV charges'!$A:$P,10,FALSE)=0,"",VLOOKUP($A85,'Annex 2 Designated EHV charges'!$A:$P,10,FALSE)),"")</f>
        <v/>
      </c>
      <c r="G85" s="104" t="str">
        <f>IFERROR(IF(VLOOKUP($A85,'Annex 2 Designated EHV charges'!$A:$P,11,FALSE)=0,"",VLOOKUP($A85,'Annex 2 Designated EHV charges'!$A:$P,11,FALSE)),"")</f>
        <v/>
      </c>
      <c r="H85" s="104" t="str">
        <f>IFERROR(IF(VLOOKUP($A85,'Annex 2 Designated EHV charges'!$A:$P,12,FALSE)=0,"",VLOOKUP($A85,'Annex 2 Designated EHV charges'!$A:$P,12,FALSE)),"")</f>
        <v/>
      </c>
    </row>
    <row r="86" spans="1:8" ht="12.75" customHeight="1" x14ac:dyDescent="0.2">
      <c r="A86" s="97" t="str">
        <f t="array" ref="A86">IFERROR(INDEX('Annex 2 Designated EHV charges'!$A$11:$A$58, MATCH(0, IF(ISBLANK('Annex 2 Designated EHV charges'!$A$11:$A$58),1, COUNTIF(A$4:$A85, 'Annex 2 Designated EHV charges'!$A$11:$A$58)), 0)),"")</f>
        <v/>
      </c>
      <c r="B86" s="97" t="str">
        <f>IF($A86="","",VLOOKUP($A86,'Annex 2 Designated EHV charges'!$A:$O,2,0))</f>
        <v/>
      </c>
      <c r="C86" s="98" t="str">
        <f>IF($A86="","",VLOOKUP($A86,'Annex 2 Designated EHV charges'!$A:$O,3,0))</f>
        <v/>
      </c>
      <c r="D86" s="97" t="str">
        <f>IF($A86="","",VLOOKUP($A86,'Annex 2 Designated EHV charges'!$A:$O,7,0))</f>
        <v/>
      </c>
      <c r="E86" s="102" t="str">
        <f>IFERROR(IF(VLOOKUP($A86,'Annex 2 Designated EHV charges'!$A:$P,9,FALSE)=0,"",VLOOKUP($A86,'Annex 2 Designated EHV charges'!$A:$P,9,FALSE)),"")</f>
        <v/>
      </c>
      <c r="F86" s="103" t="str">
        <f>IFERROR(IF(VLOOKUP($A86,'Annex 2 Designated EHV charges'!$A:$P,10,FALSE)=0,"",VLOOKUP($A86,'Annex 2 Designated EHV charges'!$A:$P,10,FALSE)),"")</f>
        <v/>
      </c>
      <c r="G86" s="104" t="str">
        <f>IFERROR(IF(VLOOKUP($A86,'Annex 2 Designated EHV charges'!$A:$P,11,FALSE)=0,"",VLOOKUP($A86,'Annex 2 Designated EHV charges'!$A:$P,11,FALSE)),"")</f>
        <v/>
      </c>
      <c r="H86" s="104" t="str">
        <f>IFERROR(IF(VLOOKUP($A86,'Annex 2 Designated EHV charges'!$A:$P,12,FALSE)=0,"",VLOOKUP($A86,'Annex 2 Designated EHV charges'!$A:$P,12,FALSE)),"")</f>
        <v/>
      </c>
    </row>
    <row r="87" spans="1:8" ht="12.75" customHeight="1" x14ac:dyDescent="0.2">
      <c r="A87" s="97" t="str">
        <f t="array" ref="A87">IFERROR(INDEX('Annex 2 Designated EHV charges'!$A$11:$A$58, MATCH(0, IF(ISBLANK('Annex 2 Designated EHV charges'!$A$11:$A$58),1, COUNTIF(A$4:$A86, 'Annex 2 Designated EHV charges'!$A$11:$A$58)), 0)),"")</f>
        <v/>
      </c>
      <c r="B87" s="97" t="str">
        <f>IF($A87="","",VLOOKUP($A87,'Annex 2 Designated EHV charges'!$A:$O,2,0))</f>
        <v/>
      </c>
      <c r="C87" s="98" t="str">
        <f>IF($A87="","",VLOOKUP($A87,'Annex 2 Designated EHV charges'!$A:$O,3,0))</f>
        <v/>
      </c>
      <c r="D87" s="97" t="str">
        <f>IF($A87="","",VLOOKUP($A87,'Annex 2 Designated EHV charges'!$A:$O,7,0))</f>
        <v/>
      </c>
      <c r="E87" s="102" t="str">
        <f>IFERROR(IF(VLOOKUP($A87,'Annex 2 Designated EHV charges'!$A:$P,9,FALSE)=0,"",VLOOKUP($A87,'Annex 2 Designated EHV charges'!$A:$P,9,FALSE)),"")</f>
        <v/>
      </c>
      <c r="F87" s="103" t="str">
        <f>IFERROR(IF(VLOOKUP($A87,'Annex 2 Designated EHV charges'!$A:$P,10,FALSE)=0,"",VLOOKUP($A87,'Annex 2 Designated EHV charges'!$A:$P,10,FALSE)),"")</f>
        <v/>
      </c>
      <c r="G87" s="104" t="str">
        <f>IFERROR(IF(VLOOKUP($A87,'Annex 2 Designated EHV charges'!$A:$P,11,FALSE)=0,"",VLOOKUP($A87,'Annex 2 Designated EHV charges'!$A:$P,11,FALSE)),"")</f>
        <v/>
      </c>
      <c r="H87" s="104" t="str">
        <f>IFERROR(IF(VLOOKUP($A87,'Annex 2 Designated EHV charges'!$A:$P,12,FALSE)=0,"",VLOOKUP($A87,'Annex 2 Designated EHV charges'!$A:$P,12,FALSE)),"")</f>
        <v/>
      </c>
    </row>
    <row r="88" spans="1:8" ht="12.75" customHeight="1" x14ac:dyDescent="0.2">
      <c r="A88" s="97" t="str">
        <f t="array" ref="A88">IFERROR(INDEX('Annex 2 Designated EHV charges'!$A$11:$A$58, MATCH(0, IF(ISBLANK('Annex 2 Designated EHV charges'!$A$11:$A$58),1, COUNTIF(A$4:$A87, 'Annex 2 Designated EHV charges'!$A$11:$A$58)), 0)),"")</f>
        <v/>
      </c>
      <c r="B88" s="97" t="str">
        <f>IF($A88="","",VLOOKUP($A88,'Annex 2 Designated EHV charges'!$A:$O,2,0))</f>
        <v/>
      </c>
      <c r="C88" s="98" t="str">
        <f>IF($A88="","",VLOOKUP($A88,'Annex 2 Designated EHV charges'!$A:$O,3,0))</f>
        <v/>
      </c>
      <c r="D88" s="97" t="str">
        <f>IF($A88="","",VLOOKUP($A88,'Annex 2 Designated EHV charges'!$A:$O,7,0))</f>
        <v/>
      </c>
      <c r="E88" s="102" t="str">
        <f>IFERROR(IF(VLOOKUP($A88,'Annex 2 Designated EHV charges'!$A:$P,9,FALSE)=0,"",VLOOKUP($A88,'Annex 2 Designated EHV charges'!$A:$P,9,FALSE)),"")</f>
        <v/>
      </c>
      <c r="F88" s="103" t="str">
        <f>IFERROR(IF(VLOOKUP($A88,'Annex 2 Designated EHV charges'!$A:$P,10,FALSE)=0,"",VLOOKUP($A88,'Annex 2 Designated EHV charges'!$A:$P,10,FALSE)),"")</f>
        <v/>
      </c>
      <c r="G88" s="104" t="str">
        <f>IFERROR(IF(VLOOKUP($A88,'Annex 2 Designated EHV charges'!$A:$P,11,FALSE)=0,"",VLOOKUP($A88,'Annex 2 Designated EHV charges'!$A:$P,11,FALSE)),"")</f>
        <v/>
      </c>
      <c r="H88" s="104" t="str">
        <f>IFERROR(IF(VLOOKUP($A88,'Annex 2 Designated EHV charges'!$A:$P,12,FALSE)=0,"",VLOOKUP($A88,'Annex 2 Designated EHV charges'!$A:$P,12,FALSE)),"")</f>
        <v/>
      </c>
    </row>
    <row r="89" spans="1:8" ht="12.75" customHeight="1" x14ac:dyDescent="0.2">
      <c r="A89" s="97" t="str">
        <f t="array" ref="A89">IFERROR(INDEX('Annex 2 Designated EHV charges'!$A$11:$A$58, MATCH(0, IF(ISBLANK('Annex 2 Designated EHV charges'!$A$11:$A$58),1, COUNTIF(A$4:$A88, 'Annex 2 Designated EHV charges'!$A$11:$A$58)), 0)),"")</f>
        <v/>
      </c>
      <c r="B89" s="97" t="str">
        <f>IF($A89="","",VLOOKUP($A89,'Annex 2 Designated EHV charges'!$A:$O,2,0))</f>
        <v/>
      </c>
      <c r="C89" s="98" t="str">
        <f>IF($A89="","",VLOOKUP($A89,'Annex 2 Designated EHV charges'!$A:$O,3,0))</f>
        <v/>
      </c>
      <c r="D89" s="97" t="str">
        <f>IF($A89="","",VLOOKUP($A89,'Annex 2 Designated EHV charges'!$A:$O,7,0))</f>
        <v/>
      </c>
      <c r="E89" s="102" t="str">
        <f>IFERROR(IF(VLOOKUP($A89,'Annex 2 Designated EHV charges'!$A:$P,9,FALSE)=0,"",VLOOKUP($A89,'Annex 2 Designated EHV charges'!$A:$P,9,FALSE)),"")</f>
        <v/>
      </c>
      <c r="F89" s="103" t="str">
        <f>IFERROR(IF(VLOOKUP($A89,'Annex 2 Designated EHV charges'!$A:$P,10,FALSE)=0,"",VLOOKUP($A89,'Annex 2 Designated EHV charges'!$A:$P,10,FALSE)),"")</f>
        <v/>
      </c>
      <c r="G89" s="104" t="str">
        <f>IFERROR(IF(VLOOKUP($A89,'Annex 2 Designated EHV charges'!$A:$P,11,FALSE)=0,"",VLOOKUP($A89,'Annex 2 Designated EHV charges'!$A:$P,11,FALSE)),"")</f>
        <v/>
      </c>
      <c r="H89" s="104" t="str">
        <f>IFERROR(IF(VLOOKUP($A89,'Annex 2 Designated EHV charges'!$A:$P,12,FALSE)=0,"",VLOOKUP($A89,'Annex 2 Designated EHV charges'!$A:$P,12,FALSE)),"")</f>
        <v/>
      </c>
    </row>
    <row r="90" spans="1:8" ht="12.75" customHeight="1" x14ac:dyDescent="0.2">
      <c r="A90" s="97" t="str">
        <f t="array" ref="A90">IFERROR(INDEX('Annex 2 Designated EHV charges'!$A$11:$A$58, MATCH(0, IF(ISBLANK('Annex 2 Designated EHV charges'!$A$11:$A$58),1, COUNTIF(A$4:$A89, 'Annex 2 Designated EHV charges'!$A$11:$A$58)), 0)),"")</f>
        <v/>
      </c>
      <c r="B90" s="97" t="str">
        <f>IF($A90="","",VLOOKUP($A90,'Annex 2 Designated EHV charges'!$A:$O,2,0))</f>
        <v/>
      </c>
      <c r="C90" s="98" t="str">
        <f>IF($A90="","",VLOOKUP($A90,'Annex 2 Designated EHV charges'!$A:$O,3,0))</f>
        <v/>
      </c>
      <c r="D90" s="97" t="str">
        <f>IF($A90="","",VLOOKUP($A90,'Annex 2 Designated EHV charges'!$A:$O,7,0))</f>
        <v/>
      </c>
      <c r="E90" s="102" t="str">
        <f>IFERROR(IF(VLOOKUP($A90,'Annex 2 Designated EHV charges'!$A:$P,9,FALSE)=0,"",VLOOKUP($A90,'Annex 2 Designated EHV charges'!$A:$P,9,FALSE)),"")</f>
        <v/>
      </c>
      <c r="F90" s="103" t="str">
        <f>IFERROR(IF(VLOOKUP($A90,'Annex 2 Designated EHV charges'!$A:$P,10,FALSE)=0,"",VLOOKUP($A90,'Annex 2 Designated EHV charges'!$A:$P,10,FALSE)),"")</f>
        <v/>
      </c>
      <c r="G90" s="104" t="str">
        <f>IFERROR(IF(VLOOKUP($A90,'Annex 2 Designated EHV charges'!$A:$P,11,FALSE)=0,"",VLOOKUP($A90,'Annex 2 Designated EHV charges'!$A:$P,11,FALSE)),"")</f>
        <v/>
      </c>
      <c r="H90" s="104" t="str">
        <f>IFERROR(IF(VLOOKUP($A90,'Annex 2 Designated EHV charges'!$A:$P,12,FALSE)=0,"",VLOOKUP($A90,'Annex 2 Designated EHV charges'!$A:$P,12,FALSE)),"")</f>
        <v/>
      </c>
    </row>
    <row r="91" spans="1:8" ht="12.75" customHeight="1" x14ac:dyDescent="0.2">
      <c r="A91" s="97" t="str">
        <f t="array" ref="A91">IFERROR(INDEX('Annex 2 Designated EHV charges'!$A$11:$A$58, MATCH(0, IF(ISBLANK('Annex 2 Designated EHV charges'!$A$11:$A$58),1, COUNTIF(A$4:$A90, 'Annex 2 Designated EHV charges'!$A$11:$A$58)), 0)),"")</f>
        <v/>
      </c>
      <c r="B91" s="97" t="str">
        <f>IF($A91="","",VLOOKUP($A91,'Annex 2 Designated EHV charges'!$A:$O,2,0))</f>
        <v/>
      </c>
      <c r="C91" s="98" t="str">
        <f>IF($A91="","",VLOOKUP($A91,'Annex 2 Designated EHV charges'!$A:$O,3,0))</f>
        <v/>
      </c>
      <c r="D91" s="97" t="str">
        <f>IF($A91="","",VLOOKUP($A91,'Annex 2 Designated EHV charges'!$A:$O,7,0))</f>
        <v/>
      </c>
      <c r="E91" s="102" t="str">
        <f>IFERROR(IF(VLOOKUP($A91,'Annex 2 Designated EHV charges'!$A:$P,9,FALSE)=0,"",VLOOKUP($A91,'Annex 2 Designated EHV charges'!$A:$P,9,FALSE)),"")</f>
        <v/>
      </c>
      <c r="F91" s="103" t="str">
        <f>IFERROR(IF(VLOOKUP($A91,'Annex 2 Designated EHV charges'!$A:$P,10,FALSE)=0,"",VLOOKUP($A91,'Annex 2 Designated EHV charges'!$A:$P,10,FALSE)),"")</f>
        <v/>
      </c>
      <c r="G91" s="104" t="str">
        <f>IFERROR(IF(VLOOKUP($A91,'Annex 2 Designated EHV charges'!$A:$P,11,FALSE)=0,"",VLOOKUP($A91,'Annex 2 Designated EHV charges'!$A:$P,11,FALSE)),"")</f>
        <v/>
      </c>
      <c r="H91" s="104" t="str">
        <f>IFERROR(IF(VLOOKUP($A91,'Annex 2 Designated EHV charges'!$A:$P,12,FALSE)=0,"",VLOOKUP($A91,'Annex 2 Designated EHV charges'!$A:$P,12,FALSE)),"")</f>
        <v/>
      </c>
    </row>
    <row r="92" spans="1:8" ht="12.75" customHeight="1" x14ac:dyDescent="0.2">
      <c r="A92" s="97" t="str">
        <f t="array" ref="A92">IFERROR(INDEX('Annex 2 Designated EHV charges'!$A$11:$A$58, MATCH(0, IF(ISBLANK('Annex 2 Designated EHV charges'!$A$11:$A$58),1, COUNTIF(A$4:$A91, 'Annex 2 Designated EHV charges'!$A$11:$A$58)), 0)),"")</f>
        <v/>
      </c>
      <c r="B92" s="97" t="str">
        <f>IF($A92="","",VLOOKUP($A92,'Annex 2 Designated EHV charges'!$A:$O,2,0))</f>
        <v/>
      </c>
      <c r="C92" s="98" t="str">
        <f>IF($A92="","",VLOOKUP($A92,'Annex 2 Designated EHV charges'!$A:$O,3,0))</f>
        <v/>
      </c>
      <c r="D92" s="97" t="str">
        <f>IF($A92="","",VLOOKUP($A92,'Annex 2 Designated EHV charges'!$A:$O,7,0))</f>
        <v/>
      </c>
      <c r="E92" s="102" t="str">
        <f>IFERROR(IF(VLOOKUP($A92,'Annex 2 Designated EHV charges'!$A:$P,9,FALSE)=0,"",VLOOKUP($A92,'Annex 2 Designated EHV charges'!$A:$P,9,FALSE)),"")</f>
        <v/>
      </c>
      <c r="F92" s="103" t="str">
        <f>IFERROR(IF(VLOOKUP($A92,'Annex 2 Designated EHV charges'!$A:$P,10,FALSE)=0,"",VLOOKUP($A92,'Annex 2 Designated EHV charges'!$A:$P,10,FALSE)),"")</f>
        <v/>
      </c>
      <c r="G92" s="104" t="str">
        <f>IFERROR(IF(VLOOKUP($A92,'Annex 2 Designated EHV charges'!$A:$P,11,FALSE)=0,"",VLOOKUP($A92,'Annex 2 Designated EHV charges'!$A:$P,11,FALSE)),"")</f>
        <v/>
      </c>
      <c r="H92" s="104" t="str">
        <f>IFERROR(IF(VLOOKUP($A92,'Annex 2 Designated EHV charges'!$A:$P,12,FALSE)=0,"",VLOOKUP($A92,'Annex 2 Designated EHV charges'!$A:$P,12,FALSE)),"")</f>
        <v/>
      </c>
    </row>
    <row r="93" spans="1:8" ht="12.75" customHeight="1" x14ac:dyDescent="0.2">
      <c r="A93" s="97" t="str">
        <f t="array" ref="A93">IFERROR(INDEX('Annex 2 Designated EHV charges'!$A$11:$A$58, MATCH(0, IF(ISBLANK('Annex 2 Designated EHV charges'!$A$11:$A$58),1, COUNTIF(A$4:$A92, 'Annex 2 Designated EHV charges'!$A$11:$A$58)), 0)),"")</f>
        <v/>
      </c>
      <c r="B93" s="97" t="str">
        <f>IF($A93="","",VLOOKUP($A93,'Annex 2 Designated EHV charges'!$A:$O,2,0))</f>
        <v/>
      </c>
      <c r="C93" s="98" t="str">
        <f>IF($A93="","",VLOOKUP($A93,'Annex 2 Designated EHV charges'!$A:$O,3,0))</f>
        <v/>
      </c>
      <c r="D93" s="97" t="str">
        <f>IF($A93="","",VLOOKUP($A93,'Annex 2 Designated EHV charges'!$A:$O,7,0))</f>
        <v/>
      </c>
      <c r="E93" s="102" t="str">
        <f>IFERROR(IF(VLOOKUP($A93,'Annex 2 Designated EHV charges'!$A:$P,9,FALSE)=0,"",VLOOKUP($A93,'Annex 2 Designated EHV charges'!$A:$P,9,FALSE)),"")</f>
        <v/>
      </c>
      <c r="F93" s="103" t="str">
        <f>IFERROR(IF(VLOOKUP($A93,'Annex 2 Designated EHV charges'!$A:$P,10,FALSE)=0,"",VLOOKUP($A93,'Annex 2 Designated EHV charges'!$A:$P,10,FALSE)),"")</f>
        <v/>
      </c>
      <c r="G93" s="104" t="str">
        <f>IFERROR(IF(VLOOKUP($A93,'Annex 2 Designated EHV charges'!$A:$P,11,FALSE)=0,"",VLOOKUP($A93,'Annex 2 Designated EHV charges'!$A:$P,11,FALSE)),"")</f>
        <v/>
      </c>
      <c r="H93" s="104" t="str">
        <f>IFERROR(IF(VLOOKUP($A93,'Annex 2 Designated EHV charges'!$A:$P,12,FALSE)=0,"",VLOOKUP($A93,'Annex 2 Designated EHV charges'!$A:$P,12,FALSE)),"")</f>
        <v/>
      </c>
    </row>
    <row r="94" spans="1:8" ht="12.75" customHeight="1" x14ac:dyDescent="0.2">
      <c r="A94" s="97" t="str">
        <f t="array" ref="A94">IFERROR(INDEX('Annex 2 Designated EHV charges'!$A$11:$A$58, MATCH(0, IF(ISBLANK('Annex 2 Designated EHV charges'!$A$11:$A$58),1, COUNTIF(A$4:$A93, 'Annex 2 Designated EHV charges'!$A$11:$A$58)), 0)),"")</f>
        <v/>
      </c>
      <c r="B94" s="97" t="str">
        <f>IF($A94="","",VLOOKUP($A94,'Annex 2 Designated EHV charges'!$A:$O,2,0))</f>
        <v/>
      </c>
      <c r="C94" s="98" t="str">
        <f>IF($A94="","",VLOOKUP($A94,'Annex 2 Designated EHV charges'!$A:$O,3,0))</f>
        <v/>
      </c>
      <c r="D94" s="97" t="str">
        <f>IF($A94="","",VLOOKUP($A94,'Annex 2 Designated EHV charges'!$A:$O,7,0))</f>
        <v/>
      </c>
      <c r="E94" s="102" t="str">
        <f>IFERROR(IF(VLOOKUP($A94,'Annex 2 Designated EHV charges'!$A:$P,9,FALSE)=0,"",VLOOKUP($A94,'Annex 2 Designated EHV charges'!$A:$P,9,FALSE)),"")</f>
        <v/>
      </c>
      <c r="F94" s="103" t="str">
        <f>IFERROR(IF(VLOOKUP($A94,'Annex 2 Designated EHV charges'!$A:$P,10,FALSE)=0,"",VLOOKUP($A94,'Annex 2 Designated EHV charges'!$A:$P,10,FALSE)),"")</f>
        <v/>
      </c>
      <c r="G94" s="104" t="str">
        <f>IFERROR(IF(VLOOKUP($A94,'Annex 2 Designated EHV charges'!$A:$P,11,FALSE)=0,"",VLOOKUP($A94,'Annex 2 Designated EHV charges'!$A:$P,11,FALSE)),"")</f>
        <v/>
      </c>
      <c r="H94" s="104" t="str">
        <f>IFERROR(IF(VLOOKUP($A94,'Annex 2 Designated EHV charges'!$A:$P,12,FALSE)=0,"",VLOOKUP($A94,'Annex 2 Designated EHV charges'!$A:$P,12,FALSE)),"")</f>
        <v/>
      </c>
    </row>
    <row r="95" spans="1:8" ht="12.75" customHeight="1" x14ac:dyDescent="0.2">
      <c r="A95" s="97" t="str">
        <f t="array" ref="A95">IFERROR(INDEX('Annex 2 Designated EHV charges'!$A$11:$A$58, MATCH(0, IF(ISBLANK('Annex 2 Designated EHV charges'!$A$11:$A$58),1, COUNTIF(A$4:$A94, 'Annex 2 Designated EHV charges'!$A$11:$A$58)), 0)),"")</f>
        <v/>
      </c>
      <c r="B95" s="97" t="str">
        <f>IF($A95="","",VLOOKUP($A95,'Annex 2 Designated EHV charges'!$A:$O,2,0))</f>
        <v/>
      </c>
      <c r="C95" s="98" t="str">
        <f>IF($A95="","",VLOOKUP($A95,'Annex 2 Designated EHV charges'!$A:$O,3,0))</f>
        <v/>
      </c>
      <c r="D95" s="97" t="str">
        <f>IF($A95="","",VLOOKUP($A95,'Annex 2 Designated EHV charges'!$A:$O,7,0))</f>
        <v/>
      </c>
      <c r="E95" s="102" t="str">
        <f>IFERROR(IF(VLOOKUP($A95,'Annex 2 Designated EHV charges'!$A:$P,9,FALSE)=0,"",VLOOKUP($A95,'Annex 2 Designated EHV charges'!$A:$P,9,FALSE)),"")</f>
        <v/>
      </c>
      <c r="F95" s="103" t="str">
        <f>IFERROR(IF(VLOOKUP($A95,'Annex 2 Designated EHV charges'!$A:$P,10,FALSE)=0,"",VLOOKUP($A95,'Annex 2 Designated EHV charges'!$A:$P,10,FALSE)),"")</f>
        <v/>
      </c>
      <c r="G95" s="104" t="str">
        <f>IFERROR(IF(VLOOKUP($A95,'Annex 2 Designated EHV charges'!$A:$P,11,FALSE)=0,"",VLOOKUP($A95,'Annex 2 Designated EHV charges'!$A:$P,11,FALSE)),"")</f>
        <v/>
      </c>
      <c r="H95" s="104" t="str">
        <f>IFERROR(IF(VLOOKUP($A95,'Annex 2 Designated EHV charges'!$A:$P,12,FALSE)=0,"",VLOOKUP($A95,'Annex 2 Designated EHV charges'!$A:$P,12,FALSE)),"")</f>
        <v/>
      </c>
    </row>
    <row r="96" spans="1:8" ht="12.75" customHeight="1" x14ac:dyDescent="0.2">
      <c r="A96" s="97" t="str">
        <f t="array" ref="A96">IFERROR(INDEX('Annex 2 Designated EHV charges'!$A$11:$A$58, MATCH(0, IF(ISBLANK('Annex 2 Designated EHV charges'!$A$11:$A$58),1, COUNTIF(A$4:$A95, 'Annex 2 Designated EHV charges'!$A$11:$A$58)), 0)),"")</f>
        <v/>
      </c>
      <c r="B96" s="97" t="str">
        <f>IF($A96="","",VLOOKUP($A96,'Annex 2 Designated EHV charges'!$A:$O,2,0))</f>
        <v/>
      </c>
      <c r="C96" s="98" t="str">
        <f>IF($A96="","",VLOOKUP($A96,'Annex 2 Designated EHV charges'!$A:$O,3,0))</f>
        <v/>
      </c>
      <c r="D96" s="97" t="str">
        <f>IF($A96="","",VLOOKUP($A96,'Annex 2 Designated EHV charges'!$A:$O,7,0))</f>
        <v/>
      </c>
      <c r="E96" s="102" t="str">
        <f>IFERROR(IF(VLOOKUP($A96,'Annex 2 Designated EHV charges'!$A:$P,9,FALSE)=0,"",VLOOKUP($A96,'Annex 2 Designated EHV charges'!$A:$P,9,FALSE)),"")</f>
        <v/>
      </c>
      <c r="F96" s="103" t="str">
        <f>IFERROR(IF(VLOOKUP($A96,'Annex 2 Designated EHV charges'!$A:$P,10,FALSE)=0,"",VLOOKUP($A96,'Annex 2 Designated EHV charges'!$A:$P,10,FALSE)),"")</f>
        <v/>
      </c>
      <c r="G96" s="104" t="str">
        <f>IFERROR(IF(VLOOKUP($A96,'Annex 2 Designated EHV charges'!$A:$P,11,FALSE)=0,"",VLOOKUP($A96,'Annex 2 Designated EHV charges'!$A:$P,11,FALSE)),"")</f>
        <v/>
      </c>
      <c r="H96" s="104" t="str">
        <f>IFERROR(IF(VLOOKUP($A96,'Annex 2 Designated EHV charges'!$A:$P,12,FALSE)=0,"",VLOOKUP($A96,'Annex 2 Designated EHV charges'!$A:$P,12,FALSE)),"")</f>
        <v/>
      </c>
    </row>
    <row r="97" spans="1:8" ht="12.75" customHeight="1" x14ac:dyDescent="0.2">
      <c r="A97" s="97" t="str">
        <f t="array" ref="A97">IFERROR(INDEX('Annex 2 Designated EHV charges'!$A$11:$A$58, MATCH(0, IF(ISBLANK('Annex 2 Designated EHV charges'!$A$11:$A$58),1, COUNTIF(A$4:$A96, 'Annex 2 Designated EHV charges'!$A$11:$A$58)), 0)),"")</f>
        <v/>
      </c>
      <c r="B97" s="97" t="str">
        <f>IF($A97="","",VLOOKUP($A97,'Annex 2 Designated EHV charges'!$A:$O,2,0))</f>
        <v/>
      </c>
      <c r="C97" s="98" t="str">
        <f>IF($A97="","",VLOOKUP($A97,'Annex 2 Designated EHV charges'!$A:$O,3,0))</f>
        <v/>
      </c>
      <c r="D97" s="97" t="str">
        <f>IF($A97="","",VLOOKUP($A97,'Annex 2 Designated EHV charges'!$A:$O,7,0))</f>
        <v/>
      </c>
      <c r="E97" s="102" t="str">
        <f>IFERROR(IF(VLOOKUP($A97,'Annex 2 Designated EHV charges'!$A:$P,9,FALSE)=0,"",VLOOKUP($A97,'Annex 2 Designated EHV charges'!$A:$P,9,FALSE)),"")</f>
        <v/>
      </c>
      <c r="F97" s="103" t="str">
        <f>IFERROR(IF(VLOOKUP($A97,'Annex 2 Designated EHV charges'!$A:$P,10,FALSE)=0,"",VLOOKUP($A97,'Annex 2 Designated EHV charges'!$A:$P,10,FALSE)),"")</f>
        <v/>
      </c>
      <c r="G97" s="104" t="str">
        <f>IFERROR(IF(VLOOKUP($A97,'Annex 2 Designated EHV charges'!$A:$P,11,FALSE)=0,"",VLOOKUP($A97,'Annex 2 Designated EHV charges'!$A:$P,11,FALSE)),"")</f>
        <v/>
      </c>
      <c r="H97" s="104" t="str">
        <f>IFERROR(IF(VLOOKUP($A97,'Annex 2 Designated EHV charges'!$A:$P,12,FALSE)=0,"",VLOOKUP($A97,'Annex 2 Designated EHV charges'!$A:$P,12,FALSE)),"")</f>
        <v/>
      </c>
    </row>
    <row r="98" spans="1:8" ht="12.75" customHeight="1" x14ac:dyDescent="0.2">
      <c r="A98" s="97" t="str">
        <f t="array" ref="A98">IFERROR(INDEX('Annex 2 Designated EHV charges'!$A$11:$A$58, MATCH(0, IF(ISBLANK('Annex 2 Designated EHV charges'!$A$11:$A$58),1, COUNTIF(A$4:$A97, 'Annex 2 Designated EHV charges'!$A$11:$A$58)), 0)),"")</f>
        <v/>
      </c>
      <c r="B98" s="97" t="str">
        <f>IF($A98="","",VLOOKUP($A98,'Annex 2 Designated EHV charges'!$A:$O,2,0))</f>
        <v/>
      </c>
      <c r="C98" s="98" t="str">
        <f>IF($A98="","",VLOOKUP($A98,'Annex 2 Designated EHV charges'!$A:$O,3,0))</f>
        <v/>
      </c>
      <c r="D98" s="97" t="str">
        <f>IF($A98="","",VLOOKUP($A98,'Annex 2 Designated EHV charges'!$A:$O,7,0))</f>
        <v/>
      </c>
      <c r="E98" s="102" t="str">
        <f>IFERROR(IF(VLOOKUP($A98,'Annex 2 Designated EHV charges'!$A:$P,9,FALSE)=0,"",VLOOKUP($A98,'Annex 2 Designated EHV charges'!$A:$P,9,FALSE)),"")</f>
        <v/>
      </c>
      <c r="F98" s="103" t="str">
        <f>IFERROR(IF(VLOOKUP($A98,'Annex 2 Designated EHV charges'!$A:$P,10,FALSE)=0,"",VLOOKUP($A98,'Annex 2 Designated EHV charges'!$A:$P,10,FALSE)),"")</f>
        <v/>
      </c>
      <c r="G98" s="104" t="str">
        <f>IFERROR(IF(VLOOKUP($A98,'Annex 2 Designated EHV charges'!$A:$P,11,FALSE)=0,"",VLOOKUP($A98,'Annex 2 Designated EHV charges'!$A:$P,11,FALSE)),"")</f>
        <v/>
      </c>
      <c r="H98" s="104" t="str">
        <f>IFERROR(IF(VLOOKUP($A98,'Annex 2 Designated EHV charges'!$A:$P,12,FALSE)=0,"",VLOOKUP($A98,'Annex 2 Designated EHV charges'!$A:$P,12,FALSE)),"")</f>
        <v/>
      </c>
    </row>
    <row r="99" spans="1:8" ht="12.75" customHeight="1" x14ac:dyDescent="0.2">
      <c r="A99" s="97" t="str">
        <f t="array" ref="A99">IFERROR(INDEX('Annex 2 Designated EHV charges'!$A$11:$A$58, MATCH(0, IF(ISBLANK('Annex 2 Designated EHV charges'!$A$11:$A$58),1, COUNTIF(A$4:$A98, 'Annex 2 Designated EHV charges'!$A$11:$A$58)), 0)),"")</f>
        <v/>
      </c>
      <c r="B99" s="97" t="str">
        <f>IF($A99="","",VLOOKUP($A99,'Annex 2 Designated EHV charges'!$A:$O,2,0))</f>
        <v/>
      </c>
      <c r="C99" s="98" t="str">
        <f>IF($A99="","",VLOOKUP($A99,'Annex 2 Designated EHV charges'!$A:$O,3,0))</f>
        <v/>
      </c>
      <c r="D99" s="97" t="str">
        <f>IF($A99="","",VLOOKUP($A99,'Annex 2 Designated EHV charges'!$A:$O,7,0))</f>
        <v/>
      </c>
      <c r="E99" s="102" t="str">
        <f>IFERROR(IF(VLOOKUP($A99,'Annex 2 Designated EHV charges'!$A:$P,9,FALSE)=0,"",VLOOKUP($A99,'Annex 2 Designated EHV charges'!$A:$P,9,FALSE)),"")</f>
        <v/>
      </c>
      <c r="F99" s="103" t="str">
        <f>IFERROR(IF(VLOOKUP($A99,'Annex 2 Designated EHV charges'!$A:$P,10,FALSE)=0,"",VLOOKUP($A99,'Annex 2 Designated EHV charges'!$A:$P,10,FALSE)),"")</f>
        <v/>
      </c>
      <c r="G99" s="104" t="str">
        <f>IFERROR(IF(VLOOKUP($A99,'Annex 2 Designated EHV charges'!$A:$P,11,FALSE)=0,"",VLOOKUP($A99,'Annex 2 Designated EHV charges'!$A:$P,11,FALSE)),"")</f>
        <v/>
      </c>
      <c r="H99" s="104" t="str">
        <f>IFERROR(IF(VLOOKUP($A99,'Annex 2 Designated EHV charges'!$A:$P,12,FALSE)=0,"",VLOOKUP($A99,'Annex 2 Designated EHV charges'!$A:$P,12,FALSE)),"")</f>
        <v/>
      </c>
    </row>
    <row r="100" spans="1:8" ht="12.75" customHeight="1" x14ac:dyDescent="0.2">
      <c r="A100" s="97" t="str">
        <f t="array" ref="A100">IFERROR(INDEX('Annex 2 Designated EHV charges'!$A$11:$A$58, MATCH(0, IF(ISBLANK('Annex 2 Designated EHV charges'!$A$11:$A$58),1, COUNTIF(A$4:$A99, 'Annex 2 Designated EHV charges'!$A$11:$A$58)), 0)),"")</f>
        <v/>
      </c>
      <c r="B100" s="97" t="str">
        <f>IF($A100="","",VLOOKUP($A100,'Annex 2 Designated EHV charges'!$A:$O,2,0))</f>
        <v/>
      </c>
      <c r="C100" s="98" t="str">
        <f>IF($A100="","",VLOOKUP($A100,'Annex 2 Designated EHV charges'!$A:$O,3,0))</f>
        <v/>
      </c>
      <c r="D100" s="97" t="str">
        <f>IF($A100="","",VLOOKUP($A100,'Annex 2 Designated EHV charges'!$A:$O,7,0))</f>
        <v/>
      </c>
      <c r="E100" s="102" t="str">
        <f>IFERROR(IF(VLOOKUP($A100,'Annex 2 Designated EHV charges'!$A:$P,9,FALSE)=0,"",VLOOKUP($A100,'Annex 2 Designated EHV charges'!$A:$P,9,FALSE)),"")</f>
        <v/>
      </c>
      <c r="F100" s="103" t="str">
        <f>IFERROR(IF(VLOOKUP($A100,'Annex 2 Designated EHV charges'!$A:$P,10,FALSE)=0,"",VLOOKUP($A100,'Annex 2 Designated EHV charges'!$A:$P,10,FALSE)),"")</f>
        <v/>
      </c>
      <c r="G100" s="104" t="str">
        <f>IFERROR(IF(VLOOKUP($A100,'Annex 2 Designated EHV charges'!$A:$P,11,FALSE)=0,"",VLOOKUP($A100,'Annex 2 Designated EHV charges'!$A:$P,11,FALSE)),"")</f>
        <v/>
      </c>
      <c r="H100" s="104" t="str">
        <f>IFERROR(IF(VLOOKUP($A100,'Annex 2 Designated EHV charges'!$A:$P,12,FALSE)=0,"",VLOOKUP($A100,'Annex 2 Designated EHV charges'!$A:$P,12,FALSE)),"")</f>
        <v/>
      </c>
    </row>
    <row r="101" spans="1:8" ht="12.75" customHeight="1" x14ac:dyDescent="0.2">
      <c r="A101" s="97" t="str">
        <f t="array" ref="A101">IFERROR(INDEX('Annex 2 Designated EHV charges'!$A$11:$A$58, MATCH(0, IF(ISBLANK('Annex 2 Designated EHV charges'!$A$11:$A$58),1, COUNTIF(A$4:$A100, 'Annex 2 Designated EHV charges'!$A$11:$A$58)), 0)),"")</f>
        <v/>
      </c>
      <c r="B101" s="97" t="str">
        <f>IF($A101="","",VLOOKUP($A101,'Annex 2 Designated EHV charges'!$A:$O,2,0))</f>
        <v/>
      </c>
      <c r="C101" s="98" t="str">
        <f>IF($A101="","",VLOOKUP($A101,'Annex 2 Designated EHV charges'!$A:$O,3,0))</f>
        <v/>
      </c>
      <c r="D101" s="97" t="str">
        <f>IF($A101="","",VLOOKUP($A101,'Annex 2 Designated EHV charges'!$A:$O,7,0))</f>
        <v/>
      </c>
      <c r="E101" s="102" t="str">
        <f>IFERROR(IF(VLOOKUP($A101,'Annex 2 Designated EHV charges'!$A:$P,9,FALSE)=0,"",VLOOKUP($A101,'Annex 2 Designated EHV charges'!$A:$P,9,FALSE)),"")</f>
        <v/>
      </c>
      <c r="F101" s="103" t="str">
        <f>IFERROR(IF(VLOOKUP($A101,'Annex 2 Designated EHV charges'!$A:$P,10,FALSE)=0,"",VLOOKUP($A101,'Annex 2 Designated EHV charges'!$A:$P,10,FALSE)),"")</f>
        <v/>
      </c>
      <c r="G101" s="104" t="str">
        <f>IFERROR(IF(VLOOKUP($A101,'Annex 2 Designated EHV charges'!$A:$P,11,FALSE)=0,"",VLOOKUP($A101,'Annex 2 Designated EHV charges'!$A:$P,11,FALSE)),"")</f>
        <v/>
      </c>
      <c r="H101" s="104" t="str">
        <f>IFERROR(IF(VLOOKUP($A101,'Annex 2 Designated EHV charges'!$A:$P,12,FALSE)=0,"",VLOOKUP($A101,'Annex 2 Designated EHV charges'!$A:$P,12,FALSE)),"")</f>
        <v/>
      </c>
    </row>
    <row r="102" spans="1:8" ht="12.75" customHeight="1" x14ac:dyDescent="0.2">
      <c r="A102" s="97" t="str">
        <f t="array" ref="A102">IFERROR(INDEX('Annex 2 Designated EHV charges'!$A$11:$A$58, MATCH(0, IF(ISBLANK('Annex 2 Designated EHV charges'!$A$11:$A$58),1, COUNTIF(A$4:$A101, 'Annex 2 Designated EHV charges'!$A$11:$A$58)), 0)),"")</f>
        <v/>
      </c>
      <c r="B102" s="97" t="str">
        <f>IF($A102="","",VLOOKUP($A102,'Annex 2 Designated EHV charges'!$A:$O,2,0))</f>
        <v/>
      </c>
      <c r="C102" s="98" t="str">
        <f>IF($A102="","",VLOOKUP($A102,'Annex 2 Designated EHV charges'!$A:$O,3,0))</f>
        <v/>
      </c>
      <c r="D102" s="97" t="str">
        <f>IF($A102="","",VLOOKUP($A102,'Annex 2 Designated EHV charges'!$A:$O,7,0))</f>
        <v/>
      </c>
      <c r="E102" s="102" t="str">
        <f>IFERROR(IF(VLOOKUP($A102,'Annex 2 Designated EHV charges'!$A:$P,9,FALSE)=0,"",VLOOKUP($A102,'Annex 2 Designated EHV charges'!$A:$P,9,FALSE)),"")</f>
        <v/>
      </c>
      <c r="F102" s="103" t="str">
        <f>IFERROR(IF(VLOOKUP($A102,'Annex 2 Designated EHV charges'!$A:$P,10,FALSE)=0,"",VLOOKUP($A102,'Annex 2 Designated EHV charges'!$A:$P,10,FALSE)),"")</f>
        <v/>
      </c>
      <c r="G102" s="104" t="str">
        <f>IFERROR(IF(VLOOKUP($A102,'Annex 2 Designated EHV charges'!$A:$P,11,FALSE)=0,"",VLOOKUP($A102,'Annex 2 Designated EHV charges'!$A:$P,11,FALSE)),"")</f>
        <v/>
      </c>
      <c r="H102" s="104" t="str">
        <f>IFERROR(IF(VLOOKUP($A102,'Annex 2 Designated EHV charges'!$A:$P,12,FALSE)=0,"",VLOOKUP($A102,'Annex 2 Designated EHV charges'!$A:$P,12,FALSE)),"")</f>
        <v/>
      </c>
    </row>
    <row r="103" spans="1:8" ht="12.75" customHeight="1" x14ac:dyDescent="0.2">
      <c r="A103" s="97" t="str">
        <f t="array" ref="A103">IFERROR(INDEX('Annex 2 Designated EHV charges'!$A$11:$A$58, MATCH(0, IF(ISBLANK('Annex 2 Designated EHV charges'!$A$11:$A$58),1, COUNTIF(A$4:$A102, 'Annex 2 Designated EHV charges'!$A$11:$A$58)), 0)),"")</f>
        <v/>
      </c>
      <c r="B103" s="97" t="str">
        <f>IF($A103="","",VLOOKUP($A103,'Annex 2 Designated EHV charges'!$A:$O,2,0))</f>
        <v/>
      </c>
      <c r="C103" s="98" t="str">
        <f>IF($A103="","",VLOOKUP($A103,'Annex 2 Designated EHV charges'!$A:$O,3,0))</f>
        <v/>
      </c>
      <c r="D103" s="97" t="str">
        <f>IF($A103="","",VLOOKUP($A103,'Annex 2 Designated EHV charges'!$A:$O,7,0))</f>
        <v/>
      </c>
      <c r="E103" s="102" t="str">
        <f>IFERROR(IF(VLOOKUP($A103,'Annex 2 Designated EHV charges'!$A:$P,9,FALSE)=0,"",VLOOKUP($A103,'Annex 2 Designated EHV charges'!$A:$P,9,FALSE)),"")</f>
        <v/>
      </c>
      <c r="F103" s="103" t="str">
        <f>IFERROR(IF(VLOOKUP($A103,'Annex 2 Designated EHV charges'!$A:$P,10,FALSE)=0,"",VLOOKUP($A103,'Annex 2 Designated EHV charges'!$A:$P,10,FALSE)),"")</f>
        <v/>
      </c>
      <c r="G103" s="104" t="str">
        <f>IFERROR(IF(VLOOKUP($A103,'Annex 2 Designated EHV charges'!$A:$P,11,FALSE)=0,"",VLOOKUP($A103,'Annex 2 Designated EHV charges'!$A:$P,11,FALSE)),"")</f>
        <v/>
      </c>
      <c r="H103" s="104" t="str">
        <f>IFERROR(IF(VLOOKUP($A103,'Annex 2 Designated EHV charges'!$A:$P,12,FALSE)=0,"",VLOOKUP($A103,'Annex 2 Designated EHV charges'!$A:$P,12,FALSE)),"")</f>
        <v/>
      </c>
    </row>
    <row r="104" spans="1:8" ht="12.75" customHeight="1" x14ac:dyDescent="0.2">
      <c r="A104" s="97" t="str">
        <f t="array" ref="A104">IFERROR(INDEX('Annex 2 Designated EHV charges'!$A$11:$A$58, MATCH(0, IF(ISBLANK('Annex 2 Designated EHV charges'!$A$11:$A$58),1, COUNTIF(A$4:$A103, 'Annex 2 Designated EHV charges'!$A$11:$A$58)), 0)),"")</f>
        <v/>
      </c>
      <c r="B104" s="97" t="str">
        <f>IF($A104="","",VLOOKUP($A104,'Annex 2 Designated EHV charges'!$A:$O,2,0))</f>
        <v/>
      </c>
      <c r="C104" s="98" t="str">
        <f>IF($A104="","",VLOOKUP($A104,'Annex 2 Designated EHV charges'!$A:$O,3,0))</f>
        <v/>
      </c>
      <c r="D104" s="97" t="str">
        <f>IF($A104="","",VLOOKUP($A104,'Annex 2 Designated EHV charges'!$A:$O,7,0))</f>
        <v/>
      </c>
      <c r="E104" s="102" t="str">
        <f>IFERROR(IF(VLOOKUP($A104,'Annex 2 Designated EHV charges'!$A:$P,9,FALSE)=0,"",VLOOKUP($A104,'Annex 2 Designated EHV charges'!$A:$P,9,FALSE)),"")</f>
        <v/>
      </c>
      <c r="F104" s="103" t="str">
        <f>IFERROR(IF(VLOOKUP($A104,'Annex 2 Designated EHV charges'!$A:$P,10,FALSE)=0,"",VLOOKUP($A104,'Annex 2 Designated EHV charges'!$A:$P,10,FALSE)),"")</f>
        <v/>
      </c>
      <c r="G104" s="104" t="str">
        <f>IFERROR(IF(VLOOKUP($A104,'Annex 2 Designated EHV charges'!$A:$P,11,FALSE)=0,"",VLOOKUP($A104,'Annex 2 Designated EHV charges'!$A:$P,11,FALSE)),"")</f>
        <v/>
      </c>
      <c r="H104" s="104" t="str">
        <f>IFERROR(IF(VLOOKUP($A104,'Annex 2 Designated EHV charges'!$A:$P,12,FALSE)=0,"",VLOOKUP($A104,'Annex 2 Designated EHV charges'!$A:$P,12,FALSE)),"")</f>
        <v/>
      </c>
    </row>
    <row r="105" spans="1:8" ht="12.75" customHeight="1" x14ac:dyDescent="0.2">
      <c r="A105" s="97" t="str">
        <f t="array" ref="A105">IFERROR(INDEX('Annex 2 Designated EHV charges'!$A$11:$A$58, MATCH(0, IF(ISBLANK('Annex 2 Designated EHV charges'!$A$11:$A$58),1, COUNTIF(A$4:$A104, 'Annex 2 Designated EHV charges'!$A$11:$A$58)), 0)),"")</f>
        <v/>
      </c>
      <c r="B105" s="97" t="str">
        <f>IF($A105="","",VLOOKUP($A105,'Annex 2 Designated EHV charges'!$A:$O,2,0))</f>
        <v/>
      </c>
      <c r="C105" s="98" t="str">
        <f>IF($A105="","",VLOOKUP($A105,'Annex 2 Designated EHV charges'!$A:$O,3,0))</f>
        <v/>
      </c>
      <c r="D105" s="97" t="str">
        <f>IF($A105="","",VLOOKUP($A105,'Annex 2 Designated EHV charges'!$A:$O,7,0))</f>
        <v/>
      </c>
      <c r="E105" s="102" t="str">
        <f>IFERROR(IF(VLOOKUP($A105,'Annex 2 Designated EHV charges'!$A:$P,9,FALSE)=0,"",VLOOKUP($A105,'Annex 2 Designated EHV charges'!$A:$P,9,FALSE)),"")</f>
        <v/>
      </c>
      <c r="F105" s="103" t="str">
        <f>IFERROR(IF(VLOOKUP($A105,'Annex 2 Designated EHV charges'!$A:$P,10,FALSE)=0,"",VLOOKUP($A105,'Annex 2 Designated EHV charges'!$A:$P,10,FALSE)),"")</f>
        <v/>
      </c>
      <c r="G105" s="104" t="str">
        <f>IFERROR(IF(VLOOKUP($A105,'Annex 2 Designated EHV charges'!$A:$P,11,FALSE)=0,"",VLOOKUP($A105,'Annex 2 Designated EHV charges'!$A:$P,11,FALSE)),"")</f>
        <v/>
      </c>
      <c r="H105" s="104" t="str">
        <f>IFERROR(IF(VLOOKUP($A105,'Annex 2 Designated EHV charges'!$A:$P,12,FALSE)=0,"",VLOOKUP($A105,'Annex 2 Designated EHV charges'!$A:$P,12,FALSE)),"")</f>
        <v/>
      </c>
    </row>
    <row r="106" spans="1:8" ht="12.75" customHeight="1" x14ac:dyDescent="0.2">
      <c r="A106" s="97" t="str">
        <f t="array" ref="A106">IFERROR(INDEX('Annex 2 Designated EHV charges'!$A$11:$A$58, MATCH(0, IF(ISBLANK('Annex 2 Designated EHV charges'!$A$11:$A$58),1, COUNTIF(A$4:$A105, 'Annex 2 Designated EHV charges'!$A$11:$A$58)), 0)),"")</f>
        <v/>
      </c>
      <c r="B106" s="97" t="str">
        <f>IF($A106="","",VLOOKUP($A106,'Annex 2 Designated EHV charges'!$A:$O,2,0))</f>
        <v/>
      </c>
      <c r="C106" s="98" t="str">
        <f>IF($A106="","",VLOOKUP($A106,'Annex 2 Designated EHV charges'!$A:$O,3,0))</f>
        <v/>
      </c>
      <c r="D106" s="97" t="str">
        <f>IF($A106="","",VLOOKUP($A106,'Annex 2 Designated EHV charges'!$A:$O,7,0))</f>
        <v/>
      </c>
      <c r="E106" s="102" t="str">
        <f>IFERROR(IF(VLOOKUP($A106,'Annex 2 Designated EHV charges'!$A:$P,9,FALSE)=0,"",VLOOKUP($A106,'Annex 2 Designated EHV charges'!$A:$P,9,FALSE)),"")</f>
        <v/>
      </c>
      <c r="F106" s="103" t="str">
        <f>IFERROR(IF(VLOOKUP($A106,'Annex 2 Designated EHV charges'!$A:$P,10,FALSE)=0,"",VLOOKUP($A106,'Annex 2 Designated EHV charges'!$A:$P,10,FALSE)),"")</f>
        <v/>
      </c>
      <c r="G106" s="104" t="str">
        <f>IFERROR(IF(VLOOKUP($A106,'Annex 2 Designated EHV charges'!$A:$P,11,FALSE)=0,"",VLOOKUP($A106,'Annex 2 Designated EHV charges'!$A:$P,11,FALSE)),"")</f>
        <v/>
      </c>
      <c r="H106" s="104" t="str">
        <f>IFERROR(IF(VLOOKUP($A106,'Annex 2 Designated EHV charges'!$A:$P,12,FALSE)=0,"",VLOOKUP($A106,'Annex 2 Designated EHV charges'!$A:$P,12,FALSE)),"")</f>
        <v/>
      </c>
    </row>
    <row r="107" spans="1:8" ht="12.75" customHeight="1" x14ac:dyDescent="0.2">
      <c r="A107" s="97" t="str">
        <f t="array" ref="A107">IFERROR(INDEX('Annex 2 Designated EHV charges'!$A$11:$A$58, MATCH(0, IF(ISBLANK('Annex 2 Designated EHV charges'!$A$11:$A$58),1, COUNTIF(A$4:$A106, 'Annex 2 Designated EHV charges'!$A$11:$A$58)), 0)),"")</f>
        <v/>
      </c>
      <c r="B107" s="97" t="str">
        <f>IF($A107="","",VLOOKUP($A107,'Annex 2 Designated EHV charges'!$A:$O,2,0))</f>
        <v/>
      </c>
      <c r="C107" s="98" t="str">
        <f>IF($A107="","",VLOOKUP($A107,'Annex 2 Designated EHV charges'!$A:$O,3,0))</f>
        <v/>
      </c>
      <c r="D107" s="97" t="str">
        <f>IF($A107="","",VLOOKUP($A107,'Annex 2 Designated EHV charges'!$A:$O,7,0))</f>
        <v/>
      </c>
      <c r="E107" s="102" t="str">
        <f>IFERROR(IF(VLOOKUP($A107,'Annex 2 Designated EHV charges'!$A:$P,9,FALSE)=0,"",VLOOKUP($A107,'Annex 2 Designated EHV charges'!$A:$P,9,FALSE)),"")</f>
        <v/>
      </c>
      <c r="F107" s="103" t="str">
        <f>IFERROR(IF(VLOOKUP($A107,'Annex 2 Designated EHV charges'!$A:$P,10,FALSE)=0,"",VLOOKUP($A107,'Annex 2 Designated EHV charges'!$A:$P,10,FALSE)),"")</f>
        <v/>
      </c>
      <c r="G107" s="104" t="str">
        <f>IFERROR(IF(VLOOKUP($A107,'Annex 2 Designated EHV charges'!$A:$P,11,FALSE)=0,"",VLOOKUP($A107,'Annex 2 Designated EHV charges'!$A:$P,11,FALSE)),"")</f>
        <v/>
      </c>
      <c r="H107" s="104" t="str">
        <f>IFERROR(IF(VLOOKUP($A107,'Annex 2 Designated EHV charges'!$A:$P,12,FALSE)=0,"",VLOOKUP($A107,'Annex 2 Designated EHV charges'!$A:$P,12,FALSE)),"")</f>
        <v/>
      </c>
    </row>
    <row r="108" spans="1:8" ht="12.75" customHeight="1" x14ac:dyDescent="0.2">
      <c r="A108" s="97" t="str">
        <f t="array" ref="A108">IFERROR(INDEX('Annex 2 Designated EHV charges'!$A$11:$A$58, MATCH(0, IF(ISBLANK('Annex 2 Designated EHV charges'!$A$11:$A$58),1, COUNTIF(A$4:$A107, 'Annex 2 Designated EHV charges'!$A$11:$A$58)), 0)),"")</f>
        <v/>
      </c>
      <c r="B108" s="97" t="str">
        <f>IF($A108="","",VLOOKUP($A108,'Annex 2 Designated EHV charges'!$A:$O,2,0))</f>
        <v/>
      </c>
      <c r="C108" s="98" t="str">
        <f>IF($A108="","",VLOOKUP($A108,'Annex 2 Designated EHV charges'!$A:$O,3,0))</f>
        <v/>
      </c>
      <c r="D108" s="97" t="str">
        <f>IF($A108="","",VLOOKUP($A108,'Annex 2 Designated EHV charges'!$A:$O,7,0))</f>
        <v/>
      </c>
      <c r="E108" s="102" t="str">
        <f>IFERROR(IF(VLOOKUP($A108,'Annex 2 Designated EHV charges'!$A:$P,9,FALSE)=0,"",VLOOKUP($A108,'Annex 2 Designated EHV charges'!$A:$P,9,FALSE)),"")</f>
        <v/>
      </c>
      <c r="F108" s="103" t="str">
        <f>IFERROR(IF(VLOOKUP($A108,'Annex 2 Designated EHV charges'!$A:$P,10,FALSE)=0,"",VLOOKUP($A108,'Annex 2 Designated EHV charges'!$A:$P,10,FALSE)),"")</f>
        <v/>
      </c>
      <c r="G108" s="104" t="str">
        <f>IFERROR(IF(VLOOKUP($A108,'Annex 2 Designated EHV charges'!$A:$P,11,FALSE)=0,"",VLOOKUP($A108,'Annex 2 Designated EHV charges'!$A:$P,11,FALSE)),"")</f>
        <v/>
      </c>
      <c r="H108" s="104" t="str">
        <f>IFERROR(IF(VLOOKUP($A108,'Annex 2 Designated EHV charges'!$A:$P,12,FALSE)=0,"",VLOOKUP($A108,'Annex 2 Designated EHV charges'!$A:$P,12,FALSE)),"")</f>
        <v/>
      </c>
    </row>
    <row r="109" spans="1:8" ht="12.75" customHeight="1" x14ac:dyDescent="0.2">
      <c r="A109" s="97" t="str">
        <f t="array" ref="A109">IFERROR(INDEX('Annex 2 Designated EHV charges'!$A$11:$A$58, MATCH(0, IF(ISBLANK('Annex 2 Designated EHV charges'!$A$11:$A$58),1, COUNTIF(A$4:$A108, 'Annex 2 Designated EHV charges'!$A$11:$A$58)), 0)),"")</f>
        <v/>
      </c>
      <c r="B109" s="97" t="str">
        <f>IF($A109="","",VLOOKUP($A109,'Annex 2 Designated EHV charges'!$A:$O,2,0))</f>
        <v/>
      </c>
      <c r="C109" s="98" t="str">
        <f>IF($A109="","",VLOOKUP($A109,'Annex 2 Designated EHV charges'!$A:$O,3,0))</f>
        <v/>
      </c>
      <c r="D109" s="97" t="str">
        <f>IF($A109="","",VLOOKUP($A109,'Annex 2 Designated EHV charges'!$A:$O,7,0))</f>
        <v/>
      </c>
      <c r="E109" s="102" t="str">
        <f>IFERROR(IF(VLOOKUP($A109,'Annex 2 Designated EHV charges'!$A:$P,9,FALSE)=0,"",VLOOKUP($A109,'Annex 2 Designated EHV charges'!$A:$P,9,FALSE)),"")</f>
        <v/>
      </c>
      <c r="F109" s="103" t="str">
        <f>IFERROR(IF(VLOOKUP($A109,'Annex 2 Designated EHV charges'!$A:$P,10,FALSE)=0,"",VLOOKUP($A109,'Annex 2 Designated EHV charges'!$A:$P,10,FALSE)),"")</f>
        <v/>
      </c>
      <c r="G109" s="104" t="str">
        <f>IFERROR(IF(VLOOKUP($A109,'Annex 2 Designated EHV charges'!$A:$P,11,FALSE)=0,"",VLOOKUP($A109,'Annex 2 Designated EHV charges'!$A:$P,11,FALSE)),"")</f>
        <v/>
      </c>
      <c r="H109" s="104" t="str">
        <f>IFERROR(IF(VLOOKUP($A109,'Annex 2 Designated EHV charges'!$A:$P,12,FALSE)=0,"",VLOOKUP($A109,'Annex 2 Designated EHV charges'!$A:$P,12,FALSE)),"")</f>
        <v/>
      </c>
    </row>
    <row r="110" spans="1:8" ht="12.75" customHeight="1" x14ac:dyDescent="0.2">
      <c r="A110" s="97" t="str">
        <f t="array" ref="A110">IFERROR(INDEX('Annex 2 Designated EHV charges'!$A$11:$A$58, MATCH(0, IF(ISBLANK('Annex 2 Designated EHV charges'!$A$11:$A$58),1, COUNTIF(A$4:$A109, 'Annex 2 Designated EHV charges'!$A$11:$A$58)), 0)),"")</f>
        <v/>
      </c>
      <c r="B110" s="97" t="str">
        <f>IF($A110="","",VLOOKUP($A110,'Annex 2 Designated EHV charges'!$A:$O,2,0))</f>
        <v/>
      </c>
      <c r="C110" s="98" t="str">
        <f>IF($A110="","",VLOOKUP($A110,'Annex 2 Designated EHV charges'!$A:$O,3,0))</f>
        <v/>
      </c>
      <c r="D110" s="97" t="str">
        <f>IF($A110="","",VLOOKUP($A110,'Annex 2 Designated EHV charges'!$A:$O,7,0))</f>
        <v/>
      </c>
      <c r="E110" s="102" t="str">
        <f>IFERROR(IF(VLOOKUP($A110,'Annex 2 Designated EHV charges'!$A:$P,9,FALSE)=0,"",VLOOKUP($A110,'Annex 2 Designated EHV charges'!$A:$P,9,FALSE)),"")</f>
        <v/>
      </c>
      <c r="F110" s="103" t="str">
        <f>IFERROR(IF(VLOOKUP($A110,'Annex 2 Designated EHV charges'!$A:$P,10,FALSE)=0,"",VLOOKUP($A110,'Annex 2 Designated EHV charges'!$A:$P,10,FALSE)),"")</f>
        <v/>
      </c>
      <c r="G110" s="104" t="str">
        <f>IFERROR(IF(VLOOKUP($A110,'Annex 2 Designated EHV charges'!$A:$P,11,FALSE)=0,"",VLOOKUP($A110,'Annex 2 Designated EHV charges'!$A:$P,11,FALSE)),"")</f>
        <v/>
      </c>
      <c r="H110" s="104" t="str">
        <f>IFERROR(IF(VLOOKUP($A110,'Annex 2 Designated EHV charges'!$A:$P,12,FALSE)=0,"",VLOOKUP($A110,'Annex 2 Designated EHV charges'!$A:$P,12,FALSE)),"")</f>
        <v/>
      </c>
    </row>
    <row r="111" spans="1:8" ht="12.75" customHeight="1" x14ac:dyDescent="0.2">
      <c r="A111" s="97" t="str">
        <f t="array" ref="A111">IFERROR(INDEX('Annex 2 Designated EHV charges'!$A$11:$A$58, MATCH(0, IF(ISBLANK('Annex 2 Designated EHV charges'!$A$11:$A$58),1, COUNTIF(A$4:$A110, 'Annex 2 Designated EHV charges'!$A$11:$A$58)), 0)),"")</f>
        <v/>
      </c>
      <c r="B111" s="97" t="str">
        <f>IF($A111="","",VLOOKUP($A111,'Annex 2 Designated EHV charges'!$A:$O,2,0))</f>
        <v/>
      </c>
      <c r="C111" s="98" t="str">
        <f>IF($A111="","",VLOOKUP($A111,'Annex 2 Designated EHV charges'!$A:$O,3,0))</f>
        <v/>
      </c>
      <c r="D111" s="97" t="str">
        <f>IF($A111="","",VLOOKUP($A111,'Annex 2 Designated EHV charges'!$A:$O,7,0))</f>
        <v/>
      </c>
      <c r="E111" s="102" t="str">
        <f>IFERROR(IF(VLOOKUP($A111,'Annex 2 Designated EHV charges'!$A:$P,9,FALSE)=0,"",VLOOKUP($A111,'Annex 2 Designated EHV charges'!$A:$P,9,FALSE)),"")</f>
        <v/>
      </c>
      <c r="F111" s="103" t="str">
        <f>IFERROR(IF(VLOOKUP($A111,'Annex 2 Designated EHV charges'!$A:$P,10,FALSE)=0,"",VLOOKUP($A111,'Annex 2 Designated EHV charges'!$A:$P,10,FALSE)),"")</f>
        <v/>
      </c>
      <c r="G111" s="104" t="str">
        <f>IFERROR(IF(VLOOKUP($A111,'Annex 2 Designated EHV charges'!$A:$P,11,FALSE)=0,"",VLOOKUP($A111,'Annex 2 Designated EHV charges'!$A:$P,11,FALSE)),"")</f>
        <v/>
      </c>
      <c r="H111" s="104" t="str">
        <f>IFERROR(IF(VLOOKUP($A111,'Annex 2 Designated EHV charges'!$A:$P,12,FALSE)=0,"",VLOOKUP($A111,'Annex 2 Designated EHV charges'!$A:$P,12,FALSE)),"")</f>
        <v/>
      </c>
    </row>
    <row r="112" spans="1:8" ht="12.75" customHeight="1" x14ac:dyDescent="0.2">
      <c r="A112" s="97" t="str">
        <f t="array" ref="A112">IFERROR(INDEX('Annex 2 Designated EHV charges'!$A$11:$A$58, MATCH(0, IF(ISBLANK('Annex 2 Designated EHV charges'!$A$11:$A$58),1, COUNTIF(A$4:$A111, 'Annex 2 Designated EHV charges'!$A$11:$A$58)), 0)),"")</f>
        <v/>
      </c>
      <c r="B112" s="97" t="str">
        <f>IF($A112="","",VLOOKUP($A112,'Annex 2 Designated EHV charges'!$A:$O,2,0))</f>
        <v/>
      </c>
      <c r="C112" s="98" t="str">
        <f>IF($A112="","",VLOOKUP($A112,'Annex 2 Designated EHV charges'!$A:$O,3,0))</f>
        <v/>
      </c>
      <c r="D112" s="97" t="str">
        <f>IF($A112="","",VLOOKUP($A112,'Annex 2 Designated EHV charges'!$A:$O,7,0))</f>
        <v/>
      </c>
      <c r="E112" s="102" t="str">
        <f>IFERROR(IF(VLOOKUP($A112,'Annex 2 Designated EHV charges'!$A:$P,9,FALSE)=0,"",VLOOKUP($A112,'Annex 2 Designated EHV charges'!$A:$P,9,FALSE)),"")</f>
        <v/>
      </c>
      <c r="F112" s="103" t="str">
        <f>IFERROR(IF(VLOOKUP($A112,'Annex 2 Designated EHV charges'!$A:$P,10,FALSE)=0,"",VLOOKUP($A112,'Annex 2 Designated EHV charges'!$A:$P,10,FALSE)),"")</f>
        <v/>
      </c>
      <c r="G112" s="104" t="str">
        <f>IFERROR(IF(VLOOKUP($A112,'Annex 2 Designated EHV charges'!$A:$P,11,FALSE)=0,"",VLOOKUP($A112,'Annex 2 Designated EHV charges'!$A:$P,11,FALSE)),"")</f>
        <v/>
      </c>
      <c r="H112" s="104" t="str">
        <f>IFERROR(IF(VLOOKUP($A112,'Annex 2 Designated EHV charges'!$A:$P,12,FALSE)=0,"",VLOOKUP($A112,'Annex 2 Designated EHV charges'!$A:$P,12,FALSE)),"")</f>
        <v/>
      </c>
    </row>
    <row r="113" spans="1:8" ht="12.75" customHeight="1" x14ac:dyDescent="0.2">
      <c r="A113" s="97" t="str">
        <f t="array" ref="A113">IFERROR(INDEX('Annex 2 Designated EHV charges'!$A$11:$A$58, MATCH(0, IF(ISBLANK('Annex 2 Designated EHV charges'!$A$11:$A$58),1, COUNTIF(A$4:$A112, 'Annex 2 Designated EHV charges'!$A$11:$A$58)), 0)),"")</f>
        <v/>
      </c>
      <c r="B113" s="97" t="str">
        <f>IF($A113="","",VLOOKUP($A113,'Annex 2 Designated EHV charges'!$A:$O,2,0))</f>
        <v/>
      </c>
      <c r="C113" s="98" t="str">
        <f>IF($A113="","",VLOOKUP($A113,'Annex 2 Designated EHV charges'!$A:$O,3,0))</f>
        <v/>
      </c>
      <c r="D113" s="97" t="str">
        <f>IF($A113="","",VLOOKUP($A113,'Annex 2 Designated EHV charges'!$A:$O,7,0))</f>
        <v/>
      </c>
      <c r="E113" s="102" t="str">
        <f>IFERROR(IF(VLOOKUP($A113,'Annex 2 Designated EHV charges'!$A:$P,9,FALSE)=0,"",VLOOKUP($A113,'Annex 2 Designated EHV charges'!$A:$P,9,FALSE)),"")</f>
        <v/>
      </c>
      <c r="F113" s="103" t="str">
        <f>IFERROR(IF(VLOOKUP($A113,'Annex 2 Designated EHV charges'!$A:$P,10,FALSE)=0,"",VLOOKUP($A113,'Annex 2 Designated EHV charges'!$A:$P,10,FALSE)),"")</f>
        <v/>
      </c>
      <c r="G113" s="104" t="str">
        <f>IFERROR(IF(VLOOKUP($A113,'Annex 2 Designated EHV charges'!$A:$P,11,FALSE)=0,"",VLOOKUP($A113,'Annex 2 Designated EHV charges'!$A:$P,11,FALSE)),"")</f>
        <v/>
      </c>
      <c r="H113" s="104" t="str">
        <f>IFERROR(IF(VLOOKUP($A113,'Annex 2 Designated EHV charges'!$A:$P,12,FALSE)=0,"",VLOOKUP($A113,'Annex 2 Designated EHV charges'!$A:$P,12,FALSE)),"")</f>
        <v/>
      </c>
    </row>
    <row r="114" spans="1:8" ht="12.75" customHeight="1" x14ac:dyDescent="0.2">
      <c r="A114" s="97" t="str">
        <f t="array" ref="A114">IFERROR(INDEX('Annex 2 Designated EHV charges'!$A$11:$A$58, MATCH(0, IF(ISBLANK('Annex 2 Designated EHV charges'!$A$11:$A$58),1, COUNTIF(A$4:$A113, 'Annex 2 Designated EHV charges'!$A$11:$A$58)), 0)),"")</f>
        <v/>
      </c>
      <c r="B114" s="97" t="str">
        <f>IF($A114="","",VLOOKUP($A114,'Annex 2 Designated EHV charges'!$A:$O,2,0))</f>
        <v/>
      </c>
      <c r="C114" s="98" t="str">
        <f>IF($A114="","",VLOOKUP($A114,'Annex 2 Designated EHV charges'!$A:$O,3,0))</f>
        <v/>
      </c>
      <c r="D114" s="97" t="str">
        <f>IF($A114="","",VLOOKUP($A114,'Annex 2 Designated EHV charges'!$A:$O,7,0))</f>
        <v/>
      </c>
      <c r="E114" s="102" t="str">
        <f>IFERROR(IF(VLOOKUP($A114,'Annex 2 Designated EHV charges'!$A:$P,9,FALSE)=0,"",VLOOKUP($A114,'Annex 2 Designated EHV charges'!$A:$P,9,FALSE)),"")</f>
        <v/>
      </c>
      <c r="F114" s="103" t="str">
        <f>IFERROR(IF(VLOOKUP($A114,'Annex 2 Designated EHV charges'!$A:$P,10,FALSE)=0,"",VLOOKUP($A114,'Annex 2 Designated EHV charges'!$A:$P,10,FALSE)),"")</f>
        <v/>
      </c>
      <c r="G114" s="104" t="str">
        <f>IFERROR(IF(VLOOKUP($A114,'Annex 2 Designated EHV charges'!$A:$P,11,FALSE)=0,"",VLOOKUP($A114,'Annex 2 Designated EHV charges'!$A:$P,11,FALSE)),"")</f>
        <v/>
      </c>
      <c r="H114" s="104" t="str">
        <f>IFERROR(IF(VLOOKUP($A114,'Annex 2 Designated EHV charges'!$A:$P,12,FALSE)=0,"",VLOOKUP($A114,'Annex 2 Designated EHV charges'!$A:$P,12,FALSE)),"")</f>
        <v/>
      </c>
    </row>
    <row r="115" spans="1:8" ht="12.75" customHeight="1" x14ac:dyDescent="0.2">
      <c r="A115" s="97" t="str">
        <f t="array" ref="A115">IFERROR(INDEX('Annex 2 Designated EHV charges'!$A$11:$A$58, MATCH(0, IF(ISBLANK('Annex 2 Designated EHV charges'!$A$11:$A$58),1, COUNTIF(A$4:$A114, 'Annex 2 Designated EHV charges'!$A$11:$A$58)), 0)),"")</f>
        <v/>
      </c>
      <c r="B115" s="97" t="str">
        <f>IF($A115="","",VLOOKUP($A115,'Annex 2 Designated EHV charges'!$A:$O,2,0))</f>
        <v/>
      </c>
      <c r="C115" s="98" t="str">
        <f>IF($A115="","",VLOOKUP($A115,'Annex 2 Designated EHV charges'!$A:$O,3,0))</f>
        <v/>
      </c>
      <c r="D115" s="97" t="str">
        <f>IF($A115="","",VLOOKUP($A115,'Annex 2 Designated EHV charges'!$A:$O,7,0))</f>
        <v/>
      </c>
      <c r="E115" s="102" t="str">
        <f>IFERROR(IF(VLOOKUP($A115,'Annex 2 Designated EHV charges'!$A:$P,9,FALSE)=0,"",VLOOKUP($A115,'Annex 2 Designated EHV charges'!$A:$P,9,FALSE)),"")</f>
        <v/>
      </c>
      <c r="F115" s="103" t="str">
        <f>IFERROR(IF(VLOOKUP($A115,'Annex 2 Designated EHV charges'!$A:$P,10,FALSE)=0,"",VLOOKUP($A115,'Annex 2 Designated EHV charges'!$A:$P,10,FALSE)),"")</f>
        <v/>
      </c>
      <c r="G115" s="104" t="str">
        <f>IFERROR(IF(VLOOKUP($A115,'Annex 2 Designated EHV charges'!$A:$P,11,FALSE)=0,"",VLOOKUP($A115,'Annex 2 Designated EHV charges'!$A:$P,11,FALSE)),"")</f>
        <v/>
      </c>
      <c r="H115" s="104" t="str">
        <f>IFERROR(IF(VLOOKUP($A115,'Annex 2 Designated EHV charges'!$A:$P,12,FALSE)=0,"",VLOOKUP($A115,'Annex 2 Designated EHV charges'!$A:$P,12,FALSE)),"")</f>
        <v/>
      </c>
    </row>
    <row r="116" spans="1:8" ht="12.75" customHeight="1" x14ac:dyDescent="0.2">
      <c r="A116" s="97" t="str">
        <f t="array" ref="A116">IFERROR(INDEX('Annex 2 Designated EHV charges'!$A$11:$A$58, MATCH(0, IF(ISBLANK('Annex 2 Designated EHV charges'!$A$11:$A$58),1, COUNTIF(A$4:$A115, 'Annex 2 Designated EHV charges'!$A$11:$A$58)), 0)),"")</f>
        <v/>
      </c>
      <c r="B116" s="97" t="str">
        <f>IF($A116="","",VLOOKUP($A116,'Annex 2 Designated EHV charges'!$A:$O,2,0))</f>
        <v/>
      </c>
      <c r="C116" s="98" t="str">
        <f>IF($A116="","",VLOOKUP($A116,'Annex 2 Designated EHV charges'!$A:$O,3,0))</f>
        <v/>
      </c>
      <c r="D116" s="97" t="str">
        <f>IF($A116="","",VLOOKUP($A116,'Annex 2 Designated EHV charges'!$A:$O,7,0))</f>
        <v/>
      </c>
      <c r="E116" s="102" t="str">
        <f>IFERROR(IF(VLOOKUP($A116,'Annex 2 Designated EHV charges'!$A:$P,9,FALSE)=0,"",VLOOKUP($A116,'Annex 2 Designated EHV charges'!$A:$P,9,FALSE)),"")</f>
        <v/>
      </c>
      <c r="F116" s="103" t="str">
        <f>IFERROR(IF(VLOOKUP($A116,'Annex 2 Designated EHV charges'!$A:$P,10,FALSE)=0,"",VLOOKUP($A116,'Annex 2 Designated EHV charges'!$A:$P,10,FALSE)),"")</f>
        <v/>
      </c>
      <c r="G116" s="104" t="str">
        <f>IFERROR(IF(VLOOKUP($A116,'Annex 2 Designated EHV charges'!$A:$P,11,FALSE)=0,"",VLOOKUP($A116,'Annex 2 Designated EHV charges'!$A:$P,11,FALSE)),"")</f>
        <v/>
      </c>
      <c r="H116" s="104" t="str">
        <f>IFERROR(IF(VLOOKUP($A116,'Annex 2 Designated EHV charges'!$A:$P,12,FALSE)=0,"",VLOOKUP($A116,'Annex 2 Designated EHV charges'!$A:$P,12,FALSE)),"")</f>
        <v/>
      </c>
    </row>
    <row r="117" spans="1:8" ht="12.75" customHeight="1" x14ac:dyDescent="0.2">
      <c r="A117" s="97" t="str">
        <f t="array" ref="A117">IFERROR(INDEX('Annex 2 Designated EHV charges'!$A$11:$A$58, MATCH(0, IF(ISBLANK('Annex 2 Designated EHV charges'!$A$11:$A$58),1, COUNTIF(A$4:$A116, 'Annex 2 Designated EHV charges'!$A$11:$A$58)), 0)),"")</f>
        <v/>
      </c>
      <c r="B117" s="97" t="str">
        <f>IF($A117="","",VLOOKUP($A117,'Annex 2 Designated EHV charges'!$A:$O,2,0))</f>
        <v/>
      </c>
      <c r="C117" s="98" t="str">
        <f>IF($A117="","",VLOOKUP($A117,'Annex 2 Designated EHV charges'!$A:$O,3,0))</f>
        <v/>
      </c>
      <c r="D117" s="97" t="str">
        <f>IF($A117="","",VLOOKUP($A117,'Annex 2 Designated EHV charges'!$A:$O,7,0))</f>
        <v/>
      </c>
      <c r="E117" s="102" t="str">
        <f>IFERROR(IF(VLOOKUP($A117,'Annex 2 Designated EHV charges'!$A:$P,9,FALSE)=0,"",VLOOKUP($A117,'Annex 2 Designated EHV charges'!$A:$P,9,FALSE)),"")</f>
        <v/>
      </c>
      <c r="F117" s="103" t="str">
        <f>IFERROR(IF(VLOOKUP($A117,'Annex 2 Designated EHV charges'!$A:$P,10,FALSE)=0,"",VLOOKUP($A117,'Annex 2 Designated EHV charges'!$A:$P,10,FALSE)),"")</f>
        <v/>
      </c>
      <c r="G117" s="104" t="str">
        <f>IFERROR(IF(VLOOKUP($A117,'Annex 2 Designated EHV charges'!$A:$P,11,FALSE)=0,"",VLOOKUP($A117,'Annex 2 Designated EHV charges'!$A:$P,11,FALSE)),"")</f>
        <v/>
      </c>
      <c r="H117" s="104" t="str">
        <f>IFERROR(IF(VLOOKUP($A117,'Annex 2 Designated EHV charges'!$A:$P,12,FALSE)=0,"",VLOOKUP($A117,'Annex 2 Designated EHV charges'!$A:$P,12,FALSE)),"")</f>
        <v/>
      </c>
    </row>
    <row r="118" spans="1:8" ht="12.75" customHeight="1" x14ac:dyDescent="0.2">
      <c r="A118" s="97" t="str">
        <f t="array" ref="A118">IFERROR(INDEX('Annex 2 Designated EHV charges'!$A$11:$A$58, MATCH(0, IF(ISBLANK('Annex 2 Designated EHV charges'!$A$11:$A$58),1, COUNTIF(A$4:$A117, 'Annex 2 Designated EHV charges'!$A$11:$A$58)), 0)),"")</f>
        <v/>
      </c>
      <c r="B118" s="97" t="str">
        <f>IF($A118="","",VLOOKUP($A118,'Annex 2 Designated EHV charges'!$A:$O,2,0))</f>
        <v/>
      </c>
      <c r="C118" s="98" t="str">
        <f>IF($A118="","",VLOOKUP($A118,'Annex 2 Designated EHV charges'!$A:$O,3,0))</f>
        <v/>
      </c>
      <c r="D118" s="97" t="str">
        <f>IF($A118="","",VLOOKUP($A118,'Annex 2 Designated EHV charges'!$A:$O,7,0))</f>
        <v/>
      </c>
      <c r="E118" s="102" t="str">
        <f>IFERROR(IF(VLOOKUP($A118,'Annex 2 Designated EHV charges'!$A:$P,9,FALSE)=0,"",VLOOKUP($A118,'Annex 2 Designated EHV charges'!$A:$P,9,FALSE)),"")</f>
        <v/>
      </c>
      <c r="F118" s="103" t="str">
        <f>IFERROR(IF(VLOOKUP($A118,'Annex 2 Designated EHV charges'!$A:$P,10,FALSE)=0,"",VLOOKUP($A118,'Annex 2 Designated EHV charges'!$A:$P,10,FALSE)),"")</f>
        <v/>
      </c>
      <c r="G118" s="104" t="str">
        <f>IFERROR(IF(VLOOKUP($A118,'Annex 2 Designated EHV charges'!$A:$P,11,FALSE)=0,"",VLOOKUP($A118,'Annex 2 Designated EHV charges'!$A:$P,11,FALSE)),"")</f>
        <v/>
      </c>
      <c r="H118" s="104" t="str">
        <f>IFERROR(IF(VLOOKUP($A118,'Annex 2 Designated EHV charges'!$A:$P,12,FALSE)=0,"",VLOOKUP($A118,'Annex 2 Designated EHV charges'!$A:$P,12,FALSE)),"")</f>
        <v/>
      </c>
    </row>
    <row r="119" spans="1:8" ht="12.75" customHeight="1" x14ac:dyDescent="0.2">
      <c r="A119" s="97" t="str">
        <f t="array" ref="A119">IFERROR(INDEX('Annex 2 Designated EHV charges'!$A$11:$A$58, MATCH(0, IF(ISBLANK('Annex 2 Designated EHV charges'!$A$11:$A$58),1, COUNTIF(A$4:$A118, 'Annex 2 Designated EHV charges'!$A$11:$A$58)), 0)),"")</f>
        <v/>
      </c>
      <c r="B119" s="97" t="str">
        <f>IF($A119="","",VLOOKUP($A119,'Annex 2 Designated EHV charges'!$A:$O,2,0))</f>
        <v/>
      </c>
      <c r="C119" s="98" t="str">
        <f>IF($A119="","",VLOOKUP($A119,'Annex 2 Designated EHV charges'!$A:$O,3,0))</f>
        <v/>
      </c>
      <c r="D119" s="97" t="str">
        <f>IF($A119="","",VLOOKUP($A119,'Annex 2 Designated EHV charges'!$A:$O,7,0))</f>
        <v/>
      </c>
      <c r="E119" s="102" t="str">
        <f>IFERROR(IF(VLOOKUP($A119,'Annex 2 Designated EHV charges'!$A:$P,9,FALSE)=0,"",VLOOKUP($A119,'Annex 2 Designated EHV charges'!$A:$P,9,FALSE)),"")</f>
        <v/>
      </c>
      <c r="F119" s="103" t="str">
        <f>IFERROR(IF(VLOOKUP($A119,'Annex 2 Designated EHV charges'!$A:$P,10,FALSE)=0,"",VLOOKUP($A119,'Annex 2 Designated EHV charges'!$A:$P,10,FALSE)),"")</f>
        <v/>
      </c>
      <c r="G119" s="104" t="str">
        <f>IFERROR(IF(VLOOKUP($A119,'Annex 2 Designated EHV charges'!$A:$P,11,FALSE)=0,"",VLOOKUP($A119,'Annex 2 Designated EHV charges'!$A:$P,11,FALSE)),"")</f>
        <v/>
      </c>
      <c r="H119" s="104" t="str">
        <f>IFERROR(IF(VLOOKUP($A119,'Annex 2 Designated EHV charges'!$A:$P,12,FALSE)=0,"",VLOOKUP($A119,'Annex 2 Designated EHV charges'!$A:$P,12,FALSE)),"")</f>
        <v/>
      </c>
    </row>
    <row r="120" spans="1:8" ht="12.75" customHeight="1" x14ac:dyDescent="0.2">
      <c r="A120" s="97" t="str">
        <f t="array" ref="A120">IFERROR(INDEX('Annex 2 Designated EHV charges'!$A$11:$A$58, MATCH(0, IF(ISBLANK('Annex 2 Designated EHV charges'!$A$11:$A$58),1, COUNTIF(A$4:$A119, 'Annex 2 Designated EHV charges'!$A$11:$A$58)), 0)),"")</f>
        <v/>
      </c>
      <c r="B120" s="97" t="str">
        <f>IF($A120="","",VLOOKUP($A120,'Annex 2 Designated EHV charges'!$A:$O,2,0))</f>
        <v/>
      </c>
      <c r="C120" s="98" t="str">
        <f>IF($A120="","",VLOOKUP($A120,'Annex 2 Designated EHV charges'!$A:$O,3,0))</f>
        <v/>
      </c>
      <c r="D120" s="97" t="str">
        <f>IF($A120="","",VLOOKUP($A120,'Annex 2 Designated EHV charges'!$A:$O,7,0))</f>
        <v/>
      </c>
      <c r="E120" s="102" t="str">
        <f>IFERROR(IF(VLOOKUP($A120,'Annex 2 Designated EHV charges'!$A:$P,9,FALSE)=0,"",VLOOKUP($A120,'Annex 2 Designated EHV charges'!$A:$P,9,FALSE)),"")</f>
        <v/>
      </c>
      <c r="F120" s="103" t="str">
        <f>IFERROR(IF(VLOOKUP($A120,'Annex 2 Designated EHV charges'!$A:$P,10,FALSE)=0,"",VLOOKUP($A120,'Annex 2 Designated EHV charges'!$A:$P,10,FALSE)),"")</f>
        <v/>
      </c>
      <c r="G120" s="104" t="str">
        <f>IFERROR(IF(VLOOKUP($A120,'Annex 2 Designated EHV charges'!$A:$P,11,FALSE)=0,"",VLOOKUP($A120,'Annex 2 Designated EHV charges'!$A:$P,11,FALSE)),"")</f>
        <v/>
      </c>
      <c r="H120" s="104" t="str">
        <f>IFERROR(IF(VLOOKUP($A120,'Annex 2 Designated EHV charges'!$A:$P,12,FALSE)=0,"",VLOOKUP($A120,'Annex 2 Designated EHV charges'!$A:$P,12,FALSE)),"")</f>
        <v/>
      </c>
    </row>
    <row r="121" spans="1:8" ht="12.75" customHeight="1" x14ac:dyDescent="0.2">
      <c r="A121" s="97" t="str">
        <f t="array" ref="A121">IFERROR(INDEX('Annex 2 Designated EHV charges'!$A$11:$A$58, MATCH(0, IF(ISBLANK('Annex 2 Designated EHV charges'!$A$11:$A$58),1, COUNTIF(A$4:$A120, 'Annex 2 Designated EHV charges'!$A$11:$A$58)), 0)),"")</f>
        <v/>
      </c>
      <c r="B121" s="97" t="str">
        <f>IF($A121="","",VLOOKUP($A121,'Annex 2 Designated EHV charges'!$A:$O,2,0))</f>
        <v/>
      </c>
      <c r="C121" s="98" t="str">
        <f>IF($A121="","",VLOOKUP($A121,'Annex 2 Designated EHV charges'!$A:$O,3,0))</f>
        <v/>
      </c>
      <c r="D121" s="97" t="str">
        <f>IF($A121="","",VLOOKUP($A121,'Annex 2 Designated EHV charges'!$A:$O,7,0))</f>
        <v/>
      </c>
      <c r="E121" s="102" t="str">
        <f>IFERROR(IF(VLOOKUP($A121,'Annex 2 Designated EHV charges'!$A:$P,9,FALSE)=0,"",VLOOKUP($A121,'Annex 2 Designated EHV charges'!$A:$P,9,FALSE)),"")</f>
        <v/>
      </c>
      <c r="F121" s="103" t="str">
        <f>IFERROR(IF(VLOOKUP($A121,'Annex 2 Designated EHV charges'!$A:$P,10,FALSE)=0,"",VLOOKUP($A121,'Annex 2 Designated EHV charges'!$A:$P,10,FALSE)),"")</f>
        <v/>
      </c>
      <c r="G121" s="104" t="str">
        <f>IFERROR(IF(VLOOKUP($A121,'Annex 2 Designated EHV charges'!$A:$P,11,FALSE)=0,"",VLOOKUP($A121,'Annex 2 Designated EHV charges'!$A:$P,11,FALSE)),"")</f>
        <v/>
      </c>
      <c r="H121" s="104" t="str">
        <f>IFERROR(IF(VLOOKUP($A121,'Annex 2 Designated EHV charges'!$A:$P,12,FALSE)=0,"",VLOOKUP($A121,'Annex 2 Designated EHV charges'!$A:$P,12,FALSE)),"")</f>
        <v/>
      </c>
    </row>
    <row r="122" spans="1:8" ht="12.75" customHeight="1" x14ac:dyDescent="0.2">
      <c r="A122" s="97" t="str">
        <f t="array" ref="A122">IFERROR(INDEX('Annex 2 Designated EHV charges'!$A$11:$A$58, MATCH(0, IF(ISBLANK('Annex 2 Designated EHV charges'!$A$11:$A$58),1, COUNTIF(A$4:$A121, 'Annex 2 Designated EHV charges'!$A$11:$A$58)), 0)),"")</f>
        <v/>
      </c>
      <c r="B122" s="97" t="str">
        <f>IF($A122="","",VLOOKUP($A122,'Annex 2 Designated EHV charges'!$A:$O,2,0))</f>
        <v/>
      </c>
      <c r="C122" s="98" t="str">
        <f>IF($A122="","",VLOOKUP($A122,'Annex 2 Designated EHV charges'!$A:$O,3,0))</f>
        <v/>
      </c>
      <c r="D122" s="97" t="str">
        <f>IF($A122="","",VLOOKUP($A122,'Annex 2 Designated EHV charges'!$A:$O,7,0))</f>
        <v/>
      </c>
      <c r="E122" s="102" t="str">
        <f>IFERROR(IF(VLOOKUP($A122,'Annex 2 Designated EHV charges'!$A:$P,9,FALSE)=0,"",VLOOKUP($A122,'Annex 2 Designated EHV charges'!$A:$P,9,FALSE)),"")</f>
        <v/>
      </c>
      <c r="F122" s="103" t="str">
        <f>IFERROR(IF(VLOOKUP($A122,'Annex 2 Designated EHV charges'!$A:$P,10,FALSE)=0,"",VLOOKUP($A122,'Annex 2 Designated EHV charges'!$A:$P,10,FALSE)),"")</f>
        <v/>
      </c>
      <c r="G122" s="104" t="str">
        <f>IFERROR(IF(VLOOKUP($A122,'Annex 2 Designated EHV charges'!$A:$P,11,FALSE)=0,"",VLOOKUP($A122,'Annex 2 Designated EHV charges'!$A:$P,11,FALSE)),"")</f>
        <v/>
      </c>
      <c r="H122" s="104" t="str">
        <f>IFERROR(IF(VLOOKUP($A122,'Annex 2 Designated EHV charges'!$A:$P,12,FALSE)=0,"",VLOOKUP($A122,'Annex 2 Designated EHV charges'!$A:$P,12,FALSE)),"")</f>
        <v/>
      </c>
    </row>
    <row r="123" spans="1:8" ht="12.75" customHeight="1" x14ac:dyDescent="0.2">
      <c r="A123" s="97" t="str">
        <f t="array" ref="A123">IFERROR(INDEX('Annex 2 Designated EHV charges'!$A$11:$A$58, MATCH(0, IF(ISBLANK('Annex 2 Designated EHV charges'!$A$11:$A$58),1, COUNTIF(A$4:$A122, 'Annex 2 Designated EHV charges'!$A$11:$A$58)), 0)),"")</f>
        <v/>
      </c>
      <c r="B123" s="97" t="str">
        <f>IF($A123="","",VLOOKUP($A123,'Annex 2 Designated EHV charges'!$A:$O,2,0))</f>
        <v/>
      </c>
      <c r="C123" s="98" t="str">
        <f>IF($A123="","",VLOOKUP($A123,'Annex 2 Designated EHV charges'!$A:$O,3,0))</f>
        <v/>
      </c>
      <c r="D123" s="97" t="str">
        <f>IF($A123="","",VLOOKUP($A123,'Annex 2 Designated EHV charges'!$A:$O,7,0))</f>
        <v/>
      </c>
      <c r="E123" s="102" t="str">
        <f>IFERROR(IF(VLOOKUP($A123,'Annex 2 Designated EHV charges'!$A:$P,9,FALSE)=0,"",VLOOKUP($A123,'Annex 2 Designated EHV charges'!$A:$P,9,FALSE)),"")</f>
        <v/>
      </c>
      <c r="F123" s="103" t="str">
        <f>IFERROR(IF(VLOOKUP($A123,'Annex 2 Designated EHV charges'!$A:$P,10,FALSE)=0,"",VLOOKUP($A123,'Annex 2 Designated EHV charges'!$A:$P,10,FALSE)),"")</f>
        <v/>
      </c>
      <c r="G123" s="104" t="str">
        <f>IFERROR(IF(VLOOKUP($A123,'Annex 2 Designated EHV charges'!$A:$P,11,FALSE)=0,"",VLOOKUP($A123,'Annex 2 Designated EHV charges'!$A:$P,11,FALSE)),"")</f>
        <v/>
      </c>
      <c r="H123" s="104" t="str">
        <f>IFERROR(IF(VLOOKUP($A123,'Annex 2 Designated EHV charges'!$A:$P,12,FALSE)=0,"",VLOOKUP($A123,'Annex 2 Designated EHV charges'!$A:$P,12,FALSE)),"")</f>
        <v/>
      </c>
    </row>
    <row r="124" spans="1:8" ht="12.75" customHeight="1" x14ac:dyDescent="0.2">
      <c r="A124" s="97" t="str">
        <f t="array" ref="A124">IFERROR(INDEX('Annex 2 Designated EHV charges'!$A$11:$A$58, MATCH(0, IF(ISBLANK('Annex 2 Designated EHV charges'!$A$11:$A$58),1, COUNTIF(A$4:$A123, 'Annex 2 Designated EHV charges'!$A$11:$A$58)), 0)),"")</f>
        <v/>
      </c>
      <c r="B124" s="97" t="str">
        <f>IF($A124="","",VLOOKUP($A124,'Annex 2 Designated EHV charges'!$A:$O,2,0))</f>
        <v/>
      </c>
      <c r="C124" s="98" t="str">
        <f>IF($A124="","",VLOOKUP($A124,'Annex 2 Designated EHV charges'!$A:$O,3,0))</f>
        <v/>
      </c>
      <c r="D124" s="97" t="str">
        <f>IF($A124="","",VLOOKUP($A124,'Annex 2 Designated EHV charges'!$A:$O,7,0))</f>
        <v/>
      </c>
      <c r="E124" s="102" t="str">
        <f>IFERROR(IF(VLOOKUP($A124,'Annex 2 Designated EHV charges'!$A:$P,9,FALSE)=0,"",VLOOKUP($A124,'Annex 2 Designated EHV charges'!$A:$P,9,FALSE)),"")</f>
        <v/>
      </c>
      <c r="F124" s="103" t="str">
        <f>IFERROR(IF(VLOOKUP($A124,'Annex 2 Designated EHV charges'!$A:$P,10,FALSE)=0,"",VLOOKUP($A124,'Annex 2 Designated EHV charges'!$A:$P,10,FALSE)),"")</f>
        <v/>
      </c>
      <c r="G124" s="104" t="str">
        <f>IFERROR(IF(VLOOKUP($A124,'Annex 2 Designated EHV charges'!$A:$P,11,FALSE)=0,"",VLOOKUP($A124,'Annex 2 Designated EHV charges'!$A:$P,11,FALSE)),"")</f>
        <v/>
      </c>
      <c r="H124" s="104" t="str">
        <f>IFERROR(IF(VLOOKUP($A124,'Annex 2 Designated EHV charges'!$A:$P,12,FALSE)=0,"",VLOOKUP($A124,'Annex 2 Designated EHV charges'!$A:$P,12,FALSE)),"")</f>
        <v/>
      </c>
    </row>
    <row r="125" spans="1:8" ht="12.75" customHeight="1" x14ac:dyDescent="0.2">
      <c r="A125" s="97" t="str">
        <f t="array" ref="A125">IFERROR(INDEX('Annex 2 Designated EHV charges'!$A$11:$A$58, MATCH(0, IF(ISBLANK('Annex 2 Designated EHV charges'!$A$11:$A$58),1, COUNTIF(A$4:$A124, 'Annex 2 Designated EHV charges'!$A$11:$A$58)), 0)),"")</f>
        <v/>
      </c>
      <c r="B125" s="97" t="str">
        <f>IF($A125="","",VLOOKUP($A125,'Annex 2 Designated EHV charges'!$A:$O,2,0))</f>
        <v/>
      </c>
      <c r="C125" s="98" t="str">
        <f>IF($A125="","",VLOOKUP($A125,'Annex 2 Designated EHV charges'!$A:$O,3,0))</f>
        <v/>
      </c>
      <c r="D125" s="97" t="str">
        <f>IF($A125="","",VLOOKUP($A125,'Annex 2 Designated EHV charges'!$A:$O,7,0))</f>
        <v/>
      </c>
      <c r="E125" s="102" t="str">
        <f>IFERROR(IF(VLOOKUP($A125,'Annex 2 Designated EHV charges'!$A:$P,9,FALSE)=0,"",VLOOKUP($A125,'Annex 2 Designated EHV charges'!$A:$P,9,FALSE)),"")</f>
        <v/>
      </c>
      <c r="F125" s="103" t="str">
        <f>IFERROR(IF(VLOOKUP($A125,'Annex 2 Designated EHV charges'!$A:$P,10,FALSE)=0,"",VLOOKUP($A125,'Annex 2 Designated EHV charges'!$A:$P,10,FALSE)),"")</f>
        <v/>
      </c>
      <c r="G125" s="104" t="str">
        <f>IFERROR(IF(VLOOKUP($A125,'Annex 2 Designated EHV charges'!$A:$P,11,FALSE)=0,"",VLOOKUP($A125,'Annex 2 Designated EHV charges'!$A:$P,11,FALSE)),"")</f>
        <v/>
      </c>
      <c r="H125" s="104" t="str">
        <f>IFERROR(IF(VLOOKUP($A125,'Annex 2 Designated EHV charges'!$A:$P,12,FALSE)=0,"",VLOOKUP($A125,'Annex 2 Designated EHV charges'!$A:$P,12,FALSE)),"")</f>
        <v/>
      </c>
    </row>
    <row r="126" spans="1:8" ht="12.75" customHeight="1" x14ac:dyDescent="0.2">
      <c r="A126" s="97" t="str">
        <f t="array" ref="A126">IFERROR(INDEX('Annex 2 Designated EHV charges'!$A$11:$A$58, MATCH(0, IF(ISBLANK('Annex 2 Designated EHV charges'!$A$11:$A$58),1, COUNTIF(A$4:$A125, 'Annex 2 Designated EHV charges'!$A$11:$A$58)), 0)),"")</f>
        <v/>
      </c>
      <c r="B126" s="97" t="str">
        <f>IF($A126="","",VLOOKUP($A126,'Annex 2 Designated EHV charges'!$A:$O,2,0))</f>
        <v/>
      </c>
      <c r="C126" s="98" t="str">
        <f>IF($A126="","",VLOOKUP($A126,'Annex 2 Designated EHV charges'!$A:$O,3,0))</f>
        <v/>
      </c>
      <c r="D126" s="97" t="str">
        <f>IF($A126="","",VLOOKUP($A126,'Annex 2 Designated EHV charges'!$A:$O,7,0))</f>
        <v/>
      </c>
      <c r="E126" s="102" t="str">
        <f>IFERROR(IF(VLOOKUP($A126,'Annex 2 Designated EHV charges'!$A:$P,9,FALSE)=0,"",VLOOKUP($A126,'Annex 2 Designated EHV charges'!$A:$P,9,FALSE)),"")</f>
        <v/>
      </c>
      <c r="F126" s="103" t="str">
        <f>IFERROR(IF(VLOOKUP($A126,'Annex 2 Designated EHV charges'!$A:$P,10,FALSE)=0,"",VLOOKUP($A126,'Annex 2 Designated EHV charges'!$A:$P,10,FALSE)),"")</f>
        <v/>
      </c>
      <c r="G126" s="104" t="str">
        <f>IFERROR(IF(VLOOKUP($A126,'Annex 2 Designated EHV charges'!$A:$P,11,FALSE)=0,"",VLOOKUP($A126,'Annex 2 Designated EHV charges'!$A:$P,11,FALSE)),"")</f>
        <v/>
      </c>
      <c r="H126" s="104" t="str">
        <f>IFERROR(IF(VLOOKUP($A126,'Annex 2 Designated EHV charges'!$A:$P,12,FALSE)=0,"",VLOOKUP($A126,'Annex 2 Designated EHV charges'!$A:$P,12,FALSE)),"")</f>
        <v/>
      </c>
    </row>
    <row r="127" spans="1:8" ht="12.75" customHeight="1" x14ac:dyDescent="0.2">
      <c r="A127" s="97" t="str">
        <f t="array" ref="A127">IFERROR(INDEX('Annex 2 Designated EHV charges'!$A$11:$A$58, MATCH(0, IF(ISBLANK('Annex 2 Designated EHV charges'!$A$11:$A$58),1, COUNTIF(A$4:$A126, 'Annex 2 Designated EHV charges'!$A$11:$A$58)), 0)),"")</f>
        <v/>
      </c>
      <c r="B127" s="97" t="str">
        <f>IF($A127="","",VLOOKUP($A127,'Annex 2 Designated EHV charges'!$A:$O,2,0))</f>
        <v/>
      </c>
      <c r="C127" s="98" t="str">
        <f>IF($A127="","",VLOOKUP($A127,'Annex 2 Designated EHV charges'!$A:$O,3,0))</f>
        <v/>
      </c>
      <c r="D127" s="97" t="str">
        <f>IF($A127="","",VLOOKUP($A127,'Annex 2 Designated EHV charges'!$A:$O,7,0))</f>
        <v/>
      </c>
      <c r="E127" s="102" t="str">
        <f>IFERROR(IF(VLOOKUP($A127,'Annex 2 Designated EHV charges'!$A:$P,9,FALSE)=0,"",VLOOKUP($A127,'Annex 2 Designated EHV charges'!$A:$P,9,FALSE)),"")</f>
        <v/>
      </c>
      <c r="F127" s="103" t="str">
        <f>IFERROR(IF(VLOOKUP($A127,'Annex 2 Designated EHV charges'!$A:$P,10,FALSE)=0,"",VLOOKUP($A127,'Annex 2 Designated EHV charges'!$A:$P,10,FALSE)),"")</f>
        <v/>
      </c>
      <c r="G127" s="104" t="str">
        <f>IFERROR(IF(VLOOKUP($A127,'Annex 2 Designated EHV charges'!$A:$P,11,FALSE)=0,"",VLOOKUP($A127,'Annex 2 Designated EHV charges'!$A:$P,11,FALSE)),"")</f>
        <v/>
      </c>
      <c r="H127" s="104" t="str">
        <f>IFERROR(IF(VLOOKUP($A127,'Annex 2 Designated EHV charges'!$A:$P,12,FALSE)=0,"",VLOOKUP($A127,'Annex 2 Designated EHV charges'!$A:$P,12,FALSE)),"")</f>
        <v/>
      </c>
    </row>
    <row r="128" spans="1:8" ht="12.75" customHeight="1" x14ac:dyDescent="0.2">
      <c r="A128" s="97" t="str">
        <f t="array" ref="A128">IFERROR(INDEX('Annex 2 Designated EHV charges'!$A$11:$A$58, MATCH(0, IF(ISBLANK('Annex 2 Designated EHV charges'!$A$11:$A$58),1, COUNTIF(A$4:$A127, 'Annex 2 Designated EHV charges'!$A$11:$A$58)), 0)),"")</f>
        <v/>
      </c>
      <c r="B128" s="97" t="str">
        <f>IF($A128="","",VLOOKUP($A128,'Annex 2 Designated EHV charges'!$A:$O,2,0))</f>
        <v/>
      </c>
      <c r="C128" s="98" t="str">
        <f>IF($A128="","",VLOOKUP($A128,'Annex 2 Designated EHV charges'!$A:$O,3,0))</f>
        <v/>
      </c>
      <c r="D128" s="97" t="str">
        <f>IF($A128="","",VLOOKUP($A128,'Annex 2 Designated EHV charges'!$A:$O,7,0))</f>
        <v/>
      </c>
      <c r="E128" s="102" t="str">
        <f>IFERROR(IF(VLOOKUP($A128,'Annex 2 Designated EHV charges'!$A:$P,9,FALSE)=0,"",VLOOKUP($A128,'Annex 2 Designated EHV charges'!$A:$P,9,FALSE)),"")</f>
        <v/>
      </c>
      <c r="F128" s="103" t="str">
        <f>IFERROR(IF(VLOOKUP($A128,'Annex 2 Designated EHV charges'!$A:$P,10,FALSE)=0,"",VLOOKUP($A128,'Annex 2 Designated EHV charges'!$A:$P,10,FALSE)),"")</f>
        <v/>
      </c>
      <c r="G128" s="104" t="str">
        <f>IFERROR(IF(VLOOKUP($A128,'Annex 2 Designated EHV charges'!$A:$P,11,FALSE)=0,"",VLOOKUP($A128,'Annex 2 Designated EHV charges'!$A:$P,11,FALSE)),"")</f>
        <v/>
      </c>
      <c r="H128" s="104" t="str">
        <f>IFERROR(IF(VLOOKUP($A128,'Annex 2 Designated EHV charges'!$A:$P,12,FALSE)=0,"",VLOOKUP($A128,'Annex 2 Designated EHV charges'!$A:$P,12,FALSE)),"")</f>
        <v/>
      </c>
    </row>
    <row r="129" spans="1:8" ht="12.75" customHeight="1" x14ac:dyDescent="0.2">
      <c r="A129" s="97" t="str">
        <f t="array" ref="A129">IFERROR(INDEX('Annex 2 Designated EHV charges'!$A$11:$A$58, MATCH(0, IF(ISBLANK('Annex 2 Designated EHV charges'!$A$11:$A$58),1, COUNTIF(A$4:$A128, 'Annex 2 Designated EHV charges'!$A$11:$A$58)), 0)),"")</f>
        <v/>
      </c>
      <c r="B129" s="97" t="str">
        <f>IF($A129="","",VLOOKUP($A129,'Annex 2 Designated EHV charges'!$A:$O,2,0))</f>
        <v/>
      </c>
      <c r="C129" s="98" t="str">
        <f>IF($A129="","",VLOOKUP($A129,'Annex 2 Designated EHV charges'!$A:$O,3,0))</f>
        <v/>
      </c>
      <c r="D129" s="97" t="str">
        <f>IF($A129="","",VLOOKUP($A129,'Annex 2 Designated EHV charges'!$A:$O,7,0))</f>
        <v/>
      </c>
      <c r="E129" s="102" t="str">
        <f>IFERROR(IF(VLOOKUP($A129,'Annex 2 Designated EHV charges'!$A:$P,9,FALSE)=0,"",VLOOKUP($A129,'Annex 2 Designated EHV charges'!$A:$P,9,FALSE)),"")</f>
        <v/>
      </c>
      <c r="F129" s="103" t="str">
        <f>IFERROR(IF(VLOOKUP($A129,'Annex 2 Designated EHV charges'!$A:$P,10,FALSE)=0,"",VLOOKUP($A129,'Annex 2 Designated EHV charges'!$A:$P,10,FALSE)),"")</f>
        <v/>
      </c>
      <c r="G129" s="104" t="str">
        <f>IFERROR(IF(VLOOKUP($A129,'Annex 2 Designated EHV charges'!$A:$P,11,FALSE)=0,"",VLOOKUP($A129,'Annex 2 Designated EHV charges'!$A:$P,11,FALSE)),"")</f>
        <v/>
      </c>
      <c r="H129" s="104" t="str">
        <f>IFERROR(IF(VLOOKUP($A129,'Annex 2 Designated EHV charges'!$A:$P,12,FALSE)=0,"",VLOOKUP($A129,'Annex 2 Designated EHV charges'!$A:$P,12,FALSE)),"")</f>
        <v/>
      </c>
    </row>
    <row r="130" spans="1:8" ht="12.75" customHeight="1" x14ac:dyDescent="0.2">
      <c r="A130" s="97" t="str">
        <f t="array" ref="A130">IFERROR(INDEX('Annex 2 Designated EHV charges'!$A$11:$A$58, MATCH(0, IF(ISBLANK('Annex 2 Designated EHV charges'!$A$11:$A$58),1, COUNTIF(A$4:$A129, 'Annex 2 Designated EHV charges'!$A$11:$A$58)), 0)),"")</f>
        <v/>
      </c>
      <c r="B130" s="97" t="str">
        <f>IF($A130="","",VLOOKUP($A130,'Annex 2 Designated EHV charges'!$A:$O,2,0))</f>
        <v/>
      </c>
      <c r="C130" s="98" t="str">
        <f>IF($A130="","",VLOOKUP($A130,'Annex 2 Designated EHV charges'!$A:$O,3,0))</f>
        <v/>
      </c>
      <c r="D130" s="97" t="str">
        <f>IF($A130="","",VLOOKUP($A130,'Annex 2 Designated EHV charges'!$A:$O,7,0))</f>
        <v/>
      </c>
      <c r="E130" s="102" t="str">
        <f>IFERROR(IF(VLOOKUP($A130,'Annex 2 Designated EHV charges'!$A:$P,9,FALSE)=0,"",VLOOKUP($A130,'Annex 2 Designated EHV charges'!$A:$P,9,FALSE)),"")</f>
        <v/>
      </c>
      <c r="F130" s="103" t="str">
        <f>IFERROR(IF(VLOOKUP($A130,'Annex 2 Designated EHV charges'!$A:$P,10,FALSE)=0,"",VLOOKUP($A130,'Annex 2 Designated EHV charges'!$A:$P,10,FALSE)),"")</f>
        <v/>
      </c>
      <c r="G130" s="104" t="str">
        <f>IFERROR(IF(VLOOKUP($A130,'Annex 2 Designated EHV charges'!$A:$P,11,FALSE)=0,"",VLOOKUP($A130,'Annex 2 Designated EHV charges'!$A:$P,11,FALSE)),"")</f>
        <v/>
      </c>
      <c r="H130" s="104" t="str">
        <f>IFERROR(IF(VLOOKUP($A130,'Annex 2 Designated EHV charges'!$A:$P,12,FALSE)=0,"",VLOOKUP($A130,'Annex 2 Designated EHV charges'!$A:$P,12,FALSE)),"")</f>
        <v/>
      </c>
    </row>
    <row r="131" spans="1:8" ht="12.75" customHeight="1" x14ac:dyDescent="0.2">
      <c r="A131" s="97" t="str">
        <f t="array" ref="A131">IFERROR(INDEX('Annex 2 Designated EHV charges'!$A$11:$A$58, MATCH(0, IF(ISBLANK('Annex 2 Designated EHV charges'!$A$11:$A$58),1, COUNTIF(A$4:$A130, 'Annex 2 Designated EHV charges'!$A$11:$A$58)), 0)),"")</f>
        <v/>
      </c>
      <c r="B131" s="97" t="str">
        <f>IF($A131="","",VLOOKUP($A131,'Annex 2 Designated EHV charges'!$A:$O,2,0))</f>
        <v/>
      </c>
      <c r="C131" s="98" t="str">
        <f>IF($A131="","",VLOOKUP($A131,'Annex 2 Designated EHV charges'!$A:$O,3,0))</f>
        <v/>
      </c>
      <c r="D131" s="97" t="str">
        <f>IF($A131="","",VLOOKUP($A131,'Annex 2 Designated EHV charges'!$A:$O,7,0))</f>
        <v/>
      </c>
      <c r="E131" s="102" t="str">
        <f>IFERROR(IF(VLOOKUP($A131,'Annex 2 Designated EHV charges'!$A:$P,9,FALSE)=0,"",VLOOKUP($A131,'Annex 2 Designated EHV charges'!$A:$P,9,FALSE)),"")</f>
        <v/>
      </c>
      <c r="F131" s="103" t="str">
        <f>IFERROR(IF(VLOOKUP($A131,'Annex 2 Designated EHV charges'!$A:$P,10,FALSE)=0,"",VLOOKUP($A131,'Annex 2 Designated EHV charges'!$A:$P,10,FALSE)),"")</f>
        <v/>
      </c>
      <c r="G131" s="104" t="str">
        <f>IFERROR(IF(VLOOKUP($A131,'Annex 2 Designated EHV charges'!$A:$P,11,FALSE)=0,"",VLOOKUP($A131,'Annex 2 Designated EHV charges'!$A:$P,11,FALSE)),"")</f>
        <v/>
      </c>
      <c r="H131" s="104" t="str">
        <f>IFERROR(IF(VLOOKUP($A131,'Annex 2 Designated EHV charges'!$A:$P,12,FALSE)=0,"",VLOOKUP($A131,'Annex 2 Designated EHV charges'!$A:$P,12,FALSE)),"")</f>
        <v/>
      </c>
    </row>
    <row r="132" spans="1:8" ht="12.75" customHeight="1" x14ac:dyDescent="0.2">
      <c r="A132" s="97" t="str">
        <f t="array" ref="A132">IFERROR(INDEX('Annex 2 Designated EHV charges'!$A$11:$A$58, MATCH(0, IF(ISBLANK('Annex 2 Designated EHV charges'!$A$11:$A$58),1, COUNTIF(A$4:$A131, 'Annex 2 Designated EHV charges'!$A$11:$A$58)), 0)),"")</f>
        <v/>
      </c>
      <c r="B132" s="97" t="str">
        <f>IF($A132="","",VLOOKUP($A132,'Annex 2 Designated EHV charges'!$A:$O,2,0))</f>
        <v/>
      </c>
      <c r="C132" s="98" t="str">
        <f>IF($A132="","",VLOOKUP($A132,'Annex 2 Designated EHV charges'!$A:$O,3,0))</f>
        <v/>
      </c>
      <c r="D132" s="97" t="str">
        <f>IF($A132="","",VLOOKUP($A132,'Annex 2 Designated EHV charges'!$A:$O,7,0))</f>
        <v/>
      </c>
      <c r="E132" s="102" t="str">
        <f>IFERROR(IF(VLOOKUP($A132,'Annex 2 Designated EHV charges'!$A:$P,9,FALSE)=0,"",VLOOKUP($A132,'Annex 2 Designated EHV charges'!$A:$P,9,FALSE)),"")</f>
        <v/>
      </c>
      <c r="F132" s="103" t="str">
        <f>IFERROR(IF(VLOOKUP($A132,'Annex 2 Designated EHV charges'!$A:$P,10,FALSE)=0,"",VLOOKUP($A132,'Annex 2 Designated EHV charges'!$A:$P,10,FALSE)),"")</f>
        <v/>
      </c>
      <c r="G132" s="104" t="str">
        <f>IFERROR(IF(VLOOKUP($A132,'Annex 2 Designated EHV charges'!$A:$P,11,FALSE)=0,"",VLOOKUP($A132,'Annex 2 Designated EHV charges'!$A:$P,11,FALSE)),"")</f>
        <v/>
      </c>
      <c r="H132" s="104" t="str">
        <f>IFERROR(IF(VLOOKUP($A132,'Annex 2 Designated EHV charges'!$A:$P,12,FALSE)=0,"",VLOOKUP($A132,'Annex 2 Designated EHV charges'!$A:$P,12,FALSE)),"")</f>
        <v/>
      </c>
    </row>
    <row r="133" spans="1:8" ht="12.75" customHeight="1" x14ac:dyDescent="0.2">
      <c r="A133" s="97" t="str">
        <f t="array" ref="A133">IFERROR(INDEX('Annex 2 Designated EHV charges'!$A$11:$A$58, MATCH(0, IF(ISBLANK('Annex 2 Designated EHV charges'!$A$11:$A$58),1, COUNTIF(A$4:$A132, 'Annex 2 Designated EHV charges'!$A$11:$A$58)), 0)),"")</f>
        <v/>
      </c>
      <c r="B133" s="97" t="str">
        <f>IF($A133="","",VLOOKUP($A133,'Annex 2 Designated EHV charges'!$A:$O,2,0))</f>
        <v/>
      </c>
      <c r="C133" s="98" t="str">
        <f>IF($A133="","",VLOOKUP($A133,'Annex 2 Designated EHV charges'!$A:$O,3,0))</f>
        <v/>
      </c>
      <c r="D133" s="97" t="str">
        <f>IF($A133="","",VLOOKUP($A133,'Annex 2 Designated EHV charges'!$A:$O,7,0))</f>
        <v/>
      </c>
      <c r="E133" s="102" t="str">
        <f>IFERROR(IF(VLOOKUP($A133,'Annex 2 Designated EHV charges'!$A:$P,9,FALSE)=0,"",VLOOKUP($A133,'Annex 2 Designated EHV charges'!$A:$P,9,FALSE)),"")</f>
        <v/>
      </c>
      <c r="F133" s="103" t="str">
        <f>IFERROR(IF(VLOOKUP($A133,'Annex 2 Designated EHV charges'!$A:$P,10,FALSE)=0,"",VLOOKUP($A133,'Annex 2 Designated EHV charges'!$A:$P,10,FALSE)),"")</f>
        <v/>
      </c>
      <c r="G133" s="104" t="str">
        <f>IFERROR(IF(VLOOKUP($A133,'Annex 2 Designated EHV charges'!$A:$P,11,FALSE)=0,"",VLOOKUP($A133,'Annex 2 Designated EHV charges'!$A:$P,11,FALSE)),"")</f>
        <v/>
      </c>
      <c r="H133" s="104" t="str">
        <f>IFERROR(IF(VLOOKUP($A133,'Annex 2 Designated EHV charges'!$A:$P,12,FALSE)=0,"",VLOOKUP($A133,'Annex 2 Designated EHV charges'!$A:$P,12,FALSE)),"")</f>
        <v/>
      </c>
    </row>
    <row r="134" spans="1:8" ht="12.75" customHeight="1" x14ac:dyDescent="0.2">
      <c r="A134" s="97" t="str">
        <f t="array" ref="A134">IFERROR(INDEX('Annex 2 Designated EHV charges'!$A$11:$A$58, MATCH(0, IF(ISBLANK('Annex 2 Designated EHV charges'!$A$11:$A$58),1, COUNTIF(A$4:$A133, 'Annex 2 Designated EHV charges'!$A$11:$A$58)), 0)),"")</f>
        <v/>
      </c>
      <c r="B134" s="97" t="str">
        <f>IF($A134="","",VLOOKUP($A134,'Annex 2 Designated EHV charges'!$A:$O,2,0))</f>
        <v/>
      </c>
      <c r="C134" s="98" t="str">
        <f>IF($A134="","",VLOOKUP($A134,'Annex 2 Designated EHV charges'!$A:$O,3,0))</f>
        <v/>
      </c>
      <c r="D134" s="97" t="str">
        <f>IF($A134="","",VLOOKUP($A134,'Annex 2 Designated EHV charges'!$A:$O,7,0))</f>
        <v/>
      </c>
      <c r="E134" s="102" t="str">
        <f>IFERROR(IF(VLOOKUP($A134,'Annex 2 Designated EHV charges'!$A:$P,9,FALSE)=0,"",VLOOKUP($A134,'Annex 2 Designated EHV charges'!$A:$P,9,FALSE)),"")</f>
        <v/>
      </c>
      <c r="F134" s="103" t="str">
        <f>IFERROR(IF(VLOOKUP($A134,'Annex 2 Designated EHV charges'!$A:$P,10,FALSE)=0,"",VLOOKUP($A134,'Annex 2 Designated EHV charges'!$A:$P,10,FALSE)),"")</f>
        <v/>
      </c>
      <c r="G134" s="104" t="str">
        <f>IFERROR(IF(VLOOKUP($A134,'Annex 2 Designated EHV charges'!$A:$P,11,FALSE)=0,"",VLOOKUP($A134,'Annex 2 Designated EHV charges'!$A:$P,11,FALSE)),"")</f>
        <v/>
      </c>
      <c r="H134" s="104" t="str">
        <f>IFERROR(IF(VLOOKUP($A134,'Annex 2 Designated EHV charges'!$A:$P,12,FALSE)=0,"",VLOOKUP($A134,'Annex 2 Designated EHV charges'!$A:$P,12,FALSE)),"")</f>
        <v/>
      </c>
    </row>
    <row r="135" spans="1:8" ht="12.75" customHeight="1" x14ac:dyDescent="0.2">
      <c r="A135" s="97" t="str">
        <f t="array" ref="A135">IFERROR(INDEX('Annex 2 Designated EHV charges'!$A$11:$A$58, MATCH(0, IF(ISBLANK('Annex 2 Designated EHV charges'!$A$11:$A$58),1, COUNTIF(A$4:$A134, 'Annex 2 Designated EHV charges'!$A$11:$A$58)), 0)),"")</f>
        <v/>
      </c>
      <c r="B135" s="97" t="str">
        <f>IF($A135="","",VLOOKUP($A135,'Annex 2 Designated EHV charges'!$A:$O,2,0))</f>
        <v/>
      </c>
      <c r="C135" s="98" t="str">
        <f>IF($A135="","",VLOOKUP($A135,'Annex 2 Designated EHV charges'!$A:$O,3,0))</f>
        <v/>
      </c>
      <c r="D135" s="97" t="str">
        <f>IF($A135="","",VLOOKUP($A135,'Annex 2 Designated EHV charges'!$A:$O,7,0))</f>
        <v/>
      </c>
      <c r="E135" s="102" t="str">
        <f>IFERROR(IF(VLOOKUP($A135,'Annex 2 Designated EHV charges'!$A:$P,9,FALSE)=0,"",VLOOKUP($A135,'Annex 2 Designated EHV charges'!$A:$P,9,FALSE)),"")</f>
        <v/>
      </c>
      <c r="F135" s="103" t="str">
        <f>IFERROR(IF(VLOOKUP($A135,'Annex 2 Designated EHV charges'!$A:$P,10,FALSE)=0,"",VLOOKUP($A135,'Annex 2 Designated EHV charges'!$A:$P,10,FALSE)),"")</f>
        <v/>
      </c>
      <c r="G135" s="104" t="str">
        <f>IFERROR(IF(VLOOKUP($A135,'Annex 2 Designated EHV charges'!$A:$P,11,FALSE)=0,"",VLOOKUP($A135,'Annex 2 Designated EHV charges'!$A:$P,11,FALSE)),"")</f>
        <v/>
      </c>
      <c r="H135" s="104" t="str">
        <f>IFERROR(IF(VLOOKUP($A135,'Annex 2 Designated EHV charges'!$A:$P,12,FALSE)=0,"",VLOOKUP($A135,'Annex 2 Designated EHV charges'!$A:$P,12,FALSE)),"")</f>
        <v/>
      </c>
    </row>
    <row r="136" spans="1:8" ht="12.75" customHeight="1" x14ac:dyDescent="0.2">
      <c r="A136" s="97" t="str">
        <f t="array" ref="A136">IFERROR(INDEX('Annex 2 Designated EHV charges'!$A$11:$A$58, MATCH(0, IF(ISBLANK('Annex 2 Designated EHV charges'!$A$11:$A$58),1, COUNTIF(A$4:$A135, 'Annex 2 Designated EHV charges'!$A$11:$A$58)), 0)),"")</f>
        <v/>
      </c>
      <c r="B136" s="97" t="str">
        <f>IF($A136="","",VLOOKUP($A136,'Annex 2 Designated EHV charges'!$A:$O,2,0))</f>
        <v/>
      </c>
      <c r="C136" s="98" t="str">
        <f>IF($A136="","",VLOOKUP($A136,'Annex 2 Designated EHV charges'!$A:$O,3,0))</f>
        <v/>
      </c>
      <c r="D136" s="97" t="str">
        <f>IF($A136="","",VLOOKUP($A136,'Annex 2 Designated EHV charges'!$A:$O,7,0))</f>
        <v/>
      </c>
      <c r="E136" s="102" t="str">
        <f>IFERROR(IF(VLOOKUP($A136,'Annex 2 Designated EHV charges'!$A:$P,9,FALSE)=0,"",VLOOKUP($A136,'Annex 2 Designated EHV charges'!$A:$P,9,FALSE)),"")</f>
        <v/>
      </c>
      <c r="F136" s="103" t="str">
        <f>IFERROR(IF(VLOOKUP($A136,'Annex 2 Designated EHV charges'!$A:$P,10,FALSE)=0,"",VLOOKUP($A136,'Annex 2 Designated EHV charges'!$A:$P,10,FALSE)),"")</f>
        <v/>
      </c>
      <c r="G136" s="104" t="str">
        <f>IFERROR(IF(VLOOKUP($A136,'Annex 2 Designated EHV charges'!$A:$P,11,FALSE)=0,"",VLOOKUP($A136,'Annex 2 Designated EHV charges'!$A:$P,11,FALSE)),"")</f>
        <v/>
      </c>
      <c r="H136" s="104" t="str">
        <f>IFERROR(IF(VLOOKUP($A136,'Annex 2 Designated EHV charges'!$A:$P,12,FALSE)=0,"",VLOOKUP($A136,'Annex 2 Designated EHV charges'!$A:$P,12,FALSE)),"")</f>
        <v/>
      </c>
    </row>
    <row r="137" spans="1:8" ht="12.75" customHeight="1" x14ac:dyDescent="0.2">
      <c r="A137" s="97" t="str">
        <f t="array" ref="A137">IFERROR(INDEX('Annex 2 Designated EHV charges'!$A$11:$A$58, MATCH(0, IF(ISBLANK('Annex 2 Designated EHV charges'!$A$11:$A$58),1, COUNTIF(A$4:$A136, 'Annex 2 Designated EHV charges'!$A$11:$A$58)), 0)),"")</f>
        <v/>
      </c>
      <c r="B137" s="97" t="str">
        <f>IF($A137="","",VLOOKUP($A137,'Annex 2 Designated EHV charges'!$A:$O,2,0))</f>
        <v/>
      </c>
      <c r="C137" s="98" t="str">
        <f>IF($A137="","",VLOOKUP($A137,'Annex 2 Designated EHV charges'!$A:$O,3,0))</f>
        <v/>
      </c>
      <c r="D137" s="97" t="str">
        <f>IF($A137="","",VLOOKUP($A137,'Annex 2 Designated EHV charges'!$A:$O,7,0))</f>
        <v/>
      </c>
      <c r="E137" s="102" t="str">
        <f>IFERROR(IF(VLOOKUP($A137,'Annex 2 Designated EHV charges'!$A:$P,9,FALSE)=0,"",VLOOKUP($A137,'Annex 2 Designated EHV charges'!$A:$P,9,FALSE)),"")</f>
        <v/>
      </c>
      <c r="F137" s="103" t="str">
        <f>IFERROR(IF(VLOOKUP($A137,'Annex 2 Designated EHV charges'!$A:$P,10,FALSE)=0,"",VLOOKUP($A137,'Annex 2 Designated EHV charges'!$A:$P,10,FALSE)),"")</f>
        <v/>
      </c>
      <c r="G137" s="104" t="str">
        <f>IFERROR(IF(VLOOKUP($A137,'Annex 2 Designated EHV charges'!$A:$P,11,FALSE)=0,"",VLOOKUP($A137,'Annex 2 Designated EHV charges'!$A:$P,11,FALSE)),"")</f>
        <v/>
      </c>
      <c r="H137" s="104" t="str">
        <f>IFERROR(IF(VLOOKUP($A137,'Annex 2 Designated EHV charges'!$A:$P,12,FALSE)=0,"",VLOOKUP($A137,'Annex 2 Designated EHV charges'!$A:$P,12,FALSE)),"")</f>
        <v/>
      </c>
    </row>
    <row r="138" spans="1:8" ht="12.75" customHeight="1" x14ac:dyDescent="0.2">
      <c r="A138" s="97" t="str">
        <f t="array" ref="A138">IFERROR(INDEX('Annex 2 Designated EHV charges'!$A$11:$A$58, MATCH(0, IF(ISBLANK('Annex 2 Designated EHV charges'!$A$11:$A$58),1, COUNTIF(A$4:$A137, 'Annex 2 Designated EHV charges'!$A$11:$A$58)), 0)),"")</f>
        <v/>
      </c>
      <c r="B138" s="97" t="str">
        <f>IF($A138="","",VLOOKUP($A138,'Annex 2 Designated EHV charges'!$A:$O,2,0))</f>
        <v/>
      </c>
      <c r="C138" s="98" t="str">
        <f>IF($A138="","",VLOOKUP($A138,'Annex 2 Designated EHV charges'!$A:$O,3,0))</f>
        <v/>
      </c>
      <c r="D138" s="97" t="str">
        <f>IF($A138="","",VLOOKUP($A138,'Annex 2 Designated EHV charges'!$A:$O,7,0))</f>
        <v/>
      </c>
      <c r="E138" s="102" t="str">
        <f>IFERROR(IF(VLOOKUP($A138,'Annex 2 Designated EHV charges'!$A:$P,9,FALSE)=0,"",VLOOKUP($A138,'Annex 2 Designated EHV charges'!$A:$P,9,FALSE)),"")</f>
        <v/>
      </c>
      <c r="F138" s="103" t="str">
        <f>IFERROR(IF(VLOOKUP($A138,'Annex 2 Designated EHV charges'!$A:$P,10,FALSE)=0,"",VLOOKUP($A138,'Annex 2 Designated EHV charges'!$A:$P,10,FALSE)),"")</f>
        <v/>
      </c>
      <c r="G138" s="104" t="str">
        <f>IFERROR(IF(VLOOKUP($A138,'Annex 2 Designated EHV charges'!$A:$P,11,FALSE)=0,"",VLOOKUP($A138,'Annex 2 Designated EHV charges'!$A:$P,11,FALSE)),"")</f>
        <v/>
      </c>
      <c r="H138" s="104" t="str">
        <f>IFERROR(IF(VLOOKUP($A138,'Annex 2 Designated EHV charges'!$A:$P,12,FALSE)=0,"",VLOOKUP($A138,'Annex 2 Designated EHV charges'!$A:$P,12,FALSE)),"")</f>
        <v/>
      </c>
    </row>
    <row r="139" spans="1:8" ht="12.75" customHeight="1" x14ac:dyDescent="0.2">
      <c r="A139" s="97" t="str">
        <f t="array" ref="A139">IFERROR(INDEX('Annex 2 Designated EHV charges'!$A$11:$A$58, MATCH(0, IF(ISBLANK('Annex 2 Designated EHV charges'!$A$11:$A$58),1, COUNTIF(A$4:$A138, 'Annex 2 Designated EHV charges'!$A$11:$A$58)), 0)),"")</f>
        <v/>
      </c>
      <c r="B139" s="97" t="str">
        <f>IF($A139="","",VLOOKUP($A139,'Annex 2 Designated EHV charges'!$A:$O,2,0))</f>
        <v/>
      </c>
      <c r="C139" s="98" t="str">
        <f>IF($A139="","",VLOOKUP($A139,'Annex 2 Designated EHV charges'!$A:$O,3,0))</f>
        <v/>
      </c>
      <c r="D139" s="97" t="str">
        <f>IF($A139="","",VLOOKUP($A139,'Annex 2 Designated EHV charges'!$A:$O,7,0))</f>
        <v/>
      </c>
      <c r="E139" s="102" t="str">
        <f>IFERROR(IF(VLOOKUP($A139,'Annex 2 Designated EHV charges'!$A:$P,9,FALSE)=0,"",VLOOKUP($A139,'Annex 2 Designated EHV charges'!$A:$P,9,FALSE)),"")</f>
        <v/>
      </c>
      <c r="F139" s="103" t="str">
        <f>IFERROR(IF(VLOOKUP($A139,'Annex 2 Designated EHV charges'!$A:$P,10,FALSE)=0,"",VLOOKUP($A139,'Annex 2 Designated EHV charges'!$A:$P,10,FALSE)),"")</f>
        <v/>
      </c>
      <c r="G139" s="104" t="str">
        <f>IFERROR(IF(VLOOKUP($A139,'Annex 2 Designated EHV charges'!$A:$P,11,FALSE)=0,"",VLOOKUP($A139,'Annex 2 Designated EHV charges'!$A:$P,11,FALSE)),"")</f>
        <v/>
      </c>
      <c r="H139" s="104" t="str">
        <f>IFERROR(IF(VLOOKUP($A139,'Annex 2 Designated EHV charges'!$A:$P,12,FALSE)=0,"",VLOOKUP($A139,'Annex 2 Designated EHV charges'!$A:$P,12,FALSE)),"")</f>
        <v/>
      </c>
    </row>
    <row r="140" spans="1:8" ht="12.75" customHeight="1" x14ac:dyDescent="0.2">
      <c r="A140" s="97" t="str">
        <f t="array" ref="A140">IFERROR(INDEX('Annex 2 Designated EHV charges'!$A$11:$A$58, MATCH(0, IF(ISBLANK('Annex 2 Designated EHV charges'!$A$11:$A$58),1, COUNTIF(A$4:$A139, 'Annex 2 Designated EHV charges'!$A$11:$A$58)), 0)),"")</f>
        <v/>
      </c>
      <c r="B140" s="97" t="str">
        <f>IF($A140="","",VLOOKUP($A140,'Annex 2 Designated EHV charges'!$A:$O,2,0))</f>
        <v/>
      </c>
      <c r="C140" s="98" t="str">
        <f>IF($A140="","",VLOOKUP($A140,'Annex 2 Designated EHV charges'!$A:$O,3,0))</f>
        <v/>
      </c>
      <c r="D140" s="97" t="str">
        <f>IF($A140="","",VLOOKUP($A140,'Annex 2 Designated EHV charges'!$A:$O,7,0))</f>
        <v/>
      </c>
      <c r="E140" s="102" t="str">
        <f>IFERROR(IF(VLOOKUP($A140,'Annex 2 Designated EHV charges'!$A:$P,9,FALSE)=0,"",VLOOKUP($A140,'Annex 2 Designated EHV charges'!$A:$P,9,FALSE)),"")</f>
        <v/>
      </c>
      <c r="F140" s="103" t="str">
        <f>IFERROR(IF(VLOOKUP($A140,'Annex 2 Designated EHV charges'!$A:$P,10,FALSE)=0,"",VLOOKUP($A140,'Annex 2 Designated EHV charges'!$A:$P,10,FALSE)),"")</f>
        <v/>
      </c>
      <c r="G140" s="104" t="str">
        <f>IFERROR(IF(VLOOKUP($A140,'Annex 2 Designated EHV charges'!$A:$P,11,FALSE)=0,"",VLOOKUP($A140,'Annex 2 Designated EHV charges'!$A:$P,11,FALSE)),"")</f>
        <v/>
      </c>
      <c r="H140" s="104" t="str">
        <f>IFERROR(IF(VLOOKUP($A140,'Annex 2 Designated EHV charges'!$A:$P,12,FALSE)=0,"",VLOOKUP($A140,'Annex 2 Designated EHV charges'!$A:$P,12,FALSE)),"")</f>
        <v/>
      </c>
    </row>
    <row r="141" spans="1:8" ht="12.75" customHeight="1" x14ac:dyDescent="0.2">
      <c r="A141" s="97" t="str">
        <f t="array" ref="A141">IFERROR(INDEX('Annex 2 Designated EHV charges'!$A$11:$A$58, MATCH(0, IF(ISBLANK('Annex 2 Designated EHV charges'!$A$11:$A$58),1, COUNTIF(A$4:$A140, 'Annex 2 Designated EHV charges'!$A$11:$A$58)), 0)),"")</f>
        <v/>
      </c>
      <c r="B141" s="97" t="str">
        <f>IF($A141="","",VLOOKUP($A141,'Annex 2 Designated EHV charges'!$A:$O,2,0))</f>
        <v/>
      </c>
      <c r="C141" s="98" t="str">
        <f>IF($A141="","",VLOOKUP($A141,'Annex 2 Designated EHV charges'!$A:$O,3,0))</f>
        <v/>
      </c>
      <c r="D141" s="97" t="str">
        <f>IF($A141="","",VLOOKUP($A141,'Annex 2 Designated EHV charges'!$A:$O,7,0))</f>
        <v/>
      </c>
      <c r="E141" s="102" t="str">
        <f>IFERROR(IF(VLOOKUP($A141,'Annex 2 Designated EHV charges'!$A:$P,9,FALSE)=0,"",VLOOKUP($A141,'Annex 2 Designated EHV charges'!$A:$P,9,FALSE)),"")</f>
        <v/>
      </c>
      <c r="F141" s="103" t="str">
        <f>IFERROR(IF(VLOOKUP($A141,'Annex 2 Designated EHV charges'!$A:$P,10,FALSE)=0,"",VLOOKUP($A141,'Annex 2 Designated EHV charges'!$A:$P,10,FALSE)),"")</f>
        <v/>
      </c>
      <c r="G141" s="104" t="str">
        <f>IFERROR(IF(VLOOKUP($A141,'Annex 2 Designated EHV charges'!$A:$P,11,FALSE)=0,"",VLOOKUP($A141,'Annex 2 Designated EHV charges'!$A:$P,11,FALSE)),"")</f>
        <v/>
      </c>
      <c r="H141" s="104" t="str">
        <f>IFERROR(IF(VLOOKUP($A141,'Annex 2 Designated EHV charges'!$A:$P,12,FALSE)=0,"",VLOOKUP($A141,'Annex 2 Designated EHV charges'!$A:$P,12,FALSE)),"")</f>
        <v/>
      </c>
    </row>
    <row r="142" spans="1:8" ht="12.75" customHeight="1" x14ac:dyDescent="0.2">
      <c r="A142" s="97" t="str">
        <f t="array" ref="A142">IFERROR(INDEX('Annex 2 Designated EHV charges'!$A$11:$A$58, MATCH(0, IF(ISBLANK('Annex 2 Designated EHV charges'!$A$11:$A$58),1, COUNTIF(A$4:$A141, 'Annex 2 Designated EHV charges'!$A$11:$A$58)), 0)),"")</f>
        <v/>
      </c>
      <c r="B142" s="97" t="str">
        <f>IF($A142="","",VLOOKUP($A142,'Annex 2 Designated EHV charges'!$A:$O,2,0))</f>
        <v/>
      </c>
      <c r="C142" s="98" t="str">
        <f>IF($A142="","",VLOOKUP($A142,'Annex 2 Designated EHV charges'!$A:$O,3,0))</f>
        <v/>
      </c>
      <c r="D142" s="97" t="str">
        <f>IF($A142="","",VLOOKUP($A142,'Annex 2 Designated EHV charges'!$A:$O,7,0))</f>
        <v/>
      </c>
      <c r="E142" s="102" t="str">
        <f>IFERROR(IF(VLOOKUP($A142,'Annex 2 Designated EHV charges'!$A:$P,9,FALSE)=0,"",VLOOKUP($A142,'Annex 2 Designated EHV charges'!$A:$P,9,FALSE)),"")</f>
        <v/>
      </c>
      <c r="F142" s="103" t="str">
        <f>IFERROR(IF(VLOOKUP($A142,'Annex 2 Designated EHV charges'!$A:$P,10,FALSE)=0,"",VLOOKUP($A142,'Annex 2 Designated EHV charges'!$A:$P,10,FALSE)),"")</f>
        <v/>
      </c>
      <c r="G142" s="104" t="str">
        <f>IFERROR(IF(VLOOKUP($A142,'Annex 2 Designated EHV charges'!$A:$P,11,FALSE)=0,"",VLOOKUP($A142,'Annex 2 Designated EHV charges'!$A:$P,11,FALSE)),"")</f>
        <v/>
      </c>
      <c r="H142" s="104" t="str">
        <f>IFERROR(IF(VLOOKUP($A142,'Annex 2 Designated EHV charges'!$A:$P,12,FALSE)=0,"",VLOOKUP($A142,'Annex 2 Designated EHV charges'!$A:$P,12,FALSE)),"")</f>
        <v/>
      </c>
    </row>
    <row r="143" spans="1:8" ht="12.75" customHeight="1" x14ac:dyDescent="0.2">
      <c r="A143" s="97" t="str">
        <f t="array" ref="A143">IFERROR(INDEX('Annex 2 Designated EHV charges'!$A$11:$A$58, MATCH(0, IF(ISBLANK('Annex 2 Designated EHV charges'!$A$11:$A$58),1, COUNTIF(A$4:$A142, 'Annex 2 Designated EHV charges'!$A$11:$A$58)), 0)),"")</f>
        <v/>
      </c>
      <c r="B143" s="97" t="str">
        <f>IF($A143="","",VLOOKUP($A143,'Annex 2 Designated EHV charges'!$A:$O,2,0))</f>
        <v/>
      </c>
      <c r="C143" s="98" t="str">
        <f>IF($A143="","",VLOOKUP($A143,'Annex 2 Designated EHV charges'!$A:$O,3,0))</f>
        <v/>
      </c>
      <c r="D143" s="97" t="str">
        <f>IF($A143="","",VLOOKUP($A143,'Annex 2 Designated EHV charges'!$A:$O,7,0))</f>
        <v/>
      </c>
      <c r="E143" s="102" t="str">
        <f>IFERROR(IF(VLOOKUP($A143,'Annex 2 Designated EHV charges'!$A:$P,9,FALSE)=0,"",VLOOKUP($A143,'Annex 2 Designated EHV charges'!$A:$P,9,FALSE)),"")</f>
        <v/>
      </c>
      <c r="F143" s="103" t="str">
        <f>IFERROR(IF(VLOOKUP($A143,'Annex 2 Designated EHV charges'!$A:$P,10,FALSE)=0,"",VLOOKUP($A143,'Annex 2 Designated EHV charges'!$A:$P,10,FALSE)),"")</f>
        <v/>
      </c>
      <c r="G143" s="104" t="str">
        <f>IFERROR(IF(VLOOKUP($A143,'Annex 2 Designated EHV charges'!$A:$P,11,FALSE)=0,"",VLOOKUP($A143,'Annex 2 Designated EHV charges'!$A:$P,11,FALSE)),"")</f>
        <v/>
      </c>
      <c r="H143" s="104" t="str">
        <f>IFERROR(IF(VLOOKUP($A143,'Annex 2 Designated EHV charges'!$A:$P,12,FALSE)=0,"",VLOOKUP($A143,'Annex 2 Designated EHV charges'!$A:$P,12,FALSE)),"")</f>
        <v/>
      </c>
    </row>
    <row r="144" spans="1:8" x14ac:dyDescent="0.2">
      <c r="A144" s="97" t="str">
        <f t="array" ref="A144">IFERROR(INDEX('Annex 2 Designated EHV charges'!$A$11:$A$58, MATCH(0, IF(ISBLANK('Annex 2 Designated EHV charges'!$A$11:$A$58),1, COUNTIF(A$4:$A143, 'Annex 2 Designated EHV charges'!$A$11:$A$58)), 0)),"")</f>
        <v/>
      </c>
      <c r="B144" s="97" t="str">
        <f>IF($A144="","",VLOOKUP($A144,'Annex 2 Designated EHV charges'!$A:$O,2,0))</f>
        <v/>
      </c>
      <c r="C144" s="98" t="str">
        <f>IF($A144="","",VLOOKUP($A144,'Annex 2 Designated EHV charges'!$A:$O,3,0))</f>
        <v/>
      </c>
      <c r="D144" s="97" t="str">
        <f>IF($A144="","",VLOOKUP($A144,'Annex 2 Designated EHV charges'!$A:$O,7,0))</f>
        <v/>
      </c>
      <c r="E144" s="102" t="str">
        <f>IFERROR(IF(VLOOKUP($A144,'Annex 2 Designated EHV charges'!$A:$P,9,FALSE)=0,"",VLOOKUP($A144,'Annex 2 Designated EHV charges'!$A:$P,9,FALSE)),"")</f>
        <v/>
      </c>
      <c r="F144" s="103" t="str">
        <f>IFERROR(IF(VLOOKUP($A144,'Annex 2 Designated EHV charges'!$A:$P,10,FALSE)=0,"",VLOOKUP($A144,'Annex 2 Designated EHV charges'!$A:$P,10,FALSE)),"")</f>
        <v/>
      </c>
      <c r="G144" s="104" t="str">
        <f>IFERROR(IF(VLOOKUP($A144,'Annex 2 Designated EHV charges'!$A:$P,11,FALSE)=0,"",VLOOKUP($A144,'Annex 2 Designated EHV charges'!$A:$P,11,FALSE)),"")</f>
        <v/>
      </c>
      <c r="H144" s="104" t="str">
        <f>IFERROR(IF(VLOOKUP($A144,'Annex 2 Designated EHV charges'!$A:$P,12,FALSE)=0,"",VLOOKUP($A144,'Annex 2 Designated EHV charges'!$A:$P,12,FALSE)),"")</f>
        <v/>
      </c>
    </row>
    <row r="145" spans="1:8" x14ac:dyDescent="0.2">
      <c r="A145" s="97" t="str">
        <f t="array" ref="A145">IFERROR(INDEX('Annex 2 Designated EHV charges'!$A$11:$A$58, MATCH(0, IF(ISBLANK('Annex 2 Designated EHV charges'!$A$11:$A$58),1, COUNTIF(A$4:$A144, 'Annex 2 Designated EHV charges'!$A$11:$A$58)), 0)),"")</f>
        <v/>
      </c>
      <c r="B145" s="97" t="str">
        <f>IF($A145="","",VLOOKUP($A145,'Annex 2 Designated EHV charges'!$A:$O,2,0))</f>
        <v/>
      </c>
      <c r="C145" s="98" t="str">
        <f>IF($A145="","",VLOOKUP($A145,'Annex 2 Designated EHV charges'!$A:$O,3,0))</f>
        <v/>
      </c>
      <c r="D145" s="97" t="str">
        <f>IF($A145="","",VLOOKUP($A145,'Annex 2 Designated EHV charges'!$A:$O,7,0))</f>
        <v/>
      </c>
      <c r="E145" s="102" t="str">
        <f>IFERROR(IF(VLOOKUP($A145,'Annex 2 Designated EHV charges'!$A:$P,9,FALSE)=0,"",VLOOKUP($A145,'Annex 2 Designated EHV charges'!$A:$P,9,FALSE)),"")</f>
        <v/>
      </c>
      <c r="F145" s="103" t="str">
        <f>IFERROR(IF(VLOOKUP($A145,'Annex 2 Designated EHV charges'!$A:$P,10,FALSE)=0,"",VLOOKUP($A145,'Annex 2 Designated EHV charges'!$A:$P,10,FALSE)),"")</f>
        <v/>
      </c>
      <c r="G145" s="104" t="str">
        <f>IFERROR(IF(VLOOKUP($A145,'Annex 2 Designated EHV charges'!$A:$P,11,FALSE)=0,"",VLOOKUP($A145,'Annex 2 Designated EHV charges'!$A:$P,11,FALSE)),"")</f>
        <v/>
      </c>
      <c r="H145" s="104" t="str">
        <f>IFERROR(IF(VLOOKUP($A145,'Annex 2 Designated EHV charges'!$A:$P,12,FALSE)=0,"",VLOOKUP($A145,'Annex 2 Designated EHV charges'!$A:$P,12,FALSE)),"")</f>
        <v/>
      </c>
    </row>
    <row r="146" spans="1:8" x14ac:dyDescent="0.2">
      <c r="A146" s="97" t="str">
        <f t="array" ref="A146">IFERROR(INDEX('Annex 2 Designated EHV charges'!$A$11:$A$58, MATCH(0, IF(ISBLANK('Annex 2 Designated EHV charges'!$A$11:$A$58),1, COUNTIF(A$4:$A145, 'Annex 2 Designated EHV charges'!$A$11:$A$58)), 0)),"")</f>
        <v/>
      </c>
      <c r="B146" s="97" t="str">
        <f>IF($A146="","",VLOOKUP($A146,'Annex 2 Designated EHV charges'!$A:$O,2,0))</f>
        <v/>
      </c>
      <c r="C146" s="98" t="str">
        <f>IF($A146="","",VLOOKUP($A146,'Annex 2 Designated EHV charges'!$A:$O,3,0))</f>
        <v/>
      </c>
      <c r="D146" s="97" t="str">
        <f>IF($A146="","",VLOOKUP($A146,'Annex 2 Designated EHV charges'!$A:$O,7,0))</f>
        <v/>
      </c>
      <c r="E146" s="102" t="str">
        <f>IFERROR(IF(VLOOKUP($A146,'Annex 2 Designated EHV charges'!$A:$P,9,FALSE)=0,"",VLOOKUP($A146,'Annex 2 Designated EHV charges'!$A:$P,9,FALSE)),"")</f>
        <v/>
      </c>
      <c r="F146" s="103" t="str">
        <f>IFERROR(IF(VLOOKUP($A146,'Annex 2 Designated EHV charges'!$A:$P,10,FALSE)=0,"",VLOOKUP($A146,'Annex 2 Designated EHV charges'!$A:$P,10,FALSE)),"")</f>
        <v/>
      </c>
      <c r="G146" s="104" t="str">
        <f>IFERROR(IF(VLOOKUP($A146,'Annex 2 Designated EHV charges'!$A:$P,11,FALSE)=0,"",VLOOKUP($A146,'Annex 2 Designated EHV charges'!$A:$P,11,FALSE)),"")</f>
        <v/>
      </c>
      <c r="H146" s="104" t="str">
        <f>IFERROR(IF(VLOOKUP($A146,'Annex 2 Designated EHV charges'!$A:$P,12,FALSE)=0,"",VLOOKUP($A146,'Annex 2 Designated EHV charges'!$A:$P,12,FALSE)),"")</f>
        <v/>
      </c>
    </row>
    <row r="147" spans="1:8" x14ac:dyDescent="0.2">
      <c r="A147" s="97" t="str">
        <f t="array" ref="A147">IFERROR(INDEX('Annex 2 Designated EHV charges'!$A$11:$A$58, MATCH(0, IF(ISBLANK('Annex 2 Designated EHV charges'!$A$11:$A$58),1, COUNTIF(A$4:$A146, 'Annex 2 Designated EHV charges'!$A$11:$A$58)), 0)),"")</f>
        <v/>
      </c>
      <c r="B147" s="97" t="str">
        <f>IF($A147="","",VLOOKUP($A147,'Annex 2 Designated EHV charges'!$A:$O,2,0))</f>
        <v/>
      </c>
      <c r="C147" s="98" t="str">
        <f>IF($A147="","",VLOOKUP($A147,'Annex 2 Designated EHV charges'!$A:$O,3,0))</f>
        <v/>
      </c>
      <c r="D147" s="97" t="str">
        <f>IF($A147="","",VLOOKUP($A147,'Annex 2 Designated EHV charges'!$A:$O,7,0))</f>
        <v/>
      </c>
      <c r="E147" s="102" t="str">
        <f>IFERROR(IF(VLOOKUP($A147,'Annex 2 Designated EHV charges'!$A:$P,9,FALSE)=0,"",VLOOKUP($A147,'Annex 2 Designated EHV charges'!$A:$P,9,FALSE)),"")</f>
        <v/>
      </c>
      <c r="F147" s="103" t="str">
        <f>IFERROR(IF(VLOOKUP($A147,'Annex 2 Designated EHV charges'!$A:$P,10,FALSE)=0,"",VLOOKUP($A147,'Annex 2 Designated EHV charges'!$A:$P,10,FALSE)),"")</f>
        <v/>
      </c>
      <c r="G147" s="104" t="str">
        <f>IFERROR(IF(VLOOKUP($A147,'Annex 2 Designated EHV charges'!$A:$P,11,FALSE)=0,"",VLOOKUP($A147,'Annex 2 Designated EHV charges'!$A:$P,11,FALSE)),"")</f>
        <v/>
      </c>
      <c r="H147" s="104" t="str">
        <f>IFERROR(IF(VLOOKUP($A147,'Annex 2 Designated EHV charges'!$A:$P,12,FALSE)=0,"",VLOOKUP($A147,'Annex 2 Designated EHV charges'!$A:$P,12,FALSE)),"")</f>
        <v/>
      </c>
    </row>
    <row r="148" spans="1:8" x14ac:dyDescent="0.2">
      <c r="A148" s="97" t="str">
        <f t="array" ref="A148">IFERROR(INDEX('Annex 2 Designated EHV charges'!$A$11:$A$58, MATCH(0, IF(ISBLANK('Annex 2 Designated EHV charges'!$A$11:$A$58),1, COUNTIF(A$4:$A147, 'Annex 2 Designated EHV charges'!$A$11:$A$58)), 0)),"")</f>
        <v/>
      </c>
      <c r="B148" s="97" t="str">
        <f>IF($A148="","",VLOOKUP($A148,'Annex 2 Designated EHV charges'!$A:$O,2,0))</f>
        <v/>
      </c>
      <c r="C148" s="98" t="str">
        <f>IF($A148="","",VLOOKUP($A148,'Annex 2 Designated EHV charges'!$A:$O,3,0))</f>
        <v/>
      </c>
      <c r="D148" s="97" t="str">
        <f>IF($A148="","",VLOOKUP($A148,'Annex 2 Designated EHV charges'!$A:$O,7,0))</f>
        <v/>
      </c>
      <c r="E148" s="102" t="str">
        <f>IFERROR(IF(VLOOKUP($A148,'Annex 2 Designated EHV charges'!$A:$P,9,FALSE)=0,"",VLOOKUP($A148,'Annex 2 Designated EHV charges'!$A:$P,9,FALSE)),"")</f>
        <v/>
      </c>
      <c r="F148" s="103" t="str">
        <f>IFERROR(IF(VLOOKUP($A148,'Annex 2 Designated EHV charges'!$A:$P,10,FALSE)=0,"",VLOOKUP($A148,'Annex 2 Designated EHV charges'!$A:$P,10,FALSE)),"")</f>
        <v/>
      </c>
      <c r="G148" s="104" t="str">
        <f>IFERROR(IF(VLOOKUP($A148,'Annex 2 Designated EHV charges'!$A:$P,11,FALSE)=0,"",VLOOKUP($A148,'Annex 2 Designated EHV charges'!$A:$P,11,FALSE)),"")</f>
        <v/>
      </c>
      <c r="H148" s="104" t="str">
        <f>IFERROR(IF(VLOOKUP($A148,'Annex 2 Designated EHV charges'!$A:$P,12,FALSE)=0,"",VLOOKUP($A148,'Annex 2 Designated EHV charges'!$A:$P,12,FALSE)),"")</f>
        <v/>
      </c>
    </row>
    <row r="149" spans="1:8" x14ac:dyDescent="0.2">
      <c r="A149" s="97" t="str">
        <f t="array" ref="A149">IFERROR(INDEX('Annex 2 Designated EHV charges'!$A$11:$A$58, MATCH(0, IF(ISBLANK('Annex 2 Designated EHV charges'!$A$11:$A$58),1, COUNTIF(A$4:$A148, 'Annex 2 Designated EHV charges'!$A$11:$A$58)), 0)),"")</f>
        <v/>
      </c>
      <c r="B149" s="97" t="str">
        <f>IF($A149="","",VLOOKUP($A149,'Annex 2 Designated EHV charges'!$A:$O,2,0))</f>
        <v/>
      </c>
      <c r="C149" s="98" t="str">
        <f>IF($A149="","",VLOOKUP($A149,'Annex 2 Designated EHV charges'!$A:$O,3,0))</f>
        <v/>
      </c>
      <c r="D149" s="97" t="str">
        <f>IF($A149="","",VLOOKUP($A149,'Annex 2 Designated EHV charges'!$A:$O,7,0))</f>
        <v/>
      </c>
      <c r="E149" s="102" t="str">
        <f>IFERROR(IF(VLOOKUP($A149,'Annex 2 Designated EHV charges'!$A:$P,9,FALSE)=0,"",VLOOKUP($A149,'Annex 2 Designated EHV charges'!$A:$P,9,FALSE)),"")</f>
        <v/>
      </c>
      <c r="F149" s="103" t="str">
        <f>IFERROR(IF(VLOOKUP($A149,'Annex 2 Designated EHV charges'!$A:$P,10,FALSE)=0,"",VLOOKUP($A149,'Annex 2 Designated EHV charges'!$A:$P,10,FALSE)),"")</f>
        <v/>
      </c>
      <c r="G149" s="104" t="str">
        <f>IFERROR(IF(VLOOKUP($A149,'Annex 2 Designated EHV charges'!$A:$P,11,FALSE)=0,"",VLOOKUP($A149,'Annex 2 Designated EHV charges'!$A:$P,11,FALSE)),"")</f>
        <v/>
      </c>
      <c r="H149" s="104" t="str">
        <f>IFERROR(IF(VLOOKUP($A149,'Annex 2 Designated EHV charges'!$A:$P,12,FALSE)=0,"",VLOOKUP($A149,'Annex 2 Designated EHV charges'!$A:$P,12,FALSE)),"")</f>
        <v/>
      </c>
    </row>
    <row r="150" spans="1:8" x14ac:dyDescent="0.2">
      <c r="A150" s="97" t="str">
        <f t="array" ref="A150">IFERROR(INDEX('Annex 2 Designated EHV charges'!$A$11:$A$58, MATCH(0, IF(ISBLANK('Annex 2 Designated EHV charges'!$A$11:$A$58),1, COUNTIF(A$4:$A149, 'Annex 2 Designated EHV charges'!$A$11:$A$58)), 0)),"")</f>
        <v/>
      </c>
      <c r="B150" s="97" t="str">
        <f>IF($A150="","",VLOOKUP($A150,'Annex 2 Designated EHV charges'!$A:$O,2,0))</f>
        <v/>
      </c>
      <c r="C150" s="98" t="str">
        <f>IF($A150="","",VLOOKUP($A150,'Annex 2 Designated EHV charges'!$A:$O,3,0))</f>
        <v/>
      </c>
      <c r="D150" s="97" t="str">
        <f>IF($A150="","",VLOOKUP($A150,'Annex 2 Designated EHV charges'!$A:$O,7,0))</f>
        <v/>
      </c>
      <c r="E150" s="102" t="str">
        <f>IFERROR(IF(VLOOKUP($A150,'Annex 2 Designated EHV charges'!$A:$P,9,FALSE)=0,"",VLOOKUP($A150,'Annex 2 Designated EHV charges'!$A:$P,9,FALSE)),"")</f>
        <v/>
      </c>
      <c r="F150" s="103" t="str">
        <f>IFERROR(IF(VLOOKUP($A150,'Annex 2 Designated EHV charges'!$A:$P,10,FALSE)=0,"",VLOOKUP($A150,'Annex 2 Designated EHV charges'!$A:$P,10,FALSE)),"")</f>
        <v/>
      </c>
      <c r="G150" s="104" t="str">
        <f>IFERROR(IF(VLOOKUP($A150,'Annex 2 Designated EHV charges'!$A:$P,11,FALSE)=0,"",VLOOKUP($A150,'Annex 2 Designated EHV charges'!$A:$P,11,FALSE)),"")</f>
        <v/>
      </c>
      <c r="H150" s="104" t="str">
        <f>IFERROR(IF(VLOOKUP($A150,'Annex 2 Designated EHV charges'!$A:$P,12,FALSE)=0,"",VLOOKUP($A150,'Annex 2 Designated EHV charges'!$A:$P,12,FALSE)),"")</f>
        <v/>
      </c>
    </row>
    <row r="151" spans="1:8" x14ac:dyDescent="0.2">
      <c r="A151" s="97" t="str">
        <f t="array" ref="A151">IFERROR(INDEX('Annex 2 Designated EHV charges'!$A$11:$A$58, MATCH(0, IF(ISBLANK('Annex 2 Designated EHV charges'!$A$11:$A$58),1, COUNTIF(A$4:$A150, 'Annex 2 Designated EHV charges'!$A$11:$A$58)), 0)),"")</f>
        <v/>
      </c>
      <c r="B151" s="97" t="str">
        <f>IF($A151="","",VLOOKUP($A151,'Annex 2 Designated EHV charges'!$A:$O,2,0))</f>
        <v/>
      </c>
      <c r="C151" s="98" t="str">
        <f>IF($A151="","",VLOOKUP($A151,'Annex 2 Designated EHV charges'!$A:$O,3,0))</f>
        <v/>
      </c>
      <c r="D151" s="97" t="str">
        <f>IF($A151="","",VLOOKUP($A151,'Annex 2 Designated EHV charges'!$A:$O,7,0))</f>
        <v/>
      </c>
      <c r="E151" s="102" t="str">
        <f>IFERROR(IF(VLOOKUP($A151,'Annex 2 Designated EHV charges'!$A:$P,9,FALSE)=0,"",VLOOKUP($A151,'Annex 2 Designated EHV charges'!$A:$P,9,FALSE)),"")</f>
        <v/>
      </c>
      <c r="F151" s="103" t="str">
        <f>IFERROR(IF(VLOOKUP($A151,'Annex 2 Designated EHV charges'!$A:$P,10,FALSE)=0,"",VLOOKUP($A151,'Annex 2 Designated EHV charges'!$A:$P,10,FALSE)),"")</f>
        <v/>
      </c>
      <c r="G151" s="104" t="str">
        <f>IFERROR(IF(VLOOKUP($A151,'Annex 2 Designated EHV charges'!$A:$P,11,FALSE)=0,"",VLOOKUP($A151,'Annex 2 Designated EHV charges'!$A:$P,11,FALSE)),"")</f>
        <v/>
      </c>
      <c r="H151" s="104" t="str">
        <f>IFERROR(IF(VLOOKUP($A151,'Annex 2 Designated EHV charges'!$A:$P,12,FALSE)=0,"",VLOOKUP($A151,'Annex 2 Designated EHV charges'!$A:$P,12,FALSE)),"")</f>
        <v/>
      </c>
    </row>
    <row r="152" spans="1:8" x14ac:dyDescent="0.2">
      <c r="A152" s="97" t="str">
        <f t="array" ref="A152">IFERROR(INDEX('Annex 2 Designated EHV charges'!$A$11:$A$58, MATCH(0, IF(ISBLANK('Annex 2 Designated EHV charges'!$A$11:$A$58),1, COUNTIF(A$4:$A151, 'Annex 2 Designated EHV charges'!$A$11:$A$58)), 0)),"")</f>
        <v/>
      </c>
      <c r="B152" s="97" t="str">
        <f>IF($A152="","",VLOOKUP($A152,'Annex 2 Designated EHV charges'!$A:$O,2,0))</f>
        <v/>
      </c>
      <c r="C152" s="98" t="str">
        <f>IF($A152="","",VLOOKUP($A152,'Annex 2 Designated EHV charges'!$A:$O,3,0))</f>
        <v/>
      </c>
      <c r="D152" s="97" t="str">
        <f>IF($A152="","",VLOOKUP($A152,'Annex 2 Designated EHV charges'!$A:$O,7,0))</f>
        <v/>
      </c>
      <c r="E152" s="102" t="str">
        <f>IFERROR(IF(VLOOKUP($A152,'Annex 2 Designated EHV charges'!$A:$P,9,FALSE)=0,"",VLOOKUP($A152,'Annex 2 Designated EHV charges'!$A:$P,9,FALSE)),"")</f>
        <v/>
      </c>
      <c r="F152" s="103" t="str">
        <f>IFERROR(IF(VLOOKUP($A152,'Annex 2 Designated EHV charges'!$A:$P,10,FALSE)=0,"",VLOOKUP($A152,'Annex 2 Designated EHV charges'!$A:$P,10,FALSE)),"")</f>
        <v/>
      </c>
      <c r="G152" s="104" t="str">
        <f>IFERROR(IF(VLOOKUP($A152,'Annex 2 Designated EHV charges'!$A:$P,11,FALSE)=0,"",VLOOKUP($A152,'Annex 2 Designated EHV charges'!$A:$P,11,FALSE)),"")</f>
        <v/>
      </c>
      <c r="H152" s="104" t="str">
        <f>IFERROR(IF(VLOOKUP($A152,'Annex 2 Designated EHV charges'!$A:$P,12,FALSE)=0,"",VLOOKUP($A152,'Annex 2 Designated EHV charges'!$A:$P,12,FALSE)),"")</f>
        <v/>
      </c>
    </row>
    <row r="153" spans="1:8" x14ac:dyDescent="0.2">
      <c r="A153" s="97" t="str">
        <f t="array" ref="A153">IFERROR(INDEX('Annex 2 Designated EHV charges'!$A$11:$A$58, MATCH(0, IF(ISBLANK('Annex 2 Designated EHV charges'!$A$11:$A$58),1, COUNTIF(A$4:$A152, 'Annex 2 Designated EHV charges'!$A$11:$A$58)), 0)),"")</f>
        <v/>
      </c>
      <c r="B153" s="97" t="str">
        <f>IF($A153="","",VLOOKUP($A153,'Annex 2 Designated EHV charges'!$A:$O,2,0))</f>
        <v/>
      </c>
      <c r="C153" s="98" t="str">
        <f>IF($A153="","",VLOOKUP($A153,'Annex 2 Designated EHV charges'!$A:$O,3,0))</f>
        <v/>
      </c>
      <c r="D153" s="97" t="str">
        <f>IF($A153="","",VLOOKUP($A153,'Annex 2 Designated EHV charges'!$A:$O,7,0))</f>
        <v/>
      </c>
      <c r="E153" s="102" t="str">
        <f>IFERROR(IF(VLOOKUP($A153,'Annex 2 Designated EHV charges'!$A:$P,9,FALSE)=0,"",VLOOKUP($A153,'Annex 2 Designated EHV charges'!$A:$P,9,FALSE)),"")</f>
        <v/>
      </c>
      <c r="F153" s="103" t="str">
        <f>IFERROR(IF(VLOOKUP($A153,'Annex 2 Designated EHV charges'!$A:$P,10,FALSE)=0,"",VLOOKUP($A153,'Annex 2 Designated EHV charges'!$A:$P,10,FALSE)),"")</f>
        <v/>
      </c>
      <c r="G153" s="104" t="str">
        <f>IFERROR(IF(VLOOKUP($A153,'Annex 2 Designated EHV charges'!$A:$P,11,FALSE)=0,"",VLOOKUP($A153,'Annex 2 Designated EHV charges'!$A:$P,11,FALSE)),"")</f>
        <v/>
      </c>
      <c r="H153" s="104" t="str">
        <f>IFERROR(IF(VLOOKUP($A153,'Annex 2 Designated EHV charges'!$A:$P,12,FALSE)=0,"",VLOOKUP($A153,'Annex 2 Designated EHV charges'!$A:$P,12,FALSE)),"")</f>
        <v/>
      </c>
    </row>
    <row r="154" spans="1:8" x14ac:dyDescent="0.2">
      <c r="A154" s="97" t="str">
        <f t="array" ref="A154">IFERROR(INDEX('Annex 2 Designated EHV charges'!$A$11:$A$58, MATCH(0, IF(ISBLANK('Annex 2 Designated EHV charges'!$A$11:$A$58),1, COUNTIF(A$4:$A153, 'Annex 2 Designated EHV charges'!$A$11:$A$58)), 0)),"")</f>
        <v/>
      </c>
      <c r="B154" s="97" t="str">
        <f>IF($A154="","",VLOOKUP($A154,'Annex 2 Designated EHV charges'!$A:$O,2,0))</f>
        <v/>
      </c>
      <c r="C154" s="98" t="str">
        <f>IF($A154="","",VLOOKUP($A154,'Annex 2 Designated EHV charges'!$A:$O,3,0))</f>
        <v/>
      </c>
      <c r="D154" s="97" t="str">
        <f>IF($A154="","",VLOOKUP($A154,'Annex 2 Designated EHV charges'!$A:$O,7,0))</f>
        <v/>
      </c>
      <c r="E154" s="102" t="str">
        <f>IFERROR(IF(VLOOKUP($A154,'Annex 2 Designated EHV charges'!$A:$P,9,FALSE)=0,"",VLOOKUP($A154,'Annex 2 Designated EHV charges'!$A:$P,9,FALSE)),"")</f>
        <v/>
      </c>
      <c r="F154" s="103" t="str">
        <f>IFERROR(IF(VLOOKUP($A154,'Annex 2 Designated EHV charges'!$A:$P,10,FALSE)=0,"",VLOOKUP($A154,'Annex 2 Designated EHV charges'!$A:$P,10,FALSE)),"")</f>
        <v/>
      </c>
      <c r="G154" s="104" t="str">
        <f>IFERROR(IF(VLOOKUP($A154,'Annex 2 Designated EHV charges'!$A:$P,11,FALSE)=0,"",VLOOKUP($A154,'Annex 2 Designated EHV charges'!$A:$P,11,FALSE)),"")</f>
        <v/>
      </c>
      <c r="H154" s="104" t="str">
        <f>IFERROR(IF(VLOOKUP($A154,'Annex 2 Designated EHV charges'!$A:$P,12,FALSE)=0,"",VLOOKUP($A154,'Annex 2 Designated EHV charges'!$A:$P,12,FALSE)),"")</f>
        <v/>
      </c>
    </row>
    <row r="155" spans="1:8" x14ac:dyDescent="0.2">
      <c r="A155" s="97" t="str">
        <f t="array" ref="A155">IFERROR(INDEX('Annex 2 Designated EHV charges'!$A$11:$A$58, MATCH(0, IF(ISBLANK('Annex 2 Designated EHV charges'!$A$11:$A$58),1, COUNTIF(A$4:$A154, 'Annex 2 Designated EHV charges'!$A$11:$A$58)), 0)),"")</f>
        <v/>
      </c>
      <c r="B155" s="97" t="str">
        <f>IF($A155="","",VLOOKUP($A155,'Annex 2 Designated EHV charges'!$A:$O,2,0))</f>
        <v/>
      </c>
      <c r="C155" s="98" t="str">
        <f>IF($A155="","",VLOOKUP($A155,'Annex 2 Designated EHV charges'!$A:$O,3,0))</f>
        <v/>
      </c>
      <c r="D155" s="97" t="str">
        <f>IF($A155="","",VLOOKUP($A155,'Annex 2 Designated EHV charges'!$A:$O,7,0))</f>
        <v/>
      </c>
      <c r="E155" s="102" t="str">
        <f>IFERROR(IF(VLOOKUP($A155,'Annex 2 Designated EHV charges'!$A:$P,9,FALSE)=0,"",VLOOKUP($A155,'Annex 2 Designated EHV charges'!$A:$P,9,FALSE)),"")</f>
        <v/>
      </c>
      <c r="F155" s="103" t="str">
        <f>IFERROR(IF(VLOOKUP($A155,'Annex 2 Designated EHV charges'!$A:$P,10,FALSE)=0,"",VLOOKUP($A155,'Annex 2 Designated EHV charges'!$A:$P,10,FALSE)),"")</f>
        <v/>
      </c>
      <c r="G155" s="104" t="str">
        <f>IFERROR(IF(VLOOKUP($A155,'Annex 2 Designated EHV charges'!$A:$P,11,FALSE)=0,"",VLOOKUP($A155,'Annex 2 Designated EHV charges'!$A:$P,11,FALSE)),"")</f>
        <v/>
      </c>
      <c r="H155" s="104" t="str">
        <f>IFERROR(IF(VLOOKUP($A155,'Annex 2 Designated EHV charges'!$A:$P,12,FALSE)=0,"",VLOOKUP($A155,'Annex 2 Designated EHV charges'!$A:$P,12,FALSE)),"")</f>
        <v/>
      </c>
    </row>
    <row r="156" spans="1:8" x14ac:dyDescent="0.2">
      <c r="A156" s="97" t="str">
        <f t="array" ref="A156">IFERROR(INDEX('Annex 2 Designated EHV charges'!$A$11:$A$58, MATCH(0, IF(ISBLANK('Annex 2 Designated EHV charges'!$A$11:$A$58),1, COUNTIF(A$4:$A155, 'Annex 2 Designated EHV charges'!$A$11:$A$58)), 0)),"")</f>
        <v/>
      </c>
      <c r="B156" s="97" t="str">
        <f>IF($A156="","",VLOOKUP($A156,'Annex 2 Designated EHV charges'!$A:$O,2,0))</f>
        <v/>
      </c>
      <c r="C156" s="98" t="str">
        <f>IF($A156="","",VLOOKUP($A156,'Annex 2 Designated EHV charges'!$A:$O,3,0))</f>
        <v/>
      </c>
      <c r="D156" s="97" t="str">
        <f>IF($A156="","",VLOOKUP($A156,'Annex 2 Designated EHV charges'!$A:$O,7,0))</f>
        <v/>
      </c>
      <c r="E156" s="102" t="str">
        <f>IFERROR(IF(VLOOKUP($A156,'Annex 2 Designated EHV charges'!$A:$P,9,FALSE)=0,"",VLOOKUP($A156,'Annex 2 Designated EHV charges'!$A:$P,9,FALSE)),"")</f>
        <v/>
      </c>
      <c r="F156" s="103" t="str">
        <f>IFERROR(IF(VLOOKUP($A156,'Annex 2 Designated EHV charges'!$A:$P,10,FALSE)=0,"",VLOOKUP($A156,'Annex 2 Designated EHV charges'!$A:$P,10,FALSE)),"")</f>
        <v/>
      </c>
      <c r="G156" s="104" t="str">
        <f>IFERROR(IF(VLOOKUP($A156,'Annex 2 Designated EHV charges'!$A:$P,11,FALSE)=0,"",VLOOKUP($A156,'Annex 2 Designated EHV charges'!$A:$P,11,FALSE)),"")</f>
        <v/>
      </c>
      <c r="H156" s="104" t="str">
        <f>IFERROR(IF(VLOOKUP($A156,'Annex 2 Designated EHV charges'!$A:$P,12,FALSE)=0,"",VLOOKUP($A156,'Annex 2 Designated EHV charges'!$A:$P,12,FALSE)),"")</f>
        <v/>
      </c>
    </row>
    <row r="157" spans="1:8" x14ac:dyDescent="0.2">
      <c r="A157" s="97" t="str">
        <f t="array" ref="A157">IFERROR(INDEX('Annex 2 Designated EHV charges'!$A$11:$A$58, MATCH(0, IF(ISBLANK('Annex 2 Designated EHV charges'!$A$11:$A$58),1, COUNTIF(A$4:$A156, 'Annex 2 Designated EHV charges'!$A$11:$A$58)), 0)),"")</f>
        <v/>
      </c>
      <c r="B157" s="97" t="str">
        <f>IF($A157="","",VLOOKUP($A157,'Annex 2 Designated EHV charges'!$A:$O,2,0))</f>
        <v/>
      </c>
      <c r="C157" s="98" t="str">
        <f>IF($A157="","",VLOOKUP($A157,'Annex 2 Designated EHV charges'!$A:$O,3,0))</f>
        <v/>
      </c>
      <c r="D157" s="97" t="str">
        <f>IF($A157="","",VLOOKUP($A157,'Annex 2 Designated EHV charges'!$A:$O,7,0))</f>
        <v/>
      </c>
      <c r="E157" s="102" t="str">
        <f>IFERROR(IF(VLOOKUP($A157,'Annex 2 Designated EHV charges'!$A:$P,9,FALSE)=0,"",VLOOKUP($A157,'Annex 2 Designated EHV charges'!$A:$P,9,FALSE)),"")</f>
        <v/>
      </c>
      <c r="F157" s="103" t="str">
        <f>IFERROR(IF(VLOOKUP($A157,'Annex 2 Designated EHV charges'!$A:$P,10,FALSE)=0,"",VLOOKUP($A157,'Annex 2 Designated EHV charges'!$A:$P,10,FALSE)),"")</f>
        <v/>
      </c>
      <c r="G157" s="104" t="str">
        <f>IFERROR(IF(VLOOKUP($A157,'Annex 2 Designated EHV charges'!$A:$P,11,FALSE)=0,"",VLOOKUP($A157,'Annex 2 Designated EHV charges'!$A:$P,11,FALSE)),"")</f>
        <v/>
      </c>
      <c r="H157" s="104" t="str">
        <f>IFERROR(IF(VLOOKUP($A157,'Annex 2 Designated EHV charges'!$A:$P,12,FALSE)=0,"",VLOOKUP($A157,'Annex 2 Designated EHV charges'!$A:$P,12,FALSE)),"")</f>
        <v/>
      </c>
    </row>
    <row r="158" spans="1:8" x14ac:dyDescent="0.2">
      <c r="A158" s="97" t="str">
        <f t="array" ref="A158">IFERROR(INDEX('Annex 2 Designated EHV charges'!$A$11:$A$58, MATCH(0, IF(ISBLANK('Annex 2 Designated EHV charges'!$A$11:$A$58),1, COUNTIF(A$4:$A157, 'Annex 2 Designated EHV charges'!$A$11:$A$58)), 0)),"")</f>
        <v/>
      </c>
      <c r="B158" s="97" t="str">
        <f>IF($A158="","",VLOOKUP($A158,'Annex 2 Designated EHV charges'!$A:$O,2,0))</f>
        <v/>
      </c>
      <c r="C158" s="98" t="str">
        <f>IF($A158="","",VLOOKUP($A158,'Annex 2 Designated EHV charges'!$A:$O,3,0))</f>
        <v/>
      </c>
      <c r="D158" s="97" t="str">
        <f>IF($A158="","",VLOOKUP($A158,'Annex 2 Designated EHV charges'!$A:$O,7,0))</f>
        <v/>
      </c>
      <c r="E158" s="102" t="str">
        <f>IFERROR(IF(VLOOKUP($A158,'Annex 2 Designated EHV charges'!$A:$P,9,FALSE)=0,"",VLOOKUP($A158,'Annex 2 Designated EHV charges'!$A:$P,9,FALSE)),"")</f>
        <v/>
      </c>
      <c r="F158" s="103" t="str">
        <f>IFERROR(IF(VLOOKUP($A158,'Annex 2 Designated EHV charges'!$A:$P,10,FALSE)=0,"",VLOOKUP($A158,'Annex 2 Designated EHV charges'!$A:$P,10,FALSE)),"")</f>
        <v/>
      </c>
      <c r="G158" s="104" t="str">
        <f>IFERROR(IF(VLOOKUP($A158,'Annex 2 Designated EHV charges'!$A:$P,11,FALSE)=0,"",VLOOKUP($A158,'Annex 2 Designated EHV charges'!$A:$P,11,FALSE)),"")</f>
        <v/>
      </c>
      <c r="H158" s="104" t="str">
        <f>IFERROR(IF(VLOOKUP($A158,'Annex 2 Designated EHV charges'!$A:$P,12,FALSE)=0,"",VLOOKUP($A158,'Annex 2 Designated EHV charges'!$A:$P,12,FALSE)),"")</f>
        <v/>
      </c>
    </row>
    <row r="159" spans="1:8" x14ac:dyDescent="0.2">
      <c r="A159" s="97" t="str">
        <f t="array" ref="A159">IFERROR(INDEX('Annex 2 Designated EHV charges'!$A$11:$A$58, MATCH(0, IF(ISBLANK('Annex 2 Designated EHV charges'!$A$11:$A$58),1, COUNTIF(A$4:$A158, 'Annex 2 Designated EHV charges'!$A$11:$A$58)), 0)),"")</f>
        <v/>
      </c>
      <c r="B159" s="97" t="str">
        <f>IF($A159="","",VLOOKUP($A159,'Annex 2 Designated EHV charges'!$A:$O,2,0))</f>
        <v/>
      </c>
      <c r="C159" s="98" t="str">
        <f>IF($A159="","",VLOOKUP($A159,'Annex 2 Designated EHV charges'!$A:$O,3,0))</f>
        <v/>
      </c>
      <c r="D159" s="97" t="str">
        <f>IF($A159="","",VLOOKUP($A159,'Annex 2 Designated EHV charges'!$A:$O,7,0))</f>
        <v/>
      </c>
      <c r="E159" s="102" t="str">
        <f>IFERROR(IF(VLOOKUP($A159,'Annex 2 Designated EHV charges'!$A:$P,9,FALSE)=0,"",VLOOKUP($A159,'Annex 2 Designated EHV charges'!$A:$P,9,FALSE)),"")</f>
        <v/>
      </c>
      <c r="F159" s="103" t="str">
        <f>IFERROR(IF(VLOOKUP($A159,'Annex 2 Designated EHV charges'!$A:$P,10,FALSE)=0,"",VLOOKUP($A159,'Annex 2 Designated EHV charges'!$A:$P,10,FALSE)),"")</f>
        <v/>
      </c>
      <c r="G159" s="104" t="str">
        <f>IFERROR(IF(VLOOKUP($A159,'Annex 2 Designated EHV charges'!$A:$P,11,FALSE)=0,"",VLOOKUP($A159,'Annex 2 Designated EHV charges'!$A:$P,11,FALSE)),"")</f>
        <v/>
      </c>
      <c r="H159" s="104" t="str">
        <f>IFERROR(IF(VLOOKUP($A159,'Annex 2 Designated EHV charges'!$A:$P,12,FALSE)=0,"",VLOOKUP($A159,'Annex 2 Designated EHV charges'!$A:$P,12,FALSE)),"")</f>
        <v/>
      </c>
    </row>
    <row r="160" spans="1:8" x14ac:dyDescent="0.2">
      <c r="A160" s="97" t="str">
        <f t="array" ref="A160">IFERROR(INDEX('Annex 2 Designated EHV charges'!$A$11:$A$58, MATCH(0, IF(ISBLANK('Annex 2 Designated EHV charges'!$A$11:$A$58),1, COUNTIF(A$4:$A159, 'Annex 2 Designated EHV charges'!$A$11:$A$58)), 0)),"")</f>
        <v/>
      </c>
      <c r="B160" s="97" t="str">
        <f>IF($A160="","",VLOOKUP($A160,'Annex 2 Designated EHV charges'!$A:$O,2,0))</f>
        <v/>
      </c>
      <c r="C160" s="98" t="str">
        <f>IF($A160="","",VLOOKUP($A160,'Annex 2 Designated EHV charges'!$A:$O,3,0))</f>
        <v/>
      </c>
      <c r="D160" s="97" t="str">
        <f>IF($A160="","",VLOOKUP($A160,'Annex 2 Designated EHV charges'!$A:$O,7,0))</f>
        <v/>
      </c>
      <c r="E160" s="102" t="str">
        <f>IFERROR(IF(VLOOKUP($A160,'Annex 2 Designated EHV charges'!$A:$P,9,FALSE)=0,"",VLOOKUP($A160,'Annex 2 Designated EHV charges'!$A:$P,9,FALSE)),"")</f>
        <v/>
      </c>
      <c r="F160" s="103" t="str">
        <f>IFERROR(IF(VLOOKUP($A160,'Annex 2 Designated EHV charges'!$A:$P,10,FALSE)=0,"",VLOOKUP($A160,'Annex 2 Designated EHV charges'!$A:$P,10,FALSE)),"")</f>
        <v/>
      </c>
      <c r="G160" s="104" t="str">
        <f>IFERROR(IF(VLOOKUP($A160,'Annex 2 Designated EHV charges'!$A:$P,11,FALSE)=0,"",VLOOKUP($A160,'Annex 2 Designated EHV charges'!$A:$P,11,FALSE)),"")</f>
        <v/>
      </c>
      <c r="H160" s="104" t="str">
        <f>IFERROR(IF(VLOOKUP($A160,'Annex 2 Designated EHV charges'!$A:$P,12,FALSE)=0,"",VLOOKUP($A160,'Annex 2 Designated EHV charges'!$A:$P,12,FALSE)),"")</f>
        <v/>
      </c>
    </row>
    <row r="161" spans="1:8" x14ac:dyDescent="0.2">
      <c r="A161" s="97" t="str">
        <f t="array" ref="A161">IFERROR(INDEX('Annex 2 Designated EHV charges'!$A$11:$A$58, MATCH(0, IF(ISBLANK('Annex 2 Designated EHV charges'!$A$11:$A$58),1, COUNTIF(A$4:$A160, 'Annex 2 Designated EHV charges'!$A$11:$A$58)), 0)),"")</f>
        <v/>
      </c>
      <c r="B161" s="97" t="str">
        <f>IF($A161="","",VLOOKUP($A161,'Annex 2 Designated EHV charges'!$A:$O,2,0))</f>
        <v/>
      </c>
      <c r="C161" s="98" t="str">
        <f>IF($A161="","",VLOOKUP($A161,'Annex 2 Designated EHV charges'!$A:$O,3,0))</f>
        <v/>
      </c>
      <c r="D161" s="97" t="str">
        <f>IF($A161="","",VLOOKUP($A161,'Annex 2 Designated EHV charges'!$A:$O,7,0))</f>
        <v/>
      </c>
      <c r="E161" s="102" t="str">
        <f>IFERROR(IF(VLOOKUP($A161,'Annex 2 Designated EHV charges'!$A:$P,9,FALSE)=0,"",VLOOKUP($A161,'Annex 2 Designated EHV charges'!$A:$P,9,FALSE)),"")</f>
        <v/>
      </c>
      <c r="F161" s="103" t="str">
        <f>IFERROR(IF(VLOOKUP($A161,'Annex 2 Designated EHV charges'!$A:$P,10,FALSE)=0,"",VLOOKUP($A161,'Annex 2 Designated EHV charges'!$A:$P,10,FALSE)),"")</f>
        <v/>
      </c>
      <c r="G161" s="104" t="str">
        <f>IFERROR(IF(VLOOKUP($A161,'Annex 2 Designated EHV charges'!$A:$P,11,FALSE)=0,"",VLOOKUP($A161,'Annex 2 Designated EHV charges'!$A:$P,11,FALSE)),"")</f>
        <v/>
      </c>
      <c r="H161" s="104" t="str">
        <f>IFERROR(IF(VLOOKUP($A161,'Annex 2 Designated EHV charges'!$A:$P,12,FALSE)=0,"",VLOOKUP($A161,'Annex 2 Designated EHV charges'!$A:$P,12,FALSE)),"")</f>
        <v/>
      </c>
    </row>
    <row r="162" spans="1:8" x14ac:dyDescent="0.2">
      <c r="A162" s="97" t="str">
        <f t="array" ref="A162">IFERROR(INDEX('Annex 2 Designated EHV charges'!$A$11:$A$58, MATCH(0, IF(ISBLANK('Annex 2 Designated EHV charges'!$A$11:$A$58),1, COUNTIF(A$4:$A161, 'Annex 2 Designated EHV charges'!$A$11:$A$58)), 0)),"")</f>
        <v/>
      </c>
      <c r="B162" s="97" t="str">
        <f>IF($A162="","",VLOOKUP($A162,'Annex 2 Designated EHV charges'!$A:$O,2,0))</f>
        <v/>
      </c>
      <c r="C162" s="98" t="str">
        <f>IF($A162="","",VLOOKUP($A162,'Annex 2 Designated EHV charges'!$A:$O,3,0))</f>
        <v/>
      </c>
      <c r="D162" s="97" t="str">
        <f>IF($A162="","",VLOOKUP($A162,'Annex 2 Designated EHV charges'!$A:$O,7,0))</f>
        <v/>
      </c>
      <c r="E162" s="102" t="str">
        <f>IFERROR(IF(VLOOKUP($A162,'Annex 2 Designated EHV charges'!$A:$P,9,FALSE)=0,"",VLOOKUP($A162,'Annex 2 Designated EHV charges'!$A:$P,9,FALSE)),"")</f>
        <v/>
      </c>
      <c r="F162" s="103" t="str">
        <f>IFERROR(IF(VLOOKUP($A162,'Annex 2 Designated EHV charges'!$A:$P,10,FALSE)=0,"",VLOOKUP($A162,'Annex 2 Designated EHV charges'!$A:$P,10,FALSE)),"")</f>
        <v/>
      </c>
      <c r="G162" s="104" t="str">
        <f>IFERROR(IF(VLOOKUP($A162,'Annex 2 Designated EHV charges'!$A:$P,11,FALSE)=0,"",VLOOKUP($A162,'Annex 2 Designated EHV charges'!$A:$P,11,FALSE)),"")</f>
        <v/>
      </c>
      <c r="H162" s="104" t="str">
        <f>IFERROR(IF(VLOOKUP($A162,'Annex 2 Designated EHV charges'!$A:$P,12,FALSE)=0,"",VLOOKUP($A162,'Annex 2 Designated EHV charges'!$A:$P,12,FALSE)),"")</f>
        <v/>
      </c>
    </row>
    <row r="163" spans="1:8" x14ac:dyDescent="0.2">
      <c r="A163" s="97" t="str">
        <f t="array" ref="A163">IFERROR(INDEX('Annex 2 Designated EHV charges'!$A$11:$A$58, MATCH(0, IF(ISBLANK('Annex 2 Designated EHV charges'!$A$11:$A$58),1, COUNTIF(A$4:$A162, 'Annex 2 Designated EHV charges'!$A$11:$A$58)), 0)),"")</f>
        <v/>
      </c>
      <c r="B163" s="97" t="str">
        <f>IF($A163="","",VLOOKUP($A163,'Annex 2 Designated EHV charges'!$A:$O,2,0))</f>
        <v/>
      </c>
      <c r="C163" s="98" t="str">
        <f>IF($A163="","",VLOOKUP($A163,'Annex 2 Designated EHV charges'!$A:$O,3,0))</f>
        <v/>
      </c>
      <c r="D163" s="97" t="str">
        <f>IF($A163="","",VLOOKUP($A163,'Annex 2 Designated EHV charges'!$A:$O,7,0))</f>
        <v/>
      </c>
      <c r="E163" s="102" t="str">
        <f>IFERROR(IF(VLOOKUP($A163,'Annex 2 Designated EHV charges'!$A:$P,9,FALSE)=0,"",VLOOKUP($A163,'Annex 2 Designated EHV charges'!$A:$P,9,FALSE)),"")</f>
        <v/>
      </c>
      <c r="F163" s="103" t="str">
        <f>IFERROR(IF(VLOOKUP($A163,'Annex 2 Designated EHV charges'!$A:$P,10,FALSE)=0,"",VLOOKUP($A163,'Annex 2 Designated EHV charges'!$A:$P,10,FALSE)),"")</f>
        <v/>
      </c>
      <c r="G163" s="104" t="str">
        <f>IFERROR(IF(VLOOKUP($A163,'Annex 2 Designated EHV charges'!$A:$P,11,FALSE)=0,"",VLOOKUP($A163,'Annex 2 Designated EHV charges'!$A:$P,11,FALSE)),"")</f>
        <v/>
      </c>
      <c r="H163" s="104" t="str">
        <f>IFERROR(IF(VLOOKUP($A163,'Annex 2 Designated EHV charges'!$A:$P,12,FALSE)=0,"",VLOOKUP($A163,'Annex 2 Designated EHV charges'!$A:$P,12,FALSE)),"")</f>
        <v/>
      </c>
    </row>
    <row r="164" spans="1:8" x14ac:dyDescent="0.2">
      <c r="A164" s="97" t="str">
        <f t="array" ref="A164">IFERROR(INDEX('Annex 2 Designated EHV charges'!$A$11:$A$58, MATCH(0, IF(ISBLANK('Annex 2 Designated EHV charges'!$A$11:$A$58),1, COUNTIF(A$4:$A163, 'Annex 2 Designated EHV charges'!$A$11:$A$58)), 0)),"")</f>
        <v/>
      </c>
      <c r="B164" s="97" t="str">
        <f>IF($A164="","",VLOOKUP($A164,'Annex 2 Designated EHV charges'!$A:$O,2,0))</f>
        <v/>
      </c>
      <c r="C164" s="98" t="str">
        <f>IF($A164="","",VLOOKUP($A164,'Annex 2 Designated EHV charges'!$A:$O,3,0))</f>
        <v/>
      </c>
      <c r="D164" s="97" t="str">
        <f>IF($A164="","",VLOOKUP($A164,'Annex 2 Designated EHV charges'!$A:$O,7,0))</f>
        <v/>
      </c>
      <c r="E164" s="102" t="str">
        <f>IFERROR(IF(VLOOKUP($A164,'Annex 2 Designated EHV charges'!$A:$P,9,FALSE)=0,"",VLOOKUP($A164,'Annex 2 Designated EHV charges'!$A:$P,9,FALSE)),"")</f>
        <v/>
      </c>
      <c r="F164" s="103" t="str">
        <f>IFERROR(IF(VLOOKUP($A164,'Annex 2 Designated EHV charges'!$A:$P,10,FALSE)=0,"",VLOOKUP($A164,'Annex 2 Designated EHV charges'!$A:$P,10,FALSE)),"")</f>
        <v/>
      </c>
      <c r="G164" s="104" t="str">
        <f>IFERROR(IF(VLOOKUP($A164,'Annex 2 Designated EHV charges'!$A:$P,11,FALSE)=0,"",VLOOKUP($A164,'Annex 2 Designated EHV charges'!$A:$P,11,FALSE)),"")</f>
        <v/>
      </c>
      <c r="H164" s="104" t="str">
        <f>IFERROR(IF(VLOOKUP($A164,'Annex 2 Designated EHV charges'!$A:$P,12,FALSE)=0,"",VLOOKUP($A164,'Annex 2 Designated EHV charges'!$A:$P,12,FALSE)),"")</f>
        <v/>
      </c>
    </row>
    <row r="165" spans="1:8" x14ac:dyDescent="0.2">
      <c r="A165" s="97" t="str">
        <f t="array" ref="A165">IFERROR(INDEX('Annex 2 Designated EHV charges'!$A$11:$A$58, MATCH(0, IF(ISBLANK('Annex 2 Designated EHV charges'!$A$11:$A$58),1, COUNTIF(A$4:$A164, 'Annex 2 Designated EHV charges'!$A$11:$A$58)), 0)),"")</f>
        <v/>
      </c>
      <c r="B165" s="97" t="str">
        <f>IF($A165="","",VLOOKUP($A165,'Annex 2 Designated EHV charges'!$A:$O,2,0))</f>
        <v/>
      </c>
      <c r="C165" s="98" t="str">
        <f>IF($A165="","",VLOOKUP($A165,'Annex 2 Designated EHV charges'!$A:$O,3,0))</f>
        <v/>
      </c>
      <c r="D165" s="97" t="str">
        <f>IF($A165="","",VLOOKUP($A165,'Annex 2 Designated EHV charges'!$A:$O,7,0))</f>
        <v/>
      </c>
      <c r="E165" s="102" t="str">
        <f>IFERROR(IF(VLOOKUP($A165,'Annex 2 Designated EHV charges'!$A:$P,9,FALSE)=0,"",VLOOKUP($A165,'Annex 2 Designated EHV charges'!$A:$P,9,FALSE)),"")</f>
        <v/>
      </c>
      <c r="F165" s="103" t="str">
        <f>IFERROR(IF(VLOOKUP($A165,'Annex 2 Designated EHV charges'!$A:$P,10,FALSE)=0,"",VLOOKUP($A165,'Annex 2 Designated EHV charges'!$A:$P,10,FALSE)),"")</f>
        <v/>
      </c>
      <c r="G165" s="104" t="str">
        <f>IFERROR(IF(VLOOKUP($A165,'Annex 2 Designated EHV charges'!$A:$P,11,FALSE)=0,"",VLOOKUP($A165,'Annex 2 Designated EHV charges'!$A:$P,11,FALSE)),"")</f>
        <v/>
      </c>
      <c r="H165" s="104" t="str">
        <f>IFERROR(IF(VLOOKUP($A165,'Annex 2 Designated EHV charges'!$A:$P,12,FALSE)=0,"",VLOOKUP($A165,'Annex 2 Designated EHV charges'!$A:$P,12,FALSE)),"")</f>
        <v/>
      </c>
    </row>
    <row r="166" spans="1:8" x14ac:dyDescent="0.2">
      <c r="A166" s="97" t="str">
        <f t="array" ref="A166">IFERROR(INDEX('Annex 2 Designated EHV charges'!$A$11:$A$58, MATCH(0, IF(ISBLANK('Annex 2 Designated EHV charges'!$A$11:$A$58),1, COUNTIF(A$4:$A165, 'Annex 2 Designated EHV charges'!$A$11:$A$58)), 0)),"")</f>
        <v/>
      </c>
      <c r="B166" s="97" t="str">
        <f>IF($A166="","",VLOOKUP($A166,'Annex 2 Designated EHV charges'!$A:$O,2,0))</f>
        <v/>
      </c>
      <c r="C166" s="98" t="str">
        <f>IF($A166="","",VLOOKUP($A166,'Annex 2 Designated EHV charges'!$A:$O,3,0))</f>
        <v/>
      </c>
      <c r="D166" s="97" t="str">
        <f>IF($A166="","",VLOOKUP($A166,'Annex 2 Designated EHV charges'!$A:$O,7,0))</f>
        <v/>
      </c>
      <c r="E166" s="102" t="str">
        <f>IFERROR(IF(VLOOKUP($A166,'Annex 2 Designated EHV charges'!$A:$P,9,FALSE)=0,"",VLOOKUP($A166,'Annex 2 Designated EHV charges'!$A:$P,9,FALSE)),"")</f>
        <v/>
      </c>
      <c r="F166" s="103" t="str">
        <f>IFERROR(IF(VLOOKUP($A166,'Annex 2 Designated EHV charges'!$A:$P,10,FALSE)=0,"",VLOOKUP($A166,'Annex 2 Designated EHV charges'!$A:$P,10,FALSE)),"")</f>
        <v/>
      </c>
      <c r="G166" s="104" t="str">
        <f>IFERROR(IF(VLOOKUP($A166,'Annex 2 Designated EHV charges'!$A:$P,11,FALSE)=0,"",VLOOKUP($A166,'Annex 2 Designated EHV charges'!$A:$P,11,FALSE)),"")</f>
        <v/>
      </c>
      <c r="H166" s="104" t="str">
        <f>IFERROR(IF(VLOOKUP($A166,'Annex 2 Designated EHV charges'!$A:$P,12,FALSE)=0,"",VLOOKUP($A166,'Annex 2 Designated EHV charges'!$A:$P,12,FALSE)),"")</f>
        <v/>
      </c>
    </row>
    <row r="167" spans="1:8" x14ac:dyDescent="0.2">
      <c r="A167" s="97" t="str">
        <f t="array" ref="A167">IFERROR(INDEX('Annex 2 Designated EHV charges'!$A$11:$A$58, MATCH(0, IF(ISBLANK('Annex 2 Designated EHV charges'!$A$11:$A$58),1, COUNTIF(A$4:$A166, 'Annex 2 Designated EHV charges'!$A$11:$A$58)), 0)),"")</f>
        <v/>
      </c>
      <c r="B167" s="97" t="str">
        <f>IF($A167="","",VLOOKUP($A167,'Annex 2 Designated EHV charges'!$A:$O,2,0))</f>
        <v/>
      </c>
      <c r="C167" s="98" t="str">
        <f>IF($A167="","",VLOOKUP($A167,'Annex 2 Designated EHV charges'!$A:$O,3,0))</f>
        <v/>
      </c>
      <c r="D167" s="97" t="str">
        <f>IF($A167="","",VLOOKUP($A167,'Annex 2 Designated EHV charges'!$A:$O,7,0))</f>
        <v/>
      </c>
      <c r="E167" s="102" t="str">
        <f>IFERROR(IF(VLOOKUP($A167,'Annex 2 Designated EHV charges'!$A:$P,9,FALSE)=0,"",VLOOKUP($A167,'Annex 2 Designated EHV charges'!$A:$P,9,FALSE)),"")</f>
        <v/>
      </c>
      <c r="F167" s="103" t="str">
        <f>IFERROR(IF(VLOOKUP($A167,'Annex 2 Designated EHV charges'!$A:$P,10,FALSE)=0,"",VLOOKUP($A167,'Annex 2 Designated EHV charges'!$A:$P,10,FALSE)),"")</f>
        <v/>
      </c>
      <c r="G167" s="104" t="str">
        <f>IFERROR(IF(VLOOKUP($A167,'Annex 2 Designated EHV charges'!$A:$P,11,FALSE)=0,"",VLOOKUP($A167,'Annex 2 Designated EHV charges'!$A:$P,11,FALSE)),"")</f>
        <v/>
      </c>
      <c r="H167" s="104" t="str">
        <f>IFERROR(IF(VLOOKUP($A167,'Annex 2 Designated EHV charges'!$A:$P,12,FALSE)=0,"",VLOOKUP($A167,'Annex 2 Designated EHV charges'!$A:$P,12,FALSE)),"")</f>
        <v/>
      </c>
    </row>
    <row r="168" spans="1:8" x14ac:dyDescent="0.2">
      <c r="A168" s="97" t="str">
        <f t="array" ref="A168">IFERROR(INDEX('Annex 2 Designated EHV charges'!$A$11:$A$58, MATCH(0, IF(ISBLANK('Annex 2 Designated EHV charges'!$A$11:$A$58),1, COUNTIF(A$4:$A167, 'Annex 2 Designated EHV charges'!$A$11:$A$58)), 0)),"")</f>
        <v/>
      </c>
      <c r="B168" s="97" t="str">
        <f>IF($A168="","",VLOOKUP($A168,'Annex 2 Designated EHV charges'!$A:$O,2,0))</f>
        <v/>
      </c>
      <c r="C168" s="98" t="str">
        <f>IF($A168="","",VLOOKUP($A168,'Annex 2 Designated EHV charges'!$A:$O,3,0))</f>
        <v/>
      </c>
      <c r="D168" s="97" t="str">
        <f>IF($A168="","",VLOOKUP($A168,'Annex 2 Designated EHV charges'!$A:$O,7,0))</f>
        <v/>
      </c>
      <c r="E168" s="102" t="str">
        <f>IFERROR(IF(VLOOKUP($A168,'Annex 2 Designated EHV charges'!$A:$P,9,FALSE)=0,"",VLOOKUP($A168,'Annex 2 Designated EHV charges'!$A:$P,9,FALSE)),"")</f>
        <v/>
      </c>
      <c r="F168" s="103" t="str">
        <f>IFERROR(IF(VLOOKUP($A168,'Annex 2 Designated EHV charges'!$A:$P,10,FALSE)=0,"",VLOOKUP($A168,'Annex 2 Designated EHV charges'!$A:$P,10,FALSE)),"")</f>
        <v/>
      </c>
      <c r="G168" s="104" t="str">
        <f>IFERROR(IF(VLOOKUP($A168,'Annex 2 Designated EHV charges'!$A:$P,11,FALSE)=0,"",VLOOKUP($A168,'Annex 2 Designated EHV charges'!$A:$P,11,FALSE)),"")</f>
        <v/>
      </c>
      <c r="H168" s="104" t="str">
        <f>IFERROR(IF(VLOOKUP($A168,'Annex 2 Designated EHV charges'!$A:$P,12,FALSE)=0,"",VLOOKUP($A168,'Annex 2 Designated EHV charges'!$A:$P,12,FALSE)),"")</f>
        <v/>
      </c>
    </row>
    <row r="169" spans="1:8" x14ac:dyDescent="0.2">
      <c r="A169" s="97" t="str">
        <f t="array" ref="A169">IFERROR(INDEX('Annex 2 Designated EHV charges'!$A$11:$A$58, MATCH(0, IF(ISBLANK('Annex 2 Designated EHV charges'!$A$11:$A$58),1, COUNTIF(A$4:$A168, 'Annex 2 Designated EHV charges'!$A$11:$A$58)), 0)),"")</f>
        <v/>
      </c>
      <c r="B169" s="97" t="str">
        <f>IF($A169="","",VLOOKUP($A169,'Annex 2 Designated EHV charges'!$A:$O,2,0))</f>
        <v/>
      </c>
      <c r="C169" s="98" t="str">
        <f>IF($A169="","",VLOOKUP($A169,'Annex 2 Designated EHV charges'!$A:$O,3,0))</f>
        <v/>
      </c>
      <c r="D169" s="97" t="str">
        <f>IF($A169="","",VLOOKUP($A169,'Annex 2 Designated EHV charges'!$A:$O,7,0))</f>
        <v/>
      </c>
      <c r="E169" s="102" t="str">
        <f>IFERROR(IF(VLOOKUP($A169,'Annex 2 Designated EHV charges'!$A:$P,9,FALSE)=0,"",VLOOKUP($A169,'Annex 2 Designated EHV charges'!$A:$P,9,FALSE)),"")</f>
        <v/>
      </c>
      <c r="F169" s="103" t="str">
        <f>IFERROR(IF(VLOOKUP($A169,'Annex 2 Designated EHV charges'!$A:$P,10,FALSE)=0,"",VLOOKUP($A169,'Annex 2 Designated EHV charges'!$A:$P,10,FALSE)),"")</f>
        <v/>
      </c>
      <c r="G169" s="104" t="str">
        <f>IFERROR(IF(VLOOKUP($A169,'Annex 2 Designated EHV charges'!$A:$P,11,FALSE)=0,"",VLOOKUP($A169,'Annex 2 Designated EHV charges'!$A:$P,11,FALSE)),"")</f>
        <v/>
      </c>
      <c r="H169" s="104" t="str">
        <f>IFERROR(IF(VLOOKUP($A169,'Annex 2 Designated EHV charges'!$A:$P,12,FALSE)=0,"",VLOOKUP($A169,'Annex 2 Designated EHV charges'!$A:$P,12,FALSE)),"")</f>
        <v/>
      </c>
    </row>
    <row r="170" spans="1:8" x14ac:dyDescent="0.2">
      <c r="A170" s="97" t="str">
        <f t="array" ref="A170">IFERROR(INDEX('Annex 2 Designated EHV charges'!$A$11:$A$58, MATCH(0, IF(ISBLANK('Annex 2 Designated EHV charges'!$A$11:$A$58),1, COUNTIF(A$4:$A169, 'Annex 2 Designated EHV charges'!$A$11:$A$58)), 0)),"")</f>
        <v/>
      </c>
      <c r="B170" s="97" t="str">
        <f>IF($A170="","",VLOOKUP($A170,'Annex 2 Designated EHV charges'!$A:$O,2,0))</f>
        <v/>
      </c>
      <c r="C170" s="98" t="str">
        <f>IF($A170="","",VLOOKUP($A170,'Annex 2 Designated EHV charges'!$A:$O,3,0))</f>
        <v/>
      </c>
      <c r="D170" s="97" t="str">
        <f>IF($A170="","",VLOOKUP($A170,'Annex 2 Designated EHV charges'!$A:$O,7,0))</f>
        <v/>
      </c>
      <c r="E170" s="102" t="str">
        <f>IFERROR(IF(VLOOKUP($A170,'Annex 2 Designated EHV charges'!$A:$P,9,FALSE)=0,"",VLOOKUP($A170,'Annex 2 Designated EHV charges'!$A:$P,9,FALSE)),"")</f>
        <v/>
      </c>
      <c r="F170" s="103" t="str">
        <f>IFERROR(IF(VLOOKUP($A170,'Annex 2 Designated EHV charges'!$A:$P,10,FALSE)=0,"",VLOOKUP($A170,'Annex 2 Designated EHV charges'!$A:$P,10,FALSE)),"")</f>
        <v/>
      </c>
      <c r="G170" s="104" t="str">
        <f>IFERROR(IF(VLOOKUP($A170,'Annex 2 Designated EHV charges'!$A:$P,11,FALSE)=0,"",VLOOKUP($A170,'Annex 2 Designated EHV charges'!$A:$P,11,FALSE)),"")</f>
        <v/>
      </c>
      <c r="H170" s="104" t="str">
        <f>IFERROR(IF(VLOOKUP($A170,'Annex 2 Designated EHV charges'!$A:$P,12,FALSE)=0,"",VLOOKUP($A170,'Annex 2 Designated EHV charges'!$A:$P,12,FALSE)),"")</f>
        <v/>
      </c>
    </row>
    <row r="171" spans="1:8" x14ac:dyDescent="0.2">
      <c r="A171" s="97" t="str">
        <f t="array" ref="A171">IFERROR(INDEX('Annex 2 Designated EHV charges'!$A$11:$A$58, MATCH(0, IF(ISBLANK('Annex 2 Designated EHV charges'!$A$11:$A$58),1, COUNTIF(A$4:$A170, 'Annex 2 Designated EHV charges'!$A$11:$A$58)), 0)),"")</f>
        <v/>
      </c>
      <c r="B171" s="97" t="str">
        <f>IF($A171="","",VLOOKUP($A171,'Annex 2 Designated EHV charges'!$A:$O,2,0))</f>
        <v/>
      </c>
      <c r="C171" s="98" t="str">
        <f>IF($A171="","",VLOOKUP($A171,'Annex 2 Designated EHV charges'!$A:$O,3,0))</f>
        <v/>
      </c>
      <c r="D171" s="97" t="str">
        <f>IF($A171="","",VLOOKUP($A171,'Annex 2 Designated EHV charges'!$A:$O,7,0))</f>
        <v/>
      </c>
      <c r="E171" s="102" t="str">
        <f>IFERROR(IF(VLOOKUP($A171,'Annex 2 Designated EHV charges'!$A:$P,9,FALSE)=0,"",VLOOKUP($A171,'Annex 2 Designated EHV charges'!$A:$P,9,FALSE)),"")</f>
        <v/>
      </c>
      <c r="F171" s="103" t="str">
        <f>IFERROR(IF(VLOOKUP($A171,'Annex 2 Designated EHV charges'!$A:$P,10,FALSE)=0,"",VLOOKUP($A171,'Annex 2 Designated EHV charges'!$A:$P,10,FALSE)),"")</f>
        <v/>
      </c>
      <c r="G171" s="104" t="str">
        <f>IFERROR(IF(VLOOKUP($A171,'Annex 2 Designated EHV charges'!$A:$P,11,FALSE)=0,"",VLOOKUP($A171,'Annex 2 Designated EHV charges'!$A:$P,11,FALSE)),"")</f>
        <v/>
      </c>
      <c r="H171" s="104" t="str">
        <f>IFERROR(IF(VLOOKUP($A171,'Annex 2 Designated EHV charges'!$A:$P,12,FALSE)=0,"",VLOOKUP($A171,'Annex 2 Designated EHV charges'!$A:$P,12,FALSE)),"")</f>
        <v/>
      </c>
    </row>
    <row r="172" spans="1:8" x14ac:dyDescent="0.2">
      <c r="A172" s="97" t="str">
        <f t="array" ref="A172">IFERROR(INDEX('Annex 2 Designated EHV charges'!$A$11:$A$58, MATCH(0, IF(ISBLANK('Annex 2 Designated EHV charges'!$A$11:$A$58),1, COUNTIF(A$4:$A171, 'Annex 2 Designated EHV charges'!$A$11:$A$58)), 0)),"")</f>
        <v/>
      </c>
      <c r="B172" s="97" t="str">
        <f>IF($A172="","",VLOOKUP($A172,'Annex 2 Designated EHV charges'!$A:$O,2,0))</f>
        <v/>
      </c>
      <c r="C172" s="98" t="str">
        <f>IF($A172="","",VLOOKUP($A172,'Annex 2 Designated EHV charges'!$A:$O,3,0))</f>
        <v/>
      </c>
      <c r="D172" s="97" t="str">
        <f>IF($A172="","",VLOOKUP($A172,'Annex 2 Designated EHV charges'!$A:$O,7,0))</f>
        <v/>
      </c>
      <c r="E172" s="102" t="str">
        <f>IFERROR(IF(VLOOKUP($A172,'Annex 2 Designated EHV charges'!$A:$P,9,FALSE)=0,"",VLOOKUP($A172,'Annex 2 Designated EHV charges'!$A:$P,9,FALSE)),"")</f>
        <v/>
      </c>
      <c r="F172" s="103" t="str">
        <f>IFERROR(IF(VLOOKUP($A172,'Annex 2 Designated EHV charges'!$A:$P,10,FALSE)=0,"",VLOOKUP($A172,'Annex 2 Designated EHV charges'!$A:$P,10,FALSE)),"")</f>
        <v/>
      </c>
      <c r="G172" s="104" t="str">
        <f>IFERROR(IF(VLOOKUP($A172,'Annex 2 Designated EHV charges'!$A:$P,11,FALSE)=0,"",VLOOKUP($A172,'Annex 2 Designated EHV charges'!$A:$P,11,FALSE)),"")</f>
        <v/>
      </c>
      <c r="H172" s="104" t="str">
        <f>IFERROR(IF(VLOOKUP($A172,'Annex 2 Designated EHV charges'!$A:$P,12,FALSE)=0,"",VLOOKUP($A172,'Annex 2 Designated EHV charges'!$A:$P,12,FALSE)),"")</f>
        <v/>
      </c>
    </row>
    <row r="173" spans="1:8" x14ac:dyDescent="0.2">
      <c r="A173" s="97" t="str">
        <f t="array" ref="A173">IFERROR(INDEX('Annex 2 Designated EHV charges'!$A$11:$A$58, MATCH(0, IF(ISBLANK('Annex 2 Designated EHV charges'!$A$11:$A$58),1, COUNTIF(A$4:$A172, 'Annex 2 Designated EHV charges'!$A$11:$A$58)), 0)),"")</f>
        <v/>
      </c>
      <c r="B173" s="97" t="str">
        <f>IF($A173="","",VLOOKUP($A173,'Annex 2 Designated EHV charges'!$A:$O,2,0))</f>
        <v/>
      </c>
      <c r="C173" s="98" t="str">
        <f>IF($A173="","",VLOOKUP($A173,'Annex 2 Designated EHV charges'!$A:$O,3,0))</f>
        <v/>
      </c>
      <c r="D173" s="97" t="str">
        <f>IF($A173="","",VLOOKUP($A173,'Annex 2 Designated EHV charges'!$A:$O,7,0))</f>
        <v/>
      </c>
      <c r="E173" s="102" t="str">
        <f>IFERROR(IF(VLOOKUP($A173,'Annex 2 Designated EHV charges'!$A:$P,9,FALSE)=0,"",VLOOKUP($A173,'Annex 2 Designated EHV charges'!$A:$P,9,FALSE)),"")</f>
        <v/>
      </c>
      <c r="F173" s="103" t="str">
        <f>IFERROR(IF(VLOOKUP($A173,'Annex 2 Designated EHV charges'!$A:$P,10,FALSE)=0,"",VLOOKUP($A173,'Annex 2 Designated EHV charges'!$A:$P,10,FALSE)),"")</f>
        <v/>
      </c>
      <c r="G173" s="104" t="str">
        <f>IFERROR(IF(VLOOKUP($A173,'Annex 2 Designated EHV charges'!$A:$P,11,FALSE)=0,"",VLOOKUP($A173,'Annex 2 Designated EHV charges'!$A:$P,11,FALSE)),"")</f>
        <v/>
      </c>
      <c r="H173" s="104" t="str">
        <f>IFERROR(IF(VLOOKUP($A173,'Annex 2 Designated EHV charges'!$A:$P,12,FALSE)=0,"",VLOOKUP($A173,'Annex 2 Designated EHV charges'!$A:$P,12,FALSE)),"")</f>
        <v/>
      </c>
    </row>
    <row r="174" spans="1:8" x14ac:dyDescent="0.2">
      <c r="A174" s="97" t="str">
        <f t="array" ref="A174">IFERROR(INDEX('Annex 2 Designated EHV charges'!$A$11:$A$58, MATCH(0, IF(ISBLANK('Annex 2 Designated EHV charges'!$A$11:$A$58),1, COUNTIF(A$4:$A173, 'Annex 2 Designated EHV charges'!$A$11:$A$58)), 0)),"")</f>
        <v/>
      </c>
      <c r="B174" s="97" t="str">
        <f>IF($A174="","",VLOOKUP($A174,'Annex 2 Designated EHV charges'!$A:$O,2,0))</f>
        <v/>
      </c>
      <c r="C174" s="98" t="str">
        <f>IF($A174="","",VLOOKUP($A174,'Annex 2 Designated EHV charges'!$A:$O,3,0))</f>
        <v/>
      </c>
      <c r="D174" s="97" t="str">
        <f>IF($A174="","",VLOOKUP($A174,'Annex 2 Designated EHV charges'!$A:$O,7,0))</f>
        <v/>
      </c>
      <c r="E174" s="102" t="str">
        <f>IFERROR(IF(VLOOKUP($A174,'Annex 2 Designated EHV charges'!$A:$P,9,FALSE)=0,"",VLOOKUP($A174,'Annex 2 Designated EHV charges'!$A:$P,9,FALSE)),"")</f>
        <v/>
      </c>
      <c r="F174" s="103" t="str">
        <f>IFERROR(IF(VLOOKUP($A174,'Annex 2 Designated EHV charges'!$A:$P,10,FALSE)=0,"",VLOOKUP($A174,'Annex 2 Designated EHV charges'!$A:$P,10,FALSE)),"")</f>
        <v/>
      </c>
      <c r="G174" s="104" t="str">
        <f>IFERROR(IF(VLOOKUP($A174,'Annex 2 Designated EHV charges'!$A:$P,11,FALSE)=0,"",VLOOKUP($A174,'Annex 2 Designated EHV charges'!$A:$P,11,FALSE)),"")</f>
        <v/>
      </c>
      <c r="H174" s="104" t="str">
        <f>IFERROR(IF(VLOOKUP($A174,'Annex 2 Designated EHV charges'!$A:$P,12,FALSE)=0,"",VLOOKUP($A174,'Annex 2 Designated EHV charges'!$A:$P,12,FALSE)),"")</f>
        <v/>
      </c>
    </row>
    <row r="175" spans="1:8" x14ac:dyDescent="0.2">
      <c r="A175" s="97" t="str">
        <f t="array" ref="A175">IFERROR(INDEX('Annex 2 Designated EHV charges'!$A$11:$A$58, MATCH(0, IF(ISBLANK('Annex 2 Designated EHV charges'!$A$11:$A$58),1, COUNTIF(A$4:$A174, 'Annex 2 Designated EHV charges'!$A$11:$A$58)), 0)),"")</f>
        <v/>
      </c>
      <c r="B175" s="97" t="str">
        <f>IF($A175="","",VLOOKUP($A175,'Annex 2 Designated EHV charges'!$A:$O,2,0))</f>
        <v/>
      </c>
      <c r="C175" s="98" t="str">
        <f>IF($A175="","",VLOOKUP($A175,'Annex 2 Designated EHV charges'!$A:$O,3,0))</f>
        <v/>
      </c>
      <c r="D175" s="97" t="str">
        <f>IF($A175="","",VLOOKUP($A175,'Annex 2 Designated EHV charges'!$A:$O,7,0))</f>
        <v/>
      </c>
      <c r="E175" s="102" t="str">
        <f>IFERROR(IF(VLOOKUP($A175,'Annex 2 Designated EHV charges'!$A:$P,9,FALSE)=0,"",VLOOKUP($A175,'Annex 2 Designated EHV charges'!$A:$P,9,FALSE)),"")</f>
        <v/>
      </c>
      <c r="F175" s="103" t="str">
        <f>IFERROR(IF(VLOOKUP($A175,'Annex 2 Designated EHV charges'!$A:$P,10,FALSE)=0,"",VLOOKUP($A175,'Annex 2 Designated EHV charges'!$A:$P,10,FALSE)),"")</f>
        <v/>
      </c>
      <c r="G175" s="104" t="str">
        <f>IFERROR(IF(VLOOKUP($A175,'Annex 2 Designated EHV charges'!$A:$P,11,FALSE)=0,"",VLOOKUP($A175,'Annex 2 Designated EHV charges'!$A:$P,11,FALSE)),"")</f>
        <v/>
      </c>
      <c r="H175" s="104" t="str">
        <f>IFERROR(IF(VLOOKUP($A175,'Annex 2 Designated EHV charges'!$A:$P,12,FALSE)=0,"",VLOOKUP($A175,'Annex 2 Designated EHV charges'!$A:$P,12,FALSE)),"")</f>
        <v/>
      </c>
    </row>
    <row r="176" spans="1:8" x14ac:dyDescent="0.2">
      <c r="A176" s="97" t="str">
        <f t="array" ref="A176">IFERROR(INDEX('Annex 2 Designated EHV charges'!$A$11:$A$58, MATCH(0, IF(ISBLANK('Annex 2 Designated EHV charges'!$A$11:$A$58),1, COUNTIF(A$4:$A175, 'Annex 2 Designated EHV charges'!$A$11:$A$58)), 0)),"")</f>
        <v/>
      </c>
      <c r="B176" s="97" t="str">
        <f>IF($A176="","",VLOOKUP($A176,'Annex 2 Designated EHV charges'!$A:$O,2,0))</f>
        <v/>
      </c>
      <c r="C176" s="98" t="str">
        <f>IF($A176="","",VLOOKUP($A176,'Annex 2 Designated EHV charges'!$A:$O,3,0))</f>
        <v/>
      </c>
      <c r="D176" s="97" t="str">
        <f>IF($A176="","",VLOOKUP($A176,'Annex 2 Designated EHV charges'!$A:$O,7,0))</f>
        <v/>
      </c>
      <c r="E176" s="102" t="str">
        <f>IFERROR(IF(VLOOKUP($A176,'Annex 2 Designated EHV charges'!$A:$P,9,FALSE)=0,"",VLOOKUP($A176,'Annex 2 Designated EHV charges'!$A:$P,9,FALSE)),"")</f>
        <v/>
      </c>
      <c r="F176" s="103" t="str">
        <f>IFERROR(IF(VLOOKUP($A176,'Annex 2 Designated EHV charges'!$A:$P,10,FALSE)=0,"",VLOOKUP($A176,'Annex 2 Designated EHV charges'!$A:$P,10,FALSE)),"")</f>
        <v/>
      </c>
      <c r="G176" s="104" t="str">
        <f>IFERROR(IF(VLOOKUP($A176,'Annex 2 Designated EHV charges'!$A:$P,11,FALSE)=0,"",VLOOKUP($A176,'Annex 2 Designated EHV charges'!$A:$P,11,FALSE)),"")</f>
        <v/>
      </c>
      <c r="H176" s="104" t="str">
        <f>IFERROR(IF(VLOOKUP($A176,'Annex 2 Designated EHV charges'!$A:$P,12,FALSE)=0,"",VLOOKUP($A176,'Annex 2 Designated EHV charges'!$A:$P,12,FALSE)),"")</f>
        <v/>
      </c>
    </row>
    <row r="177" spans="1:8" x14ac:dyDescent="0.2">
      <c r="A177" s="97" t="str">
        <f t="array" ref="A177">IFERROR(INDEX('Annex 2 Designated EHV charges'!$A$11:$A$58, MATCH(0, IF(ISBLANK('Annex 2 Designated EHV charges'!$A$11:$A$58),1, COUNTIF(A$4:$A176, 'Annex 2 Designated EHV charges'!$A$11:$A$58)), 0)),"")</f>
        <v/>
      </c>
      <c r="B177" s="97" t="str">
        <f>IF($A177="","",VLOOKUP($A177,'Annex 2 Designated EHV charges'!$A:$O,2,0))</f>
        <v/>
      </c>
      <c r="C177" s="98" t="str">
        <f>IF($A177="","",VLOOKUP($A177,'Annex 2 Designated EHV charges'!$A:$O,3,0))</f>
        <v/>
      </c>
      <c r="D177" s="97" t="str">
        <f>IF($A177="","",VLOOKUP($A177,'Annex 2 Designated EHV charges'!$A:$O,7,0))</f>
        <v/>
      </c>
      <c r="E177" s="102" t="str">
        <f>IFERROR(IF(VLOOKUP($A177,'Annex 2 Designated EHV charges'!$A:$P,9,FALSE)=0,"",VLOOKUP($A177,'Annex 2 Designated EHV charges'!$A:$P,9,FALSE)),"")</f>
        <v/>
      </c>
      <c r="F177" s="103" t="str">
        <f>IFERROR(IF(VLOOKUP($A177,'Annex 2 Designated EHV charges'!$A:$P,10,FALSE)=0,"",VLOOKUP($A177,'Annex 2 Designated EHV charges'!$A:$P,10,FALSE)),"")</f>
        <v/>
      </c>
      <c r="G177" s="104" t="str">
        <f>IFERROR(IF(VLOOKUP($A177,'Annex 2 Designated EHV charges'!$A:$P,11,FALSE)=0,"",VLOOKUP($A177,'Annex 2 Designated EHV charges'!$A:$P,11,FALSE)),"")</f>
        <v/>
      </c>
      <c r="H177" s="104" t="str">
        <f>IFERROR(IF(VLOOKUP($A177,'Annex 2 Designated EHV charges'!$A:$P,12,FALSE)=0,"",VLOOKUP($A177,'Annex 2 Designated EHV charges'!$A:$P,12,FALSE)),"")</f>
        <v/>
      </c>
    </row>
    <row r="178" spans="1:8" x14ac:dyDescent="0.2">
      <c r="A178" s="97" t="str">
        <f t="array" ref="A178">IFERROR(INDEX('Annex 2 Designated EHV charges'!$A$11:$A$58, MATCH(0, IF(ISBLANK('Annex 2 Designated EHV charges'!$A$11:$A$58),1, COUNTIF(A$4:$A177, 'Annex 2 Designated EHV charges'!$A$11:$A$58)), 0)),"")</f>
        <v/>
      </c>
      <c r="B178" s="97" t="str">
        <f>IF($A178="","",VLOOKUP($A178,'Annex 2 Designated EHV charges'!$A:$O,2,0))</f>
        <v/>
      </c>
      <c r="C178" s="98" t="str">
        <f>IF($A178="","",VLOOKUP($A178,'Annex 2 Designated EHV charges'!$A:$O,3,0))</f>
        <v/>
      </c>
      <c r="D178" s="97" t="str">
        <f>IF($A178="","",VLOOKUP($A178,'Annex 2 Designated EHV charges'!$A:$O,7,0))</f>
        <v/>
      </c>
      <c r="E178" s="102" t="str">
        <f>IFERROR(IF(VLOOKUP($A178,'Annex 2 Designated EHV charges'!$A:$P,9,FALSE)=0,"",VLOOKUP($A178,'Annex 2 Designated EHV charges'!$A:$P,9,FALSE)),"")</f>
        <v/>
      </c>
      <c r="F178" s="103" t="str">
        <f>IFERROR(IF(VLOOKUP($A178,'Annex 2 Designated EHV charges'!$A:$P,10,FALSE)=0,"",VLOOKUP($A178,'Annex 2 Designated EHV charges'!$A:$P,10,FALSE)),"")</f>
        <v/>
      </c>
      <c r="G178" s="104" t="str">
        <f>IFERROR(IF(VLOOKUP($A178,'Annex 2 Designated EHV charges'!$A:$P,11,FALSE)=0,"",VLOOKUP($A178,'Annex 2 Designated EHV charges'!$A:$P,11,FALSE)),"")</f>
        <v/>
      </c>
      <c r="H178" s="104" t="str">
        <f>IFERROR(IF(VLOOKUP($A178,'Annex 2 Designated EHV charges'!$A:$P,12,FALSE)=0,"",VLOOKUP($A178,'Annex 2 Designated EHV charges'!$A:$P,12,FALSE)),"")</f>
        <v/>
      </c>
    </row>
    <row r="179" spans="1:8" x14ac:dyDescent="0.2">
      <c r="A179" s="97" t="str">
        <f t="array" ref="A179">IFERROR(INDEX('Annex 2 Designated EHV charges'!$A$11:$A$58, MATCH(0, IF(ISBLANK('Annex 2 Designated EHV charges'!$A$11:$A$58),1, COUNTIF(A$4:$A178, 'Annex 2 Designated EHV charges'!$A$11:$A$58)), 0)),"")</f>
        <v/>
      </c>
      <c r="B179" s="97" t="str">
        <f>IF($A179="","",VLOOKUP($A179,'Annex 2 Designated EHV charges'!$A:$O,2,0))</f>
        <v/>
      </c>
      <c r="C179" s="98" t="str">
        <f>IF($A179="","",VLOOKUP($A179,'Annex 2 Designated EHV charges'!$A:$O,3,0))</f>
        <v/>
      </c>
      <c r="D179" s="97" t="str">
        <f>IF($A179="","",VLOOKUP($A179,'Annex 2 Designated EHV charges'!$A:$O,7,0))</f>
        <v/>
      </c>
      <c r="E179" s="102" t="str">
        <f>IFERROR(IF(VLOOKUP($A179,'Annex 2 Designated EHV charges'!$A:$P,9,FALSE)=0,"",VLOOKUP($A179,'Annex 2 Designated EHV charges'!$A:$P,9,FALSE)),"")</f>
        <v/>
      </c>
      <c r="F179" s="103" t="str">
        <f>IFERROR(IF(VLOOKUP($A179,'Annex 2 Designated EHV charges'!$A:$P,10,FALSE)=0,"",VLOOKUP($A179,'Annex 2 Designated EHV charges'!$A:$P,10,FALSE)),"")</f>
        <v/>
      </c>
      <c r="G179" s="104" t="str">
        <f>IFERROR(IF(VLOOKUP($A179,'Annex 2 Designated EHV charges'!$A:$P,11,FALSE)=0,"",VLOOKUP($A179,'Annex 2 Designated EHV charges'!$A:$P,11,FALSE)),"")</f>
        <v/>
      </c>
      <c r="H179" s="104" t="str">
        <f>IFERROR(IF(VLOOKUP($A179,'Annex 2 Designated EHV charges'!$A:$P,12,FALSE)=0,"",VLOOKUP($A179,'Annex 2 Designated EHV charges'!$A:$P,12,FALSE)),"")</f>
        <v/>
      </c>
    </row>
    <row r="180" spans="1:8" x14ac:dyDescent="0.2">
      <c r="A180" s="97" t="str">
        <f t="array" ref="A180">IFERROR(INDEX('Annex 2 Designated EHV charges'!$A$11:$A$58, MATCH(0, IF(ISBLANK('Annex 2 Designated EHV charges'!$A$11:$A$58),1, COUNTIF(A$4:$A179, 'Annex 2 Designated EHV charges'!$A$11:$A$58)), 0)),"")</f>
        <v/>
      </c>
      <c r="B180" s="97" t="str">
        <f>IF($A180="","",VLOOKUP($A180,'Annex 2 Designated EHV charges'!$A:$O,2,0))</f>
        <v/>
      </c>
      <c r="C180" s="98" t="str">
        <f>IF($A180="","",VLOOKUP($A180,'Annex 2 Designated EHV charges'!$A:$O,3,0))</f>
        <v/>
      </c>
      <c r="D180" s="97" t="str">
        <f>IF($A180="","",VLOOKUP($A180,'Annex 2 Designated EHV charges'!$A:$O,7,0))</f>
        <v/>
      </c>
      <c r="E180" s="102" t="str">
        <f>IFERROR(IF(VLOOKUP($A180,'Annex 2 Designated EHV charges'!$A:$P,9,FALSE)=0,"",VLOOKUP($A180,'Annex 2 Designated EHV charges'!$A:$P,9,FALSE)),"")</f>
        <v/>
      </c>
      <c r="F180" s="103" t="str">
        <f>IFERROR(IF(VLOOKUP($A180,'Annex 2 Designated EHV charges'!$A:$P,10,FALSE)=0,"",VLOOKUP($A180,'Annex 2 Designated EHV charges'!$A:$P,10,FALSE)),"")</f>
        <v/>
      </c>
      <c r="G180" s="104" t="str">
        <f>IFERROR(IF(VLOOKUP($A180,'Annex 2 Designated EHV charges'!$A:$P,11,FALSE)=0,"",VLOOKUP($A180,'Annex 2 Designated EHV charges'!$A:$P,11,FALSE)),"")</f>
        <v/>
      </c>
      <c r="H180" s="104" t="str">
        <f>IFERROR(IF(VLOOKUP($A180,'Annex 2 Designated EHV charges'!$A:$P,12,FALSE)=0,"",VLOOKUP($A180,'Annex 2 Designated EHV charges'!$A:$P,12,FALSE)),"")</f>
        <v/>
      </c>
    </row>
    <row r="181" spans="1:8" x14ac:dyDescent="0.2">
      <c r="A181" s="97" t="str">
        <f t="array" ref="A181">IFERROR(INDEX('Annex 2 Designated EHV charges'!$A$11:$A$58, MATCH(0, IF(ISBLANK('Annex 2 Designated EHV charges'!$A$11:$A$58),1, COUNTIF(A$4:$A180, 'Annex 2 Designated EHV charges'!$A$11:$A$58)), 0)),"")</f>
        <v/>
      </c>
      <c r="B181" s="97" t="str">
        <f>IF($A181="","",VLOOKUP($A181,'Annex 2 Designated EHV charges'!$A:$O,2,0))</f>
        <v/>
      </c>
      <c r="C181" s="98" t="str">
        <f>IF($A181="","",VLOOKUP($A181,'Annex 2 Designated EHV charges'!$A:$O,3,0))</f>
        <v/>
      </c>
      <c r="D181" s="97" t="str">
        <f>IF($A181="","",VLOOKUP($A181,'Annex 2 Designated EHV charges'!$A:$O,7,0))</f>
        <v/>
      </c>
      <c r="E181" s="102" t="str">
        <f>IFERROR(IF(VLOOKUP($A181,'Annex 2 Designated EHV charges'!$A:$P,9,FALSE)=0,"",VLOOKUP($A181,'Annex 2 Designated EHV charges'!$A:$P,9,FALSE)),"")</f>
        <v/>
      </c>
      <c r="F181" s="103" t="str">
        <f>IFERROR(IF(VLOOKUP($A181,'Annex 2 Designated EHV charges'!$A:$P,10,FALSE)=0,"",VLOOKUP($A181,'Annex 2 Designated EHV charges'!$A:$P,10,FALSE)),"")</f>
        <v/>
      </c>
      <c r="G181" s="104" t="str">
        <f>IFERROR(IF(VLOOKUP($A181,'Annex 2 Designated EHV charges'!$A:$P,11,FALSE)=0,"",VLOOKUP($A181,'Annex 2 Designated EHV charges'!$A:$P,11,FALSE)),"")</f>
        <v/>
      </c>
      <c r="H181" s="104" t="str">
        <f>IFERROR(IF(VLOOKUP($A181,'Annex 2 Designated EHV charges'!$A:$P,12,FALSE)=0,"",VLOOKUP($A181,'Annex 2 Designated EHV charges'!$A:$P,12,FALSE)),"")</f>
        <v/>
      </c>
    </row>
    <row r="182" spans="1:8" x14ac:dyDescent="0.2">
      <c r="A182" s="97" t="str">
        <f t="array" ref="A182">IFERROR(INDEX('Annex 2 Designated EHV charges'!$A$11:$A$58, MATCH(0, IF(ISBLANK('Annex 2 Designated EHV charges'!$A$11:$A$58),1, COUNTIF(A$4:$A181, 'Annex 2 Designated EHV charges'!$A$11:$A$58)), 0)),"")</f>
        <v/>
      </c>
      <c r="B182" s="97" t="str">
        <f>IF($A182="","",VLOOKUP($A182,'Annex 2 Designated EHV charges'!$A:$O,2,0))</f>
        <v/>
      </c>
      <c r="C182" s="98" t="str">
        <f>IF($A182="","",VLOOKUP($A182,'Annex 2 Designated EHV charges'!$A:$O,3,0))</f>
        <v/>
      </c>
      <c r="D182" s="97" t="str">
        <f>IF($A182="","",VLOOKUP($A182,'Annex 2 Designated EHV charges'!$A:$O,7,0))</f>
        <v/>
      </c>
      <c r="E182" s="102" t="str">
        <f>IFERROR(IF(VLOOKUP($A182,'Annex 2 Designated EHV charges'!$A:$P,9,FALSE)=0,"",VLOOKUP($A182,'Annex 2 Designated EHV charges'!$A:$P,9,FALSE)),"")</f>
        <v/>
      </c>
      <c r="F182" s="103" t="str">
        <f>IFERROR(IF(VLOOKUP($A182,'Annex 2 Designated EHV charges'!$A:$P,10,FALSE)=0,"",VLOOKUP($A182,'Annex 2 Designated EHV charges'!$A:$P,10,FALSE)),"")</f>
        <v/>
      </c>
      <c r="G182" s="104" t="str">
        <f>IFERROR(IF(VLOOKUP($A182,'Annex 2 Designated EHV charges'!$A:$P,11,FALSE)=0,"",VLOOKUP($A182,'Annex 2 Designated EHV charges'!$A:$P,11,FALSE)),"")</f>
        <v/>
      </c>
      <c r="H182" s="104" t="str">
        <f>IFERROR(IF(VLOOKUP($A182,'Annex 2 Designated EHV charges'!$A:$P,12,FALSE)=0,"",VLOOKUP($A182,'Annex 2 Designated EHV charges'!$A:$P,12,FALSE)),"")</f>
        <v/>
      </c>
    </row>
    <row r="183" spans="1:8" x14ac:dyDescent="0.2">
      <c r="A183" s="97" t="str">
        <f t="array" ref="A183">IFERROR(INDEX('Annex 2 Designated EHV charges'!$A$11:$A$58, MATCH(0, IF(ISBLANK('Annex 2 Designated EHV charges'!$A$11:$A$58),1, COUNTIF(A$4:$A182, 'Annex 2 Designated EHV charges'!$A$11:$A$58)), 0)),"")</f>
        <v/>
      </c>
      <c r="B183" s="97" t="str">
        <f>IF($A183="","",VLOOKUP($A183,'Annex 2 Designated EHV charges'!$A:$O,2,0))</f>
        <v/>
      </c>
      <c r="C183" s="98" t="str">
        <f>IF($A183="","",VLOOKUP($A183,'Annex 2 Designated EHV charges'!$A:$O,3,0))</f>
        <v/>
      </c>
      <c r="D183" s="97" t="str">
        <f>IF($A183="","",VLOOKUP($A183,'Annex 2 Designated EHV charges'!$A:$O,7,0))</f>
        <v/>
      </c>
      <c r="E183" s="102" t="str">
        <f>IFERROR(IF(VLOOKUP($A183,'Annex 2 Designated EHV charges'!$A:$P,9,FALSE)=0,"",VLOOKUP($A183,'Annex 2 Designated EHV charges'!$A:$P,9,FALSE)),"")</f>
        <v/>
      </c>
      <c r="F183" s="103" t="str">
        <f>IFERROR(IF(VLOOKUP($A183,'Annex 2 Designated EHV charges'!$A:$P,10,FALSE)=0,"",VLOOKUP($A183,'Annex 2 Designated EHV charges'!$A:$P,10,FALSE)),"")</f>
        <v/>
      </c>
      <c r="G183" s="104" t="str">
        <f>IFERROR(IF(VLOOKUP($A183,'Annex 2 Designated EHV charges'!$A:$P,11,FALSE)=0,"",VLOOKUP($A183,'Annex 2 Designated EHV charges'!$A:$P,11,FALSE)),"")</f>
        <v/>
      </c>
      <c r="H183" s="104" t="str">
        <f>IFERROR(IF(VLOOKUP($A183,'Annex 2 Designated EHV charges'!$A:$P,12,FALSE)=0,"",VLOOKUP($A183,'Annex 2 Designated EHV charges'!$A:$P,12,FALSE)),"")</f>
        <v/>
      </c>
    </row>
    <row r="184" spans="1:8" x14ac:dyDescent="0.2">
      <c r="A184" s="97" t="str">
        <f t="array" ref="A184">IFERROR(INDEX('Annex 2 Designated EHV charges'!$A$11:$A$58, MATCH(0, IF(ISBLANK('Annex 2 Designated EHV charges'!$A$11:$A$58),1, COUNTIF(A$4:$A183, 'Annex 2 Designated EHV charges'!$A$11:$A$58)), 0)),"")</f>
        <v/>
      </c>
      <c r="B184" s="97" t="str">
        <f>IF($A184="","",VLOOKUP($A184,'Annex 2 Designated EHV charges'!$A:$O,2,0))</f>
        <v/>
      </c>
      <c r="C184" s="98" t="str">
        <f>IF($A184="","",VLOOKUP($A184,'Annex 2 Designated EHV charges'!$A:$O,3,0))</f>
        <v/>
      </c>
      <c r="D184" s="97" t="str">
        <f>IF($A184="","",VLOOKUP($A184,'Annex 2 Designated EHV charges'!$A:$O,7,0))</f>
        <v/>
      </c>
      <c r="E184" s="102" t="str">
        <f>IFERROR(IF(VLOOKUP($A184,'Annex 2 Designated EHV charges'!$A:$P,9,FALSE)=0,"",VLOOKUP($A184,'Annex 2 Designated EHV charges'!$A:$P,9,FALSE)),"")</f>
        <v/>
      </c>
      <c r="F184" s="103" t="str">
        <f>IFERROR(IF(VLOOKUP($A184,'Annex 2 Designated EHV charges'!$A:$P,10,FALSE)=0,"",VLOOKUP($A184,'Annex 2 Designated EHV charges'!$A:$P,10,FALSE)),"")</f>
        <v/>
      </c>
      <c r="G184" s="104" t="str">
        <f>IFERROR(IF(VLOOKUP($A184,'Annex 2 Designated EHV charges'!$A:$P,11,FALSE)=0,"",VLOOKUP($A184,'Annex 2 Designated EHV charges'!$A:$P,11,FALSE)),"")</f>
        <v/>
      </c>
      <c r="H184" s="104" t="str">
        <f>IFERROR(IF(VLOOKUP($A184,'Annex 2 Designated EHV charges'!$A:$P,12,FALSE)=0,"",VLOOKUP($A184,'Annex 2 Designated EHV charges'!$A:$P,12,FALSE)),"")</f>
        <v/>
      </c>
    </row>
    <row r="185" spans="1:8" x14ac:dyDescent="0.2">
      <c r="A185" s="97" t="str">
        <f t="array" ref="A185">IFERROR(INDEX('Annex 2 Designated EHV charges'!$A$11:$A$58, MATCH(0, IF(ISBLANK('Annex 2 Designated EHV charges'!$A$11:$A$58),1, COUNTIF(A$4:$A184, 'Annex 2 Designated EHV charges'!$A$11:$A$58)), 0)),"")</f>
        <v/>
      </c>
      <c r="B185" s="97" t="str">
        <f>IF($A185="","",VLOOKUP($A185,'Annex 2 Designated EHV charges'!$A:$O,2,0))</f>
        <v/>
      </c>
      <c r="C185" s="98" t="str">
        <f>IF($A185="","",VLOOKUP($A185,'Annex 2 Designated EHV charges'!$A:$O,3,0))</f>
        <v/>
      </c>
      <c r="D185" s="97" t="str">
        <f>IF($A185="","",VLOOKUP($A185,'Annex 2 Designated EHV charges'!$A:$O,7,0))</f>
        <v/>
      </c>
      <c r="E185" s="102" t="str">
        <f>IFERROR(IF(VLOOKUP($A185,'Annex 2 Designated EHV charges'!$A:$P,9,FALSE)=0,"",VLOOKUP($A185,'Annex 2 Designated EHV charges'!$A:$P,9,FALSE)),"")</f>
        <v/>
      </c>
      <c r="F185" s="103" t="str">
        <f>IFERROR(IF(VLOOKUP($A185,'Annex 2 Designated EHV charges'!$A:$P,10,FALSE)=0,"",VLOOKUP($A185,'Annex 2 Designated EHV charges'!$A:$P,10,FALSE)),"")</f>
        <v/>
      </c>
      <c r="G185" s="104" t="str">
        <f>IFERROR(IF(VLOOKUP($A185,'Annex 2 Designated EHV charges'!$A:$P,11,FALSE)=0,"",VLOOKUP($A185,'Annex 2 Designated EHV charges'!$A:$P,11,FALSE)),"")</f>
        <v/>
      </c>
      <c r="H185" s="104" t="str">
        <f>IFERROR(IF(VLOOKUP($A185,'Annex 2 Designated EHV charges'!$A:$P,12,FALSE)=0,"",VLOOKUP($A185,'Annex 2 Designated EHV charges'!$A:$P,12,FALSE)),"")</f>
        <v/>
      </c>
    </row>
    <row r="186" spans="1:8" x14ac:dyDescent="0.2">
      <c r="A186" s="97" t="str">
        <f t="array" ref="A186">IFERROR(INDEX('Annex 2 Designated EHV charges'!$A$11:$A$58, MATCH(0, IF(ISBLANK('Annex 2 Designated EHV charges'!$A$11:$A$58),1, COUNTIF(A$4:$A185, 'Annex 2 Designated EHV charges'!$A$11:$A$58)), 0)),"")</f>
        <v/>
      </c>
      <c r="B186" s="97" t="str">
        <f>IF($A186="","",VLOOKUP($A186,'Annex 2 Designated EHV charges'!$A:$O,2,0))</f>
        <v/>
      </c>
      <c r="C186" s="98" t="str">
        <f>IF($A186="","",VLOOKUP($A186,'Annex 2 Designated EHV charges'!$A:$O,3,0))</f>
        <v/>
      </c>
      <c r="D186" s="97" t="str">
        <f>IF($A186="","",VLOOKUP($A186,'Annex 2 Designated EHV charges'!$A:$O,7,0))</f>
        <v/>
      </c>
      <c r="E186" s="102" t="str">
        <f>IFERROR(IF(VLOOKUP($A186,'Annex 2 Designated EHV charges'!$A:$P,9,FALSE)=0,"",VLOOKUP($A186,'Annex 2 Designated EHV charges'!$A:$P,9,FALSE)),"")</f>
        <v/>
      </c>
      <c r="F186" s="103" t="str">
        <f>IFERROR(IF(VLOOKUP($A186,'Annex 2 Designated EHV charges'!$A:$P,10,FALSE)=0,"",VLOOKUP($A186,'Annex 2 Designated EHV charges'!$A:$P,10,FALSE)),"")</f>
        <v/>
      </c>
      <c r="G186" s="104" t="str">
        <f>IFERROR(IF(VLOOKUP($A186,'Annex 2 Designated EHV charges'!$A:$P,11,FALSE)=0,"",VLOOKUP($A186,'Annex 2 Designated EHV charges'!$A:$P,11,FALSE)),"")</f>
        <v/>
      </c>
      <c r="H186" s="104" t="str">
        <f>IFERROR(IF(VLOOKUP($A186,'Annex 2 Designated EHV charges'!$A:$P,12,FALSE)=0,"",VLOOKUP($A186,'Annex 2 Designated EHV charges'!$A:$P,12,FALSE)),"")</f>
        <v/>
      </c>
    </row>
    <row r="187" spans="1:8" x14ac:dyDescent="0.2">
      <c r="A187" s="97" t="str">
        <f t="array" ref="A187">IFERROR(INDEX('Annex 2 Designated EHV charges'!$A$11:$A$58, MATCH(0, IF(ISBLANK('Annex 2 Designated EHV charges'!$A$11:$A$58),1, COUNTIF(A$4:$A186, 'Annex 2 Designated EHV charges'!$A$11:$A$58)), 0)),"")</f>
        <v/>
      </c>
      <c r="B187" s="97" t="str">
        <f>IF($A187="","",VLOOKUP($A187,'Annex 2 Designated EHV charges'!$A:$O,2,0))</f>
        <v/>
      </c>
      <c r="C187" s="98" t="str">
        <f>IF($A187="","",VLOOKUP($A187,'Annex 2 Designated EHV charges'!$A:$O,3,0))</f>
        <v/>
      </c>
      <c r="D187" s="97" t="str">
        <f>IF($A187="","",VLOOKUP($A187,'Annex 2 Designated EHV charges'!$A:$O,7,0))</f>
        <v/>
      </c>
      <c r="E187" s="102" t="str">
        <f>IFERROR(IF(VLOOKUP($A187,'Annex 2 Designated EHV charges'!$A:$P,9,FALSE)=0,"",VLOOKUP($A187,'Annex 2 Designated EHV charges'!$A:$P,9,FALSE)),"")</f>
        <v/>
      </c>
      <c r="F187" s="103" t="str">
        <f>IFERROR(IF(VLOOKUP($A187,'Annex 2 Designated EHV charges'!$A:$P,10,FALSE)=0,"",VLOOKUP($A187,'Annex 2 Designated EHV charges'!$A:$P,10,FALSE)),"")</f>
        <v/>
      </c>
      <c r="G187" s="104" t="str">
        <f>IFERROR(IF(VLOOKUP($A187,'Annex 2 Designated EHV charges'!$A:$P,11,FALSE)=0,"",VLOOKUP($A187,'Annex 2 Designated EHV charges'!$A:$P,11,FALSE)),"")</f>
        <v/>
      </c>
      <c r="H187" s="104" t="str">
        <f>IFERROR(IF(VLOOKUP($A187,'Annex 2 Designated EHV charges'!$A:$P,12,FALSE)=0,"",VLOOKUP($A187,'Annex 2 Designated EHV charges'!$A:$P,12,FALSE)),"")</f>
        <v/>
      </c>
    </row>
    <row r="188" spans="1:8" x14ac:dyDescent="0.2">
      <c r="A188" s="97" t="str">
        <f t="array" ref="A188">IFERROR(INDEX('Annex 2 Designated EHV charges'!$A$11:$A$58, MATCH(0, IF(ISBLANK('Annex 2 Designated EHV charges'!$A$11:$A$58),1, COUNTIF(A$4:$A187, 'Annex 2 Designated EHV charges'!$A$11:$A$58)), 0)),"")</f>
        <v/>
      </c>
      <c r="B188" s="97" t="str">
        <f>IF($A188="","",VLOOKUP($A188,'Annex 2 Designated EHV charges'!$A:$O,2,0))</f>
        <v/>
      </c>
      <c r="C188" s="98" t="str">
        <f>IF($A188="","",VLOOKUP($A188,'Annex 2 Designated EHV charges'!$A:$O,3,0))</f>
        <v/>
      </c>
      <c r="D188" s="97" t="str">
        <f>IF($A188="","",VLOOKUP($A188,'Annex 2 Designated EHV charges'!$A:$O,7,0))</f>
        <v/>
      </c>
      <c r="E188" s="102" t="str">
        <f>IFERROR(IF(VLOOKUP($A188,'Annex 2 Designated EHV charges'!$A:$P,9,FALSE)=0,"",VLOOKUP($A188,'Annex 2 Designated EHV charges'!$A:$P,9,FALSE)),"")</f>
        <v/>
      </c>
      <c r="F188" s="103" t="str">
        <f>IFERROR(IF(VLOOKUP($A188,'Annex 2 Designated EHV charges'!$A:$P,10,FALSE)=0,"",VLOOKUP($A188,'Annex 2 Designated EHV charges'!$A:$P,10,FALSE)),"")</f>
        <v/>
      </c>
      <c r="G188" s="104" t="str">
        <f>IFERROR(IF(VLOOKUP($A188,'Annex 2 Designated EHV charges'!$A:$P,11,FALSE)=0,"",VLOOKUP($A188,'Annex 2 Designated EHV charges'!$A:$P,11,FALSE)),"")</f>
        <v/>
      </c>
      <c r="H188" s="104" t="str">
        <f>IFERROR(IF(VLOOKUP($A188,'Annex 2 Designated EHV charges'!$A:$P,12,FALSE)=0,"",VLOOKUP($A188,'Annex 2 Designated EHV charges'!$A:$P,12,FALSE)),"")</f>
        <v/>
      </c>
    </row>
    <row r="189" spans="1:8" x14ac:dyDescent="0.2">
      <c r="A189" s="97" t="str">
        <f t="array" ref="A189">IFERROR(INDEX('Annex 2 Designated EHV charges'!$A$11:$A$58, MATCH(0, IF(ISBLANK('Annex 2 Designated EHV charges'!$A$11:$A$58),1, COUNTIF(A$4:$A188, 'Annex 2 Designated EHV charges'!$A$11:$A$58)), 0)),"")</f>
        <v/>
      </c>
      <c r="B189" s="97" t="str">
        <f>IF($A189="","",VLOOKUP($A189,'Annex 2 Designated EHV charges'!$A:$O,2,0))</f>
        <v/>
      </c>
      <c r="C189" s="98" t="str">
        <f>IF($A189="","",VLOOKUP($A189,'Annex 2 Designated EHV charges'!$A:$O,3,0))</f>
        <v/>
      </c>
      <c r="D189" s="97" t="str">
        <f>IF($A189="","",VLOOKUP($A189,'Annex 2 Designated EHV charges'!$A:$O,7,0))</f>
        <v/>
      </c>
      <c r="E189" s="102" t="str">
        <f>IFERROR(IF(VLOOKUP($A189,'Annex 2 Designated EHV charges'!$A:$P,9,FALSE)=0,"",VLOOKUP($A189,'Annex 2 Designated EHV charges'!$A:$P,9,FALSE)),"")</f>
        <v/>
      </c>
      <c r="F189" s="103" t="str">
        <f>IFERROR(IF(VLOOKUP($A189,'Annex 2 Designated EHV charges'!$A:$P,10,FALSE)=0,"",VLOOKUP($A189,'Annex 2 Designated EHV charges'!$A:$P,10,FALSE)),"")</f>
        <v/>
      </c>
      <c r="G189" s="104" t="str">
        <f>IFERROR(IF(VLOOKUP($A189,'Annex 2 Designated EHV charges'!$A:$P,11,FALSE)=0,"",VLOOKUP($A189,'Annex 2 Designated EHV charges'!$A:$P,11,FALSE)),"")</f>
        <v/>
      </c>
      <c r="H189" s="104" t="str">
        <f>IFERROR(IF(VLOOKUP($A189,'Annex 2 Designated EHV charges'!$A:$P,12,FALSE)=0,"",VLOOKUP($A189,'Annex 2 Designated EHV charges'!$A:$P,12,FALSE)),"")</f>
        <v/>
      </c>
    </row>
    <row r="190" spans="1:8" x14ac:dyDescent="0.2">
      <c r="A190" s="97" t="str">
        <f t="array" ref="A190">IFERROR(INDEX('Annex 2 Designated EHV charges'!$A$11:$A$58, MATCH(0, IF(ISBLANK('Annex 2 Designated EHV charges'!$A$11:$A$58),1, COUNTIF(A$4:$A189, 'Annex 2 Designated EHV charges'!$A$11:$A$58)), 0)),"")</f>
        <v/>
      </c>
      <c r="B190" s="97" t="str">
        <f>IF($A190="","",VLOOKUP($A190,'Annex 2 Designated EHV charges'!$A:$O,2,0))</f>
        <v/>
      </c>
      <c r="C190" s="98" t="str">
        <f>IF($A190="","",VLOOKUP($A190,'Annex 2 Designated EHV charges'!$A:$O,3,0))</f>
        <v/>
      </c>
      <c r="D190" s="97" t="str">
        <f>IF($A190="","",VLOOKUP($A190,'Annex 2 Designated EHV charges'!$A:$O,7,0))</f>
        <v/>
      </c>
      <c r="E190" s="102" t="str">
        <f>IFERROR(IF(VLOOKUP($A190,'Annex 2 Designated EHV charges'!$A:$P,9,FALSE)=0,"",VLOOKUP($A190,'Annex 2 Designated EHV charges'!$A:$P,9,FALSE)),"")</f>
        <v/>
      </c>
      <c r="F190" s="103" t="str">
        <f>IFERROR(IF(VLOOKUP($A190,'Annex 2 Designated EHV charges'!$A:$P,10,FALSE)=0,"",VLOOKUP($A190,'Annex 2 Designated EHV charges'!$A:$P,10,FALSE)),"")</f>
        <v/>
      </c>
      <c r="G190" s="104" t="str">
        <f>IFERROR(IF(VLOOKUP($A190,'Annex 2 Designated EHV charges'!$A:$P,11,FALSE)=0,"",VLOOKUP($A190,'Annex 2 Designated EHV charges'!$A:$P,11,FALSE)),"")</f>
        <v/>
      </c>
      <c r="H190" s="104" t="str">
        <f>IFERROR(IF(VLOOKUP($A190,'Annex 2 Designated EHV charges'!$A:$P,12,FALSE)=0,"",VLOOKUP($A190,'Annex 2 Designated EHV charges'!$A:$P,12,FALSE)),"")</f>
        <v/>
      </c>
    </row>
    <row r="191" spans="1:8" x14ac:dyDescent="0.2">
      <c r="A191" s="97" t="str">
        <f t="array" ref="A191">IFERROR(INDEX('Annex 2 Designated EHV charges'!$A$11:$A$58, MATCH(0, IF(ISBLANK('Annex 2 Designated EHV charges'!$A$11:$A$58),1, COUNTIF(A$4:$A190, 'Annex 2 Designated EHV charges'!$A$11:$A$58)), 0)),"")</f>
        <v/>
      </c>
      <c r="B191" s="97" t="str">
        <f>IF($A191="","",VLOOKUP($A191,'Annex 2 Designated EHV charges'!$A:$O,2,0))</f>
        <v/>
      </c>
      <c r="C191" s="98" t="str">
        <f>IF($A191="","",VLOOKUP($A191,'Annex 2 Designated EHV charges'!$A:$O,3,0))</f>
        <v/>
      </c>
      <c r="D191" s="97" t="str">
        <f>IF($A191="","",VLOOKUP($A191,'Annex 2 Designated EHV charges'!$A:$O,7,0))</f>
        <v/>
      </c>
      <c r="E191" s="102" t="str">
        <f>IFERROR(IF(VLOOKUP($A191,'Annex 2 Designated EHV charges'!$A:$P,9,FALSE)=0,"",VLOOKUP($A191,'Annex 2 Designated EHV charges'!$A:$P,9,FALSE)),"")</f>
        <v/>
      </c>
      <c r="F191" s="103" t="str">
        <f>IFERROR(IF(VLOOKUP($A191,'Annex 2 Designated EHV charges'!$A:$P,10,FALSE)=0,"",VLOOKUP($A191,'Annex 2 Designated EHV charges'!$A:$P,10,FALSE)),"")</f>
        <v/>
      </c>
      <c r="G191" s="104" t="str">
        <f>IFERROR(IF(VLOOKUP($A191,'Annex 2 Designated EHV charges'!$A:$P,11,FALSE)=0,"",VLOOKUP($A191,'Annex 2 Designated EHV charges'!$A:$P,11,FALSE)),"")</f>
        <v/>
      </c>
      <c r="H191" s="104" t="str">
        <f>IFERROR(IF(VLOOKUP($A191,'Annex 2 Designated EHV charges'!$A:$P,12,FALSE)=0,"",VLOOKUP($A191,'Annex 2 Designated EHV charges'!$A:$P,12,FALSE)),"")</f>
        <v/>
      </c>
    </row>
    <row r="192" spans="1:8" x14ac:dyDescent="0.2">
      <c r="A192" s="97" t="str">
        <f t="array" ref="A192">IFERROR(INDEX('Annex 2 Designated EHV charges'!$A$11:$A$58, MATCH(0, IF(ISBLANK('Annex 2 Designated EHV charges'!$A$11:$A$58),1, COUNTIF(A$4:$A191, 'Annex 2 Designated EHV charges'!$A$11:$A$58)), 0)),"")</f>
        <v/>
      </c>
      <c r="B192" s="97" t="str">
        <f>IF($A192="","",VLOOKUP($A192,'Annex 2 Designated EHV charges'!$A:$O,2,0))</f>
        <v/>
      </c>
      <c r="C192" s="98" t="str">
        <f>IF($A192="","",VLOOKUP($A192,'Annex 2 Designated EHV charges'!$A:$O,3,0))</f>
        <v/>
      </c>
      <c r="D192" s="97" t="str">
        <f>IF($A192="","",VLOOKUP($A192,'Annex 2 Designated EHV charges'!$A:$O,7,0))</f>
        <v/>
      </c>
      <c r="E192" s="102" t="str">
        <f>IFERROR(IF(VLOOKUP($A192,'Annex 2 Designated EHV charges'!$A:$P,9,FALSE)=0,"",VLOOKUP($A192,'Annex 2 Designated EHV charges'!$A:$P,9,FALSE)),"")</f>
        <v/>
      </c>
      <c r="F192" s="103" t="str">
        <f>IFERROR(IF(VLOOKUP($A192,'Annex 2 Designated EHV charges'!$A:$P,10,FALSE)=0,"",VLOOKUP($A192,'Annex 2 Designated EHV charges'!$A:$P,10,FALSE)),"")</f>
        <v/>
      </c>
      <c r="G192" s="104" t="str">
        <f>IFERROR(IF(VLOOKUP($A192,'Annex 2 Designated EHV charges'!$A:$P,11,FALSE)=0,"",VLOOKUP($A192,'Annex 2 Designated EHV charges'!$A:$P,11,FALSE)),"")</f>
        <v/>
      </c>
      <c r="H192" s="104" t="str">
        <f>IFERROR(IF(VLOOKUP($A192,'Annex 2 Designated EHV charges'!$A:$P,12,FALSE)=0,"",VLOOKUP($A192,'Annex 2 Designated EHV charges'!$A:$P,12,FALSE)),"")</f>
        <v/>
      </c>
    </row>
    <row r="193" spans="1:8" x14ac:dyDescent="0.2">
      <c r="A193" s="97" t="str">
        <f t="array" ref="A193">IFERROR(INDEX('Annex 2 Designated EHV charges'!$A$11:$A$58, MATCH(0, IF(ISBLANK('Annex 2 Designated EHV charges'!$A$11:$A$58),1, COUNTIF(A$4:$A192, 'Annex 2 Designated EHV charges'!$A$11:$A$58)), 0)),"")</f>
        <v/>
      </c>
      <c r="B193" s="97" t="str">
        <f>IF($A193="","",VLOOKUP($A193,'Annex 2 Designated EHV charges'!$A:$O,2,0))</f>
        <v/>
      </c>
      <c r="C193" s="98" t="str">
        <f>IF($A193="","",VLOOKUP($A193,'Annex 2 Designated EHV charges'!$A:$O,3,0))</f>
        <v/>
      </c>
      <c r="D193" s="97" t="str">
        <f>IF($A193="","",VLOOKUP($A193,'Annex 2 Designated EHV charges'!$A:$O,7,0))</f>
        <v/>
      </c>
      <c r="E193" s="102" t="str">
        <f>IFERROR(IF(VLOOKUP($A193,'Annex 2 Designated EHV charges'!$A:$P,9,FALSE)=0,"",VLOOKUP($A193,'Annex 2 Designated EHV charges'!$A:$P,9,FALSE)),"")</f>
        <v/>
      </c>
      <c r="F193" s="103" t="str">
        <f>IFERROR(IF(VLOOKUP($A193,'Annex 2 Designated EHV charges'!$A:$P,10,FALSE)=0,"",VLOOKUP($A193,'Annex 2 Designated EHV charges'!$A:$P,10,FALSE)),"")</f>
        <v/>
      </c>
      <c r="G193" s="104" t="str">
        <f>IFERROR(IF(VLOOKUP($A193,'Annex 2 Designated EHV charges'!$A:$P,11,FALSE)=0,"",VLOOKUP($A193,'Annex 2 Designated EHV charges'!$A:$P,11,FALSE)),"")</f>
        <v/>
      </c>
      <c r="H193" s="104" t="str">
        <f>IFERROR(IF(VLOOKUP($A193,'Annex 2 Designated EHV charges'!$A:$P,12,FALSE)=0,"",VLOOKUP($A193,'Annex 2 Designated EHV charges'!$A:$P,12,FALSE)),"")</f>
        <v/>
      </c>
    </row>
    <row r="194" spans="1:8" x14ac:dyDescent="0.2">
      <c r="A194" s="97" t="str">
        <f t="array" ref="A194">IFERROR(INDEX('Annex 2 Designated EHV charges'!$A$11:$A$58, MATCH(0, IF(ISBLANK('Annex 2 Designated EHV charges'!$A$11:$A$58),1, COUNTIF(A$4:$A193, 'Annex 2 Designated EHV charges'!$A$11:$A$58)), 0)),"")</f>
        <v/>
      </c>
      <c r="B194" s="97" t="str">
        <f>IF($A194="","",VLOOKUP($A194,'Annex 2 Designated EHV charges'!$A:$O,2,0))</f>
        <v/>
      </c>
      <c r="C194" s="98" t="str">
        <f>IF($A194="","",VLOOKUP($A194,'Annex 2 Designated EHV charges'!$A:$O,3,0))</f>
        <v/>
      </c>
      <c r="D194" s="97" t="str">
        <f>IF($A194="","",VLOOKUP($A194,'Annex 2 Designated EHV charges'!$A:$O,7,0))</f>
        <v/>
      </c>
      <c r="E194" s="102" t="str">
        <f>IFERROR(IF(VLOOKUP($A194,'Annex 2 Designated EHV charges'!$A:$P,9,FALSE)=0,"",VLOOKUP($A194,'Annex 2 Designated EHV charges'!$A:$P,9,FALSE)),"")</f>
        <v/>
      </c>
      <c r="F194" s="103" t="str">
        <f>IFERROR(IF(VLOOKUP($A194,'Annex 2 Designated EHV charges'!$A:$P,10,FALSE)=0,"",VLOOKUP($A194,'Annex 2 Designated EHV charges'!$A:$P,10,FALSE)),"")</f>
        <v/>
      </c>
      <c r="G194" s="104" t="str">
        <f>IFERROR(IF(VLOOKUP($A194,'Annex 2 Designated EHV charges'!$A:$P,11,FALSE)=0,"",VLOOKUP($A194,'Annex 2 Designated EHV charges'!$A:$P,11,FALSE)),"")</f>
        <v/>
      </c>
      <c r="H194" s="104" t="str">
        <f>IFERROR(IF(VLOOKUP($A194,'Annex 2 Designated EHV charges'!$A:$P,12,FALSE)=0,"",VLOOKUP($A194,'Annex 2 Designated EHV charges'!$A:$P,12,FALSE)),"")</f>
        <v/>
      </c>
    </row>
    <row r="195" spans="1:8" x14ac:dyDescent="0.2">
      <c r="A195" s="97" t="str">
        <f t="array" ref="A195">IFERROR(INDEX('Annex 2 Designated EHV charges'!$A$11:$A$58, MATCH(0, IF(ISBLANK('Annex 2 Designated EHV charges'!$A$11:$A$58),1, COUNTIF(A$4:$A194, 'Annex 2 Designated EHV charges'!$A$11:$A$58)), 0)),"")</f>
        <v/>
      </c>
      <c r="B195" s="97" t="str">
        <f>IF($A195="","",VLOOKUP($A195,'Annex 2 Designated EHV charges'!$A:$O,2,0))</f>
        <v/>
      </c>
      <c r="C195" s="98" t="str">
        <f>IF($A195="","",VLOOKUP($A195,'Annex 2 Designated EHV charges'!$A:$O,3,0))</f>
        <v/>
      </c>
      <c r="D195" s="97" t="str">
        <f>IF($A195="","",VLOOKUP($A195,'Annex 2 Designated EHV charges'!$A:$O,7,0))</f>
        <v/>
      </c>
      <c r="E195" s="102" t="str">
        <f>IFERROR(IF(VLOOKUP($A195,'Annex 2 Designated EHV charges'!$A:$P,9,FALSE)=0,"",VLOOKUP($A195,'Annex 2 Designated EHV charges'!$A:$P,9,FALSE)),"")</f>
        <v/>
      </c>
      <c r="F195" s="103" t="str">
        <f>IFERROR(IF(VLOOKUP($A195,'Annex 2 Designated EHV charges'!$A:$P,10,FALSE)=0,"",VLOOKUP($A195,'Annex 2 Designated EHV charges'!$A:$P,10,FALSE)),"")</f>
        <v/>
      </c>
      <c r="G195" s="104" t="str">
        <f>IFERROR(IF(VLOOKUP($A195,'Annex 2 Designated EHV charges'!$A:$P,11,FALSE)=0,"",VLOOKUP($A195,'Annex 2 Designated EHV charges'!$A:$P,11,FALSE)),"")</f>
        <v/>
      </c>
      <c r="H195" s="104" t="str">
        <f>IFERROR(IF(VLOOKUP($A195,'Annex 2 Designated EHV charges'!$A:$P,12,FALSE)=0,"",VLOOKUP($A195,'Annex 2 Designated EHV charges'!$A:$P,12,FALSE)),"")</f>
        <v/>
      </c>
    </row>
    <row r="196" spans="1:8" x14ac:dyDescent="0.2">
      <c r="A196" s="97" t="str">
        <f t="array" ref="A196">IFERROR(INDEX('Annex 2 Designated EHV charges'!$A$11:$A$58, MATCH(0, IF(ISBLANK('Annex 2 Designated EHV charges'!$A$11:$A$58),1, COUNTIF(A$4:$A195, 'Annex 2 Designated EHV charges'!$A$11:$A$58)), 0)),"")</f>
        <v/>
      </c>
      <c r="B196" s="97" t="str">
        <f>IF($A196="","",VLOOKUP($A196,'Annex 2 Designated EHV charges'!$A:$O,2,0))</f>
        <v/>
      </c>
      <c r="C196" s="98" t="str">
        <f>IF($A196="","",VLOOKUP($A196,'Annex 2 Designated EHV charges'!$A:$O,3,0))</f>
        <v/>
      </c>
      <c r="D196" s="97" t="str">
        <f>IF($A196="","",VLOOKUP($A196,'Annex 2 Designated EHV charges'!$A:$O,7,0))</f>
        <v/>
      </c>
      <c r="E196" s="102" t="str">
        <f>IFERROR(IF(VLOOKUP($A196,'Annex 2 Designated EHV charges'!$A:$P,9,FALSE)=0,"",VLOOKUP($A196,'Annex 2 Designated EHV charges'!$A:$P,9,FALSE)),"")</f>
        <v/>
      </c>
      <c r="F196" s="103" t="str">
        <f>IFERROR(IF(VLOOKUP($A196,'Annex 2 Designated EHV charges'!$A:$P,10,FALSE)=0,"",VLOOKUP($A196,'Annex 2 Designated EHV charges'!$A:$P,10,FALSE)),"")</f>
        <v/>
      </c>
      <c r="G196" s="104" t="str">
        <f>IFERROR(IF(VLOOKUP($A196,'Annex 2 Designated EHV charges'!$A:$P,11,FALSE)=0,"",VLOOKUP($A196,'Annex 2 Designated EHV charges'!$A:$P,11,FALSE)),"")</f>
        <v/>
      </c>
      <c r="H196" s="104" t="str">
        <f>IFERROR(IF(VLOOKUP($A196,'Annex 2 Designated EHV charges'!$A:$P,12,FALSE)=0,"",VLOOKUP($A196,'Annex 2 Designated EHV charges'!$A:$P,12,FALSE)),"")</f>
        <v/>
      </c>
    </row>
    <row r="197" spans="1:8" x14ac:dyDescent="0.2">
      <c r="A197" s="97" t="str">
        <f t="array" ref="A197">IFERROR(INDEX('Annex 2 Designated EHV charges'!$A$11:$A$58, MATCH(0, IF(ISBLANK('Annex 2 Designated EHV charges'!$A$11:$A$58),1, COUNTIF(A$4:$A196, 'Annex 2 Designated EHV charges'!$A$11:$A$58)), 0)),"")</f>
        <v/>
      </c>
      <c r="B197" s="97" t="str">
        <f>IF($A197="","",VLOOKUP($A197,'Annex 2 Designated EHV charges'!$A:$O,2,0))</f>
        <v/>
      </c>
      <c r="C197" s="98" t="str">
        <f>IF($A197="","",VLOOKUP($A197,'Annex 2 Designated EHV charges'!$A:$O,3,0))</f>
        <v/>
      </c>
      <c r="D197" s="97" t="str">
        <f>IF($A197="","",VLOOKUP($A197,'Annex 2 Designated EHV charges'!$A:$O,7,0))</f>
        <v/>
      </c>
      <c r="E197" s="102" t="str">
        <f>IFERROR(IF(VLOOKUP($A197,'Annex 2 Designated EHV charges'!$A:$P,9,FALSE)=0,"",VLOOKUP($A197,'Annex 2 Designated EHV charges'!$A:$P,9,FALSE)),"")</f>
        <v/>
      </c>
      <c r="F197" s="103" t="str">
        <f>IFERROR(IF(VLOOKUP($A197,'Annex 2 Designated EHV charges'!$A:$P,10,FALSE)=0,"",VLOOKUP($A197,'Annex 2 Designated EHV charges'!$A:$P,10,FALSE)),"")</f>
        <v/>
      </c>
      <c r="G197" s="104" t="str">
        <f>IFERROR(IF(VLOOKUP($A197,'Annex 2 Designated EHV charges'!$A:$P,11,FALSE)=0,"",VLOOKUP($A197,'Annex 2 Designated EHV charges'!$A:$P,11,FALSE)),"")</f>
        <v/>
      </c>
      <c r="H197" s="104" t="str">
        <f>IFERROR(IF(VLOOKUP($A197,'Annex 2 Designated EHV charges'!$A:$P,12,FALSE)=0,"",VLOOKUP($A197,'Annex 2 Designated EHV charges'!$A:$P,12,FALSE)),"")</f>
        <v/>
      </c>
    </row>
    <row r="198" spans="1:8" x14ac:dyDescent="0.2">
      <c r="A198" s="97" t="str">
        <f t="array" ref="A198">IFERROR(INDEX('Annex 2 Designated EHV charges'!$A$11:$A$58, MATCH(0, IF(ISBLANK('Annex 2 Designated EHV charges'!$A$11:$A$58),1, COUNTIF(A$4:$A197, 'Annex 2 Designated EHV charges'!$A$11:$A$58)), 0)),"")</f>
        <v/>
      </c>
      <c r="B198" s="97" t="str">
        <f>IF($A198="","",VLOOKUP($A198,'Annex 2 Designated EHV charges'!$A:$O,2,0))</f>
        <v/>
      </c>
      <c r="C198" s="98" t="str">
        <f>IF($A198="","",VLOOKUP($A198,'Annex 2 Designated EHV charges'!$A:$O,3,0))</f>
        <v/>
      </c>
      <c r="D198" s="97" t="str">
        <f>IF($A198="","",VLOOKUP($A198,'Annex 2 Designated EHV charges'!$A:$O,7,0))</f>
        <v/>
      </c>
      <c r="E198" s="102" t="str">
        <f>IFERROR(IF(VLOOKUP($A198,'Annex 2 Designated EHV charges'!$A:$P,9,FALSE)=0,"",VLOOKUP($A198,'Annex 2 Designated EHV charges'!$A:$P,9,FALSE)),"")</f>
        <v/>
      </c>
      <c r="F198" s="103" t="str">
        <f>IFERROR(IF(VLOOKUP($A198,'Annex 2 Designated EHV charges'!$A:$P,10,FALSE)=0,"",VLOOKUP($A198,'Annex 2 Designated EHV charges'!$A:$P,10,FALSE)),"")</f>
        <v/>
      </c>
      <c r="G198" s="104" t="str">
        <f>IFERROR(IF(VLOOKUP($A198,'Annex 2 Designated EHV charges'!$A:$P,11,FALSE)=0,"",VLOOKUP($A198,'Annex 2 Designated EHV charges'!$A:$P,11,FALSE)),"")</f>
        <v/>
      </c>
      <c r="H198" s="104" t="str">
        <f>IFERROR(IF(VLOOKUP($A198,'Annex 2 Designated EHV charges'!$A:$P,12,FALSE)=0,"",VLOOKUP($A198,'Annex 2 Designated EHV charges'!$A:$P,12,FALSE)),"")</f>
        <v/>
      </c>
    </row>
    <row r="199" spans="1:8" x14ac:dyDescent="0.2">
      <c r="A199" s="97" t="str">
        <f t="array" ref="A199">IFERROR(INDEX('Annex 2 Designated EHV charges'!$A$11:$A$58, MATCH(0, IF(ISBLANK('Annex 2 Designated EHV charges'!$A$11:$A$58),1, COUNTIF(A$4:$A198, 'Annex 2 Designated EHV charges'!$A$11:$A$58)), 0)),"")</f>
        <v/>
      </c>
      <c r="B199" s="97" t="str">
        <f>IF($A199="","",VLOOKUP($A199,'Annex 2 Designated EHV charges'!$A:$O,2,0))</f>
        <v/>
      </c>
      <c r="C199" s="98" t="str">
        <f>IF($A199="","",VLOOKUP($A199,'Annex 2 Designated EHV charges'!$A:$O,3,0))</f>
        <v/>
      </c>
      <c r="D199" s="97" t="str">
        <f>IF($A199="","",VLOOKUP($A199,'Annex 2 Designated EHV charges'!$A:$O,7,0))</f>
        <v/>
      </c>
      <c r="E199" s="102" t="str">
        <f>IFERROR(IF(VLOOKUP($A199,'Annex 2 Designated EHV charges'!$A:$P,9,FALSE)=0,"",VLOOKUP($A199,'Annex 2 Designated EHV charges'!$A:$P,9,FALSE)),"")</f>
        <v/>
      </c>
      <c r="F199" s="103" t="str">
        <f>IFERROR(IF(VLOOKUP($A199,'Annex 2 Designated EHV charges'!$A:$P,10,FALSE)=0,"",VLOOKUP($A199,'Annex 2 Designated EHV charges'!$A:$P,10,FALSE)),"")</f>
        <v/>
      </c>
      <c r="G199" s="104" t="str">
        <f>IFERROR(IF(VLOOKUP($A199,'Annex 2 Designated EHV charges'!$A:$P,11,FALSE)=0,"",VLOOKUP($A199,'Annex 2 Designated EHV charges'!$A:$P,11,FALSE)),"")</f>
        <v/>
      </c>
      <c r="H199" s="104" t="str">
        <f>IFERROR(IF(VLOOKUP($A199,'Annex 2 Designated EHV charges'!$A:$P,12,FALSE)=0,"",VLOOKUP($A199,'Annex 2 Designated EHV charges'!$A:$P,12,FALSE)),"")</f>
        <v/>
      </c>
    </row>
    <row r="200" spans="1:8" x14ac:dyDescent="0.2">
      <c r="A200" s="97" t="str">
        <f t="array" ref="A200">IFERROR(INDEX('Annex 2 Designated EHV charges'!$A$11:$A$58, MATCH(0, IF(ISBLANK('Annex 2 Designated EHV charges'!$A$11:$A$58),1, COUNTIF(A$4:$A199, 'Annex 2 Designated EHV charges'!$A$11:$A$58)), 0)),"")</f>
        <v/>
      </c>
      <c r="B200" s="97" t="str">
        <f>IF($A200="","",VLOOKUP($A200,'Annex 2 Designated EHV charges'!$A:$O,2,0))</f>
        <v/>
      </c>
      <c r="C200" s="98" t="str">
        <f>IF($A200="","",VLOOKUP($A200,'Annex 2 Designated EHV charges'!$A:$O,3,0))</f>
        <v/>
      </c>
      <c r="D200" s="97" t="str">
        <f>IF($A200="","",VLOOKUP($A200,'Annex 2 Designated EHV charges'!$A:$O,7,0))</f>
        <v/>
      </c>
      <c r="E200" s="102" t="str">
        <f>IFERROR(IF(VLOOKUP($A200,'Annex 2 Designated EHV charges'!$A:$P,9,FALSE)=0,"",VLOOKUP($A200,'Annex 2 Designated EHV charges'!$A:$P,9,FALSE)),"")</f>
        <v/>
      </c>
      <c r="F200" s="103" t="str">
        <f>IFERROR(IF(VLOOKUP($A200,'Annex 2 Designated EHV charges'!$A:$P,10,FALSE)=0,"",VLOOKUP($A200,'Annex 2 Designated EHV charges'!$A:$P,10,FALSE)),"")</f>
        <v/>
      </c>
      <c r="G200" s="104" t="str">
        <f>IFERROR(IF(VLOOKUP($A200,'Annex 2 Designated EHV charges'!$A:$P,11,FALSE)=0,"",VLOOKUP($A200,'Annex 2 Designated EHV charges'!$A:$P,11,FALSE)),"")</f>
        <v/>
      </c>
      <c r="H200" s="104" t="str">
        <f>IFERROR(IF(VLOOKUP($A200,'Annex 2 Designated EHV charges'!$A:$P,12,FALSE)=0,"",VLOOKUP($A200,'Annex 2 Designated EHV charges'!$A:$P,12,FALSE)),"")</f>
        <v/>
      </c>
    </row>
    <row r="201" spans="1:8" x14ac:dyDescent="0.2">
      <c r="A201" s="97" t="str">
        <f t="array" ref="A201">IFERROR(INDEX('Annex 2 Designated EHV charges'!$A$11:$A$58, MATCH(0, IF(ISBLANK('Annex 2 Designated EHV charges'!$A$11:$A$58),1, COUNTIF(A$4:$A200, 'Annex 2 Designated EHV charges'!$A$11:$A$58)), 0)),"")</f>
        <v/>
      </c>
      <c r="B201" s="97" t="str">
        <f>IF($A201="","",VLOOKUP($A201,'Annex 2 Designated EHV charges'!$A:$O,2,0))</f>
        <v/>
      </c>
      <c r="C201" s="98" t="str">
        <f>IF($A201="","",VLOOKUP($A201,'Annex 2 Designated EHV charges'!$A:$O,3,0))</f>
        <v/>
      </c>
      <c r="D201" s="97" t="str">
        <f>IF($A201="","",VLOOKUP($A201,'Annex 2 Designated EHV charges'!$A:$O,7,0))</f>
        <v/>
      </c>
      <c r="E201" s="102" t="str">
        <f>IFERROR(IF(VLOOKUP($A201,'Annex 2 Designated EHV charges'!$A:$P,9,FALSE)=0,"",VLOOKUP($A201,'Annex 2 Designated EHV charges'!$A:$P,9,FALSE)),"")</f>
        <v/>
      </c>
      <c r="F201" s="103" t="str">
        <f>IFERROR(IF(VLOOKUP($A201,'Annex 2 Designated EHV charges'!$A:$P,10,FALSE)=0,"",VLOOKUP($A201,'Annex 2 Designated EHV charges'!$A:$P,10,FALSE)),"")</f>
        <v/>
      </c>
      <c r="G201" s="104" t="str">
        <f>IFERROR(IF(VLOOKUP($A201,'Annex 2 Designated EHV charges'!$A:$P,11,FALSE)=0,"",VLOOKUP($A201,'Annex 2 Designated EHV charges'!$A:$P,11,FALSE)),"")</f>
        <v/>
      </c>
      <c r="H201" s="104" t="str">
        <f>IFERROR(IF(VLOOKUP($A201,'Annex 2 Designated EHV charges'!$A:$P,12,FALSE)=0,"",VLOOKUP($A201,'Annex 2 Designated EHV charges'!$A:$P,12,FALSE)),"")</f>
        <v/>
      </c>
    </row>
    <row r="202" spans="1:8" x14ac:dyDescent="0.2">
      <c r="A202" s="97" t="str">
        <f t="array" ref="A202">IFERROR(INDEX('Annex 2 Designated EHV charges'!$A$11:$A$58, MATCH(0, IF(ISBLANK('Annex 2 Designated EHV charges'!$A$11:$A$58),1, COUNTIF(A$4:$A201, 'Annex 2 Designated EHV charges'!$A$11:$A$58)), 0)),"")</f>
        <v/>
      </c>
      <c r="B202" s="97" t="str">
        <f>IF($A202="","",VLOOKUP($A202,'Annex 2 Designated EHV charges'!$A:$O,2,0))</f>
        <v/>
      </c>
      <c r="C202" s="98" t="str">
        <f>IF($A202="","",VLOOKUP($A202,'Annex 2 Designated EHV charges'!$A:$O,3,0))</f>
        <v/>
      </c>
      <c r="D202" s="97" t="str">
        <f>IF($A202="","",VLOOKUP($A202,'Annex 2 Designated EHV charges'!$A:$O,7,0))</f>
        <v/>
      </c>
      <c r="E202" s="102" t="str">
        <f>IFERROR(IF(VLOOKUP($A202,'Annex 2 Designated EHV charges'!$A:$P,9,FALSE)=0,"",VLOOKUP($A202,'Annex 2 Designated EHV charges'!$A:$P,9,FALSE)),"")</f>
        <v/>
      </c>
      <c r="F202" s="103" t="str">
        <f>IFERROR(IF(VLOOKUP($A202,'Annex 2 Designated EHV charges'!$A:$P,10,FALSE)=0,"",VLOOKUP($A202,'Annex 2 Designated EHV charges'!$A:$P,10,FALSE)),"")</f>
        <v/>
      </c>
      <c r="G202" s="104" t="str">
        <f>IFERROR(IF(VLOOKUP($A202,'Annex 2 Designated EHV charges'!$A:$P,11,FALSE)=0,"",VLOOKUP($A202,'Annex 2 Designated EHV charges'!$A:$P,11,FALSE)),"")</f>
        <v/>
      </c>
      <c r="H202" s="104" t="str">
        <f>IFERROR(IF(VLOOKUP($A202,'Annex 2 Designated EHV charges'!$A:$P,12,FALSE)=0,"",VLOOKUP($A202,'Annex 2 Designated EHV charges'!$A:$P,12,FALSE)),"")</f>
        <v/>
      </c>
    </row>
    <row r="203" spans="1:8" x14ac:dyDescent="0.2">
      <c r="A203" s="97" t="str">
        <f t="array" ref="A203">IFERROR(INDEX('Annex 2 Designated EHV charges'!$A$11:$A$58, MATCH(0, IF(ISBLANK('Annex 2 Designated EHV charges'!$A$11:$A$58),1, COUNTIF(A$4:$A202, 'Annex 2 Designated EHV charges'!$A$11:$A$58)), 0)),"")</f>
        <v/>
      </c>
      <c r="B203" s="97" t="str">
        <f>IF($A203="","",VLOOKUP($A203,'Annex 2 Designated EHV charges'!$A:$O,2,0))</f>
        <v/>
      </c>
      <c r="C203" s="98" t="str">
        <f>IF($A203="","",VLOOKUP($A203,'Annex 2 Designated EHV charges'!$A:$O,3,0))</f>
        <v/>
      </c>
      <c r="D203" s="97" t="str">
        <f>IF($A203="","",VLOOKUP($A203,'Annex 2 Designated EHV charges'!$A:$O,7,0))</f>
        <v/>
      </c>
      <c r="E203" s="102" t="str">
        <f>IFERROR(IF(VLOOKUP($A203,'Annex 2 Designated EHV charges'!$A:$P,9,FALSE)=0,"",VLOOKUP($A203,'Annex 2 Designated EHV charges'!$A:$P,9,FALSE)),"")</f>
        <v/>
      </c>
      <c r="F203" s="103" t="str">
        <f>IFERROR(IF(VLOOKUP($A203,'Annex 2 Designated EHV charges'!$A:$P,10,FALSE)=0,"",VLOOKUP($A203,'Annex 2 Designated EHV charges'!$A:$P,10,FALSE)),"")</f>
        <v/>
      </c>
      <c r="G203" s="104" t="str">
        <f>IFERROR(IF(VLOOKUP($A203,'Annex 2 Designated EHV charges'!$A:$P,11,FALSE)=0,"",VLOOKUP($A203,'Annex 2 Designated EHV charges'!$A:$P,11,FALSE)),"")</f>
        <v/>
      </c>
      <c r="H203" s="104" t="str">
        <f>IFERROR(IF(VLOOKUP($A203,'Annex 2 Designated EHV charges'!$A:$P,12,FALSE)=0,"",VLOOKUP($A203,'Annex 2 Designated EHV charges'!$A:$P,12,FALSE)),"")</f>
        <v/>
      </c>
    </row>
    <row r="204" spans="1:8" x14ac:dyDescent="0.2">
      <c r="A204" s="97" t="str">
        <f t="array" ref="A204">IFERROR(INDEX('Annex 2 Designated EHV charges'!$A$11:$A$58, MATCH(0, IF(ISBLANK('Annex 2 Designated EHV charges'!$A$11:$A$58),1, COUNTIF(A$4:$A203, 'Annex 2 Designated EHV charges'!$A$11:$A$58)), 0)),"")</f>
        <v/>
      </c>
      <c r="B204" s="97" t="str">
        <f>IF($A204="","",VLOOKUP($A204,'Annex 2 Designated EHV charges'!$A:$O,2,0))</f>
        <v/>
      </c>
      <c r="C204" s="98" t="str">
        <f>IF($A204="","",VLOOKUP($A204,'Annex 2 Designated EHV charges'!$A:$O,3,0))</f>
        <v/>
      </c>
      <c r="D204" s="97" t="str">
        <f>IF($A204="","",VLOOKUP($A204,'Annex 2 Designated EHV charges'!$A:$O,7,0))</f>
        <v/>
      </c>
      <c r="E204" s="102" t="str">
        <f>IFERROR(IF(VLOOKUP($A204,'Annex 2 Designated EHV charges'!$A:$P,9,FALSE)=0,"",VLOOKUP($A204,'Annex 2 Designated EHV charges'!$A:$P,9,FALSE)),"")</f>
        <v/>
      </c>
      <c r="F204" s="103" t="str">
        <f>IFERROR(IF(VLOOKUP($A204,'Annex 2 Designated EHV charges'!$A:$P,10,FALSE)=0,"",VLOOKUP($A204,'Annex 2 Designated EHV charges'!$A:$P,10,FALSE)),"")</f>
        <v/>
      </c>
      <c r="G204" s="104" t="str">
        <f>IFERROR(IF(VLOOKUP($A204,'Annex 2 Designated EHV charges'!$A:$P,11,FALSE)=0,"",VLOOKUP($A204,'Annex 2 Designated EHV charges'!$A:$P,11,FALSE)),"")</f>
        <v/>
      </c>
      <c r="H204" s="104" t="str">
        <f>IFERROR(IF(VLOOKUP($A204,'Annex 2 Designated EHV charges'!$A:$P,12,FALSE)=0,"",VLOOKUP($A204,'Annex 2 Designated EHV charges'!$A:$P,12,FALSE)),"")</f>
        <v/>
      </c>
    </row>
    <row r="205" spans="1:8" x14ac:dyDescent="0.2">
      <c r="A205" s="97" t="str">
        <f t="array" ref="A205">IFERROR(INDEX('Annex 2 Designated EHV charges'!$A$11:$A$58, MATCH(0, IF(ISBLANK('Annex 2 Designated EHV charges'!$A$11:$A$58),1, COUNTIF(A$4:$A204, 'Annex 2 Designated EHV charges'!$A$11:$A$58)), 0)),"")</f>
        <v/>
      </c>
      <c r="B205" s="97" t="str">
        <f>IF($A205="","",VLOOKUP($A205,'Annex 2 Designated EHV charges'!$A:$O,2,0))</f>
        <v/>
      </c>
      <c r="C205" s="98" t="str">
        <f>IF($A205="","",VLOOKUP($A205,'Annex 2 Designated EHV charges'!$A:$O,3,0))</f>
        <v/>
      </c>
      <c r="D205" s="97" t="str">
        <f>IF($A205="","",VLOOKUP($A205,'Annex 2 Designated EHV charges'!$A:$O,7,0))</f>
        <v/>
      </c>
      <c r="E205" s="102" t="str">
        <f>IFERROR(IF(VLOOKUP($A205,'Annex 2 Designated EHV charges'!$A:$P,9,FALSE)=0,"",VLOOKUP($A205,'Annex 2 Designated EHV charges'!$A:$P,9,FALSE)),"")</f>
        <v/>
      </c>
      <c r="F205" s="103" t="str">
        <f>IFERROR(IF(VLOOKUP($A205,'Annex 2 Designated EHV charges'!$A:$P,10,FALSE)=0,"",VLOOKUP($A205,'Annex 2 Designated EHV charges'!$A:$P,10,FALSE)),"")</f>
        <v/>
      </c>
      <c r="G205" s="104" t="str">
        <f>IFERROR(IF(VLOOKUP($A205,'Annex 2 Designated EHV charges'!$A:$P,11,FALSE)=0,"",VLOOKUP($A205,'Annex 2 Designated EHV charges'!$A:$P,11,FALSE)),"")</f>
        <v/>
      </c>
      <c r="H205" s="104" t="str">
        <f>IFERROR(IF(VLOOKUP($A205,'Annex 2 Designated EHV charges'!$A:$P,12,FALSE)=0,"",VLOOKUP($A205,'Annex 2 Designated EHV charges'!$A:$P,12,FALSE)),"")</f>
        <v/>
      </c>
    </row>
    <row r="206" spans="1:8" x14ac:dyDescent="0.2">
      <c r="A206" s="97" t="str">
        <f t="array" ref="A206">IFERROR(INDEX('Annex 2 Designated EHV charges'!$A$11:$A$58, MATCH(0, IF(ISBLANK('Annex 2 Designated EHV charges'!$A$11:$A$58),1, COUNTIF(A$4:$A205, 'Annex 2 Designated EHV charges'!$A$11:$A$58)), 0)),"")</f>
        <v/>
      </c>
      <c r="B206" s="97" t="str">
        <f>IF($A206="","",VLOOKUP($A206,'Annex 2 Designated EHV charges'!$A:$O,2,0))</f>
        <v/>
      </c>
      <c r="C206" s="98" t="str">
        <f>IF($A206="","",VLOOKUP($A206,'Annex 2 Designated EHV charges'!$A:$O,3,0))</f>
        <v/>
      </c>
      <c r="D206" s="97" t="str">
        <f>IF($A206="","",VLOOKUP($A206,'Annex 2 Designated EHV charges'!$A:$O,7,0))</f>
        <v/>
      </c>
      <c r="E206" s="102" t="str">
        <f>IFERROR(IF(VLOOKUP($A206,'Annex 2 Designated EHV charges'!$A:$P,9,FALSE)=0,"",VLOOKUP($A206,'Annex 2 Designated EHV charges'!$A:$P,9,FALSE)),"")</f>
        <v/>
      </c>
      <c r="F206" s="103" t="str">
        <f>IFERROR(IF(VLOOKUP($A206,'Annex 2 Designated EHV charges'!$A:$P,10,FALSE)=0,"",VLOOKUP($A206,'Annex 2 Designated EHV charges'!$A:$P,10,FALSE)),"")</f>
        <v/>
      </c>
      <c r="G206" s="104" t="str">
        <f>IFERROR(IF(VLOOKUP($A206,'Annex 2 Designated EHV charges'!$A:$P,11,FALSE)=0,"",VLOOKUP($A206,'Annex 2 Designated EHV charges'!$A:$P,11,FALSE)),"")</f>
        <v/>
      </c>
      <c r="H206" s="104" t="str">
        <f>IFERROR(IF(VLOOKUP($A206,'Annex 2 Designated EHV charges'!$A:$P,12,FALSE)=0,"",VLOOKUP($A206,'Annex 2 Designated EHV charges'!$A:$P,12,FALSE)),"")</f>
        <v/>
      </c>
    </row>
    <row r="207" spans="1:8" x14ac:dyDescent="0.2">
      <c r="A207" s="97" t="str">
        <f t="array" ref="A207">IFERROR(INDEX('Annex 2 Designated EHV charges'!$A$11:$A$58, MATCH(0, IF(ISBLANK('Annex 2 Designated EHV charges'!$A$11:$A$58),1, COUNTIF(A$4:$A206, 'Annex 2 Designated EHV charges'!$A$11:$A$58)), 0)),"")</f>
        <v/>
      </c>
      <c r="B207" s="97" t="str">
        <f>IF($A207="","",VLOOKUP($A207,'Annex 2 Designated EHV charges'!$A:$O,2,0))</f>
        <v/>
      </c>
      <c r="C207" s="98" t="str">
        <f>IF($A207="","",VLOOKUP($A207,'Annex 2 Designated EHV charges'!$A:$O,3,0))</f>
        <v/>
      </c>
      <c r="D207" s="97" t="str">
        <f>IF($A207="","",VLOOKUP($A207,'Annex 2 Designated EHV charges'!$A:$O,7,0))</f>
        <v/>
      </c>
      <c r="E207" s="102" t="str">
        <f>IFERROR(IF(VLOOKUP($A207,'Annex 2 Designated EHV charges'!$A:$P,9,FALSE)=0,"",VLOOKUP($A207,'Annex 2 Designated EHV charges'!$A:$P,9,FALSE)),"")</f>
        <v/>
      </c>
      <c r="F207" s="103" t="str">
        <f>IFERROR(IF(VLOOKUP($A207,'Annex 2 Designated EHV charges'!$A:$P,10,FALSE)=0,"",VLOOKUP($A207,'Annex 2 Designated EHV charges'!$A:$P,10,FALSE)),"")</f>
        <v/>
      </c>
      <c r="G207" s="104" t="str">
        <f>IFERROR(IF(VLOOKUP($A207,'Annex 2 Designated EHV charges'!$A:$P,11,FALSE)=0,"",VLOOKUP($A207,'Annex 2 Designated EHV charges'!$A:$P,11,FALSE)),"")</f>
        <v/>
      </c>
      <c r="H207" s="104" t="str">
        <f>IFERROR(IF(VLOOKUP($A207,'Annex 2 Designated EHV charges'!$A:$P,12,FALSE)=0,"",VLOOKUP($A207,'Annex 2 Designated EHV charges'!$A:$P,12,FALSE)),"")</f>
        <v/>
      </c>
    </row>
    <row r="208" spans="1:8" x14ac:dyDescent="0.2">
      <c r="A208" s="97" t="str">
        <f t="array" ref="A208">IFERROR(INDEX('Annex 2 Designated EHV charges'!$A$11:$A$58, MATCH(0, IF(ISBLANK('Annex 2 Designated EHV charges'!$A$11:$A$58),1, COUNTIF(A$4:$A207, 'Annex 2 Designated EHV charges'!$A$11:$A$58)), 0)),"")</f>
        <v/>
      </c>
      <c r="B208" s="97" t="str">
        <f>IF($A208="","",VLOOKUP($A208,'Annex 2 Designated EHV charges'!$A:$O,2,0))</f>
        <v/>
      </c>
      <c r="C208" s="98" t="str">
        <f>IF($A208="","",VLOOKUP($A208,'Annex 2 Designated EHV charges'!$A:$O,3,0))</f>
        <v/>
      </c>
      <c r="D208" s="97" t="str">
        <f>IF($A208="","",VLOOKUP($A208,'Annex 2 Designated EHV charges'!$A:$O,7,0))</f>
        <v/>
      </c>
      <c r="E208" s="102" t="str">
        <f>IFERROR(IF(VLOOKUP($A208,'Annex 2 Designated EHV charges'!$A:$P,9,FALSE)=0,"",VLOOKUP($A208,'Annex 2 Designated EHV charges'!$A:$P,9,FALSE)),"")</f>
        <v/>
      </c>
      <c r="F208" s="103" t="str">
        <f>IFERROR(IF(VLOOKUP($A208,'Annex 2 Designated EHV charges'!$A:$P,10,FALSE)=0,"",VLOOKUP($A208,'Annex 2 Designated EHV charges'!$A:$P,10,FALSE)),"")</f>
        <v/>
      </c>
      <c r="G208" s="104" t="str">
        <f>IFERROR(IF(VLOOKUP($A208,'Annex 2 Designated EHV charges'!$A:$P,11,FALSE)=0,"",VLOOKUP($A208,'Annex 2 Designated EHV charges'!$A:$P,11,FALSE)),"")</f>
        <v/>
      </c>
      <c r="H208" s="104" t="str">
        <f>IFERROR(IF(VLOOKUP($A208,'Annex 2 Designated EHV charges'!$A:$P,12,FALSE)=0,"",VLOOKUP($A208,'Annex 2 Designated EHV charges'!$A:$P,12,FALSE)),"")</f>
        <v/>
      </c>
    </row>
    <row r="209" spans="1:8" x14ac:dyDescent="0.2">
      <c r="A209" s="97" t="str">
        <f t="array" ref="A209">IFERROR(INDEX('Annex 2 Designated EHV charges'!$A$11:$A$58, MATCH(0, IF(ISBLANK('Annex 2 Designated EHV charges'!$A$11:$A$58),1, COUNTIF(A$4:$A208, 'Annex 2 Designated EHV charges'!$A$11:$A$58)), 0)),"")</f>
        <v/>
      </c>
      <c r="B209" s="97" t="str">
        <f>IF($A209="","",VLOOKUP($A209,'Annex 2 Designated EHV charges'!$A:$O,2,0))</f>
        <v/>
      </c>
      <c r="C209" s="98" t="str">
        <f>IF($A209="","",VLOOKUP($A209,'Annex 2 Designated EHV charges'!$A:$O,3,0))</f>
        <v/>
      </c>
      <c r="D209" s="97" t="str">
        <f>IF($A209="","",VLOOKUP($A209,'Annex 2 Designated EHV charges'!$A:$O,7,0))</f>
        <v/>
      </c>
      <c r="E209" s="102" t="str">
        <f>IFERROR(IF(VLOOKUP($A209,'Annex 2 Designated EHV charges'!$A:$P,9,FALSE)=0,"",VLOOKUP($A209,'Annex 2 Designated EHV charges'!$A:$P,9,FALSE)),"")</f>
        <v/>
      </c>
      <c r="F209" s="103" t="str">
        <f>IFERROR(IF(VLOOKUP($A209,'Annex 2 Designated EHV charges'!$A:$P,10,FALSE)=0,"",VLOOKUP($A209,'Annex 2 Designated EHV charges'!$A:$P,10,FALSE)),"")</f>
        <v/>
      </c>
      <c r="G209" s="104" t="str">
        <f>IFERROR(IF(VLOOKUP($A209,'Annex 2 Designated EHV charges'!$A:$P,11,FALSE)=0,"",VLOOKUP($A209,'Annex 2 Designated EHV charges'!$A:$P,11,FALSE)),"")</f>
        <v/>
      </c>
      <c r="H209" s="104" t="str">
        <f>IFERROR(IF(VLOOKUP($A209,'Annex 2 Designated EHV charges'!$A:$P,12,FALSE)=0,"",VLOOKUP($A209,'Annex 2 Designated EHV charges'!$A:$P,12,FALSE)),"")</f>
        <v/>
      </c>
    </row>
    <row r="210" spans="1:8" x14ac:dyDescent="0.2">
      <c r="A210" s="97" t="str">
        <f t="array" ref="A210">IFERROR(INDEX('Annex 2 Designated EHV charges'!$A$11:$A$58, MATCH(0, IF(ISBLANK('Annex 2 Designated EHV charges'!$A$11:$A$58),1, COUNTIF(A$4:$A209, 'Annex 2 Designated EHV charges'!$A$11:$A$58)), 0)),"")</f>
        <v/>
      </c>
      <c r="B210" s="97" t="str">
        <f>IF($A210="","",VLOOKUP($A210,'Annex 2 Designated EHV charges'!$A:$O,2,0))</f>
        <v/>
      </c>
      <c r="C210" s="98" t="str">
        <f>IF($A210="","",VLOOKUP($A210,'Annex 2 Designated EHV charges'!$A:$O,3,0))</f>
        <v/>
      </c>
      <c r="D210" s="97" t="str">
        <f>IF($A210="","",VLOOKUP($A210,'Annex 2 Designated EHV charges'!$A:$O,7,0))</f>
        <v/>
      </c>
      <c r="E210" s="102" t="str">
        <f>IFERROR(IF(VLOOKUP($A210,'Annex 2 Designated EHV charges'!$A:$P,9,FALSE)=0,"",VLOOKUP($A210,'Annex 2 Designated EHV charges'!$A:$P,9,FALSE)),"")</f>
        <v/>
      </c>
      <c r="F210" s="103" t="str">
        <f>IFERROR(IF(VLOOKUP($A210,'Annex 2 Designated EHV charges'!$A:$P,10,FALSE)=0,"",VLOOKUP($A210,'Annex 2 Designated EHV charges'!$A:$P,10,FALSE)),"")</f>
        <v/>
      </c>
      <c r="G210" s="104" t="str">
        <f>IFERROR(IF(VLOOKUP($A210,'Annex 2 Designated EHV charges'!$A:$P,11,FALSE)=0,"",VLOOKUP($A210,'Annex 2 Designated EHV charges'!$A:$P,11,FALSE)),"")</f>
        <v/>
      </c>
      <c r="H210" s="104" t="str">
        <f>IFERROR(IF(VLOOKUP($A210,'Annex 2 Designated EHV charges'!$A:$P,12,FALSE)=0,"",VLOOKUP($A210,'Annex 2 Designated EHV charges'!$A:$P,12,FALSE)),"")</f>
        <v/>
      </c>
    </row>
    <row r="211" spans="1:8" x14ac:dyDescent="0.2">
      <c r="A211" s="97" t="str">
        <f t="array" ref="A211">IFERROR(INDEX('Annex 2 Designated EHV charges'!$A$11:$A$58, MATCH(0, IF(ISBLANK('Annex 2 Designated EHV charges'!$A$11:$A$58),1, COUNTIF(A$4:$A210, 'Annex 2 Designated EHV charges'!$A$11:$A$58)), 0)),"")</f>
        <v/>
      </c>
      <c r="B211" s="97" t="str">
        <f>IF($A211="","",VLOOKUP($A211,'Annex 2 Designated EHV charges'!$A:$O,2,0))</f>
        <v/>
      </c>
      <c r="C211" s="98" t="str">
        <f>IF($A211="","",VLOOKUP($A211,'Annex 2 Designated EHV charges'!$A:$O,3,0))</f>
        <v/>
      </c>
      <c r="D211" s="97" t="str">
        <f>IF($A211="","",VLOOKUP($A211,'Annex 2 Designated EHV charges'!$A:$O,7,0))</f>
        <v/>
      </c>
      <c r="E211" s="102" t="str">
        <f>IFERROR(IF(VLOOKUP($A211,'Annex 2 Designated EHV charges'!$A:$P,9,FALSE)=0,"",VLOOKUP($A211,'Annex 2 Designated EHV charges'!$A:$P,9,FALSE)),"")</f>
        <v/>
      </c>
      <c r="F211" s="103" t="str">
        <f>IFERROR(IF(VLOOKUP($A211,'Annex 2 Designated EHV charges'!$A:$P,10,FALSE)=0,"",VLOOKUP($A211,'Annex 2 Designated EHV charges'!$A:$P,10,FALSE)),"")</f>
        <v/>
      </c>
      <c r="G211" s="104" t="str">
        <f>IFERROR(IF(VLOOKUP($A211,'Annex 2 Designated EHV charges'!$A:$P,11,FALSE)=0,"",VLOOKUP($A211,'Annex 2 Designated EHV charges'!$A:$P,11,FALSE)),"")</f>
        <v/>
      </c>
      <c r="H211" s="104" t="str">
        <f>IFERROR(IF(VLOOKUP($A211,'Annex 2 Designated EHV charges'!$A:$P,12,FALSE)=0,"",VLOOKUP($A211,'Annex 2 Designated EHV charges'!$A:$P,12,FALSE)),"")</f>
        <v/>
      </c>
    </row>
    <row r="212" spans="1:8" x14ac:dyDescent="0.2">
      <c r="A212" s="97" t="str">
        <f t="array" ref="A212">IFERROR(INDEX('Annex 2 Designated EHV charges'!$A$11:$A$58, MATCH(0, IF(ISBLANK('Annex 2 Designated EHV charges'!$A$11:$A$58),1, COUNTIF(A$4:$A211, 'Annex 2 Designated EHV charges'!$A$11:$A$58)), 0)),"")</f>
        <v/>
      </c>
      <c r="B212" s="97" t="str">
        <f>IF($A212="","",VLOOKUP($A212,'Annex 2 Designated EHV charges'!$A:$O,2,0))</f>
        <v/>
      </c>
      <c r="C212" s="98" t="str">
        <f>IF($A212="","",VLOOKUP($A212,'Annex 2 Designated EHV charges'!$A:$O,3,0))</f>
        <v/>
      </c>
      <c r="D212" s="97" t="str">
        <f>IF($A212="","",VLOOKUP($A212,'Annex 2 Designated EHV charges'!$A:$O,7,0))</f>
        <v/>
      </c>
      <c r="E212" s="102" t="str">
        <f>IFERROR(IF(VLOOKUP($A212,'Annex 2 Designated EHV charges'!$A:$P,9,FALSE)=0,"",VLOOKUP($A212,'Annex 2 Designated EHV charges'!$A:$P,9,FALSE)),"")</f>
        <v/>
      </c>
      <c r="F212" s="103" t="str">
        <f>IFERROR(IF(VLOOKUP($A212,'Annex 2 Designated EHV charges'!$A:$P,10,FALSE)=0,"",VLOOKUP($A212,'Annex 2 Designated EHV charges'!$A:$P,10,FALSE)),"")</f>
        <v/>
      </c>
      <c r="G212" s="104" t="str">
        <f>IFERROR(IF(VLOOKUP($A212,'Annex 2 Designated EHV charges'!$A:$P,11,FALSE)=0,"",VLOOKUP($A212,'Annex 2 Designated EHV charges'!$A:$P,11,FALSE)),"")</f>
        <v/>
      </c>
      <c r="H212" s="104" t="str">
        <f>IFERROR(IF(VLOOKUP($A212,'Annex 2 Designated EHV charges'!$A:$P,12,FALSE)=0,"",VLOOKUP($A212,'Annex 2 Designated EHV charges'!$A:$P,12,FALSE)),"")</f>
        <v/>
      </c>
    </row>
    <row r="213" spans="1:8" x14ac:dyDescent="0.2">
      <c r="A213" s="97" t="str">
        <f t="array" ref="A213">IFERROR(INDEX('Annex 2 Designated EHV charges'!$A$11:$A$58, MATCH(0, IF(ISBLANK('Annex 2 Designated EHV charges'!$A$11:$A$58),1, COUNTIF(A$4:$A212, 'Annex 2 Designated EHV charges'!$A$11:$A$58)), 0)),"")</f>
        <v/>
      </c>
      <c r="B213" s="97" t="str">
        <f>IF($A213="","",VLOOKUP($A213,'Annex 2 Designated EHV charges'!$A:$O,2,0))</f>
        <v/>
      </c>
      <c r="C213" s="98" t="str">
        <f>IF($A213="","",VLOOKUP($A213,'Annex 2 Designated EHV charges'!$A:$O,3,0))</f>
        <v/>
      </c>
      <c r="D213" s="97" t="str">
        <f>IF($A213="","",VLOOKUP($A213,'Annex 2 Designated EHV charges'!$A:$O,7,0))</f>
        <v/>
      </c>
      <c r="E213" s="102" t="str">
        <f>IFERROR(IF(VLOOKUP($A213,'Annex 2 Designated EHV charges'!$A:$P,9,FALSE)=0,"",VLOOKUP($A213,'Annex 2 Designated EHV charges'!$A:$P,9,FALSE)),"")</f>
        <v/>
      </c>
      <c r="F213" s="103" t="str">
        <f>IFERROR(IF(VLOOKUP($A213,'Annex 2 Designated EHV charges'!$A:$P,10,FALSE)=0,"",VLOOKUP($A213,'Annex 2 Designated EHV charges'!$A:$P,10,FALSE)),"")</f>
        <v/>
      </c>
      <c r="G213" s="104" t="str">
        <f>IFERROR(IF(VLOOKUP($A213,'Annex 2 Designated EHV charges'!$A:$P,11,FALSE)=0,"",VLOOKUP($A213,'Annex 2 Designated EHV charges'!$A:$P,11,FALSE)),"")</f>
        <v/>
      </c>
      <c r="H213" s="104" t="str">
        <f>IFERROR(IF(VLOOKUP($A213,'Annex 2 Designated EHV charges'!$A:$P,12,FALSE)=0,"",VLOOKUP($A213,'Annex 2 Designated EHV charges'!$A:$P,12,FALSE)),"")</f>
        <v/>
      </c>
    </row>
    <row r="214" spans="1:8" x14ac:dyDescent="0.2">
      <c r="A214" s="97" t="str">
        <f t="array" ref="A214">IFERROR(INDEX('Annex 2 Designated EHV charges'!$A$11:$A$58, MATCH(0, IF(ISBLANK('Annex 2 Designated EHV charges'!$A$11:$A$58),1, COUNTIF(A$4:$A213, 'Annex 2 Designated EHV charges'!$A$11:$A$58)), 0)),"")</f>
        <v/>
      </c>
      <c r="B214" s="97" t="str">
        <f>IF($A214="","",VLOOKUP($A214,'Annex 2 Designated EHV charges'!$A:$O,2,0))</f>
        <v/>
      </c>
      <c r="C214" s="98" t="str">
        <f>IF($A214="","",VLOOKUP($A214,'Annex 2 Designated EHV charges'!$A:$O,3,0))</f>
        <v/>
      </c>
      <c r="D214" s="97" t="str">
        <f>IF($A214="","",VLOOKUP($A214,'Annex 2 Designated EHV charges'!$A:$O,7,0))</f>
        <v/>
      </c>
      <c r="E214" s="102" t="str">
        <f>IFERROR(IF(VLOOKUP($A214,'Annex 2 Designated EHV charges'!$A:$P,9,FALSE)=0,"",VLOOKUP($A214,'Annex 2 Designated EHV charges'!$A:$P,9,FALSE)),"")</f>
        <v/>
      </c>
      <c r="F214" s="103" t="str">
        <f>IFERROR(IF(VLOOKUP($A214,'Annex 2 Designated EHV charges'!$A:$P,10,FALSE)=0,"",VLOOKUP($A214,'Annex 2 Designated EHV charges'!$A:$P,10,FALSE)),"")</f>
        <v/>
      </c>
      <c r="G214" s="104" t="str">
        <f>IFERROR(IF(VLOOKUP($A214,'Annex 2 Designated EHV charges'!$A:$P,11,FALSE)=0,"",VLOOKUP($A214,'Annex 2 Designated EHV charges'!$A:$P,11,FALSE)),"")</f>
        <v/>
      </c>
      <c r="H214" s="104" t="str">
        <f>IFERROR(IF(VLOOKUP($A214,'Annex 2 Designated EHV charges'!$A:$P,12,FALSE)=0,"",VLOOKUP($A214,'Annex 2 Designated EHV charges'!$A:$P,12,FALSE)),"")</f>
        <v/>
      </c>
    </row>
    <row r="215" spans="1:8" x14ac:dyDescent="0.2">
      <c r="A215" s="97" t="str">
        <f t="array" ref="A215">IFERROR(INDEX('Annex 2 Designated EHV charges'!$A$11:$A$58, MATCH(0, IF(ISBLANK('Annex 2 Designated EHV charges'!$A$11:$A$58),1, COUNTIF(A$4:$A214, 'Annex 2 Designated EHV charges'!$A$11:$A$58)), 0)),"")</f>
        <v/>
      </c>
      <c r="B215" s="97" t="str">
        <f>IF($A215="","",VLOOKUP($A215,'Annex 2 Designated EHV charges'!$A:$O,2,0))</f>
        <v/>
      </c>
      <c r="C215" s="98" t="str">
        <f>IF($A215="","",VLOOKUP($A215,'Annex 2 Designated EHV charges'!$A:$O,3,0))</f>
        <v/>
      </c>
      <c r="D215" s="97" t="str">
        <f>IF($A215="","",VLOOKUP($A215,'Annex 2 Designated EHV charges'!$A:$O,7,0))</f>
        <v/>
      </c>
      <c r="E215" s="102" t="str">
        <f>IFERROR(IF(VLOOKUP($A215,'Annex 2 Designated EHV charges'!$A:$P,9,FALSE)=0,"",VLOOKUP($A215,'Annex 2 Designated EHV charges'!$A:$P,9,FALSE)),"")</f>
        <v/>
      </c>
      <c r="F215" s="103" t="str">
        <f>IFERROR(IF(VLOOKUP($A215,'Annex 2 Designated EHV charges'!$A:$P,10,FALSE)=0,"",VLOOKUP($A215,'Annex 2 Designated EHV charges'!$A:$P,10,FALSE)),"")</f>
        <v/>
      </c>
      <c r="G215" s="104" t="str">
        <f>IFERROR(IF(VLOOKUP($A215,'Annex 2 Designated EHV charges'!$A:$P,11,FALSE)=0,"",VLOOKUP($A215,'Annex 2 Designated EHV charges'!$A:$P,11,FALSE)),"")</f>
        <v/>
      </c>
      <c r="H215" s="104" t="str">
        <f>IFERROR(IF(VLOOKUP($A215,'Annex 2 Designated EHV charges'!$A:$P,12,FALSE)=0,"",VLOOKUP($A215,'Annex 2 Designated EHV charges'!$A:$P,12,FALSE)),"")</f>
        <v/>
      </c>
    </row>
    <row r="216" spans="1:8" x14ac:dyDescent="0.2">
      <c r="A216" s="97" t="str">
        <f t="array" ref="A216">IFERROR(INDEX('Annex 2 Designated EHV charges'!$A$11:$A$58, MATCH(0, IF(ISBLANK('Annex 2 Designated EHV charges'!$A$11:$A$58),1, COUNTIF(A$4:$A215, 'Annex 2 Designated EHV charges'!$A$11:$A$58)), 0)),"")</f>
        <v/>
      </c>
      <c r="B216" s="97" t="str">
        <f>IF($A216="","",VLOOKUP($A216,'Annex 2 Designated EHV charges'!$A:$O,2,0))</f>
        <v/>
      </c>
      <c r="C216" s="98" t="str">
        <f>IF($A216="","",VLOOKUP($A216,'Annex 2 Designated EHV charges'!$A:$O,3,0))</f>
        <v/>
      </c>
      <c r="D216" s="97" t="str">
        <f>IF($A216="","",VLOOKUP($A216,'Annex 2 Designated EHV charges'!$A:$O,7,0))</f>
        <v/>
      </c>
      <c r="E216" s="102" t="str">
        <f>IFERROR(IF(VLOOKUP($A216,'Annex 2 Designated EHV charges'!$A:$P,9,FALSE)=0,"",VLOOKUP($A216,'Annex 2 Designated EHV charges'!$A:$P,9,FALSE)),"")</f>
        <v/>
      </c>
      <c r="F216" s="103" t="str">
        <f>IFERROR(IF(VLOOKUP($A216,'Annex 2 Designated EHV charges'!$A:$P,10,FALSE)=0,"",VLOOKUP($A216,'Annex 2 Designated EHV charges'!$A:$P,10,FALSE)),"")</f>
        <v/>
      </c>
      <c r="G216" s="104" t="str">
        <f>IFERROR(IF(VLOOKUP($A216,'Annex 2 Designated EHV charges'!$A:$P,11,FALSE)=0,"",VLOOKUP($A216,'Annex 2 Designated EHV charges'!$A:$P,11,FALSE)),"")</f>
        <v/>
      </c>
      <c r="H216" s="104" t="str">
        <f>IFERROR(IF(VLOOKUP($A216,'Annex 2 Designated EHV charges'!$A:$P,12,FALSE)=0,"",VLOOKUP($A216,'Annex 2 Designated EHV charges'!$A:$P,12,FALSE)),"")</f>
        <v/>
      </c>
    </row>
    <row r="217" spans="1:8" x14ac:dyDescent="0.2">
      <c r="A217" s="97" t="str">
        <f t="array" ref="A217">IFERROR(INDEX('Annex 2 Designated EHV charges'!$A$11:$A$58, MATCH(0, IF(ISBLANK('Annex 2 Designated EHV charges'!$A$11:$A$58),1, COUNTIF(A$4:$A216, 'Annex 2 Designated EHV charges'!$A$11:$A$58)), 0)),"")</f>
        <v/>
      </c>
      <c r="B217" s="97" t="str">
        <f>IF($A217="","",VLOOKUP($A217,'Annex 2 Designated EHV charges'!$A:$O,2,0))</f>
        <v/>
      </c>
      <c r="C217" s="98" t="str">
        <f>IF($A217="","",VLOOKUP($A217,'Annex 2 Designated EHV charges'!$A:$O,3,0))</f>
        <v/>
      </c>
      <c r="D217" s="97" t="str">
        <f>IF($A217="","",VLOOKUP($A217,'Annex 2 Designated EHV charges'!$A:$O,7,0))</f>
        <v/>
      </c>
      <c r="E217" s="102" t="str">
        <f>IFERROR(IF(VLOOKUP($A217,'Annex 2 Designated EHV charges'!$A:$P,9,FALSE)=0,"",VLOOKUP($A217,'Annex 2 Designated EHV charges'!$A:$P,9,FALSE)),"")</f>
        <v/>
      </c>
      <c r="F217" s="103" t="str">
        <f>IFERROR(IF(VLOOKUP($A217,'Annex 2 Designated EHV charges'!$A:$P,10,FALSE)=0,"",VLOOKUP($A217,'Annex 2 Designated EHV charges'!$A:$P,10,FALSE)),"")</f>
        <v/>
      </c>
      <c r="G217" s="104" t="str">
        <f>IFERROR(IF(VLOOKUP($A217,'Annex 2 Designated EHV charges'!$A:$P,11,FALSE)=0,"",VLOOKUP($A217,'Annex 2 Designated EHV charges'!$A:$P,11,FALSE)),"")</f>
        <v/>
      </c>
      <c r="H217" s="104" t="str">
        <f>IFERROR(IF(VLOOKUP($A217,'Annex 2 Designated EHV charges'!$A:$P,12,FALSE)=0,"",VLOOKUP($A217,'Annex 2 Designated EHV charges'!$A:$P,12,FALSE)),"")</f>
        <v/>
      </c>
    </row>
    <row r="218" spans="1:8" x14ac:dyDescent="0.2">
      <c r="A218" s="97" t="str">
        <f t="array" ref="A218">IFERROR(INDEX('Annex 2 Designated EHV charges'!$A$11:$A$58, MATCH(0, IF(ISBLANK('Annex 2 Designated EHV charges'!$A$11:$A$58),1, COUNTIF(A$4:$A217, 'Annex 2 Designated EHV charges'!$A$11:$A$58)), 0)),"")</f>
        <v/>
      </c>
      <c r="B218" s="97" t="str">
        <f>IF($A218="","",VLOOKUP($A218,'Annex 2 Designated EHV charges'!$A:$O,2,0))</f>
        <v/>
      </c>
      <c r="C218" s="98" t="str">
        <f>IF($A218="","",VLOOKUP($A218,'Annex 2 Designated EHV charges'!$A:$O,3,0))</f>
        <v/>
      </c>
      <c r="D218" s="97" t="str">
        <f>IF($A218="","",VLOOKUP($A218,'Annex 2 Designated EHV charges'!$A:$O,7,0))</f>
        <v/>
      </c>
      <c r="E218" s="102" t="str">
        <f>IFERROR(IF(VLOOKUP($A218,'Annex 2 Designated EHV charges'!$A:$P,9,FALSE)=0,"",VLOOKUP($A218,'Annex 2 Designated EHV charges'!$A:$P,9,FALSE)),"")</f>
        <v/>
      </c>
      <c r="F218" s="103" t="str">
        <f>IFERROR(IF(VLOOKUP($A218,'Annex 2 Designated EHV charges'!$A:$P,10,FALSE)=0,"",VLOOKUP($A218,'Annex 2 Designated EHV charges'!$A:$P,10,FALSE)),"")</f>
        <v/>
      </c>
      <c r="G218" s="104" t="str">
        <f>IFERROR(IF(VLOOKUP($A218,'Annex 2 Designated EHV charges'!$A:$P,11,FALSE)=0,"",VLOOKUP($A218,'Annex 2 Designated EHV charges'!$A:$P,11,FALSE)),"")</f>
        <v/>
      </c>
      <c r="H218" s="104" t="str">
        <f>IFERROR(IF(VLOOKUP($A218,'Annex 2 Designated EHV charges'!$A:$P,12,FALSE)=0,"",VLOOKUP($A218,'Annex 2 Designated EHV charges'!$A:$P,12,FALSE)),"")</f>
        <v/>
      </c>
    </row>
    <row r="219" spans="1:8" x14ac:dyDescent="0.2">
      <c r="A219" s="97" t="str">
        <f t="array" ref="A219">IFERROR(INDEX('Annex 2 Designated EHV charges'!$A$11:$A$58, MATCH(0, IF(ISBLANK('Annex 2 Designated EHV charges'!$A$11:$A$58),1, COUNTIF(A$4:$A218, 'Annex 2 Designated EHV charges'!$A$11:$A$58)), 0)),"")</f>
        <v/>
      </c>
      <c r="B219" s="97" t="str">
        <f>IF($A219="","",VLOOKUP($A219,'Annex 2 Designated EHV charges'!$A:$O,2,0))</f>
        <v/>
      </c>
      <c r="C219" s="98" t="str">
        <f>IF($A219="","",VLOOKUP($A219,'Annex 2 Designated EHV charges'!$A:$O,3,0))</f>
        <v/>
      </c>
      <c r="D219" s="97" t="str">
        <f>IF($A219="","",VLOOKUP($A219,'Annex 2 Designated EHV charges'!$A:$O,7,0))</f>
        <v/>
      </c>
      <c r="E219" s="102" t="str">
        <f>IFERROR(IF(VLOOKUP($A219,'Annex 2 Designated EHV charges'!$A:$P,9,FALSE)=0,"",VLOOKUP($A219,'Annex 2 Designated EHV charges'!$A:$P,9,FALSE)),"")</f>
        <v/>
      </c>
      <c r="F219" s="103" t="str">
        <f>IFERROR(IF(VLOOKUP($A219,'Annex 2 Designated EHV charges'!$A:$P,10,FALSE)=0,"",VLOOKUP($A219,'Annex 2 Designated EHV charges'!$A:$P,10,FALSE)),"")</f>
        <v/>
      </c>
      <c r="G219" s="104" t="str">
        <f>IFERROR(IF(VLOOKUP($A219,'Annex 2 Designated EHV charges'!$A:$P,11,FALSE)=0,"",VLOOKUP($A219,'Annex 2 Designated EHV charges'!$A:$P,11,FALSE)),"")</f>
        <v/>
      </c>
      <c r="H219" s="104" t="str">
        <f>IFERROR(IF(VLOOKUP($A219,'Annex 2 Designated EHV charges'!$A:$P,12,FALSE)=0,"",VLOOKUP($A219,'Annex 2 Designated EHV charges'!$A:$P,12,FALSE)),"")</f>
        <v/>
      </c>
    </row>
    <row r="220" spans="1:8" x14ac:dyDescent="0.2">
      <c r="A220" s="97" t="str">
        <f t="array" ref="A220">IFERROR(INDEX('Annex 2 Designated EHV charges'!$A$11:$A$58, MATCH(0, IF(ISBLANK('Annex 2 Designated EHV charges'!$A$11:$A$58),1, COUNTIF(A$4:$A219, 'Annex 2 Designated EHV charges'!$A$11:$A$58)), 0)),"")</f>
        <v/>
      </c>
      <c r="B220" s="97" t="str">
        <f>IF($A220="","",VLOOKUP($A220,'Annex 2 Designated EHV charges'!$A:$O,2,0))</f>
        <v/>
      </c>
      <c r="C220" s="98" t="str">
        <f>IF($A220="","",VLOOKUP($A220,'Annex 2 Designated EHV charges'!$A:$O,3,0))</f>
        <v/>
      </c>
      <c r="D220" s="97" t="str">
        <f>IF($A220="","",VLOOKUP($A220,'Annex 2 Designated EHV charges'!$A:$O,7,0))</f>
        <v/>
      </c>
      <c r="E220" s="102" t="str">
        <f>IFERROR(IF(VLOOKUP($A220,'Annex 2 Designated EHV charges'!$A:$P,9,FALSE)=0,"",VLOOKUP($A220,'Annex 2 Designated EHV charges'!$A:$P,9,FALSE)),"")</f>
        <v/>
      </c>
      <c r="F220" s="103" t="str">
        <f>IFERROR(IF(VLOOKUP($A220,'Annex 2 Designated EHV charges'!$A:$P,10,FALSE)=0,"",VLOOKUP($A220,'Annex 2 Designated EHV charges'!$A:$P,10,FALSE)),"")</f>
        <v/>
      </c>
      <c r="G220" s="104" t="str">
        <f>IFERROR(IF(VLOOKUP($A220,'Annex 2 Designated EHV charges'!$A:$P,11,FALSE)=0,"",VLOOKUP($A220,'Annex 2 Designated EHV charges'!$A:$P,11,FALSE)),"")</f>
        <v/>
      </c>
      <c r="H220" s="104" t="str">
        <f>IFERROR(IF(VLOOKUP($A220,'Annex 2 Designated EHV charges'!$A:$P,12,FALSE)=0,"",VLOOKUP($A220,'Annex 2 Designated EHV charges'!$A:$P,12,FALSE)),"")</f>
        <v/>
      </c>
    </row>
    <row r="221" spans="1:8" x14ac:dyDescent="0.2">
      <c r="A221" s="97" t="str">
        <f t="array" ref="A221">IFERROR(INDEX('Annex 2 Designated EHV charges'!$A$11:$A$58, MATCH(0, IF(ISBLANK('Annex 2 Designated EHV charges'!$A$11:$A$58),1, COUNTIF(A$4:$A220, 'Annex 2 Designated EHV charges'!$A$11:$A$58)), 0)),"")</f>
        <v/>
      </c>
      <c r="B221" s="97" t="str">
        <f>IF($A221="","",VLOOKUP($A221,'Annex 2 Designated EHV charges'!$A:$O,2,0))</f>
        <v/>
      </c>
      <c r="C221" s="98" t="str">
        <f>IF($A221="","",VLOOKUP($A221,'Annex 2 Designated EHV charges'!$A:$O,3,0))</f>
        <v/>
      </c>
      <c r="D221" s="97" t="str">
        <f>IF($A221="","",VLOOKUP($A221,'Annex 2 Designated EHV charges'!$A:$O,7,0))</f>
        <v/>
      </c>
      <c r="E221" s="102" t="str">
        <f>IFERROR(IF(VLOOKUP($A221,'Annex 2 Designated EHV charges'!$A:$P,9,FALSE)=0,"",VLOOKUP($A221,'Annex 2 Designated EHV charges'!$A:$P,9,FALSE)),"")</f>
        <v/>
      </c>
      <c r="F221" s="103" t="str">
        <f>IFERROR(IF(VLOOKUP($A221,'Annex 2 Designated EHV charges'!$A:$P,10,FALSE)=0,"",VLOOKUP($A221,'Annex 2 Designated EHV charges'!$A:$P,10,FALSE)),"")</f>
        <v/>
      </c>
      <c r="G221" s="104" t="str">
        <f>IFERROR(IF(VLOOKUP($A221,'Annex 2 Designated EHV charges'!$A:$P,11,FALSE)=0,"",VLOOKUP($A221,'Annex 2 Designated EHV charges'!$A:$P,11,FALSE)),"")</f>
        <v/>
      </c>
      <c r="H221" s="104" t="str">
        <f>IFERROR(IF(VLOOKUP($A221,'Annex 2 Designated EHV charges'!$A:$P,12,FALSE)=0,"",VLOOKUP($A221,'Annex 2 Designated EHV charges'!$A:$P,12,FALSE)),"")</f>
        <v/>
      </c>
    </row>
    <row r="222" spans="1:8" x14ac:dyDescent="0.2">
      <c r="A222" s="97" t="str">
        <f t="array" ref="A222">IFERROR(INDEX('Annex 2 Designated EHV charges'!$A$11:$A$58, MATCH(0, IF(ISBLANK('Annex 2 Designated EHV charges'!$A$11:$A$58),1, COUNTIF(A$4:$A221, 'Annex 2 Designated EHV charges'!$A$11:$A$58)), 0)),"")</f>
        <v/>
      </c>
      <c r="B222" s="97" t="str">
        <f>IF($A222="","",VLOOKUP($A222,'Annex 2 Designated EHV charges'!$A:$O,2,0))</f>
        <v/>
      </c>
      <c r="C222" s="98" t="str">
        <f>IF($A222="","",VLOOKUP($A222,'Annex 2 Designated EHV charges'!$A:$O,3,0))</f>
        <v/>
      </c>
      <c r="D222" s="97" t="str">
        <f>IF($A222="","",VLOOKUP($A222,'Annex 2 Designated EHV charges'!$A:$O,7,0))</f>
        <v/>
      </c>
      <c r="E222" s="102" t="str">
        <f>IFERROR(IF(VLOOKUP($A222,'Annex 2 Designated EHV charges'!$A:$P,9,FALSE)=0,"",VLOOKUP($A222,'Annex 2 Designated EHV charges'!$A:$P,9,FALSE)),"")</f>
        <v/>
      </c>
      <c r="F222" s="103" t="str">
        <f>IFERROR(IF(VLOOKUP($A222,'Annex 2 Designated EHV charges'!$A:$P,10,FALSE)=0,"",VLOOKUP($A222,'Annex 2 Designated EHV charges'!$A:$P,10,FALSE)),"")</f>
        <v/>
      </c>
      <c r="G222" s="104" t="str">
        <f>IFERROR(IF(VLOOKUP($A222,'Annex 2 Designated EHV charges'!$A:$P,11,FALSE)=0,"",VLOOKUP($A222,'Annex 2 Designated EHV charges'!$A:$P,11,FALSE)),"")</f>
        <v/>
      </c>
      <c r="H222" s="104" t="str">
        <f>IFERROR(IF(VLOOKUP($A222,'Annex 2 Designated EHV charges'!$A:$P,12,FALSE)=0,"",VLOOKUP($A222,'Annex 2 Designated EHV charges'!$A:$P,12,FALSE)),"")</f>
        <v/>
      </c>
    </row>
    <row r="223" spans="1:8" x14ac:dyDescent="0.2">
      <c r="A223" s="97" t="str">
        <f t="array" ref="A223">IFERROR(INDEX('Annex 2 Designated EHV charges'!$A$11:$A$58, MATCH(0, IF(ISBLANK('Annex 2 Designated EHV charges'!$A$11:$A$58),1, COUNTIF(A$4:$A222, 'Annex 2 Designated EHV charges'!$A$11:$A$58)), 0)),"")</f>
        <v/>
      </c>
      <c r="B223" s="97" t="str">
        <f>IF($A223="","",VLOOKUP($A223,'Annex 2 Designated EHV charges'!$A:$O,2,0))</f>
        <v/>
      </c>
      <c r="C223" s="98" t="str">
        <f>IF($A223="","",VLOOKUP($A223,'Annex 2 Designated EHV charges'!$A:$O,3,0))</f>
        <v/>
      </c>
      <c r="D223" s="97" t="str">
        <f>IF($A223="","",VLOOKUP($A223,'Annex 2 Designated EHV charges'!$A:$O,7,0))</f>
        <v/>
      </c>
      <c r="E223" s="102" t="str">
        <f>IFERROR(IF(VLOOKUP($A223,'Annex 2 Designated EHV charges'!$A:$P,9,FALSE)=0,"",VLOOKUP($A223,'Annex 2 Designated EHV charges'!$A:$P,9,FALSE)),"")</f>
        <v/>
      </c>
      <c r="F223" s="103" t="str">
        <f>IFERROR(IF(VLOOKUP($A223,'Annex 2 Designated EHV charges'!$A:$P,10,FALSE)=0,"",VLOOKUP($A223,'Annex 2 Designated EHV charges'!$A:$P,10,FALSE)),"")</f>
        <v/>
      </c>
      <c r="G223" s="104" t="str">
        <f>IFERROR(IF(VLOOKUP($A223,'Annex 2 Designated EHV charges'!$A:$P,11,FALSE)=0,"",VLOOKUP($A223,'Annex 2 Designated EHV charges'!$A:$P,11,FALSE)),"")</f>
        <v/>
      </c>
      <c r="H223" s="104" t="str">
        <f>IFERROR(IF(VLOOKUP($A223,'Annex 2 Designated EHV charges'!$A:$P,12,FALSE)=0,"",VLOOKUP($A223,'Annex 2 Designated EHV charges'!$A:$P,12,FALSE)),"")</f>
        <v/>
      </c>
    </row>
    <row r="224" spans="1:8" x14ac:dyDescent="0.2">
      <c r="A224" s="97" t="str">
        <f t="array" ref="A224">IFERROR(INDEX('Annex 2 Designated EHV charges'!$A$11:$A$58, MATCH(0, IF(ISBLANK('Annex 2 Designated EHV charges'!$A$11:$A$58),1, COUNTIF(A$4:$A223, 'Annex 2 Designated EHV charges'!$A$11:$A$58)), 0)),"")</f>
        <v/>
      </c>
      <c r="B224" s="97" t="str">
        <f>IF($A224="","",VLOOKUP($A224,'Annex 2 Designated EHV charges'!$A:$O,2,0))</f>
        <v/>
      </c>
      <c r="C224" s="98" t="str">
        <f>IF($A224="","",VLOOKUP($A224,'Annex 2 Designated EHV charges'!$A:$O,3,0))</f>
        <v/>
      </c>
      <c r="D224" s="97" t="str">
        <f>IF($A224="","",VLOOKUP($A224,'Annex 2 Designated EHV charges'!$A:$O,7,0))</f>
        <v/>
      </c>
      <c r="E224" s="102" t="str">
        <f>IFERROR(IF(VLOOKUP($A224,'Annex 2 Designated EHV charges'!$A:$P,9,FALSE)=0,"",VLOOKUP($A224,'Annex 2 Designated EHV charges'!$A:$P,9,FALSE)),"")</f>
        <v/>
      </c>
      <c r="F224" s="103" t="str">
        <f>IFERROR(IF(VLOOKUP($A224,'Annex 2 Designated EHV charges'!$A:$P,10,FALSE)=0,"",VLOOKUP($A224,'Annex 2 Designated EHV charges'!$A:$P,10,FALSE)),"")</f>
        <v/>
      </c>
      <c r="G224" s="104" t="str">
        <f>IFERROR(IF(VLOOKUP($A224,'Annex 2 Designated EHV charges'!$A:$P,11,FALSE)=0,"",VLOOKUP($A224,'Annex 2 Designated EHV charges'!$A:$P,11,FALSE)),"")</f>
        <v/>
      </c>
      <c r="H224" s="104" t="str">
        <f>IFERROR(IF(VLOOKUP($A224,'Annex 2 Designated EHV charges'!$A:$P,12,FALSE)=0,"",VLOOKUP($A224,'Annex 2 Designated EHV charges'!$A:$P,12,FALSE)),"")</f>
        <v/>
      </c>
    </row>
    <row r="225" spans="1:8" x14ac:dyDescent="0.2">
      <c r="A225" s="97" t="str">
        <f t="array" ref="A225">IFERROR(INDEX('Annex 2 Designated EHV charges'!$A$11:$A$58, MATCH(0, IF(ISBLANK('Annex 2 Designated EHV charges'!$A$11:$A$58),1, COUNTIF(A$4:$A224, 'Annex 2 Designated EHV charges'!$A$11:$A$58)), 0)),"")</f>
        <v/>
      </c>
      <c r="B225" s="97" t="str">
        <f>IF($A225="","",VLOOKUP($A225,'Annex 2 Designated EHV charges'!$A:$O,2,0))</f>
        <v/>
      </c>
      <c r="C225" s="98" t="str">
        <f>IF($A225="","",VLOOKUP($A225,'Annex 2 Designated EHV charges'!$A:$O,3,0))</f>
        <v/>
      </c>
      <c r="D225" s="97" t="str">
        <f>IF($A225="","",VLOOKUP($A225,'Annex 2 Designated EHV charges'!$A:$O,7,0))</f>
        <v/>
      </c>
      <c r="E225" s="102" t="str">
        <f>IFERROR(IF(VLOOKUP($A225,'Annex 2 Designated EHV charges'!$A:$P,9,FALSE)=0,"",VLOOKUP($A225,'Annex 2 Designated EHV charges'!$A:$P,9,FALSE)),"")</f>
        <v/>
      </c>
      <c r="F225" s="103" t="str">
        <f>IFERROR(IF(VLOOKUP($A225,'Annex 2 Designated EHV charges'!$A:$P,10,FALSE)=0,"",VLOOKUP($A225,'Annex 2 Designated EHV charges'!$A:$P,10,FALSE)),"")</f>
        <v/>
      </c>
      <c r="G225" s="104" t="str">
        <f>IFERROR(IF(VLOOKUP($A225,'Annex 2 Designated EHV charges'!$A:$P,11,FALSE)=0,"",VLOOKUP($A225,'Annex 2 Designated EHV charges'!$A:$P,11,FALSE)),"")</f>
        <v/>
      </c>
      <c r="H225" s="104" t="str">
        <f>IFERROR(IF(VLOOKUP($A225,'Annex 2 Designated EHV charges'!$A:$P,12,FALSE)=0,"",VLOOKUP($A225,'Annex 2 Designated EHV charges'!$A:$P,12,FALSE)),"")</f>
        <v/>
      </c>
    </row>
    <row r="226" spans="1:8" x14ac:dyDescent="0.2">
      <c r="A226" s="97" t="str">
        <f t="array" ref="A226">IFERROR(INDEX('Annex 2 Designated EHV charges'!$A$11:$A$58, MATCH(0, IF(ISBLANK('Annex 2 Designated EHV charges'!$A$11:$A$58),1, COUNTIF(A$4:$A225, 'Annex 2 Designated EHV charges'!$A$11:$A$58)), 0)),"")</f>
        <v/>
      </c>
      <c r="B226" s="97" t="str">
        <f>IF($A226="","",VLOOKUP($A226,'Annex 2 Designated EHV charges'!$A:$O,2,0))</f>
        <v/>
      </c>
      <c r="C226" s="98" t="str">
        <f>IF($A226="","",VLOOKUP($A226,'Annex 2 Designated EHV charges'!$A:$O,3,0))</f>
        <v/>
      </c>
      <c r="D226" s="97" t="str">
        <f>IF($A226="","",VLOOKUP($A226,'Annex 2 Designated EHV charges'!$A:$O,7,0))</f>
        <v/>
      </c>
      <c r="E226" s="102" t="str">
        <f>IFERROR(IF(VLOOKUP($A226,'Annex 2 Designated EHV charges'!$A:$P,9,FALSE)=0,"",VLOOKUP($A226,'Annex 2 Designated EHV charges'!$A:$P,9,FALSE)),"")</f>
        <v/>
      </c>
      <c r="F226" s="103" t="str">
        <f>IFERROR(IF(VLOOKUP($A226,'Annex 2 Designated EHV charges'!$A:$P,10,FALSE)=0,"",VLOOKUP($A226,'Annex 2 Designated EHV charges'!$A:$P,10,FALSE)),"")</f>
        <v/>
      </c>
      <c r="G226" s="104" t="str">
        <f>IFERROR(IF(VLOOKUP($A226,'Annex 2 Designated EHV charges'!$A:$P,11,FALSE)=0,"",VLOOKUP($A226,'Annex 2 Designated EHV charges'!$A:$P,11,FALSE)),"")</f>
        <v/>
      </c>
      <c r="H226" s="104" t="str">
        <f>IFERROR(IF(VLOOKUP($A226,'Annex 2 Designated EHV charges'!$A:$P,12,FALSE)=0,"",VLOOKUP($A226,'Annex 2 Designated EHV charges'!$A:$P,12,FALSE)),"")</f>
        <v/>
      </c>
    </row>
    <row r="227" spans="1:8" x14ac:dyDescent="0.2">
      <c r="A227" s="97" t="str">
        <f t="array" ref="A227">IFERROR(INDEX('Annex 2 Designated EHV charges'!$A$11:$A$58, MATCH(0, IF(ISBLANK('Annex 2 Designated EHV charges'!$A$11:$A$58),1, COUNTIF(A$4:$A226, 'Annex 2 Designated EHV charges'!$A$11:$A$58)), 0)),"")</f>
        <v/>
      </c>
      <c r="B227" s="97" t="str">
        <f>IF($A227="","",VLOOKUP($A227,'Annex 2 Designated EHV charges'!$A:$O,2,0))</f>
        <v/>
      </c>
      <c r="C227" s="98" t="str">
        <f>IF($A227="","",VLOOKUP($A227,'Annex 2 Designated EHV charges'!$A:$O,3,0))</f>
        <v/>
      </c>
      <c r="D227" s="97" t="str">
        <f>IF($A227="","",VLOOKUP($A227,'Annex 2 Designated EHV charges'!$A:$O,7,0))</f>
        <v/>
      </c>
      <c r="E227" s="102" t="str">
        <f>IFERROR(IF(VLOOKUP($A227,'Annex 2 Designated EHV charges'!$A:$P,9,FALSE)=0,"",VLOOKUP($A227,'Annex 2 Designated EHV charges'!$A:$P,9,FALSE)),"")</f>
        <v/>
      </c>
      <c r="F227" s="103" t="str">
        <f>IFERROR(IF(VLOOKUP($A227,'Annex 2 Designated EHV charges'!$A:$P,10,FALSE)=0,"",VLOOKUP($A227,'Annex 2 Designated EHV charges'!$A:$P,10,FALSE)),"")</f>
        <v/>
      </c>
      <c r="G227" s="104" t="str">
        <f>IFERROR(IF(VLOOKUP($A227,'Annex 2 Designated EHV charges'!$A:$P,11,FALSE)=0,"",VLOOKUP($A227,'Annex 2 Designated EHV charges'!$A:$P,11,FALSE)),"")</f>
        <v/>
      </c>
      <c r="H227" s="104" t="str">
        <f>IFERROR(IF(VLOOKUP($A227,'Annex 2 Designated EHV charges'!$A:$P,12,FALSE)=0,"",VLOOKUP($A227,'Annex 2 Designated EHV charges'!$A:$P,12,FALSE)),"")</f>
        <v/>
      </c>
    </row>
    <row r="228" spans="1:8" x14ac:dyDescent="0.2">
      <c r="A228" s="97" t="str">
        <f t="array" ref="A228">IFERROR(INDEX('Annex 2 Designated EHV charges'!$A$11:$A$58, MATCH(0, IF(ISBLANK('Annex 2 Designated EHV charges'!$A$11:$A$58),1, COUNTIF(A$4:$A227, 'Annex 2 Designated EHV charges'!$A$11:$A$58)), 0)),"")</f>
        <v/>
      </c>
      <c r="B228" s="97" t="str">
        <f>IF($A228="","",VLOOKUP($A228,'Annex 2 Designated EHV charges'!$A:$O,2,0))</f>
        <v/>
      </c>
      <c r="C228" s="98" t="str">
        <f>IF($A228="","",VLOOKUP($A228,'Annex 2 Designated EHV charges'!$A:$O,3,0))</f>
        <v/>
      </c>
      <c r="D228" s="97" t="str">
        <f>IF($A228="","",VLOOKUP($A228,'Annex 2 Designated EHV charges'!$A:$O,7,0))</f>
        <v/>
      </c>
      <c r="E228" s="102" t="str">
        <f>IFERROR(IF(VLOOKUP($A228,'Annex 2 Designated EHV charges'!$A:$P,9,FALSE)=0,"",VLOOKUP($A228,'Annex 2 Designated EHV charges'!$A:$P,9,FALSE)),"")</f>
        <v/>
      </c>
      <c r="F228" s="103" t="str">
        <f>IFERROR(IF(VLOOKUP($A228,'Annex 2 Designated EHV charges'!$A:$P,10,FALSE)=0,"",VLOOKUP($A228,'Annex 2 Designated EHV charges'!$A:$P,10,FALSE)),"")</f>
        <v/>
      </c>
      <c r="G228" s="104" t="str">
        <f>IFERROR(IF(VLOOKUP($A228,'Annex 2 Designated EHV charges'!$A:$P,11,FALSE)=0,"",VLOOKUP($A228,'Annex 2 Designated EHV charges'!$A:$P,11,FALSE)),"")</f>
        <v/>
      </c>
      <c r="H228" s="104" t="str">
        <f>IFERROR(IF(VLOOKUP($A228,'Annex 2 Designated EHV charges'!$A:$P,12,FALSE)=0,"",VLOOKUP($A228,'Annex 2 Designated EHV charges'!$A:$P,12,FALSE)),"")</f>
        <v/>
      </c>
    </row>
    <row r="229" spans="1:8" x14ac:dyDescent="0.2">
      <c r="A229" s="97" t="str">
        <f t="array" ref="A229">IFERROR(INDEX('Annex 2 Designated EHV charges'!$A$11:$A$58, MATCH(0, IF(ISBLANK('Annex 2 Designated EHV charges'!$A$11:$A$58),1, COUNTIF(A$4:$A228, 'Annex 2 Designated EHV charges'!$A$11:$A$58)), 0)),"")</f>
        <v/>
      </c>
      <c r="B229" s="97" t="str">
        <f>IF($A229="","",VLOOKUP($A229,'Annex 2 Designated EHV charges'!$A:$O,2,0))</f>
        <v/>
      </c>
      <c r="C229" s="98" t="str">
        <f>IF($A229="","",VLOOKUP($A229,'Annex 2 Designated EHV charges'!$A:$O,3,0))</f>
        <v/>
      </c>
      <c r="D229" s="97" t="str">
        <f>IF($A229="","",VLOOKUP($A229,'Annex 2 Designated EHV charges'!$A:$O,7,0))</f>
        <v/>
      </c>
      <c r="E229" s="102" t="str">
        <f>IFERROR(IF(VLOOKUP($A229,'Annex 2 Designated EHV charges'!$A:$P,9,FALSE)=0,"",VLOOKUP($A229,'Annex 2 Designated EHV charges'!$A:$P,9,FALSE)),"")</f>
        <v/>
      </c>
      <c r="F229" s="103" t="str">
        <f>IFERROR(IF(VLOOKUP($A229,'Annex 2 Designated EHV charges'!$A:$P,10,FALSE)=0,"",VLOOKUP($A229,'Annex 2 Designated EHV charges'!$A:$P,10,FALSE)),"")</f>
        <v/>
      </c>
      <c r="G229" s="104" t="str">
        <f>IFERROR(IF(VLOOKUP($A229,'Annex 2 Designated EHV charges'!$A:$P,11,FALSE)=0,"",VLOOKUP($A229,'Annex 2 Designated EHV charges'!$A:$P,11,FALSE)),"")</f>
        <v/>
      </c>
      <c r="H229" s="104" t="str">
        <f>IFERROR(IF(VLOOKUP($A229,'Annex 2 Designated EHV charges'!$A:$P,12,FALSE)=0,"",VLOOKUP($A229,'Annex 2 Designated EHV charges'!$A:$P,12,FALSE)),"")</f>
        <v/>
      </c>
    </row>
    <row r="230" spans="1:8" x14ac:dyDescent="0.2">
      <c r="A230" s="97" t="str">
        <f t="array" ref="A230">IFERROR(INDEX('Annex 2 Designated EHV charges'!$A$11:$A$58, MATCH(0, IF(ISBLANK('Annex 2 Designated EHV charges'!$A$11:$A$58),1, COUNTIF(A$4:$A229, 'Annex 2 Designated EHV charges'!$A$11:$A$58)), 0)),"")</f>
        <v/>
      </c>
      <c r="B230" s="97" t="str">
        <f>IF($A230="","",VLOOKUP($A230,'Annex 2 Designated EHV charges'!$A:$O,2,0))</f>
        <v/>
      </c>
      <c r="C230" s="98" t="str">
        <f>IF($A230="","",VLOOKUP($A230,'Annex 2 Designated EHV charges'!$A:$O,3,0))</f>
        <v/>
      </c>
      <c r="D230" s="97" t="str">
        <f>IF($A230="","",VLOOKUP($A230,'Annex 2 Designated EHV charges'!$A:$O,7,0))</f>
        <v/>
      </c>
      <c r="E230" s="102" t="str">
        <f>IFERROR(IF(VLOOKUP($A230,'Annex 2 Designated EHV charges'!$A:$P,9,FALSE)=0,"",VLOOKUP($A230,'Annex 2 Designated EHV charges'!$A:$P,9,FALSE)),"")</f>
        <v/>
      </c>
      <c r="F230" s="103" t="str">
        <f>IFERROR(IF(VLOOKUP($A230,'Annex 2 Designated EHV charges'!$A:$P,10,FALSE)=0,"",VLOOKUP($A230,'Annex 2 Designated EHV charges'!$A:$P,10,FALSE)),"")</f>
        <v/>
      </c>
      <c r="G230" s="104" t="str">
        <f>IFERROR(IF(VLOOKUP($A230,'Annex 2 Designated EHV charges'!$A:$P,11,FALSE)=0,"",VLOOKUP($A230,'Annex 2 Designated EHV charges'!$A:$P,11,FALSE)),"")</f>
        <v/>
      </c>
      <c r="H230" s="104" t="str">
        <f>IFERROR(IF(VLOOKUP($A230,'Annex 2 Designated EHV charges'!$A:$P,12,FALSE)=0,"",VLOOKUP($A230,'Annex 2 Designated EHV charges'!$A:$P,12,FALSE)),"")</f>
        <v/>
      </c>
    </row>
    <row r="231" spans="1:8" x14ac:dyDescent="0.2">
      <c r="A231" s="97" t="str">
        <f t="array" ref="A231">IFERROR(INDEX('Annex 2 Designated EHV charges'!$A$11:$A$58, MATCH(0, IF(ISBLANK('Annex 2 Designated EHV charges'!$A$11:$A$58),1, COUNTIF(A$4:$A230, 'Annex 2 Designated EHV charges'!$A$11:$A$58)), 0)),"")</f>
        <v/>
      </c>
      <c r="B231" s="97" t="str">
        <f>IF($A231="","",VLOOKUP($A231,'Annex 2 Designated EHV charges'!$A:$O,2,0))</f>
        <v/>
      </c>
      <c r="C231" s="98" t="str">
        <f>IF($A231="","",VLOOKUP($A231,'Annex 2 Designated EHV charges'!$A:$O,3,0))</f>
        <v/>
      </c>
      <c r="D231" s="97" t="str">
        <f>IF($A231="","",VLOOKUP($A231,'Annex 2 Designated EHV charges'!$A:$O,7,0))</f>
        <v/>
      </c>
      <c r="E231" s="102" t="str">
        <f>IFERROR(IF(VLOOKUP($A231,'Annex 2 Designated EHV charges'!$A:$P,9,FALSE)=0,"",VLOOKUP($A231,'Annex 2 Designated EHV charges'!$A:$P,9,FALSE)),"")</f>
        <v/>
      </c>
      <c r="F231" s="103" t="str">
        <f>IFERROR(IF(VLOOKUP($A231,'Annex 2 Designated EHV charges'!$A:$P,10,FALSE)=0,"",VLOOKUP($A231,'Annex 2 Designated EHV charges'!$A:$P,10,FALSE)),"")</f>
        <v/>
      </c>
      <c r="G231" s="104" t="str">
        <f>IFERROR(IF(VLOOKUP($A231,'Annex 2 Designated EHV charges'!$A:$P,11,FALSE)=0,"",VLOOKUP($A231,'Annex 2 Designated EHV charges'!$A:$P,11,FALSE)),"")</f>
        <v/>
      </c>
      <c r="H231" s="104" t="str">
        <f>IFERROR(IF(VLOOKUP($A231,'Annex 2 Designated EHV charges'!$A:$P,12,FALSE)=0,"",VLOOKUP($A231,'Annex 2 Designated EHV charges'!$A:$P,12,FALSE)),"")</f>
        <v/>
      </c>
    </row>
    <row r="232" spans="1:8" x14ac:dyDescent="0.2">
      <c r="A232" s="97" t="str">
        <f t="array" ref="A232">IFERROR(INDEX('Annex 2 Designated EHV charges'!$A$11:$A$58, MATCH(0, IF(ISBLANK('Annex 2 Designated EHV charges'!$A$11:$A$58),1, COUNTIF(A$4:$A231, 'Annex 2 Designated EHV charges'!$A$11:$A$58)), 0)),"")</f>
        <v/>
      </c>
      <c r="B232" s="97" t="str">
        <f>IF($A232="","",VLOOKUP($A232,'Annex 2 Designated EHV charges'!$A:$O,2,0))</f>
        <v/>
      </c>
      <c r="C232" s="98" t="str">
        <f>IF($A232="","",VLOOKUP($A232,'Annex 2 Designated EHV charges'!$A:$O,3,0))</f>
        <v/>
      </c>
      <c r="D232" s="97" t="str">
        <f>IF($A232="","",VLOOKUP($A232,'Annex 2 Designated EHV charges'!$A:$O,7,0))</f>
        <v/>
      </c>
      <c r="E232" s="102" t="str">
        <f>IFERROR(IF(VLOOKUP($A232,'Annex 2 Designated EHV charges'!$A:$P,9,FALSE)=0,"",VLOOKUP($A232,'Annex 2 Designated EHV charges'!$A:$P,9,FALSE)),"")</f>
        <v/>
      </c>
      <c r="F232" s="103" t="str">
        <f>IFERROR(IF(VLOOKUP($A232,'Annex 2 Designated EHV charges'!$A:$P,10,FALSE)=0,"",VLOOKUP($A232,'Annex 2 Designated EHV charges'!$A:$P,10,FALSE)),"")</f>
        <v/>
      </c>
      <c r="G232" s="104" t="str">
        <f>IFERROR(IF(VLOOKUP($A232,'Annex 2 Designated EHV charges'!$A:$P,11,FALSE)=0,"",VLOOKUP($A232,'Annex 2 Designated EHV charges'!$A:$P,11,FALSE)),"")</f>
        <v/>
      </c>
      <c r="H232" s="104" t="str">
        <f>IFERROR(IF(VLOOKUP($A232,'Annex 2 Designated EHV charges'!$A:$P,12,FALSE)=0,"",VLOOKUP($A232,'Annex 2 Designated EHV charges'!$A:$P,12,FALSE)),"")</f>
        <v/>
      </c>
    </row>
    <row r="233" spans="1:8" x14ac:dyDescent="0.2">
      <c r="A233" s="97" t="str">
        <f t="array" ref="A233">IFERROR(INDEX('Annex 2 Designated EHV charges'!$A$11:$A$58, MATCH(0, IF(ISBLANK('Annex 2 Designated EHV charges'!$A$11:$A$58),1, COUNTIF(A$4:$A232, 'Annex 2 Designated EHV charges'!$A$11:$A$58)), 0)),"")</f>
        <v/>
      </c>
      <c r="B233" s="97" t="str">
        <f>IF($A233="","",VLOOKUP($A233,'Annex 2 Designated EHV charges'!$A:$O,2,0))</f>
        <v/>
      </c>
      <c r="C233" s="98" t="str">
        <f>IF($A233="","",VLOOKUP($A233,'Annex 2 Designated EHV charges'!$A:$O,3,0))</f>
        <v/>
      </c>
      <c r="D233" s="97" t="str">
        <f>IF($A233="","",VLOOKUP($A233,'Annex 2 Designated EHV charges'!$A:$O,7,0))</f>
        <v/>
      </c>
      <c r="E233" s="102" t="str">
        <f>IFERROR(IF(VLOOKUP($A233,'Annex 2 Designated EHV charges'!$A:$P,9,FALSE)=0,"",VLOOKUP($A233,'Annex 2 Designated EHV charges'!$A:$P,9,FALSE)),"")</f>
        <v/>
      </c>
      <c r="F233" s="103" t="str">
        <f>IFERROR(IF(VLOOKUP($A233,'Annex 2 Designated EHV charges'!$A:$P,10,FALSE)=0,"",VLOOKUP($A233,'Annex 2 Designated EHV charges'!$A:$P,10,FALSE)),"")</f>
        <v/>
      </c>
      <c r="G233" s="104" t="str">
        <f>IFERROR(IF(VLOOKUP($A233,'Annex 2 Designated EHV charges'!$A:$P,11,FALSE)=0,"",VLOOKUP($A233,'Annex 2 Designated EHV charges'!$A:$P,11,FALSE)),"")</f>
        <v/>
      </c>
      <c r="H233" s="104" t="str">
        <f>IFERROR(IF(VLOOKUP($A233,'Annex 2 Designated EHV charges'!$A:$P,12,FALSE)=0,"",VLOOKUP($A233,'Annex 2 Designated EHV charges'!$A:$P,12,FALSE)),"")</f>
        <v/>
      </c>
    </row>
    <row r="234" spans="1:8" x14ac:dyDescent="0.2">
      <c r="A234" s="97" t="str">
        <f t="array" ref="A234">IFERROR(INDEX('Annex 2 Designated EHV charges'!$A$11:$A$58, MATCH(0, IF(ISBLANK('Annex 2 Designated EHV charges'!$A$11:$A$58),1, COUNTIF(A$4:$A233, 'Annex 2 Designated EHV charges'!$A$11:$A$58)), 0)),"")</f>
        <v/>
      </c>
      <c r="B234" s="97" t="str">
        <f>IF($A234="","",VLOOKUP($A234,'Annex 2 Designated EHV charges'!$A:$O,2,0))</f>
        <v/>
      </c>
      <c r="C234" s="98" t="str">
        <f>IF($A234="","",VLOOKUP($A234,'Annex 2 Designated EHV charges'!$A:$O,3,0))</f>
        <v/>
      </c>
      <c r="D234" s="97" t="str">
        <f>IF($A234="","",VLOOKUP($A234,'Annex 2 Designated EHV charges'!$A:$O,7,0))</f>
        <v/>
      </c>
      <c r="E234" s="102" t="str">
        <f>IFERROR(IF(VLOOKUP($A234,'Annex 2 Designated EHV charges'!$A:$P,9,FALSE)=0,"",VLOOKUP($A234,'Annex 2 Designated EHV charges'!$A:$P,9,FALSE)),"")</f>
        <v/>
      </c>
      <c r="F234" s="103" t="str">
        <f>IFERROR(IF(VLOOKUP($A234,'Annex 2 Designated EHV charges'!$A:$P,10,FALSE)=0,"",VLOOKUP($A234,'Annex 2 Designated EHV charges'!$A:$P,10,FALSE)),"")</f>
        <v/>
      </c>
      <c r="G234" s="104" t="str">
        <f>IFERROR(IF(VLOOKUP($A234,'Annex 2 Designated EHV charges'!$A:$P,11,FALSE)=0,"",VLOOKUP($A234,'Annex 2 Designated EHV charges'!$A:$P,11,FALSE)),"")</f>
        <v/>
      </c>
      <c r="H234" s="104" t="str">
        <f>IFERROR(IF(VLOOKUP($A234,'Annex 2 Designated EHV charges'!$A:$P,12,FALSE)=0,"",VLOOKUP($A234,'Annex 2 Designated EHV charges'!$A:$P,12,FALSE)),"")</f>
        <v/>
      </c>
    </row>
    <row r="235" spans="1:8" x14ac:dyDescent="0.2">
      <c r="A235" s="97" t="str">
        <f t="array" ref="A235">IFERROR(INDEX('Annex 2 Designated EHV charges'!$A$11:$A$58, MATCH(0, IF(ISBLANK('Annex 2 Designated EHV charges'!$A$11:$A$58),1, COUNTIF(A$4:$A234, 'Annex 2 Designated EHV charges'!$A$11:$A$58)), 0)),"")</f>
        <v/>
      </c>
      <c r="B235" s="97" t="str">
        <f>IF($A235="","",VLOOKUP($A235,'Annex 2 Designated EHV charges'!$A:$O,2,0))</f>
        <v/>
      </c>
      <c r="C235" s="98" t="str">
        <f>IF($A235="","",VLOOKUP($A235,'Annex 2 Designated EHV charges'!$A:$O,3,0))</f>
        <v/>
      </c>
      <c r="D235" s="97" t="str">
        <f>IF($A235="","",VLOOKUP($A235,'Annex 2 Designated EHV charges'!$A:$O,7,0))</f>
        <v/>
      </c>
      <c r="E235" s="102" t="str">
        <f>IFERROR(IF(VLOOKUP($A235,'Annex 2 Designated EHV charges'!$A:$P,9,FALSE)=0,"",VLOOKUP($A235,'Annex 2 Designated EHV charges'!$A:$P,9,FALSE)),"")</f>
        <v/>
      </c>
      <c r="F235" s="103" t="str">
        <f>IFERROR(IF(VLOOKUP($A235,'Annex 2 Designated EHV charges'!$A:$P,10,FALSE)=0,"",VLOOKUP($A235,'Annex 2 Designated EHV charges'!$A:$P,10,FALSE)),"")</f>
        <v/>
      </c>
      <c r="G235" s="104" t="str">
        <f>IFERROR(IF(VLOOKUP($A235,'Annex 2 Designated EHV charges'!$A:$P,11,FALSE)=0,"",VLOOKUP($A235,'Annex 2 Designated EHV charges'!$A:$P,11,FALSE)),"")</f>
        <v/>
      </c>
      <c r="H235" s="104" t="str">
        <f>IFERROR(IF(VLOOKUP($A235,'Annex 2 Designated EHV charges'!$A:$P,12,FALSE)=0,"",VLOOKUP($A235,'Annex 2 Designated EHV charges'!$A:$P,12,FALSE)),"")</f>
        <v/>
      </c>
    </row>
    <row r="236" spans="1:8" x14ac:dyDescent="0.2">
      <c r="A236" s="97" t="str">
        <f t="array" ref="A236">IFERROR(INDEX('Annex 2 Designated EHV charges'!$A$11:$A$58, MATCH(0, IF(ISBLANK('Annex 2 Designated EHV charges'!$A$11:$A$58),1, COUNTIF(A$4:$A235, 'Annex 2 Designated EHV charges'!$A$11:$A$58)), 0)),"")</f>
        <v/>
      </c>
      <c r="B236" s="97" t="str">
        <f>IF($A236="","",VLOOKUP($A236,'Annex 2 Designated EHV charges'!$A:$O,2,0))</f>
        <v/>
      </c>
      <c r="C236" s="98" t="str">
        <f>IF($A236="","",VLOOKUP($A236,'Annex 2 Designated EHV charges'!$A:$O,3,0))</f>
        <v/>
      </c>
      <c r="D236" s="97" t="str">
        <f>IF($A236="","",VLOOKUP($A236,'Annex 2 Designated EHV charges'!$A:$O,7,0))</f>
        <v/>
      </c>
      <c r="E236" s="102" t="str">
        <f>IFERROR(IF(VLOOKUP($A236,'Annex 2 Designated EHV charges'!$A:$P,9,FALSE)=0,"",VLOOKUP($A236,'Annex 2 Designated EHV charges'!$A:$P,9,FALSE)),"")</f>
        <v/>
      </c>
      <c r="F236" s="103" t="str">
        <f>IFERROR(IF(VLOOKUP($A236,'Annex 2 Designated EHV charges'!$A:$P,10,FALSE)=0,"",VLOOKUP($A236,'Annex 2 Designated EHV charges'!$A:$P,10,FALSE)),"")</f>
        <v/>
      </c>
      <c r="G236" s="104" t="str">
        <f>IFERROR(IF(VLOOKUP($A236,'Annex 2 Designated EHV charges'!$A:$P,11,FALSE)=0,"",VLOOKUP($A236,'Annex 2 Designated EHV charges'!$A:$P,11,FALSE)),"")</f>
        <v/>
      </c>
      <c r="H236" s="104" t="str">
        <f>IFERROR(IF(VLOOKUP($A236,'Annex 2 Designated EHV charges'!$A:$P,12,FALSE)=0,"",VLOOKUP($A236,'Annex 2 Designated EHV charges'!$A:$P,12,FALSE)),"")</f>
        <v/>
      </c>
    </row>
    <row r="237" spans="1:8" x14ac:dyDescent="0.2">
      <c r="A237" s="97" t="str">
        <f t="array" ref="A237">IFERROR(INDEX('Annex 2 Designated EHV charges'!$A$11:$A$58, MATCH(0, IF(ISBLANK('Annex 2 Designated EHV charges'!$A$11:$A$58),1, COUNTIF(A$4:$A236, 'Annex 2 Designated EHV charges'!$A$11:$A$58)), 0)),"")</f>
        <v/>
      </c>
      <c r="B237" s="97" t="str">
        <f>IF($A237="","",VLOOKUP($A237,'Annex 2 Designated EHV charges'!$A:$O,2,0))</f>
        <v/>
      </c>
      <c r="C237" s="98" t="str">
        <f>IF($A237="","",VLOOKUP($A237,'Annex 2 Designated EHV charges'!$A:$O,3,0))</f>
        <v/>
      </c>
      <c r="D237" s="97" t="str">
        <f>IF($A237="","",VLOOKUP($A237,'Annex 2 Designated EHV charges'!$A:$O,7,0))</f>
        <v/>
      </c>
      <c r="E237" s="102" t="str">
        <f>IFERROR(IF(VLOOKUP($A237,'Annex 2 Designated EHV charges'!$A:$P,9,FALSE)=0,"",VLOOKUP($A237,'Annex 2 Designated EHV charges'!$A:$P,9,FALSE)),"")</f>
        <v/>
      </c>
      <c r="F237" s="103" t="str">
        <f>IFERROR(IF(VLOOKUP($A237,'Annex 2 Designated EHV charges'!$A:$P,10,FALSE)=0,"",VLOOKUP($A237,'Annex 2 Designated EHV charges'!$A:$P,10,FALSE)),"")</f>
        <v/>
      </c>
      <c r="G237" s="104" t="str">
        <f>IFERROR(IF(VLOOKUP($A237,'Annex 2 Designated EHV charges'!$A:$P,11,FALSE)=0,"",VLOOKUP($A237,'Annex 2 Designated EHV charges'!$A:$P,11,FALSE)),"")</f>
        <v/>
      </c>
      <c r="H237" s="104" t="str">
        <f>IFERROR(IF(VLOOKUP($A237,'Annex 2 Designated EHV charges'!$A:$P,12,FALSE)=0,"",VLOOKUP($A237,'Annex 2 Designated EHV charges'!$A:$P,12,FALSE)),"")</f>
        <v/>
      </c>
    </row>
    <row r="238" spans="1:8" x14ac:dyDescent="0.2">
      <c r="A238" s="97" t="str">
        <f t="array" ref="A238">IFERROR(INDEX('Annex 2 Designated EHV charges'!$A$11:$A$58, MATCH(0, IF(ISBLANK('Annex 2 Designated EHV charges'!$A$11:$A$58),1, COUNTIF(A$4:$A237, 'Annex 2 Designated EHV charges'!$A$11:$A$58)), 0)),"")</f>
        <v/>
      </c>
      <c r="B238" s="97" t="str">
        <f>IF($A238="","",VLOOKUP($A238,'Annex 2 Designated EHV charges'!$A:$O,2,0))</f>
        <v/>
      </c>
      <c r="C238" s="98" t="str">
        <f>IF($A238="","",VLOOKUP($A238,'Annex 2 Designated EHV charges'!$A:$O,3,0))</f>
        <v/>
      </c>
      <c r="D238" s="97" t="str">
        <f>IF($A238="","",VLOOKUP($A238,'Annex 2 Designated EHV charges'!$A:$O,7,0))</f>
        <v/>
      </c>
      <c r="E238" s="102" t="str">
        <f>IFERROR(IF(VLOOKUP($A238,'Annex 2 Designated EHV charges'!$A:$P,9,FALSE)=0,"",VLOOKUP($A238,'Annex 2 Designated EHV charges'!$A:$P,9,FALSE)),"")</f>
        <v/>
      </c>
      <c r="F238" s="103" t="str">
        <f>IFERROR(IF(VLOOKUP($A238,'Annex 2 Designated EHV charges'!$A:$P,10,FALSE)=0,"",VLOOKUP($A238,'Annex 2 Designated EHV charges'!$A:$P,10,FALSE)),"")</f>
        <v/>
      </c>
      <c r="G238" s="104" t="str">
        <f>IFERROR(IF(VLOOKUP($A238,'Annex 2 Designated EHV charges'!$A:$P,11,FALSE)=0,"",VLOOKUP($A238,'Annex 2 Designated EHV charges'!$A:$P,11,FALSE)),"")</f>
        <v/>
      </c>
      <c r="H238" s="104" t="str">
        <f>IFERROR(IF(VLOOKUP($A238,'Annex 2 Designated EHV charges'!$A:$P,12,FALSE)=0,"",VLOOKUP($A238,'Annex 2 Designated EHV charges'!$A:$P,12,FALSE)),"")</f>
        <v/>
      </c>
    </row>
    <row r="239" spans="1:8" x14ac:dyDescent="0.2">
      <c r="A239" s="97" t="str">
        <f t="array" ref="A239">IFERROR(INDEX('Annex 2 Designated EHV charges'!$A$11:$A$58, MATCH(0, IF(ISBLANK('Annex 2 Designated EHV charges'!$A$11:$A$58),1, COUNTIF(A$4:$A238, 'Annex 2 Designated EHV charges'!$A$11:$A$58)), 0)),"")</f>
        <v/>
      </c>
      <c r="B239" s="97" t="str">
        <f>IF($A239="","",VLOOKUP($A239,'Annex 2 Designated EHV charges'!$A:$O,2,0))</f>
        <v/>
      </c>
      <c r="C239" s="98" t="str">
        <f>IF($A239="","",VLOOKUP($A239,'Annex 2 Designated EHV charges'!$A:$O,3,0))</f>
        <v/>
      </c>
      <c r="D239" s="97" t="str">
        <f>IF($A239="","",VLOOKUP($A239,'Annex 2 Designated EHV charges'!$A:$O,7,0))</f>
        <v/>
      </c>
      <c r="E239" s="102" t="str">
        <f>IFERROR(IF(VLOOKUP($A239,'Annex 2 Designated EHV charges'!$A:$P,9,FALSE)=0,"",VLOOKUP($A239,'Annex 2 Designated EHV charges'!$A:$P,9,FALSE)),"")</f>
        <v/>
      </c>
      <c r="F239" s="103" t="str">
        <f>IFERROR(IF(VLOOKUP($A239,'Annex 2 Designated EHV charges'!$A:$P,10,FALSE)=0,"",VLOOKUP($A239,'Annex 2 Designated EHV charges'!$A:$P,10,FALSE)),"")</f>
        <v/>
      </c>
      <c r="G239" s="104" t="str">
        <f>IFERROR(IF(VLOOKUP($A239,'Annex 2 Designated EHV charges'!$A:$P,11,FALSE)=0,"",VLOOKUP($A239,'Annex 2 Designated EHV charges'!$A:$P,11,FALSE)),"")</f>
        <v/>
      </c>
      <c r="H239" s="104" t="str">
        <f>IFERROR(IF(VLOOKUP($A239,'Annex 2 Designated EHV charges'!$A:$P,12,FALSE)=0,"",VLOOKUP($A239,'Annex 2 Designated EHV charges'!$A:$P,12,FALSE)),"")</f>
        <v/>
      </c>
    </row>
    <row r="240" spans="1:8" x14ac:dyDescent="0.2">
      <c r="A240" s="97" t="str">
        <f t="array" ref="A240">IFERROR(INDEX('Annex 2 Designated EHV charges'!$A$11:$A$58, MATCH(0, IF(ISBLANK('Annex 2 Designated EHV charges'!$A$11:$A$58),1, COUNTIF(A$4:$A239, 'Annex 2 Designated EHV charges'!$A$11:$A$58)), 0)),"")</f>
        <v/>
      </c>
      <c r="B240" s="97" t="str">
        <f>IF($A240="","",VLOOKUP($A240,'Annex 2 Designated EHV charges'!$A:$O,2,0))</f>
        <v/>
      </c>
      <c r="C240" s="98" t="str">
        <f>IF($A240="","",VLOOKUP($A240,'Annex 2 Designated EHV charges'!$A:$O,3,0))</f>
        <v/>
      </c>
      <c r="D240" s="97" t="str">
        <f>IF($A240="","",VLOOKUP($A240,'Annex 2 Designated EHV charges'!$A:$O,7,0))</f>
        <v/>
      </c>
      <c r="E240" s="102" t="str">
        <f>IFERROR(IF(VLOOKUP($A240,'Annex 2 Designated EHV charges'!$A:$P,9,FALSE)=0,"",VLOOKUP($A240,'Annex 2 Designated EHV charges'!$A:$P,9,FALSE)),"")</f>
        <v/>
      </c>
      <c r="F240" s="103" t="str">
        <f>IFERROR(IF(VLOOKUP($A240,'Annex 2 Designated EHV charges'!$A:$P,10,FALSE)=0,"",VLOOKUP($A240,'Annex 2 Designated EHV charges'!$A:$P,10,FALSE)),"")</f>
        <v/>
      </c>
      <c r="G240" s="104" t="str">
        <f>IFERROR(IF(VLOOKUP($A240,'Annex 2 Designated EHV charges'!$A:$P,11,FALSE)=0,"",VLOOKUP($A240,'Annex 2 Designated EHV charges'!$A:$P,11,FALSE)),"")</f>
        <v/>
      </c>
      <c r="H240" s="104" t="str">
        <f>IFERROR(IF(VLOOKUP($A240,'Annex 2 Designated EHV charges'!$A:$P,12,FALSE)=0,"",VLOOKUP($A240,'Annex 2 Designated EHV charges'!$A:$P,12,FALSE)),"")</f>
        <v/>
      </c>
    </row>
    <row r="241" spans="1:8" x14ac:dyDescent="0.2">
      <c r="A241" s="97" t="str">
        <f t="array" ref="A241">IFERROR(INDEX('Annex 2 Designated EHV charges'!$A$11:$A$58, MATCH(0, IF(ISBLANK('Annex 2 Designated EHV charges'!$A$11:$A$58),1, COUNTIF(A$4:$A240, 'Annex 2 Designated EHV charges'!$A$11:$A$58)), 0)),"")</f>
        <v/>
      </c>
      <c r="B241" s="97" t="str">
        <f>IF($A241="","",VLOOKUP($A241,'Annex 2 Designated EHV charges'!$A:$O,2,0))</f>
        <v/>
      </c>
      <c r="C241" s="98" t="str">
        <f>IF($A241="","",VLOOKUP($A241,'Annex 2 Designated EHV charges'!$A:$O,3,0))</f>
        <v/>
      </c>
      <c r="D241" s="97" t="str">
        <f>IF($A241="","",VLOOKUP($A241,'Annex 2 Designated EHV charges'!$A:$O,7,0))</f>
        <v/>
      </c>
      <c r="E241" s="102" t="str">
        <f>IFERROR(IF(VLOOKUP($A241,'Annex 2 Designated EHV charges'!$A:$P,9,FALSE)=0,"",VLOOKUP($A241,'Annex 2 Designated EHV charges'!$A:$P,9,FALSE)),"")</f>
        <v/>
      </c>
      <c r="F241" s="103" t="str">
        <f>IFERROR(IF(VLOOKUP($A241,'Annex 2 Designated EHV charges'!$A:$P,10,FALSE)=0,"",VLOOKUP($A241,'Annex 2 Designated EHV charges'!$A:$P,10,FALSE)),"")</f>
        <v/>
      </c>
      <c r="G241" s="104" t="str">
        <f>IFERROR(IF(VLOOKUP($A241,'Annex 2 Designated EHV charges'!$A:$P,11,FALSE)=0,"",VLOOKUP($A241,'Annex 2 Designated EHV charges'!$A:$P,11,FALSE)),"")</f>
        <v/>
      </c>
      <c r="H241" s="104" t="str">
        <f>IFERROR(IF(VLOOKUP($A241,'Annex 2 Designated EHV charges'!$A:$P,12,FALSE)=0,"",VLOOKUP($A241,'Annex 2 Designated EHV charges'!$A:$P,12,FALSE)),"")</f>
        <v/>
      </c>
    </row>
    <row r="242" spans="1:8" x14ac:dyDescent="0.2">
      <c r="A242" s="97" t="str">
        <f t="array" ref="A242">IFERROR(INDEX('Annex 2 Designated EHV charges'!$A$11:$A$58, MATCH(0, IF(ISBLANK('Annex 2 Designated EHV charges'!$A$11:$A$58),1, COUNTIF(A$4:$A241, 'Annex 2 Designated EHV charges'!$A$11:$A$58)), 0)),"")</f>
        <v/>
      </c>
      <c r="B242" s="97" t="str">
        <f>IF($A242="","",VLOOKUP($A242,'Annex 2 Designated EHV charges'!$A:$O,2,0))</f>
        <v/>
      </c>
      <c r="C242" s="98" t="str">
        <f>IF($A242="","",VLOOKUP($A242,'Annex 2 Designated EHV charges'!$A:$O,3,0))</f>
        <v/>
      </c>
      <c r="D242" s="97" t="str">
        <f>IF($A242="","",VLOOKUP($A242,'Annex 2 Designated EHV charges'!$A:$O,7,0))</f>
        <v/>
      </c>
      <c r="E242" s="102" t="str">
        <f>IFERROR(IF(VLOOKUP($A242,'Annex 2 Designated EHV charges'!$A:$P,9,FALSE)=0,"",VLOOKUP($A242,'Annex 2 Designated EHV charges'!$A:$P,9,FALSE)),"")</f>
        <v/>
      </c>
      <c r="F242" s="103" t="str">
        <f>IFERROR(IF(VLOOKUP($A242,'Annex 2 Designated EHV charges'!$A:$P,10,FALSE)=0,"",VLOOKUP($A242,'Annex 2 Designated EHV charges'!$A:$P,10,FALSE)),"")</f>
        <v/>
      </c>
      <c r="G242" s="104" t="str">
        <f>IFERROR(IF(VLOOKUP($A242,'Annex 2 Designated EHV charges'!$A:$P,11,FALSE)=0,"",VLOOKUP($A242,'Annex 2 Designated EHV charges'!$A:$P,11,FALSE)),"")</f>
        <v/>
      </c>
      <c r="H242" s="104" t="str">
        <f>IFERROR(IF(VLOOKUP($A242,'Annex 2 Designated EHV charges'!$A:$P,12,FALSE)=0,"",VLOOKUP($A242,'Annex 2 Designated EHV charges'!$A:$P,12,FALSE)),"")</f>
        <v/>
      </c>
    </row>
    <row r="243" spans="1:8" x14ac:dyDescent="0.2">
      <c r="A243" s="97" t="str">
        <f t="array" ref="A243">IFERROR(INDEX('Annex 2 Designated EHV charges'!$A$11:$A$58, MATCH(0, IF(ISBLANK('Annex 2 Designated EHV charges'!$A$11:$A$58),1, COUNTIF(A$4:$A242, 'Annex 2 Designated EHV charges'!$A$11:$A$58)), 0)),"")</f>
        <v/>
      </c>
      <c r="B243" s="97" t="str">
        <f>IF($A243="","",VLOOKUP($A243,'Annex 2 Designated EHV charges'!$A:$O,2,0))</f>
        <v/>
      </c>
      <c r="C243" s="98" t="str">
        <f>IF($A243="","",VLOOKUP($A243,'Annex 2 Designated EHV charges'!$A:$O,3,0))</f>
        <v/>
      </c>
      <c r="D243" s="97" t="str">
        <f>IF($A243="","",VLOOKUP($A243,'Annex 2 Designated EHV charges'!$A:$O,7,0))</f>
        <v/>
      </c>
      <c r="E243" s="102" t="str">
        <f>IFERROR(IF(VLOOKUP($A243,'Annex 2 Designated EHV charges'!$A:$P,9,FALSE)=0,"",VLOOKUP($A243,'Annex 2 Designated EHV charges'!$A:$P,9,FALSE)),"")</f>
        <v/>
      </c>
      <c r="F243" s="103" t="str">
        <f>IFERROR(IF(VLOOKUP($A243,'Annex 2 Designated EHV charges'!$A:$P,10,FALSE)=0,"",VLOOKUP($A243,'Annex 2 Designated EHV charges'!$A:$P,10,FALSE)),"")</f>
        <v/>
      </c>
      <c r="G243" s="104" t="str">
        <f>IFERROR(IF(VLOOKUP($A243,'Annex 2 Designated EHV charges'!$A:$P,11,FALSE)=0,"",VLOOKUP($A243,'Annex 2 Designated EHV charges'!$A:$P,11,FALSE)),"")</f>
        <v/>
      </c>
      <c r="H243" s="104" t="str">
        <f>IFERROR(IF(VLOOKUP($A243,'Annex 2 Designated EHV charges'!$A:$P,12,FALSE)=0,"",VLOOKUP($A243,'Annex 2 Designated EHV charges'!$A:$P,12,FALSE)),"")</f>
        <v/>
      </c>
    </row>
    <row r="244" spans="1:8" x14ac:dyDescent="0.2">
      <c r="A244" s="97" t="str">
        <f t="array" ref="A244">IFERROR(INDEX('Annex 2 Designated EHV charges'!$A$11:$A$58, MATCH(0, IF(ISBLANK('Annex 2 Designated EHV charges'!$A$11:$A$58),1, COUNTIF(A$4:$A243, 'Annex 2 Designated EHV charges'!$A$11:$A$58)), 0)),"")</f>
        <v/>
      </c>
      <c r="B244" s="97" t="str">
        <f>IF($A244="","",VLOOKUP($A244,'Annex 2 Designated EHV charges'!$A:$O,2,0))</f>
        <v/>
      </c>
      <c r="C244" s="98" t="str">
        <f>IF($A244="","",VLOOKUP($A244,'Annex 2 Designated EHV charges'!$A:$O,3,0))</f>
        <v/>
      </c>
      <c r="D244" s="97" t="str">
        <f>IF($A244="","",VLOOKUP($A244,'Annex 2 Designated EHV charges'!$A:$O,7,0))</f>
        <v/>
      </c>
      <c r="E244" s="102" t="str">
        <f>IFERROR(IF(VLOOKUP($A244,'Annex 2 Designated EHV charges'!$A:$P,9,FALSE)=0,"",VLOOKUP($A244,'Annex 2 Designated EHV charges'!$A:$P,9,FALSE)),"")</f>
        <v/>
      </c>
      <c r="F244" s="103" t="str">
        <f>IFERROR(IF(VLOOKUP($A244,'Annex 2 Designated EHV charges'!$A:$P,10,FALSE)=0,"",VLOOKUP($A244,'Annex 2 Designated EHV charges'!$A:$P,10,FALSE)),"")</f>
        <v/>
      </c>
      <c r="G244" s="104" t="str">
        <f>IFERROR(IF(VLOOKUP($A244,'Annex 2 Designated EHV charges'!$A:$P,11,FALSE)=0,"",VLOOKUP($A244,'Annex 2 Designated EHV charges'!$A:$P,11,FALSE)),"")</f>
        <v/>
      </c>
      <c r="H244" s="104" t="str">
        <f>IFERROR(IF(VLOOKUP($A244,'Annex 2 Designated EHV charges'!$A:$P,12,FALSE)=0,"",VLOOKUP($A244,'Annex 2 Designated EHV charges'!$A:$P,12,FALSE)),"")</f>
        <v/>
      </c>
    </row>
    <row r="245" spans="1:8" x14ac:dyDescent="0.2">
      <c r="A245" s="97" t="str">
        <f t="array" ref="A245">IFERROR(INDEX('Annex 2 Designated EHV charges'!$A$11:$A$58, MATCH(0, IF(ISBLANK('Annex 2 Designated EHV charges'!$A$11:$A$58),1, COUNTIF(A$4:$A244, 'Annex 2 Designated EHV charges'!$A$11:$A$58)), 0)),"")</f>
        <v/>
      </c>
      <c r="B245" s="97" t="str">
        <f>IF($A245="","",VLOOKUP($A245,'Annex 2 Designated EHV charges'!$A:$O,2,0))</f>
        <v/>
      </c>
      <c r="C245" s="98" t="str">
        <f>IF($A245="","",VLOOKUP($A245,'Annex 2 Designated EHV charges'!$A:$O,3,0))</f>
        <v/>
      </c>
      <c r="D245" s="97" t="str">
        <f>IF($A245="","",VLOOKUP($A245,'Annex 2 Designated EHV charges'!$A:$O,7,0))</f>
        <v/>
      </c>
      <c r="E245" s="102" t="str">
        <f>IFERROR(IF(VLOOKUP($A245,'Annex 2 Designated EHV charges'!$A:$P,9,FALSE)=0,"",VLOOKUP($A245,'Annex 2 Designated EHV charges'!$A:$P,9,FALSE)),"")</f>
        <v/>
      </c>
      <c r="F245" s="103" t="str">
        <f>IFERROR(IF(VLOOKUP($A245,'Annex 2 Designated EHV charges'!$A:$P,10,FALSE)=0,"",VLOOKUP($A245,'Annex 2 Designated EHV charges'!$A:$P,10,FALSE)),"")</f>
        <v/>
      </c>
      <c r="G245" s="104" t="str">
        <f>IFERROR(IF(VLOOKUP($A245,'Annex 2 Designated EHV charges'!$A:$P,11,FALSE)=0,"",VLOOKUP($A245,'Annex 2 Designated EHV charges'!$A:$P,11,FALSE)),"")</f>
        <v/>
      </c>
      <c r="H245" s="104" t="str">
        <f>IFERROR(IF(VLOOKUP($A245,'Annex 2 Designated EHV charges'!$A:$P,12,FALSE)=0,"",VLOOKUP($A245,'Annex 2 Designated EHV charges'!$A:$P,12,FALSE)),"")</f>
        <v/>
      </c>
    </row>
    <row r="246" spans="1:8" x14ac:dyDescent="0.2">
      <c r="A246" s="97" t="str">
        <f t="array" ref="A246">IFERROR(INDEX('Annex 2 Designated EHV charges'!$A$11:$A$58, MATCH(0, IF(ISBLANK('Annex 2 Designated EHV charges'!$A$11:$A$58),1, COUNTIF(A$4:$A245, 'Annex 2 Designated EHV charges'!$A$11:$A$58)), 0)),"")</f>
        <v/>
      </c>
      <c r="B246" s="97" t="str">
        <f>IF($A246="","",VLOOKUP($A246,'Annex 2 Designated EHV charges'!$A:$O,2,0))</f>
        <v/>
      </c>
      <c r="C246" s="98" t="str">
        <f>IF($A246="","",VLOOKUP($A246,'Annex 2 Designated EHV charges'!$A:$O,3,0))</f>
        <v/>
      </c>
      <c r="D246" s="97" t="str">
        <f>IF($A246="","",VLOOKUP($A246,'Annex 2 Designated EHV charges'!$A:$O,7,0))</f>
        <v/>
      </c>
      <c r="E246" s="102" t="str">
        <f>IFERROR(IF(VLOOKUP($A246,'Annex 2 Designated EHV charges'!$A:$P,9,FALSE)=0,"",VLOOKUP($A246,'Annex 2 Designated EHV charges'!$A:$P,9,FALSE)),"")</f>
        <v/>
      </c>
      <c r="F246" s="103" t="str">
        <f>IFERROR(IF(VLOOKUP($A246,'Annex 2 Designated EHV charges'!$A:$P,10,FALSE)=0,"",VLOOKUP($A246,'Annex 2 Designated EHV charges'!$A:$P,10,FALSE)),"")</f>
        <v/>
      </c>
      <c r="G246" s="104" t="str">
        <f>IFERROR(IF(VLOOKUP($A246,'Annex 2 Designated EHV charges'!$A:$P,11,FALSE)=0,"",VLOOKUP($A246,'Annex 2 Designated EHV charges'!$A:$P,11,FALSE)),"")</f>
        <v/>
      </c>
      <c r="H246" s="104" t="str">
        <f>IFERROR(IF(VLOOKUP($A246,'Annex 2 Designated EHV charges'!$A:$P,12,FALSE)=0,"",VLOOKUP($A246,'Annex 2 Designated EHV charges'!$A:$P,12,FALSE)),"")</f>
        <v/>
      </c>
    </row>
    <row r="247" spans="1:8" x14ac:dyDescent="0.2">
      <c r="A247" s="97" t="str">
        <f t="array" ref="A247">IFERROR(INDEX('Annex 2 Designated EHV charges'!$A$11:$A$58, MATCH(0, IF(ISBLANK('Annex 2 Designated EHV charges'!$A$11:$A$58),1, COUNTIF(A$4:$A246, 'Annex 2 Designated EHV charges'!$A$11:$A$58)), 0)),"")</f>
        <v/>
      </c>
      <c r="B247" s="97" t="str">
        <f>IF($A247="","",VLOOKUP($A247,'Annex 2 Designated EHV charges'!$A:$O,2,0))</f>
        <v/>
      </c>
      <c r="C247" s="98" t="str">
        <f>IF($A247="","",VLOOKUP($A247,'Annex 2 Designated EHV charges'!$A:$O,3,0))</f>
        <v/>
      </c>
      <c r="D247" s="97" t="str">
        <f>IF($A247="","",VLOOKUP($A247,'Annex 2 Designated EHV charges'!$A:$O,7,0))</f>
        <v/>
      </c>
      <c r="E247" s="102" t="str">
        <f>IFERROR(IF(VLOOKUP($A247,'Annex 2 Designated EHV charges'!$A:$P,9,FALSE)=0,"",VLOOKUP($A247,'Annex 2 Designated EHV charges'!$A:$P,9,FALSE)),"")</f>
        <v/>
      </c>
      <c r="F247" s="103" t="str">
        <f>IFERROR(IF(VLOOKUP($A247,'Annex 2 Designated EHV charges'!$A:$P,10,FALSE)=0,"",VLOOKUP($A247,'Annex 2 Designated EHV charges'!$A:$P,10,FALSE)),"")</f>
        <v/>
      </c>
      <c r="G247" s="104" t="str">
        <f>IFERROR(IF(VLOOKUP($A247,'Annex 2 Designated EHV charges'!$A:$P,11,FALSE)=0,"",VLOOKUP($A247,'Annex 2 Designated EHV charges'!$A:$P,11,FALSE)),"")</f>
        <v/>
      </c>
      <c r="H247" s="104" t="str">
        <f>IFERROR(IF(VLOOKUP($A247,'Annex 2 Designated EHV charges'!$A:$P,12,FALSE)=0,"",VLOOKUP($A247,'Annex 2 Designated EHV charges'!$A:$P,12,FALSE)),"")</f>
        <v/>
      </c>
    </row>
    <row r="248" spans="1:8" x14ac:dyDescent="0.2">
      <c r="A248" s="97" t="str">
        <f t="array" ref="A248">IFERROR(INDEX('Annex 2 Designated EHV charges'!$A$11:$A$58, MATCH(0, IF(ISBLANK('Annex 2 Designated EHV charges'!$A$11:$A$58),1, COUNTIF(A$4:$A247, 'Annex 2 Designated EHV charges'!$A$11:$A$58)), 0)),"")</f>
        <v/>
      </c>
      <c r="B248" s="97" t="str">
        <f>IF($A248="","",VLOOKUP($A248,'Annex 2 Designated EHV charges'!$A:$O,2,0))</f>
        <v/>
      </c>
      <c r="C248" s="98" t="str">
        <f>IF($A248="","",VLOOKUP($A248,'Annex 2 Designated EHV charges'!$A:$O,3,0))</f>
        <v/>
      </c>
      <c r="D248" s="97" t="str">
        <f>IF($A248="","",VLOOKUP($A248,'Annex 2 Designated EHV charges'!$A:$O,7,0))</f>
        <v/>
      </c>
      <c r="E248" s="102" t="str">
        <f>IFERROR(IF(VLOOKUP($A248,'Annex 2 Designated EHV charges'!$A:$P,9,FALSE)=0,"",VLOOKUP($A248,'Annex 2 Designated EHV charges'!$A:$P,9,FALSE)),"")</f>
        <v/>
      </c>
      <c r="F248" s="103" t="str">
        <f>IFERROR(IF(VLOOKUP($A248,'Annex 2 Designated EHV charges'!$A:$P,10,FALSE)=0,"",VLOOKUP($A248,'Annex 2 Designated EHV charges'!$A:$P,10,FALSE)),"")</f>
        <v/>
      </c>
      <c r="G248" s="104" t="str">
        <f>IFERROR(IF(VLOOKUP($A248,'Annex 2 Designated EHV charges'!$A:$P,11,FALSE)=0,"",VLOOKUP($A248,'Annex 2 Designated EHV charges'!$A:$P,11,FALSE)),"")</f>
        <v/>
      </c>
      <c r="H248" s="104" t="str">
        <f>IFERROR(IF(VLOOKUP($A248,'Annex 2 Designated EHV charges'!$A:$P,12,FALSE)=0,"",VLOOKUP($A248,'Annex 2 Designated EHV charges'!$A:$P,12,FALSE)),"")</f>
        <v/>
      </c>
    </row>
    <row r="249" spans="1:8" x14ac:dyDescent="0.2">
      <c r="A249" s="97" t="str">
        <f t="array" ref="A249">IFERROR(INDEX('Annex 2 Designated EHV charges'!$A$11:$A$58, MATCH(0, IF(ISBLANK('Annex 2 Designated EHV charges'!$A$11:$A$58),1, COUNTIF(A$4:$A248, 'Annex 2 Designated EHV charges'!$A$11:$A$58)), 0)),"")</f>
        <v/>
      </c>
      <c r="B249" s="97" t="str">
        <f>IF($A249="","",VLOOKUP($A249,'Annex 2 Designated EHV charges'!$A:$O,2,0))</f>
        <v/>
      </c>
      <c r="C249" s="98" t="str">
        <f>IF($A249="","",VLOOKUP($A249,'Annex 2 Designated EHV charges'!$A:$O,3,0))</f>
        <v/>
      </c>
      <c r="D249" s="97" t="str">
        <f>IF($A249="","",VLOOKUP($A249,'Annex 2 Designated EHV charges'!$A:$O,7,0))</f>
        <v/>
      </c>
      <c r="E249" s="102" t="str">
        <f>IFERROR(IF(VLOOKUP($A249,'Annex 2 Designated EHV charges'!$A:$P,9,FALSE)=0,"",VLOOKUP($A249,'Annex 2 Designated EHV charges'!$A:$P,9,FALSE)),"")</f>
        <v/>
      </c>
      <c r="F249" s="103" t="str">
        <f>IFERROR(IF(VLOOKUP($A249,'Annex 2 Designated EHV charges'!$A:$P,10,FALSE)=0,"",VLOOKUP($A249,'Annex 2 Designated EHV charges'!$A:$P,10,FALSE)),"")</f>
        <v/>
      </c>
      <c r="G249" s="104" t="str">
        <f>IFERROR(IF(VLOOKUP($A249,'Annex 2 Designated EHV charges'!$A:$P,11,FALSE)=0,"",VLOOKUP($A249,'Annex 2 Designated EHV charges'!$A:$P,11,FALSE)),"")</f>
        <v/>
      </c>
      <c r="H249" s="104" t="str">
        <f>IFERROR(IF(VLOOKUP($A249,'Annex 2 Designated EHV charges'!$A:$P,12,FALSE)=0,"",VLOOKUP($A249,'Annex 2 Designated EHV charges'!$A:$P,12,FALSE)),"")</f>
        <v/>
      </c>
    </row>
    <row r="250" spans="1:8" x14ac:dyDescent="0.2">
      <c r="A250" s="97" t="str">
        <f t="array" ref="A250">IFERROR(INDEX('Annex 2 Designated EHV charges'!$A$11:$A$58, MATCH(0, IF(ISBLANK('Annex 2 Designated EHV charges'!$A$11:$A$58),1, COUNTIF(A$4:$A249, 'Annex 2 Designated EHV charges'!$A$11:$A$58)), 0)),"")</f>
        <v/>
      </c>
      <c r="B250" s="97" t="str">
        <f>IF($A250="","",VLOOKUP($A250,'Annex 2 Designated EHV charges'!$A:$O,2,0))</f>
        <v/>
      </c>
      <c r="C250" s="98" t="str">
        <f>IF($A250="","",VLOOKUP($A250,'Annex 2 Designated EHV charges'!$A:$O,3,0))</f>
        <v/>
      </c>
      <c r="D250" s="97" t="str">
        <f>IF($A250="","",VLOOKUP($A250,'Annex 2 Designated EHV charges'!$A:$O,7,0))</f>
        <v/>
      </c>
      <c r="E250" s="102" t="str">
        <f>IFERROR(IF(VLOOKUP($A250,'Annex 2 Designated EHV charges'!$A:$P,9,FALSE)=0,"",VLOOKUP($A250,'Annex 2 Designated EHV charges'!$A:$P,9,FALSE)),"")</f>
        <v/>
      </c>
      <c r="F250" s="103" t="str">
        <f>IFERROR(IF(VLOOKUP($A250,'Annex 2 Designated EHV charges'!$A:$P,10,FALSE)=0,"",VLOOKUP($A250,'Annex 2 Designated EHV charges'!$A:$P,10,FALSE)),"")</f>
        <v/>
      </c>
      <c r="G250" s="104" t="str">
        <f>IFERROR(IF(VLOOKUP($A250,'Annex 2 Designated EHV charges'!$A:$P,11,FALSE)=0,"",VLOOKUP($A250,'Annex 2 Designated EHV charges'!$A:$P,11,FALSE)),"")</f>
        <v/>
      </c>
      <c r="H250" s="104" t="str">
        <f>IFERROR(IF(VLOOKUP($A250,'Annex 2 Designated EHV charges'!$A:$P,12,FALSE)=0,"",VLOOKUP($A250,'Annex 2 Designated EHV charges'!$A:$P,12,FALSE)),"")</f>
        <v/>
      </c>
    </row>
    <row r="251" spans="1:8" x14ac:dyDescent="0.2">
      <c r="A251" s="97" t="str">
        <f t="array" ref="A251">IFERROR(INDEX('Annex 2 Designated EHV charges'!$A$11:$A$58, MATCH(0, IF(ISBLANK('Annex 2 Designated EHV charges'!$A$11:$A$58),1, COUNTIF(A$4:$A250, 'Annex 2 Designated EHV charges'!$A$11:$A$58)), 0)),"")</f>
        <v/>
      </c>
      <c r="B251" s="97" t="str">
        <f>IF($A251="","",VLOOKUP($A251,'Annex 2 Designated EHV charges'!$A:$O,2,0))</f>
        <v/>
      </c>
      <c r="C251" s="98" t="str">
        <f>IF($A251="","",VLOOKUP($A251,'Annex 2 Designated EHV charges'!$A:$O,3,0))</f>
        <v/>
      </c>
      <c r="D251" s="97" t="str">
        <f>IF($A251="","",VLOOKUP($A251,'Annex 2 Designated EHV charges'!$A:$O,7,0))</f>
        <v/>
      </c>
      <c r="E251" s="102" t="str">
        <f>IFERROR(IF(VLOOKUP($A251,'Annex 2 Designated EHV charges'!$A:$P,9,FALSE)=0,"",VLOOKUP($A251,'Annex 2 Designated EHV charges'!$A:$P,9,FALSE)),"")</f>
        <v/>
      </c>
      <c r="F251" s="103" t="str">
        <f>IFERROR(IF(VLOOKUP($A251,'Annex 2 Designated EHV charges'!$A:$P,10,FALSE)=0,"",VLOOKUP($A251,'Annex 2 Designated EHV charges'!$A:$P,10,FALSE)),"")</f>
        <v/>
      </c>
      <c r="G251" s="104" t="str">
        <f>IFERROR(IF(VLOOKUP($A251,'Annex 2 Designated EHV charges'!$A:$P,11,FALSE)=0,"",VLOOKUP($A251,'Annex 2 Designated EHV charges'!$A:$P,11,FALSE)),"")</f>
        <v/>
      </c>
      <c r="H251" s="104" t="str">
        <f>IFERROR(IF(VLOOKUP($A251,'Annex 2 Designated EHV charges'!$A:$P,12,FALSE)=0,"",VLOOKUP($A251,'Annex 2 Designated EHV charges'!$A:$P,12,FALSE)),"")</f>
        <v/>
      </c>
    </row>
    <row r="252" spans="1:8" x14ac:dyDescent="0.2">
      <c r="A252" s="97" t="str">
        <f t="array" ref="A252">IFERROR(INDEX('Annex 2 Designated EHV charges'!$A$11:$A$58, MATCH(0, IF(ISBLANK('Annex 2 Designated EHV charges'!$A$11:$A$58),1, COUNTIF(A$4:$A251, 'Annex 2 Designated EHV charges'!$A$11:$A$58)), 0)),"")</f>
        <v/>
      </c>
      <c r="B252" s="97" t="str">
        <f>IF($A252="","",VLOOKUP($A252,'Annex 2 Designated EHV charges'!$A:$O,2,0))</f>
        <v/>
      </c>
      <c r="C252" s="98" t="str">
        <f>IF($A252="","",VLOOKUP($A252,'Annex 2 Designated EHV charges'!$A:$O,3,0))</f>
        <v/>
      </c>
      <c r="D252" s="97" t="str">
        <f>IF($A252="","",VLOOKUP($A252,'Annex 2 Designated EHV charges'!$A:$O,7,0))</f>
        <v/>
      </c>
      <c r="E252" s="102" t="str">
        <f>IFERROR(IF(VLOOKUP($A252,'Annex 2 Designated EHV charges'!$A:$P,9,FALSE)=0,"",VLOOKUP($A252,'Annex 2 Designated EHV charges'!$A:$P,9,FALSE)),"")</f>
        <v/>
      </c>
      <c r="F252" s="103" t="str">
        <f>IFERROR(IF(VLOOKUP($A252,'Annex 2 Designated EHV charges'!$A:$P,10,FALSE)=0,"",VLOOKUP($A252,'Annex 2 Designated EHV charges'!$A:$P,10,FALSE)),"")</f>
        <v/>
      </c>
      <c r="G252" s="104" t="str">
        <f>IFERROR(IF(VLOOKUP($A252,'Annex 2 Designated EHV charges'!$A:$P,11,FALSE)=0,"",VLOOKUP($A252,'Annex 2 Designated EHV charges'!$A:$P,11,FALSE)),"")</f>
        <v/>
      </c>
      <c r="H252" s="104" t="str">
        <f>IFERROR(IF(VLOOKUP($A252,'Annex 2 Designated EHV charges'!$A:$P,12,FALSE)=0,"",VLOOKUP($A252,'Annex 2 Designated EHV charges'!$A:$P,12,FALSE)),"")</f>
        <v/>
      </c>
    </row>
    <row r="253" spans="1:8" x14ac:dyDescent="0.2">
      <c r="A253" s="97" t="str">
        <f t="array" ref="A253">IFERROR(INDEX('Annex 2 Designated EHV charges'!$A$11:$A$58, MATCH(0, IF(ISBLANK('Annex 2 Designated EHV charges'!$A$11:$A$58),1, COUNTIF(A$4:$A252, 'Annex 2 Designated EHV charges'!$A$11:$A$58)), 0)),"")</f>
        <v/>
      </c>
      <c r="B253" s="97" t="str">
        <f>IF($A253="","",VLOOKUP($A253,'Annex 2 Designated EHV charges'!$A:$O,2,0))</f>
        <v/>
      </c>
      <c r="C253" s="98" t="str">
        <f>IF($A253="","",VLOOKUP($A253,'Annex 2 Designated EHV charges'!$A:$O,3,0))</f>
        <v/>
      </c>
      <c r="D253" s="97" t="str">
        <f>IF($A253="","",VLOOKUP($A253,'Annex 2 Designated EHV charges'!$A:$O,7,0))</f>
        <v/>
      </c>
      <c r="E253" s="102" t="str">
        <f>IFERROR(IF(VLOOKUP($A253,'Annex 2 Designated EHV charges'!$A:$P,9,FALSE)=0,"",VLOOKUP($A253,'Annex 2 Designated EHV charges'!$A:$P,9,FALSE)),"")</f>
        <v/>
      </c>
      <c r="F253" s="103" t="str">
        <f>IFERROR(IF(VLOOKUP($A253,'Annex 2 Designated EHV charges'!$A:$P,10,FALSE)=0,"",VLOOKUP($A253,'Annex 2 Designated EHV charges'!$A:$P,10,FALSE)),"")</f>
        <v/>
      </c>
      <c r="G253" s="104" t="str">
        <f>IFERROR(IF(VLOOKUP($A253,'Annex 2 Designated EHV charges'!$A:$P,11,FALSE)=0,"",VLOOKUP($A253,'Annex 2 Designated EHV charges'!$A:$P,11,FALSE)),"")</f>
        <v/>
      </c>
      <c r="H253" s="104" t="str">
        <f>IFERROR(IF(VLOOKUP($A253,'Annex 2 Designated EHV charges'!$A:$P,12,FALSE)=0,"",VLOOKUP($A253,'Annex 2 Designated EHV charges'!$A:$P,12,FALSE)),"")</f>
        <v/>
      </c>
    </row>
    <row r="254" spans="1:8" x14ac:dyDescent="0.2">
      <c r="A254" s="97" t="str">
        <f t="array" ref="A254">IFERROR(INDEX('Annex 2 Designated EHV charges'!$A$11:$A$58, MATCH(0, IF(ISBLANK('Annex 2 Designated EHV charges'!$A$11:$A$58),1, COUNTIF(A$4:$A253, 'Annex 2 Designated EHV charges'!$A$11:$A$58)), 0)),"")</f>
        <v/>
      </c>
      <c r="B254" s="97" t="str">
        <f>IF($A254="","",VLOOKUP($A254,'Annex 2 Designated EHV charges'!$A:$O,2,0))</f>
        <v/>
      </c>
      <c r="C254" s="98" t="str">
        <f>IF($A254="","",VLOOKUP($A254,'Annex 2 Designated EHV charges'!$A:$O,3,0))</f>
        <v/>
      </c>
      <c r="D254" s="97" t="str">
        <f>IF($A254="","",VLOOKUP($A254,'Annex 2 Designated EHV charges'!$A:$O,7,0))</f>
        <v/>
      </c>
      <c r="E254" s="102" t="str">
        <f>IFERROR(IF(VLOOKUP($A254,'Annex 2 Designated EHV charges'!$A:$P,9,FALSE)=0,"",VLOOKUP($A254,'Annex 2 Designated EHV charges'!$A:$P,9,FALSE)),"")</f>
        <v/>
      </c>
      <c r="F254" s="103" t="str">
        <f>IFERROR(IF(VLOOKUP($A254,'Annex 2 Designated EHV charges'!$A:$P,10,FALSE)=0,"",VLOOKUP($A254,'Annex 2 Designated EHV charges'!$A:$P,10,FALSE)),"")</f>
        <v/>
      </c>
      <c r="G254" s="104" t="str">
        <f>IFERROR(IF(VLOOKUP($A254,'Annex 2 Designated EHV charges'!$A:$P,11,FALSE)=0,"",VLOOKUP($A254,'Annex 2 Designated EHV charges'!$A:$P,11,FALSE)),"")</f>
        <v/>
      </c>
      <c r="H254" s="104" t="str">
        <f>IFERROR(IF(VLOOKUP($A254,'Annex 2 Designated EHV charges'!$A:$P,12,FALSE)=0,"",VLOOKUP($A254,'Annex 2 Designated EHV charges'!$A:$P,12,FALSE)),"")</f>
        <v/>
      </c>
    </row>
  </sheetData>
  <mergeCells count="2">
    <mergeCell ref="A2:H2"/>
    <mergeCell ref="A1:H1"/>
  </mergeCells>
  <pageMargins left="0.70866141732283472" right="0.70866141732283472" top="0.94488188976377963" bottom="0.74803149606299213" header="0.31496062992125984" footer="0.31496062992125984"/>
  <pageSetup paperSize="9" scale="90"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54"/>
  <sheetViews>
    <sheetView zoomScale="90" zoomScaleNormal="90" zoomScaleSheetLayoutView="100" workbookViewId="0">
      <selection sqref="A1:H1"/>
    </sheetView>
  </sheetViews>
  <sheetFormatPr defaultColWidth="9.140625" defaultRowHeight="12.75" x14ac:dyDescent="0.2"/>
  <cols>
    <col min="1" max="1" width="14.7109375" style="53" customWidth="1"/>
    <col min="2" max="2" width="8.7109375" style="53" customWidth="1"/>
    <col min="3" max="3" width="15.7109375" style="61" bestFit="1" customWidth="1"/>
    <col min="4" max="4" width="50.7109375" style="61" customWidth="1"/>
    <col min="5" max="5" width="14.7109375" style="62" customWidth="1"/>
    <col min="6" max="7" width="14.7109375" style="63" customWidth="1"/>
    <col min="8" max="8" width="14.7109375" style="53" customWidth="1"/>
    <col min="9" max="9" width="15.5703125" style="53" customWidth="1"/>
    <col min="10" max="16384" width="9.140625" style="53"/>
  </cols>
  <sheetData>
    <row r="1" spans="1:15" ht="66.75" customHeight="1" x14ac:dyDescent="0.2">
      <c r="A1" s="254" t="s">
        <v>699</v>
      </c>
      <c r="B1" s="254"/>
      <c r="C1" s="254"/>
      <c r="D1" s="254"/>
      <c r="E1" s="254"/>
      <c r="F1" s="254"/>
      <c r="G1" s="254"/>
      <c r="H1" s="254"/>
    </row>
    <row r="2" spans="1:15" s="54" customFormat="1" ht="25.5" customHeight="1" x14ac:dyDescent="0.2">
      <c r="A2" s="251" t="str">
        <f>Overview!B4&amp; " - Effective from "&amp;Overview!D4&amp;" - "&amp;Overview!E4&amp;" Designated EHV export charges"</f>
        <v>London Power Networks - Effective from 1 April 2026 - Final Designated EHV export charges</v>
      </c>
      <c r="B2" s="252"/>
      <c r="C2" s="252"/>
      <c r="D2" s="252"/>
      <c r="E2" s="252"/>
      <c r="F2" s="252"/>
      <c r="G2" s="252"/>
      <c r="H2" s="253"/>
    </row>
    <row r="3" spans="1:15" s="85" customFormat="1" ht="18" x14ac:dyDescent="0.2">
      <c r="A3" s="89"/>
      <c r="B3" s="89"/>
      <c r="C3" s="89"/>
      <c r="D3" s="90"/>
      <c r="E3" s="91"/>
      <c r="F3" s="91"/>
      <c r="G3" s="92"/>
      <c r="H3" s="92"/>
      <c r="I3" s="84"/>
      <c r="J3" s="84"/>
      <c r="K3" s="84"/>
      <c r="L3" s="84"/>
      <c r="M3" s="84"/>
      <c r="N3" s="84"/>
      <c r="O3" s="84"/>
    </row>
    <row r="4" spans="1:15" ht="60.75" customHeight="1" x14ac:dyDescent="0.2">
      <c r="A4" s="55" t="s">
        <v>47</v>
      </c>
      <c r="B4" s="56" t="s">
        <v>706</v>
      </c>
      <c r="C4" s="55" t="s">
        <v>32</v>
      </c>
      <c r="D4" s="57" t="s">
        <v>26</v>
      </c>
      <c r="E4" s="57" t="str">
        <f>'Annex 2 Designated EHV charges'!M10</f>
        <v>Export
Super Red
unit charge
(p/kWh)</v>
      </c>
      <c r="F4" s="57" t="str">
        <f>'Annex 2 Designated EHV charges'!N10</f>
        <v>Export
fixed charge
(p/day)</v>
      </c>
      <c r="G4" s="57" t="str">
        <f>'Annex 2 Designated EHV charges'!O10</f>
        <v>Export
capacity charge
(p/kVA/day)</v>
      </c>
      <c r="H4" s="57" t="str">
        <f>'Annex 2 Designated EHV charges'!P10</f>
        <v>Export
exceeded capacity charge
(p/kVA/day)</v>
      </c>
    </row>
    <row r="5" spans="1:15" ht="12.75" customHeight="1" x14ac:dyDescent="0.2">
      <c r="A5" s="98" t="str">
        <f t="array" ref="A5">IFERROR(INDEX('Annex 2 Designated EHV charges'!$D$11:$D$58, MATCH(0, IF(ISBLANK('Annex 2 Designated EHV charges'!$D$11:$D$58),1, COUNTIF(A$4:$A4, 'Annex 2 Designated EHV charges'!$D$11:$D$58)), 0)),"")</f>
        <v>NR_BOW</v>
      </c>
      <c r="B5" s="97">
        <f>IF($A5="","",VLOOKUP($A5,'Annex 2 Designated EHV charges'!$D:$O,2,0))</f>
        <v>707</v>
      </c>
      <c r="C5" s="98" t="str">
        <f>IF($A5="","",VLOOKUP($A5,'Annex 2 Designated EHV charges'!$D:$O,3,0))</f>
        <v>1200060280430;1200060280459</v>
      </c>
      <c r="D5" s="97" t="str">
        <f>IF($A5="","",VLOOKUP($A5,'Annex 2 Designated EHV charges'!$D:$O,4,0))</f>
        <v>NR_BOW</v>
      </c>
      <c r="E5" s="99" t="str">
        <f>IFERROR(IF(VLOOKUP($A5,'Annex 2 Designated EHV charges'!$D:$P,10,FALSE)=0,"",VLOOKUP($A5,'Annex 2 Designated EHV charges'!$D:$P,10,FALSE)),"")</f>
        <v/>
      </c>
      <c r="F5" s="100" t="str">
        <f>IFERROR(IF(VLOOKUP($A5,'Annex 2 Designated EHV charges'!$D:$P,11,FALSE)=0,"",VLOOKUP($A5,'Annex 2 Designated EHV charges'!$D:$P,11,FALSE)),"")</f>
        <v/>
      </c>
      <c r="G5" s="101" t="str">
        <f>IFERROR(IF(VLOOKUP($A5,'Annex 2 Designated EHV charges'!$D:$P,12,FALSE)=0,"",VLOOKUP($A5,'Annex 2 Designated EHV charges'!$D:$P,12,FALSE)),"")</f>
        <v/>
      </c>
      <c r="H5" s="101" t="str">
        <f>IFERROR(IF(VLOOKUP($A5,'Annex 2 Designated EHV charges'!$D:$P,13,FALSE)=0,"",VLOOKUP($A5,'Annex 2 Designated EHV charges'!$D:$P,13,FALSE)),"")</f>
        <v/>
      </c>
    </row>
    <row r="6" spans="1:15" ht="12.75" customHeight="1" x14ac:dyDescent="0.2">
      <c r="A6" s="98" t="str">
        <f t="array" ref="A6">IFERROR(INDEX('Annex 2 Designated EHV charges'!$D$11:$D$58, MATCH(0, IF(ISBLANK('Annex 2 Designated EHV charges'!$D$11:$D$58),1, COUNTIF(A$4:$A5, 'Annex 2 Designated EHV charges'!$D$11:$D$58)), 0)),"")</f>
        <v>NR_W25</v>
      </c>
      <c r="B6" s="97">
        <f>IF($A6="","",VLOOKUP($A6,'Annex 2 Designated EHV charges'!$D:$O,2,0))</f>
        <v>703</v>
      </c>
      <c r="C6" s="98">
        <f>IF($A6="","",VLOOKUP($A6,'Annex 2 Designated EHV charges'!$D:$O,3,0))</f>
        <v>1200052486866</v>
      </c>
      <c r="D6" s="97" t="str">
        <f>IF($A6="","",VLOOKUP($A6,'Annex 2 Designated EHV charges'!$D:$O,4,0))</f>
        <v>NR_W25</v>
      </c>
      <c r="E6" s="99" t="str">
        <f>IFERROR(IF(VLOOKUP($A6,'Annex 2 Designated EHV charges'!$D:$P,10,FALSE)=0,"",VLOOKUP($A6,'Annex 2 Designated EHV charges'!$D:$P,10,FALSE)),"")</f>
        <v/>
      </c>
      <c r="F6" s="100" t="str">
        <f>IFERROR(IF(VLOOKUP($A6,'Annex 2 Designated EHV charges'!$D:$P,11,FALSE)=0,"",VLOOKUP($A6,'Annex 2 Designated EHV charges'!$D:$P,11,FALSE)),"")</f>
        <v/>
      </c>
      <c r="G6" s="101" t="str">
        <f>IFERROR(IF(VLOOKUP($A6,'Annex 2 Designated EHV charges'!$D:$P,12,FALSE)=0,"",VLOOKUP($A6,'Annex 2 Designated EHV charges'!$D:$P,12,FALSE)),"")</f>
        <v/>
      </c>
      <c r="H6" s="101" t="str">
        <f>IFERROR(IF(VLOOKUP($A6,'Annex 2 Designated EHV charges'!$D:$P,13,FALSE)=0,"",VLOOKUP($A6,'Annex 2 Designated EHV charges'!$D:$P,13,FALSE)),"")</f>
        <v/>
      </c>
    </row>
    <row r="7" spans="1:15" ht="12.75" customHeight="1" x14ac:dyDescent="0.2">
      <c r="A7" s="98" t="str">
        <f t="array" ref="A7">IFERROR(INDEX('Annex 2 Designated EHV charges'!$D$11:$D$58, MATCH(0, IF(ISBLANK('Annex 2 Designated EHV charges'!$D$11:$D$58),1, COUNTIF(A$4:$A6, 'Annex 2 Designated EHV charges'!$D$11:$D$58)), 0)),"")</f>
        <v>NR_WES</v>
      </c>
      <c r="B7" s="97">
        <f>IF($A7="","",VLOOKUP($A7,'Annex 2 Designated EHV charges'!$D:$O,2,0))</f>
        <v>716</v>
      </c>
      <c r="C7" s="98">
        <f>IF($A7="","",VLOOKUP($A7,'Annex 2 Designated EHV charges'!$D:$O,3,0))</f>
        <v>1200052486875</v>
      </c>
      <c r="D7" s="97" t="str">
        <f>IF($A7="","",VLOOKUP($A7,'Annex 2 Designated EHV charges'!$D:$O,4,0))</f>
        <v>NR_WES</v>
      </c>
      <c r="E7" s="99" t="str">
        <f>IFERROR(IF(VLOOKUP($A7,'Annex 2 Designated EHV charges'!$D:$P,10,FALSE)=0,"",VLOOKUP($A7,'Annex 2 Designated EHV charges'!$D:$P,10,FALSE)),"")</f>
        <v/>
      </c>
      <c r="F7" s="100">
        <f>IFERROR(IF(VLOOKUP($A7,'Annex 2 Designated EHV charges'!$D:$P,11,FALSE)=0,"",VLOOKUP($A7,'Annex 2 Designated EHV charges'!$D:$P,11,FALSE)),"")</f>
        <v>650.99</v>
      </c>
      <c r="G7" s="101">
        <f>IFERROR(IF(VLOOKUP($A7,'Annex 2 Designated EHV charges'!$D:$P,12,FALSE)=0,"",VLOOKUP($A7,'Annex 2 Designated EHV charges'!$D:$P,12,FALSE)),"")</f>
        <v>0.05</v>
      </c>
      <c r="H7" s="101">
        <f>IFERROR(IF(VLOOKUP($A7,'Annex 2 Designated EHV charges'!$D:$P,13,FALSE)=0,"",VLOOKUP($A7,'Annex 2 Designated EHV charges'!$D:$P,13,FALSE)),"")</f>
        <v>0.05</v>
      </c>
    </row>
    <row r="8" spans="1:15" ht="12.75" customHeight="1" x14ac:dyDescent="0.2">
      <c r="A8" s="98" t="str">
        <f t="array" ref="A8">IFERROR(INDEX('Annex 2 Designated EHV charges'!$D$11:$D$58, MATCH(0, IF(ISBLANK('Annex 2 Designated EHV charges'!$D$11:$D$58),1, COUNTIF(A$4:$A7, 'Annex 2 Designated EHV charges'!$D$11:$D$58)), 0)),"")</f>
        <v>THAMEB</v>
      </c>
      <c r="B8" s="97">
        <f>IF($A8="","",VLOOKUP($A8,'Annex 2 Designated EHV charges'!$D:$O,2,0))</f>
        <v>701</v>
      </c>
      <c r="C8" s="98" t="str">
        <f>IF($A8="","",VLOOKUP($A8,'Annex 2 Designated EHV charges'!$D:$O,3,0))</f>
        <v>1200050312030;1200050312040;1200061219394;1200050312059</v>
      </c>
      <c r="D8" s="97" t="str">
        <f>IF($A8="","",VLOOKUP($A8,'Annex 2 Designated EHV charges'!$D:$O,4,0))</f>
        <v>THAMEB</v>
      </c>
      <c r="E8" s="99" t="str">
        <f>IFERROR(IF(VLOOKUP($A8,'Annex 2 Designated EHV charges'!$D:$P,10,FALSE)=0,"",VLOOKUP($A8,'Annex 2 Designated EHV charges'!$D:$P,10,FALSE)),"")</f>
        <v/>
      </c>
      <c r="F8" s="100">
        <f>IFERROR(IF(VLOOKUP($A8,'Annex 2 Designated EHV charges'!$D:$P,11,FALSE)=0,"",VLOOKUP($A8,'Annex 2 Designated EHV charges'!$D:$P,11,FALSE)),"")</f>
        <v>307.97000000000003</v>
      </c>
      <c r="G8" s="101">
        <f>IFERROR(IF(VLOOKUP($A8,'Annex 2 Designated EHV charges'!$D:$P,12,FALSE)=0,"",VLOOKUP($A8,'Annex 2 Designated EHV charges'!$D:$P,12,FALSE)),"")</f>
        <v>0.05</v>
      </c>
      <c r="H8" s="101">
        <f>IFERROR(IF(VLOOKUP($A8,'Annex 2 Designated EHV charges'!$D:$P,13,FALSE)=0,"",VLOOKUP($A8,'Annex 2 Designated EHV charges'!$D:$P,13,FALSE)),"")</f>
        <v>0.05</v>
      </c>
    </row>
    <row r="9" spans="1:15" ht="12.75" customHeight="1" x14ac:dyDescent="0.2">
      <c r="A9" s="98" t="str">
        <f t="array" ref="A9">IFERROR(INDEX('Annex 2 Designated EHV charges'!$D$11:$D$58, MATCH(0, IF(ISBLANK('Annex 2 Designated EHV charges'!$D$11:$D$58),1, COUNTIF(A$4:$A8, 'Annex 2 Designated EHV charges'!$D$11:$D$58)), 0)),"")</f>
        <v>THAMEC</v>
      </c>
      <c r="B9" s="97">
        <f>IF($A9="","",VLOOKUP($A9,'Annex 2 Designated EHV charges'!$D:$O,2,0))</f>
        <v>702</v>
      </c>
      <c r="C9" s="98" t="str">
        <f>IF($A9="","",VLOOKUP($A9,'Annex 2 Designated EHV charges'!$D:$O,3,0))</f>
        <v>1200061171342;1200061171351</v>
      </c>
      <c r="D9" s="97" t="str">
        <f>IF($A9="","",VLOOKUP($A9,'Annex 2 Designated EHV charges'!$D:$O,4,0))</f>
        <v>THAMEC</v>
      </c>
      <c r="E9" s="99" t="str">
        <f>IFERROR(IF(VLOOKUP($A9,'Annex 2 Designated EHV charges'!$D:$P,10,FALSE)=0,"",VLOOKUP($A9,'Annex 2 Designated EHV charges'!$D:$P,10,FALSE)),"")</f>
        <v/>
      </c>
      <c r="F9" s="100">
        <f>IFERROR(IF(VLOOKUP($A9,'Annex 2 Designated EHV charges'!$D:$P,11,FALSE)=0,"",VLOOKUP($A9,'Annex 2 Designated EHV charges'!$D:$P,11,FALSE)),"")</f>
        <v>2430.16</v>
      </c>
      <c r="G9" s="101">
        <f>IFERROR(IF(VLOOKUP($A9,'Annex 2 Designated EHV charges'!$D:$P,12,FALSE)=0,"",VLOOKUP($A9,'Annex 2 Designated EHV charges'!$D:$P,12,FALSE)),"")</f>
        <v>0.05</v>
      </c>
      <c r="H9" s="101">
        <f>IFERROR(IF(VLOOKUP($A9,'Annex 2 Designated EHV charges'!$D:$P,13,FALSE)=0,"",VLOOKUP($A9,'Annex 2 Designated EHV charges'!$D:$P,13,FALSE)),"")</f>
        <v>0.05</v>
      </c>
    </row>
    <row r="10" spans="1:15" ht="12.75" customHeight="1" x14ac:dyDescent="0.2">
      <c r="A10" s="98" t="str">
        <f t="array" ref="A10">IFERROR(INDEX('Annex 2 Designated EHV charges'!$D$11:$D$58, MATCH(0, IF(ISBLANK('Annex 2 Designated EHV charges'!$D$11:$D$58),1, COUNTIF(A$4:$A9, 'Annex 2 Designated EHV charges'!$D$11:$D$58)), 0)),"")</f>
        <v>BELVED</v>
      </c>
      <c r="B10" s="97">
        <f>IF($A10="","",VLOOKUP($A10,'Annex 2 Designated EHV charges'!$D:$O,2,0))</f>
        <v>711</v>
      </c>
      <c r="C10" s="98">
        <f>IF($A10="","",VLOOKUP($A10,'Annex 2 Designated EHV charges'!$D:$O,3,0))</f>
        <v>1200060787118</v>
      </c>
      <c r="D10" s="97" t="str">
        <f>IF($A10="","",VLOOKUP($A10,'Annex 2 Designated EHV charges'!$D:$O,4,0))</f>
        <v>BELVED</v>
      </c>
      <c r="E10" s="99" t="str">
        <f>IFERROR(IF(VLOOKUP($A10,'Annex 2 Designated EHV charges'!$D:$P,10,FALSE)=0,"",VLOOKUP($A10,'Annex 2 Designated EHV charges'!$D:$P,10,FALSE)),"")</f>
        <v/>
      </c>
      <c r="F10" s="100">
        <f>IFERROR(IF(VLOOKUP($A10,'Annex 2 Designated EHV charges'!$D:$P,11,FALSE)=0,"",VLOOKUP($A10,'Annex 2 Designated EHV charges'!$D:$P,11,FALSE)),"")</f>
        <v>1064.58</v>
      </c>
      <c r="G10" s="101">
        <f>IFERROR(IF(VLOOKUP($A10,'Annex 2 Designated EHV charges'!$D:$P,12,FALSE)=0,"",VLOOKUP($A10,'Annex 2 Designated EHV charges'!$D:$P,12,FALSE)),"")</f>
        <v>0.05</v>
      </c>
      <c r="H10" s="101">
        <f>IFERROR(IF(VLOOKUP($A10,'Annex 2 Designated EHV charges'!$D:$P,13,FALSE)=0,"",VLOOKUP($A10,'Annex 2 Designated EHV charges'!$D:$P,13,FALSE)),"")</f>
        <v>0.05</v>
      </c>
    </row>
    <row r="11" spans="1:15" ht="12.75" customHeight="1" x14ac:dyDescent="0.2">
      <c r="A11" s="98" t="str">
        <f t="array" ref="A11">IFERROR(INDEX('Annex 2 Designated EHV charges'!$D$11:$D$58, MATCH(0, IF(ISBLANK('Annex 2 Designated EHV charges'!$D$11:$D$58),1, COUNTIF(A$4:$A10, 'Annex 2 Designated EHV charges'!$D$11:$D$58)), 0)),"")</f>
        <v>SELCHP</v>
      </c>
      <c r="B11" s="97">
        <f>IF($A11="","",VLOOKUP($A11,'Annex 2 Designated EHV charges'!$D:$O,2,0))</f>
        <v>730</v>
      </c>
      <c r="C11" s="98">
        <f>IF($A11="","",VLOOKUP($A11,'Annex 2 Designated EHV charges'!$D:$O,3,0))</f>
        <v>1200010258304</v>
      </c>
      <c r="D11" s="97" t="str">
        <f>IF($A11="","",VLOOKUP($A11,'Annex 2 Designated EHV charges'!$D:$O,4,0))</f>
        <v>SELCHP</v>
      </c>
      <c r="E11" s="99">
        <f>IFERROR(IF(VLOOKUP($A11,'Annex 2 Designated EHV charges'!$D:$P,10,FALSE)=0,"",VLOOKUP($A11,'Annex 2 Designated EHV charges'!$D:$P,10,FALSE)),"")</f>
        <v>-0.2</v>
      </c>
      <c r="F11" s="100">
        <f>IFERROR(IF(VLOOKUP($A11,'Annex 2 Designated EHV charges'!$D:$P,11,FALSE)=0,"",VLOOKUP($A11,'Annex 2 Designated EHV charges'!$D:$P,11,FALSE)),"")</f>
        <v>5275.92</v>
      </c>
      <c r="G11" s="101">
        <f>IFERROR(IF(VLOOKUP($A11,'Annex 2 Designated EHV charges'!$D:$P,12,FALSE)=0,"",VLOOKUP($A11,'Annex 2 Designated EHV charges'!$D:$P,12,FALSE)),"")</f>
        <v>0.05</v>
      </c>
      <c r="H11" s="101">
        <f>IFERROR(IF(VLOOKUP($A11,'Annex 2 Designated EHV charges'!$D:$P,13,FALSE)=0,"",VLOOKUP($A11,'Annex 2 Designated EHV charges'!$D:$P,13,FALSE)),"")</f>
        <v>0.05</v>
      </c>
    </row>
    <row r="12" spans="1:15" ht="12.75" customHeight="1" x14ac:dyDescent="0.2">
      <c r="A12" s="98" t="str">
        <f t="array" ref="A12">IFERROR(INDEX('Annex 2 Designated EHV charges'!$D$11:$D$58, MATCH(0, IF(ISBLANK('Annex 2 Designated EHV charges'!$D$11:$D$58),1, COUNTIF(A$4:$A11, 'Annex 2 Designated EHV charges'!$D$11:$D$58)), 0)),"")</f>
        <v>TLRSLN</v>
      </c>
      <c r="B12" s="97">
        <f>IF($A12="","",VLOOKUP($A12,'Annex 2 Designated EHV charges'!$D:$O,2,0))</f>
        <v>0</v>
      </c>
      <c r="C12" s="98" t="str">
        <f>IF($A12="","",VLOOKUP($A12,'Annex 2 Designated EHV charges'!$D:$O,3,0))</f>
        <v>MSID: 5538</v>
      </c>
      <c r="D12" s="97" t="str">
        <f>IF($A12="","",VLOOKUP($A12,'Annex 2 Designated EHV charges'!$D:$O,4,0))</f>
        <v>TLRSLN</v>
      </c>
      <c r="E12" s="99">
        <f>IFERROR(IF(VLOOKUP($A12,'Annex 2 Designated EHV charges'!$D:$P,10,FALSE)=0,"",VLOOKUP($A12,'Annex 2 Designated EHV charges'!$D:$P,10,FALSE)),"")</f>
        <v>-2.5999999999999999E-2</v>
      </c>
      <c r="F12" s="100" t="str">
        <f>IFERROR(IF(VLOOKUP($A12,'Annex 2 Designated EHV charges'!$D:$P,11,FALSE)=0,"",VLOOKUP($A12,'Annex 2 Designated EHV charges'!$D:$P,11,FALSE)),"")</f>
        <v/>
      </c>
      <c r="G12" s="101">
        <f>IFERROR(IF(VLOOKUP($A12,'Annex 2 Designated EHV charges'!$D:$P,12,FALSE)=0,"",VLOOKUP($A12,'Annex 2 Designated EHV charges'!$D:$P,12,FALSE)),"")</f>
        <v>0.05</v>
      </c>
      <c r="H12" s="101">
        <f>IFERROR(IF(VLOOKUP($A12,'Annex 2 Designated EHV charges'!$D:$P,13,FALSE)=0,"",VLOOKUP($A12,'Annex 2 Designated EHV charges'!$D:$P,13,FALSE)),"")</f>
        <v>0.05</v>
      </c>
    </row>
    <row r="13" spans="1:15" ht="12.75" customHeight="1" x14ac:dyDescent="0.2">
      <c r="A13" s="98" t="str">
        <f t="array" ref="A13">IFERROR(INDEX('Annex 2 Designated EHV charges'!$D$11:$D$58, MATCH(0, IF(ISBLANK('Annex 2 Designated EHV charges'!$D$11:$D$58),1, COUNTIF(A$4:$A12, 'Annex 2 Designated EHV charges'!$D$11:$D$58)), 0)),"")</f>
        <v/>
      </c>
      <c r="B13" s="97" t="str">
        <f>IF($A13="","",VLOOKUP($A13,'Annex 2 Designated EHV charges'!$D:$O,2,0))</f>
        <v/>
      </c>
      <c r="C13" s="98" t="str">
        <f>IF($A13="","",VLOOKUP($A13,'Annex 2 Designated EHV charges'!$D:$O,3,0))</f>
        <v/>
      </c>
      <c r="D13" s="97" t="str">
        <f>IF($A13="","",VLOOKUP($A13,'Annex 2 Designated EHV charges'!$D:$O,4,0))</f>
        <v/>
      </c>
      <c r="E13" s="99" t="str">
        <f>IFERROR(IF(VLOOKUP($A13,'Annex 2 Designated EHV charges'!$D:$P,10,FALSE)=0,"",VLOOKUP($A13,'Annex 2 Designated EHV charges'!$D:$P,10,FALSE)),"")</f>
        <v/>
      </c>
      <c r="F13" s="100" t="str">
        <f>IFERROR(IF(VLOOKUP($A13,'Annex 2 Designated EHV charges'!$D:$P,11,FALSE)=0,"",VLOOKUP($A13,'Annex 2 Designated EHV charges'!$D:$P,11,FALSE)),"")</f>
        <v/>
      </c>
      <c r="G13" s="101" t="str">
        <f>IFERROR(IF(VLOOKUP($A13,'Annex 2 Designated EHV charges'!$D:$P,12,FALSE)=0,"",VLOOKUP($A13,'Annex 2 Designated EHV charges'!$D:$P,12,FALSE)),"")</f>
        <v/>
      </c>
      <c r="H13" s="101" t="str">
        <f>IFERROR(IF(VLOOKUP($A13,'Annex 2 Designated EHV charges'!$D:$P,13,FALSE)=0,"",VLOOKUP($A13,'Annex 2 Designated EHV charges'!$D:$P,13,FALSE)),"")</f>
        <v/>
      </c>
    </row>
    <row r="14" spans="1:15" ht="12.75" customHeight="1" x14ac:dyDescent="0.2">
      <c r="A14" s="98" t="str">
        <f t="array" ref="A14">IFERROR(INDEX('Annex 2 Designated EHV charges'!$D$11:$D$58, MATCH(0, IF(ISBLANK('Annex 2 Designated EHV charges'!$D$11:$D$58),1, COUNTIF(A$4:$A13, 'Annex 2 Designated EHV charges'!$D$11:$D$58)), 0)),"")</f>
        <v/>
      </c>
      <c r="B14" s="97" t="str">
        <f>IF($A14="","",VLOOKUP($A14,'Annex 2 Designated EHV charges'!$D:$O,2,0))</f>
        <v/>
      </c>
      <c r="C14" s="98" t="str">
        <f>IF($A14="","",VLOOKUP($A14,'Annex 2 Designated EHV charges'!$D:$O,3,0))</f>
        <v/>
      </c>
      <c r="D14" s="97" t="str">
        <f>IF($A14="","",VLOOKUP($A14,'Annex 2 Designated EHV charges'!$D:$O,4,0))</f>
        <v/>
      </c>
      <c r="E14" s="99" t="str">
        <f>IFERROR(IF(VLOOKUP($A14,'Annex 2 Designated EHV charges'!$D:$P,10,FALSE)=0,"",VLOOKUP($A14,'Annex 2 Designated EHV charges'!$D:$P,10,FALSE)),"")</f>
        <v/>
      </c>
      <c r="F14" s="100" t="str">
        <f>IFERROR(IF(VLOOKUP($A14,'Annex 2 Designated EHV charges'!$D:$P,11,FALSE)=0,"",VLOOKUP($A14,'Annex 2 Designated EHV charges'!$D:$P,11,FALSE)),"")</f>
        <v/>
      </c>
      <c r="G14" s="101" t="str">
        <f>IFERROR(IF(VLOOKUP($A14,'Annex 2 Designated EHV charges'!$D:$P,12,FALSE)=0,"",VLOOKUP($A14,'Annex 2 Designated EHV charges'!$D:$P,12,FALSE)),"")</f>
        <v/>
      </c>
      <c r="H14" s="101" t="str">
        <f>IFERROR(IF(VLOOKUP($A14,'Annex 2 Designated EHV charges'!$D:$P,13,FALSE)=0,"",VLOOKUP($A14,'Annex 2 Designated EHV charges'!$D:$P,13,FALSE)),"")</f>
        <v/>
      </c>
    </row>
    <row r="15" spans="1:15" ht="12.75" customHeight="1" x14ac:dyDescent="0.2">
      <c r="A15" s="98" t="str">
        <f t="array" ref="A15">IFERROR(INDEX('Annex 2 Designated EHV charges'!$D$11:$D$58, MATCH(0, IF(ISBLANK('Annex 2 Designated EHV charges'!$D$11:$D$58),1, COUNTIF(A$4:$A14, 'Annex 2 Designated EHV charges'!$D$11:$D$58)), 0)),"")</f>
        <v/>
      </c>
      <c r="B15" s="97" t="str">
        <f>IF($A15="","",VLOOKUP($A15,'Annex 2 Designated EHV charges'!$D:$O,2,0))</f>
        <v/>
      </c>
      <c r="C15" s="98" t="str">
        <f>IF($A15="","",VLOOKUP($A15,'Annex 2 Designated EHV charges'!$D:$O,3,0))</f>
        <v/>
      </c>
      <c r="D15" s="97" t="str">
        <f>IF($A15="","",VLOOKUP($A15,'Annex 2 Designated EHV charges'!$D:$O,4,0))</f>
        <v/>
      </c>
      <c r="E15" s="99" t="str">
        <f>IFERROR(IF(VLOOKUP($A15,'Annex 2 Designated EHV charges'!$D:$P,10,FALSE)=0,"",VLOOKUP($A15,'Annex 2 Designated EHV charges'!$D:$P,10,FALSE)),"")</f>
        <v/>
      </c>
      <c r="F15" s="100" t="str">
        <f>IFERROR(IF(VLOOKUP($A15,'Annex 2 Designated EHV charges'!$D:$P,11,FALSE)=0,"",VLOOKUP($A15,'Annex 2 Designated EHV charges'!$D:$P,11,FALSE)),"")</f>
        <v/>
      </c>
      <c r="G15" s="101" t="str">
        <f>IFERROR(IF(VLOOKUP($A15,'Annex 2 Designated EHV charges'!$D:$P,12,FALSE)=0,"",VLOOKUP($A15,'Annex 2 Designated EHV charges'!$D:$P,12,FALSE)),"")</f>
        <v/>
      </c>
      <c r="H15" s="101" t="str">
        <f>IFERROR(IF(VLOOKUP($A15,'Annex 2 Designated EHV charges'!$D:$P,13,FALSE)=0,"",VLOOKUP($A15,'Annex 2 Designated EHV charges'!$D:$P,13,FALSE)),"")</f>
        <v/>
      </c>
    </row>
    <row r="16" spans="1:15" ht="12.75" customHeight="1" x14ac:dyDescent="0.2">
      <c r="A16" s="98" t="str">
        <f t="array" ref="A16">IFERROR(INDEX('Annex 2 Designated EHV charges'!$D$11:$D$58, MATCH(0, IF(ISBLANK('Annex 2 Designated EHV charges'!$D$11:$D$58),1, COUNTIF(A$4:$A15, 'Annex 2 Designated EHV charges'!$D$11:$D$58)), 0)),"")</f>
        <v/>
      </c>
      <c r="B16" s="97" t="str">
        <f>IF($A16="","",VLOOKUP($A16,'Annex 2 Designated EHV charges'!$D:$O,2,0))</f>
        <v/>
      </c>
      <c r="C16" s="98" t="str">
        <f>IF($A16="","",VLOOKUP($A16,'Annex 2 Designated EHV charges'!$D:$O,3,0))</f>
        <v/>
      </c>
      <c r="D16" s="97" t="str">
        <f>IF($A16="","",VLOOKUP($A16,'Annex 2 Designated EHV charges'!$D:$O,4,0))</f>
        <v/>
      </c>
      <c r="E16" s="99" t="str">
        <f>IFERROR(IF(VLOOKUP($A16,'Annex 2 Designated EHV charges'!$D:$P,10,FALSE)=0,"",VLOOKUP($A16,'Annex 2 Designated EHV charges'!$D:$P,10,FALSE)),"")</f>
        <v/>
      </c>
      <c r="F16" s="100" t="str">
        <f>IFERROR(IF(VLOOKUP($A16,'Annex 2 Designated EHV charges'!$D:$P,11,FALSE)=0,"",VLOOKUP($A16,'Annex 2 Designated EHV charges'!$D:$P,11,FALSE)),"")</f>
        <v/>
      </c>
      <c r="G16" s="101" t="str">
        <f>IFERROR(IF(VLOOKUP($A16,'Annex 2 Designated EHV charges'!$D:$P,12,FALSE)=0,"",VLOOKUP($A16,'Annex 2 Designated EHV charges'!$D:$P,12,FALSE)),"")</f>
        <v/>
      </c>
      <c r="H16" s="101" t="str">
        <f>IFERROR(IF(VLOOKUP($A16,'Annex 2 Designated EHV charges'!$D:$P,13,FALSE)=0,"",VLOOKUP($A16,'Annex 2 Designated EHV charges'!$D:$P,13,FALSE)),"")</f>
        <v/>
      </c>
    </row>
    <row r="17" spans="1:8" ht="12.75" customHeight="1" x14ac:dyDescent="0.2">
      <c r="A17" s="98" t="str">
        <f t="array" ref="A17">IFERROR(INDEX('Annex 2 Designated EHV charges'!$D$11:$D$58, MATCH(0, IF(ISBLANK('Annex 2 Designated EHV charges'!$D$11:$D$58),1, COUNTIF(A$4:$A16, 'Annex 2 Designated EHV charges'!$D$11:$D$58)), 0)),"")</f>
        <v/>
      </c>
      <c r="B17" s="97" t="str">
        <f>IF($A17="","",VLOOKUP($A17,'Annex 2 Designated EHV charges'!$D:$O,2,0))</f>
        <v/>
      </c>
      <c r="C17" s="98" t="str">
        <f>IF($A17="","",VLOOKUP($A17,'Annex 2 Designated EHV charges'!$D:$O,3,0))</f>
        <v/>
      </c>
      <c r="D17" s="97" t="str">
        <f>IF($A17="","",VLOOKUP($A17,'Annex 2 Designated EHV charges'!$D:$O,4,0))</f>
        <v/>
      </c>
      <c r="E17" s="99" t="str">
        <f>IFERROR(IF(VLOOKUP($A17,'Annex 2 Designated EHV charges'!$D:$P,10,FALSE)=0,"",VLOOKUP($A17,'Annex 2 Designated EHV charges'!$D:$P,10,FALSE)),"")</f>
        <v/>
      </c>
      <c r="F17" s="100" t="str">
        <f>IFERROR(IF(VLOOKUP($A17,'Annex 2 Designated EHV charges'!$D:$P,11,FALSE)=0,"",VLOOKUP($A17,'Annex 2 Designated EHV charges'!$D:$P,11,FALSE)),"")</f>
        <v/>
      </c>
      <c r="G17" s="101" t="str">
        <f>IFERROR(IF(VLOOKUP($A17,'Annex 2 Designated EHV charges'!$D:$P,12,FALSE)=0,"",VLOOKUP($A17,'Annex 2 Designated EHV charges'!$D:$P,12,FALSE)),"")</f>
        <v/>
      </c>
      <c r="H17" s="101" t="str">
        <f>IFERROR(IF(VLOOKUP($A17,'Annex 2 Designated EHV charges'!$D:$P,13,FALSE)=0,"",VLOOKUP($A17,'Annex 2 Designated EHV charges'!$D:$P,13,FALSE)),"")</f>
        <v/>
      </c>
    </row>
    <row r="18" spans="1:8" ht="12.75" customHeight="1" x14ac:dyDescent="0.2">
      <c r="A18" s="98" t="str">
        <f t="array" ref="A18">IFERROR(INDEX('Annex 2 Designated EHV charges'!$D$11:$D$58, MATCH(0, IF(ISBLANK('Annex 2 Designated EHV charges'!$D$11:$D$58),1, COUNTIF(A$4:$A17, 'Annex 2 Designated EHV charges'!$D$11:$D$58)), 0)),"")</f>
        <v/>
      </c>
      <c r="B18" s="97" t="str">
        <f>IF($A18="","",VLOOKUP($A18,'Annex 2 Designated EHV charges'!$D:$O,2,0))</f>
        <v/>
      </c>
      <c r="C18" s="98" t="str">
        <f>IF($A18="","",VLOOKUP($A18,'Annex 2 Designated EHV charges'!$D:$O,3,0))</f>
        <v/>
      </c>
      <c r="D18" s="97" t="str">
        <f>IF($A18="","",VLOOKUP($A18,'Annex 2 Designated EHV charges'!$D:$O,4,0))</f>
        <v/>
      </c>
      <c r="E18" s="99" t="str">
        <f>IFERROR(IF(VLOOKUP($A18,'Annex 2 Designated EHV charges'!$D:$P,10,FALSE)=0,"",VLOOKUP($A18,'Annex 2 Designated EHV charges'!$D:$P,10,FALSE)),"")</f>
        <v/>
      </c>
      <c r="F18" s="100" t="str">
        <f>IFERROR(IF(VLOOKUP($A18,'Annex 2 Designated EHV charges'!$D:$P,11,FALSE)=0,"",VLOOKUP($A18,'Annex 2 Designated EHV charges'!$D:$P,11,FALSE)),"")</f>
        <v/>
      </c>
      <c r="G18" s="101" t="str">
        <f>IFERROR(IF(VLOOKUP($A18,'Annex 2 Designated EHV charges'!$D:$P,12,FALSE)=0,"",VLOOKUP($A18,'Annex 2 Designated EHV charges'!$D:$P,12,FALSE)),"")</f>
        <v/>
      </c>
      <c r="H18" s="101" t="str">
        <f>IFERROR(IF(VLOOKUP($A18,'Annex 2 Designated EHV charges'!$D:$P,13,FALSE)=0,"",VLOOKUP($A18,'Annex 2 Designated EHV charges'!$D:$P,13,FALSE)),"")</f>
        <v/>
      </c>
    </row>
    <row r="19" spans="1:8" ht="12.75" customHeight="1" x14ac:dyDescent="0.2">
      <c r="A19" s="98" t="str">
        <f t="array" ref="A19">IFERROR(INDEX('Annex 2 Designated EHV charges'!$D$11:$D$58, MATCH(0, IF(ISBLANK('Annex 2 Designated EHV charges'!$D$11:$D$58),1, COUNTIF(A$4:$A18, 'Annex 2 Designated EHV charges'!$D$11:$D$58)), 0)),"")</f>
        <v/>
      </c>
      <c r="B19" s="97" t="str">
        <f>IF($A19="","",VLOOKUP($A19,'Annex 2 Designated EHV charges'!$D:$O,2,0))</f>
        <v/>
      </c>
      <c r="C19" s="98" t="str">
        <f>IF($A19="","",VLOOKUP($A19,'Annex 2 Designated EHV charges'!$D:$O,3,0))</f>
        <v/>
      </c>
      <c r="D19" s="97" t="str">
        <f>IF($A19="","",VLOOKUP($A19,'Annex 2 Designated EHV charges'!$D:$O,4,0))</f>
        <v/>
      </c>
      <c r="E19" s="99" t="str">
        <f>IFERROR(IF(VLOOKUP($A19,'Annex 2 Designated EHV charges'!$D:$P,10,FALSE)=0,"",VLOOKUP($A19,'Annex 2 Designated EHV charges'!$D:$P,10,FALSE)),"")</f>
        <v/>
      </c>
      <c r="F19" s="100" t="str">
        <f>IFERROR(IF(VLOOKUP($A19,'Annex 2 Designated EHV charges'!$D:$P,11,FALSE)=0,"",VLOOKUP($A19,'Annex 2 Designated EHV charges'!$D:$P,11,FALSE)),"")</f>
        <v/>
      </c>
      <c r="G19" s="101" t="str">
        <f>IFERROR(IF(VLOOKUP($A19,'Annex 2 Designated EHV charges'!$D:$P,12,FALSE)=0,"",VLOOKUP($A19,'Annex 2 Designated EHV charges'!$D:$P,12,FALSE)),"")</f>
        <v/>
      </c>
      <c r="H19" s="101" t="str">
        <f>IFERROR(IF(VLOOKUP($A19,'Annex 2 Designated EHV charges'!$D:$P,13,FALSE)=0,"",VLOOKUP($A19,'Annex 2 Designated EHV charges'!$D:$P,13,FALSE)),"")</f>
        <v/>
      </c>
    </row>
    <row r="20" spans="1:8" ht="12.75" customHeight="1" x14ac:dyDescent="0.2">
      <c r="A20" s="98" t="str">
        <f t="array" ref="A20">IFERROR(INDEX('Annex 2 Designated EHV charges'!$D$11:$D$58, MATCH(0, IF(ISBLANK('Annex 2 Designated EHV charges'!$D$11:$D$58),1, COUNTIF(A$4:$A19, 'Annex 2 Designated EHV charges'!$D$11:$D$58)), 0)),"")</f>
        <v/>
      </c>
      <c r="B20" s="97" t="str">
        <f>IF($A20="","",VLOOKUP($A20,'Annex 2 Designated EHV charges'!$D:$O,2,0))</f>
        <v/>
      </c>
      <c r="C20" s="98" t="str">
        <f>IF($A20="","",VLOOKUP($A20,'Annex 2 Designated EHV charges'!$D:$O,3,0))</f>
        <v/>
      </c>
      <c r="D20" s="97" t="str">
        <f>IF($A20="","",VLOOKUP($A20,'Annex 2 Designated EHV charges'!$D:$O,4,0))</f>
        <v/>
      </c>
      <c r="E20" s="99" t="str">
        <f>IFERROR(IF(VLOOKUP($A20,'Annex 2 Designated EHV charges'!$D:$P,10,FALSE)=0,"",VLOOKUP($A20,'Annex 2 Designated EHV charges'!$D:$P,10,FALSE)),"")</f>
        <v/>
      </c>
      <c r="F20" s="100" t="str">
        <f>IFERROR(IF(VLOOKUP($A20,'Annex 2 Designated EHV charges'!$D:$P,11,FALSE)=0,"",VLOOKUP($A20,'Annex 2 Designated EHV charges'!$D:$P,11,FALSE)),"")</f>
        <v/>
      </c>
      <c r="G20" s="101" t="str">
        <f>IFERROR(IF(VLOOKUP($A20,'Annex 2 Designated EHV charges'!$D:$P,12,FALSE)=0,"",VLOOKUP($A20,'Annex 2 Designated EHV charges'!$D:$P,12,FALSE)),"")</f>
        <v/>
      </c>
      <c r="H20" s="101" t="str">
        <f>IFERROR(IF(VLOOKUP($A20,'Annex 2 Designated EHV charges'!$D:$P,13,FALSE)=0,"",VLOOKUP($A20,'Annex 2 Designated EHV charges'!$D:$P,13,FALSE)),"")</f>
        <v/>
      </c>
    </row>
    <row r="21" spans="1:8" ht="12.75" customHeight="1" x14ac:dyDescent="0.2">
      <c r="A21" s="98" t="str">
        <f t="array" ref="A21">IFERROR(INDEX('Annex 2 Designated EHV charges'!$D$11:$D$58, MATCH(0, IF(ISBLANK('Annex 2 Designated EHV charges'!$D$11:$D$58),1, COUNTIF(A$4:$A20, 'Annex 2 Designated EHV charges'!$D$11:$D$58)), 0)),"")</f>
        <v/>
      </c>
      <c r="B21" s="97" t="str">
        <f>IF($A21="","",VLOOKUP($A21,'Annex 2 Designated EHV charges'!$D:$O,2,0))</f>
        <v/>
      </c>
      <c r="C21" s="98" t="str">
        <f>IF($A21="","",VLOOKUP($A21,'Annex 2 Designated EHV charges'!$D:$O,3,0))</f>
        <v/>
      </c>
      <c r="D21" s="97" t="str">
        <f>IF($A21="","",VLOOKUP($A21,'Annex 2 Designated EHV charges'!$D:$O,4,0))</f>
        <v/>
      </c>
      <c r="E21" s="99" t="str">
        <f>IFERROR(IF(VLOOKUP($A21,'Annex 2 Designated EHV charges'!$D:$P,10,FALSE)=0,"",VLOOKUP($A21,'Annex 2 Designated EHV charges'!$D:$P,10,FALSE)),"")</f>
        <v/>
      </c>
      <c r="F21" s="100" t="str">
        <f>IFERROR(IF(VLOOKUP($A21,'Annex 2 Designated EHV charges'!$D:$P,11,FALSE)=0,"",VLOOKUP($A21,'Annex 2 Designated EHV charges'!$D:$P,11,FALSE)),"")</f>
        <v/>
      </c>
      <c r="G21" s="101" t="str">
        <f>IFERROR(IF(VLOOKUP($A21,'Annex 2 Designated EHV charges'!$D:$P,12,FALSE)=0,"",VLOOKUP($A21,'Annex 2 Designated EHV charges'!$D:$P,12,FALSE)),"")</f>
        <v/>
      </c>
      <c r="H21" s="101" t="str">
        <f>IFERROR(IF(VLOOKUP($A21,'Annex 2 Designated EHV charges'!$D:$P,13,FALSE)=0,"",VLOOKUP($A21,'Annex 2 Designated EHV charges'!$D:$P,13,FALSE)),"")</f>
        <v/>
      </c>
    </row>
    <row r="22" spans="1:8" ht="12.75" customHeight="1" x14ac:dyDescent="0.2">
      <c r="A22" s="98" t="str">
        <f t="array" ref="A22">IFERROR(INDEX('Annex 2 Designated EHV charges'!$D$11:$D$58, MATCH(0, IF(ISBLANK('Annex 2 Designated EHV charges'!$D$11:$D$58),1, COUNTIF(A$4:$A21, 'Annex 2 Designated EHV charges'!$D$11:$D$58)), 0)),"")</f>
        <v/>
      </c>
      <c r="B22" s="97" t="str">
        <f>IF($A22="","",VLOOKUP($A22,'Annex 2 Designated EHV charges'!$D:$O,2,0))</f>
        <v/>
      </c>
      <c r="C22" s="98" t="str">
        <f>IF($A22="","",VLOOKUP($A22,'Annex 2 Designated EHV charges'!$D:$O,3,0))</f>
        <v/>
      </c>
      <c r="D22" s="97" t="str">
        <f>IF($A22="","",VLOOKUP($A22,'Annex 2 Designated EHV charges'!$D:$O,4,0))</f>
        <v/>
      </c>
      <c r="E22" s="99" t="str">
        <f>IFERROR(IF(VLOOKUP($A22,'Annex 2 Designated EHV charges'!$D:$P,10,FALSE)=0,"",VLOOKUP($A22,'Annex 2 Designated EHV charges'!$D:$P,10,FALSE)),"")</f>
        <v/>
      </c>
      <c r="F22" s="100" t="str">
        <f>IFERROR(IF(VLOOKUP($A22,'Annex 2 Designated EHV charges'!$D:$P,11,FALSE)=0,"",VLOOKUP($A22,'Annex 2 Designated EHV charges'!$D:$P,11,FALSE)),"")</f>
        <v/>
      </c>
      <c r="G22" s="101" t="str">
        <f>IFERROR(IF(VLOOKUP($A22,'Annex 2 Designated EHV charges'!$D:$P,12,FALSE)=0,"",VLOOKUP($A22,'Annex 2 Designated EHV charges'!$D:$P,12,FALSE)),"")</f>
        <v/>
      </c>
      <c r="H22" s="101" t="str">
        <f>IFERROR(IF(VLOOKUP($A22,'Annex 2 Designated EHV charges'!$D:$P,13,FALSE)=0,"",VLOOKUP($A22,'Annex 2 Designated EHV charges'!$D:$P,13,FALSE)),"")</f>
        <v/>
      </c>
    </row>
    <row r="23" spans="1:8" ht="12.75" customHeight="1" x14ac:dyDescent="0.2">
      <c r="A23" s="98" t="str">
        <f t="array" ref="A23">IFERROR(INDEX('Annex 2 Designated EHV charges'!$D$11:$D$58, MATCH(0, IF(ISBLANK('Annex 2 Designated EHV charges'!$D$11:$D$58),1, COUNTIF(A$4:$A22, 'Annex 2 Designated EHV charges'!$D$11:$D$58)), 0)),"")</f>
        <v/>
      </c>
      <c r="B23" s="97" t="str">
        <f>IF($A23="","",VLOOKUP($A23,'Annex 2 Designated EHV charges'!$D:$O,2,0))</f>
        <v/>
      </c>
      <c r="C23" s="98" t="str">
        <f>IF($A23="","",VLOOKUP($A23,'Annex 2 Designated EHV charges'!$D:$O,3,0))</f>
        <v/>
      </c>
      <c r="D23" s="97" t="str">
        <f>IF($A23="","",VLOOKUP($A23,'Annex 2 Designated EHV charges'!$D:$O,4,0))</f>
        <v/>
      </c>
      <c r="E23" s="99" t="str">
        <f>IFERROR(IF(VLOOKUP($A23,'Annex 2 Designated EHV charges'!$D:$P,10,FALSE)=0,"",VLOOKUP($A23,'Annex 2 Designated EHV charges'!$D:$P,10,FALSE)),"")</f>
        <v/>
      </c>
      <c r="F23" s="100" t="str">
        <f>IFERROR(IF(VLOOKUP($A23,'Annex 2 Designated EHV charges'!$D:$P,11,FALSE)=0,"",VLOOKUP($A23,'Annex 2 Designated EHV charges'!$D:$P,11,FALSE)),"")</f>
        <v/>
      </c>
      <c r="G23" s="101" t="str">
        <f>IFERROR(IF(VLOOKUP($A23,'Annex 2 Designated EHV charges'!$D:$P,12,FALSE)=0,"",VLOOKUP($A23,'Annex 2 Designated EHV charges'!$D:$P,12,FALSE)),"")</f>
        <v/>
      </c>
      <c r="H23" s="101" t="str">
        <f>IFERROR(IF(VLOOKUP($A23,'Annex 2 Designated EHV charges'!$D:$P,13,FALSE)=0,"",VLOOKUP($A23,'Annex 2 Designated EHV charges'!$D:$P,13,FALSE)),"")</f>
        <v/>
      </c>
    </row>
    <row r="24" spans="1:8" ht="12.75" customHeight="1" x14ac:dyDescent="0.2">
      <c r="A24" s="98" t="str">
        <f t="array" ref="A24">IFERROR(INDEX('Annex 2 Designated EHV charges'!$D$11:$D$58, MATCH(0, IF(ISBLANK('Annex 2 Designated EHV charges'!$D$11:$D$58),1, COUNTIF(A$4:$A23, 'Annex 2 Designated EHV charges'!$D$11:$D$58)), 0)),"")</f>
        <v/>
      </c>
      <c r="B24" s="97" t="str">
        <f>IF($A24="","",VLOOKUP($A24,'Annex 2 Designated EHV charges'!$D:$O,2,0))</f>
        <v/>
      </c>
      <c r="C24" s="98" t="str">
        <f>IF($A24="","",VLOOKUP($A24,'Annex 2 Designated EHV charges'!$D:$O,3,0))</f>
        <v/>
      </c>
      <c r="D24" s="97" t="str">
        <f>IF($A24="","",VLOOKUP($A24,'Annex 2 Designated EHV charges'!$D:$O,4,0))</f>
        <v/>
      </c>
      <c r="E24" s="99" t="str">
        <f>IFERROR(IF(VLOOKUP($A24,'Annex 2 Designated EHV charges'!$D:$P,10,FALSE)=0,"",VLOOKUP($A24,'Annex 2 Designated EHV charges'!$D:$P,10,FALSE)),"")</f>
        <v/>
      </c>
      <c r="F24" s="100" t="str">
        <f>IFERROR(IF(VLOOKUP($A24,'Annex 2 Designated EHV charges'!$D:$P,11,FALSE)=0,"",VLOOKUP($A24,'Annex 2 Designated EHV charges'!$D:$P,11,FALSE)),"")</f>
        <v/>
      </c>
      <c r="G24" s="101" t="str">
        <f>IFERROR(IF(VLOOKUP($A24,'Annex 2 Designated EHV charges'!$D:$P,12,FALSE)=0,"",VLOOKUP($A24,'Annex 2 Designated EHV charges'!$D:$P,12,FALSE)),"")</f>
        <v/>
      </c>
      <c r="H24" s="101" t="str">
        <f>IFERROR(IF(VLOOKUP($A24,'Annex 2 Designated EHV charges'!$D:$P,13,FALSE)=0,"",VLOOKUP($A24,'Annex 2 Designated EHV charges'!$D:$P,13,FALSE)),"")</f>
        <v/>
      </c>
    </row>
    <row r="25" spans="1:8" ht="12.75" customHeight="1" x14ac:dyDescent="0.2">
      <c r="A25" s="98" t="str">
        <f t="array" ref="A25">IFERROR(INDEX('Annex 2 Designated EHV charges'!$D$11:$D$58, MATCH(0, IF(ISBLANK('Annex 2 Designated EHV charges'!$D$11:$D$58),1, COUNTIF(A$4:$A24, 'Annex 2 Designated EHV charges'!$D$11:$D$58)), 0)),"")</f>
        <v/>
      </c>
      <c r="B25" s="97" t="str">
        <f>IF($A25="","",VLOOKUP($A25,'Annex 2 Designated EHV charges'!$D:$O,2,0))</f>
        <v/>
      </c>
      <c r="C25" s="98" t="str">
        <f>IF($A25="","",VLOOKUP($A25,'Annex 2 Designated EHV charges'!$D:$O,3,0))</f>
        <v/>
      </c>
      <c r="D25" s="97" t="str">
        <f>IF($A25="","",VLOOKUP($A25,'Annex 2 Designated EHV charges'!$D:$O,4,0))</f>
        <v/>
      </c>
      <c r="E25" s="99" t="str">
        <f>IFERROR(IF(VLOOKUP($A25,'Annex 2 Designated EHV charges'!$D:$P,10,FALSE)=0,"",VLOOKUP($A25,'Annex 2 Designated EHV charges'!$D:$P,10,FALSE)),"")</f>
        <v/>
      </c>
      <c r="F25" s="100" t="str">
        <f>IFERROR(IF(VLOOKUP($A25,'Annex 2 Designated EHV charges'!$D:$P,11,FALSE)=0,"",VLOOKUP($A25,'Annex 2 Designated EHV charges'!$D:$P,11,FALSE)),"")</f>
        <v/>
      </c>
      <c r="G25" s="101" t="str">
        <f>IFERROR(IF(VLOOKUP($A25,'Annex 2 Designated EHV charges'!$D:$P,12,FALSE)=0,"",VLOOKUP($A25,'Annex 2 Designated EHV charges'!$D:$P,12,FALSE)),"")</f>
        <v/>
      </c>
      <c r="H25" s="101" t="str">
        <f>IFERROR(IF(VLOOKUP($A25,'Annex 2 Designated EHV charges'!$D:$P,13,FALSE)=0,"",VLOOKUP($A25,'Annex 2 Designated EHV charges'!$D:$P,13,FALSE)),"")</f>
        <v/>
      </c>
    </row>
    <row r="26" spans="1:8" ht="12.75" customHeight="1" x14ac:dyDescent="0.2">
      <c r="A26" s="98" t="str">
        <f t="array" ref="A26">IFERROR(INDEX('Annex 2 Designated EHV charges'!$D$11:$D$58, MATCH(0, IF(ISBLANK('Annex 2 Designated EHV charges'!$D$11:$D$58),1, COUNTIF(A$4:$A25, 'Annex 2 Designated EHV charges'!$D$11:$D$58)), 0)),"")</f>
        <v/>
      </c>
      <c r="B26" s="97" t="str">
        <f>IF($A26="","",VLOOKUP($A26,'Annex 2 Designated EHV charges'!$D:$O,2,0))</f>
        <v/>
      </c>
      <c r="C26" s="98" t="str">
        <f>IF($A26="","",VLOOKUP($A26,'Annex 2 Designated EHV charges'!$D:$O,3,0))</f>
        <v/>
      </c>
      <c r="D26" s="97" t="str">
        <f>IF($A26="","",VLOOKUP($A26,'Annex 2 Designated EHV charges'!$D:$O,4,0))</f>
        <v/>
      </c>
      <c r="E26" s="99" t="str">
        <f>IFERROR(IF(VLOOKUP($A26,'Annex 2 Designated EHV charges'!$D:$P,10,FALSE)=0,"",VLOOKUP($A26,'Annex 2 Designated EHV charges'!$D:$P,10,FALSE)),"")</f>
        <v/>
      </c>
      <c r="F26" s="100" t="str">
        <f>IFERROR(IF(VLOOKUP($A26,'Annex 2 Designated EHV charges'!$D:$P,11,FALSE)=0,"",VLOOKUP($A26,'Annex 2 Designated EHV charges'!$D:$P,11,FALSE)),"")</f>
        <v/>
      </c>
      <c r="G26" s="101" t="str">
        <f>IFERROR(IF(VLOOKUP($A26,'Annex 2 Designated EHV charges'!$D:$P,12,FALSE)=0,"",VLOOKUP($A26,'Annex 2 Designated EHV charges'!$D:$P,12,FALSE)),"")</f>
        <v/>
      </c>
      <c r="H26" s="101" t="str">
        <f>IFERROR(IF(VLOOKUP($A26,'Annex 2 Designated EHV charges'!$D:$P,13,FALSE)=0,"",VLOOKUP($A26,'Annex 2 Designated EHV charges'!$D:$P,13,FALSE)),"")</f>
        <v/>
      </c>
    </row>
    <row r="27" spans="1:8" ht="12.75" customHeight="1" x14ac:dyDescent="0.2">
      <c r="A27" s="98" t="str">
        <f t="array" ref="A27">IFERROR(INDEX('Annex 2 Designated EHV charges'!$D$11:$D$58, MATCH(0, IF(ISBLANK('Annex 2 Designated EHV charges'!$D$11:$D$58),1, COUNTIF(A$4:$A26, 'Annex 2 Designated EHV charges'!$D$11:$D$58)), 0)),"")</f>
        <v/>
      </c>
      <c r="B27" s="97" t="str">
        <f>IF($A27="","",VLOOKUP($A27,'Annex 2 Designated EHV charges'!$D:$O,2,0))</f>
        <v/>
      </c>
      <c r="C27" s="98" t="str">
        <f>IF($A27="","",VLOOKUP($A27,'Annex 2 Designated EHV charges'!$D:$O,3,0))</f>
        <v/>
      </c>
      <c r="D27" s="97" t="str">
        <f>IF($A27="","",VLOOKUP($A27,'Annex 2 Designated EHV charges'!$D:$O,4,0))</f>
        <v/>
      </c>
      <c r="E27" s="99" t="str">
        <f>IFERROR(IF(VLOOKUP($A27,'Annex 2 Designated EHV charges'!$D:$P,10,FALSE)=0,"",VLOOKUP($A27,'Annex 2 Designated EHV charges'!$D:$P,10,FALSE)),"")</f>
        <v/>
      </c>
      <c r="F27" s="100" t="str">
        <f>IFERROR(IF(VLOOKUP($A27,'Annex 2 Designated EHV charges'!$D:$P,11,FALSE)=0,"",VLOOKUP($A27,'Annex 2 Designated EHV charges'!$D:$P,11,FALSE)),"")</f>
        <v/>
      </c>
      <c r="G27" s="101" t="str">
        <f>IFERROR(IF(VLOOKUP($A27,'Annex 2 Designated EHV charges'!$D:$P,12,FALSE)=0,"",VLOOKUP($A27,'Annex 2 Designated EHV charges'!$D:$P,12,FALSE)),"")</f>
        <v/>
      </c>
      <c r="H27" s="101" t="str">
        <f>IFERROR(IF(VLOOKUP($A27,'Annex 2 Designated EHV charges'!$D:$P,13,FALSE)=0,"",VLOOKUP($A27,'Annex 2 Designated EHV charges'!$D:$P,13,FALSE)),"")</f>
        <v/>
      </c>
    </row>
    <row r="28" spans="1:8" ht="12.75" customHeight="1" x14ac:dyDescent="0.2">
      <c r="A28" s="98" t="str">
        <f t="array" ref="A28">IFERROR(INDEX('Annex 2 Designated EHV charges'!$D$11:$D$58, MATCH(0, IF(ISBLANK('Annex 2 Designated EHV charges'!$D$11:$D$58),1, COUNTIF(A$4:$A27, 'Annex 2 Designated EHV charges'!$D$11:$D$58)), 0)),"")</f>
        <v/>
      </c>
      <c r="B28" s="97" t="str">
        <f>IF($A28="","",VLOOKUP($A28,'Annex 2 Designated EHV charges'!$D:$O,2,0))</f>
        <v/>
      </c>
      <c r="C28" s="98" t="str">
        <f>IF($A28="","",VLOOKUP($A28,'Annex 2 Designated EHV charges'!$D:$O,3,0))</f>
        <v/>
      </c>
      <c r="D28" s="97" t="str">
        <f>IF($A28="","",VLOOKUP($A28,'Annex 2 Designated EHV charges'!$D:$O,4,0))</f>
        <v/>
      </c>
      <c r="E28" s="99" t="str">
        <f>IFERROR(IF(VLOOKUP($A28,'Annex 2 Designated EHV charges'!$D:$P,10,FALSE)=0,"",VLOOKUP($A28,'Annex 2 Designated EHV charges'!$D:$P,10,FALSE)),"")</f>
        <v/>
      </c>
      <c r="F28" s="100" t="str">
        <f>IFERROR(IF(VLOOKUP($A28,'Annex 2 Designated EHV charges'!$D:$P,11,FALSE)=0,"",VLOOKUP($A28,'Annex 2 Designated EHV charges'!$D:$P,11,FALSE)),"")</f>
        <v/>
      </c>
      <c r="G28" s="101" t="str">
        <f>IFERROR(IF(VLOOKUP($A28,'Annex 2 Designated EHV charges'!$D:$P,12,FALSE)=0,"",VLOOKUP($A28,'Annex 2 Designated EHV charges'!$D:$P,12,FALSE)),"")</f>
        <v/>
      </c>
      <c r="H28" s="101" t="str">
        <f>IFERROR(IF(VLOOKUP($A28,'Annex 2 Designated EHV charges'!$D:$P,13,FALSE)=0,"",VLOOKUP($A28,'Annex 2 Designated EHV charges'!$D:$P,13,FALSE)),"")</f>
        <v/>
      </c>
    </row>
    <row r="29" spans="1:8" ht="12.75" customHeight="1" x14ac:dyDescent="0.2">
      <c r="A29" s="98" t="str">
        <f t="array" ref="A29">IFERROR(INDEX('Annex 2 Designated EHV charges'!$D$11:$D$58, MATCH(0, IF(ISBLANK('Annex 2 Designated EHV charges'!$D$11:$D$58),1, COUNTIF(A$4:$A28, 'Annex 2 Designated EHV charges'!$D$11:$D$58)), 0)),"")</f>
        <v/>
      </c>
      <c r="B29" s="97" t="str">
        <f>IF($A29="","",VLOOKUP($A29,'Annex 2 Designated EHV charges'!$D:$O,2,0))</f>
        <v/>
      </c>
      <c r="C29" s="98" t="str">
        <f>IF($A29="","",VLOOKUP($A29,'Annex 2 Designated EHV charges'!$D:$O,3,0))</f>
        <v/>
      </c>
      <c r="D29" s="97" t="str">
        <f>IF($A29="","",VLOOKUP($A29,'Annex 2 Designated EHV charges'!$D:$O,4,0))</f>
        <v/>
      </c>
      <c r="E29" s="99" t="str">
        <f>IFERROR(IF(VLOOKUP($A29,'Annex 2 Designated EHV charges'!$D:$P,10,FALSE)=0,"",VLOOKUP($A29,'Annex 2 Designated EHV charges'!$D:$P,10,FALSE)),"")</f>
        <v/>
      </c>
      <c r="F29" s="100" t="str">
        <f>IFERROR(IF(VLOOKUP($A29,'Annex 2 Designated EHV charges'!$D:$P,11,FALSE)=0,"",VLOOKUP($A29,'Annex 2 Designated EHV charges'!$D:$P,11,FALSE)),"")</f>
        <v/>
      </c>
      <c r="G29" s="101" t="str">
        <f>IFERROR(IF(VLOOKUP($A29,'Annex 2 Designated EHV charges'!$D:$P,12,FALSE)=0,"",VLOOKUP($A29,'Annex 2 Designated EHV charges'!$D:$P,12,FALSE)),"")</f>
        <v/>
      </c>
      <c r="H29" s="101" t="str">
        <f>IFERROR(IF(VLOOKUP($A29,'Annex 2 Designated EHV charges'!$D:$P,13,FALSE)=0,"",VLOOKUP($A29,'Annex 2 Designated EHV charges'!$D:$P,13,FALSE)),"")</f>
        <v/>
      </c>
    </row>
    <row r="30" spans="1:8" ht="12.75" customHeight="1" x14ac:dyDescent="0.2">
      <c r="A30" s="98" t="str">
        <f t="array" ref="A30">IFERROR(INDEX('Annex 2 Designated EHV charges'!$D$11:$D$58, MATCH(0, IF(ISBLANK('Annex 2 Designated EHV charges'!$D$11:$D$58),1, COUNTIF(A$4:$A29, 'Annex 2 Designated EHV charges'!$D$11:$D$58)), 0)),"")</f>
        <v/>
      </c>
      <c r="B30" s="97" t="str">
        <f>IF($A30="","",VLOOKUP($A30,'Annex 2 Designated EHV charges'!$D:$O,2,0))</f>
        <v/>
      </c>
      <c r="C30" s="98" t="str">
        <f>IF($A30="","",VLOOKUP($A30,'Annex 2 Designated EHV charges'!$D:$O,3,0))</f>
        <v/>
      </c>
      <c r="D30" s="97" t="str">
        <f>IF($A30="","",VLOOKUP($A30,'Annex 2 Designated EHV charges'!$D:$O,4,0))</f>
        <v/>
      </c>
      <c r="E30" s="99" t="str">
        <f>IFERROR(IF(VLOOKUP($A30,'Annex 2 Designated EHV charges'!$D:$P,10,FALSE)=0,"",VLOOKUP($A30,'Annex 2 Designated EHV charges'!$D:$P,10,FALSE)),"")</f>
        <v/>
      </c>
      <c r="F30" s="100" t="str">
        <f>IFERROR(IF(VLOOKUP($A30,'Annex 2 Designated EHV charges'!$D:$P,11,FALSE)=0,"",VLOOKUP($A30,'Annex 2 Designated EHV charges'!$D:$P,11,FALSE)),"")</f>
        <v/>
      </c>
      <c r="G30" s="101" t="str">
        <f>IFERROR(IF(VLOOKUP($A30,'Annex 2 Designated EHV charges'!$D:$P,12,FALSE)=0,"",VLOOKUP($A30,'Annex 2 Designated EHV charges'!$D:$P,12,FALSE)),"")</f>
        <v/>
      </c>
      <c r="H30" s="101" t="str">
        <f>IFERROR(IF(VLOOKUP($A30,'Annex 2 Designated EHV charges'!$D:$P,13,FALSE)=0,"",VLOOKUP($A30,'Annex 2 Designated EHV charges'!$D:$P,13,FALSE)),"")</f>
        <v/>
      </c>
    </row>
    <row r="31" spans="1:8" ht="12.75" customHeight="1" x14ac:dyDescent="0.2">
      <c r="A31" s="98" t="str">
        <f t="array" ref="A31">IFERROR(INDEX('Annex 2 Designated EHV charges'!$D$11:$D$58, MATCH(0, IF(ISBLANK('Annex 2 Designated EHV charges'!$D$11:$D$58),1, COUNTIF(A$4:$A30, 'Annex 2 Designated EHV charges'!$D$11:$D$58)), 0)),"")</f>
        <v/>
      </c>
      <c r="B31" s="97" t="str">
        <f>IF($A31="","",VLOOKUP($A31,'Annex 2 Designated EHV charges'!$D:$O,2,0))</f>
        <v/>
      </c>
      <c r="C31" s="98" t="str">
        <f>IF($A31="","",VLOOKUP($A31,'Annex 2 Designated EHV charges'!$D:$O,3,0))</f>
        <v/>
      </c>
      <c r="D31" s="97" t="str">
        <f>IF($A31="","",VLOOKUP($A31,'Annex 2 Designated EHV charges'!$D:$O,4,0))</f>
        <v/>
      </c>
      <c r="E31" s="99" t="str">
        <f>IFERROR(IF(VLOOKUP($A31,'Annex 2 Designated EHV charges'!$D:$P,10,FALSE)=0,"",VLOOKUP($A31,'Annex 2 Designated EHV charges'!$D:$P,10,FALSE)),"")</f>
        <v/>
      </c>
      <c r="F31" s="100" t="str">
        <f>IFERROR(IF(VLOOKUP($A31,'Annex 2 Designated EHV charges'!$D:$P,11,FALSE)=0,"",VLOOKUP($A31,'Annex 2 Designated EHV charges'!$D:$P,11,FALSE)),"")</f>
        <v/>
      </c>
      <c r="G31" s="101" t="str">
        <f>IFERROR(IF(VLOOKUP($A31,'Annex 2 Designated EHV charges'!$D:$P,12,FALSE)=0,"",VLOOKUP($A31,'Annex 2 Designated EHV charges'!$D:$P,12,FALSE)),"")</f>
        <v/>
      </c>
      <c r="H31" s="101" t="str">
        <f>IFERROR(IF(VLOOKUP($A31,'Annex 2 Designated EHV charges'!$D:$P,13,FALSE)=0,"",VLOOKUP($A31,'Annex 2 Designated EHV charges'!$D:$P,13,FALSE)),"")</f>
        <v/>
      </c>
    </row>
    <row r="32" spans="1:8" ht="12.75" customHeight="1" x14ac:dyDescent="0.2">
      <c r="A32" s="98" t="str">
        <f t="array" ref="A32">IFERROR(INDEX('Annex 2 Designated EHV charges'!$D$11:$D$58, MATCH(0, IF(ISBLANK('Annex 2 Designated EHV charges'!$D$11:$D$58),1, COUNTIF(A$4:$A31, 'Annex 2 Designated EHV charges'!$D$11:$D$58)), 0)),"")</f>
        <v/>
      </c>
      <c r="B32" s="97" t="str">
        <f>IF($A32="","",VLOOKUP($A32,'Annex 2 Designated EHV charges'!$D:$O,2,0))</f>
        <v/>
      </c>
      <c r="C32" s="98" t="str">
        <f>IF($A32="","",VLOOKUP($A32,'Annex 2 Designated EHV charges'!$D:$O,3,0))</f>
        <v/>
      </c>
      <c r="D32" s="97" t="str">
        <f>IF($A32="","",VLOOKUP($A32,'Annex 2 Designated EHV charges'!$D:$O,4,0))</f>
        <v/>
      </c>
      <c r="E32" s="99" t="str">
        <f>IFERROR(IF(VLOOKUP($A32,'Annex 2 Designated EHV charges'!$D:$P,10,FALSE)=0,"",VLOOKUP($A32,'Annex 2 Designated EHV charges'!$D:$P,10,FALSE)),"")</f>
        <v/>
      </c>
      <c r="F32" s="100" t="str">
        <f>IFERROR(IF(VLOOKUP($A32,'Annex 2 Designated EHV charges'!$D:$P,11,FALSE)=0,"",VLOOKUP($A32,'Annex 2 Designated EHV charges'!$D:$P,11,FALSE)),"")</f>
        <v/>
      </c>
      <c r="G32" s="101" t="str">
        <f>IFERROR(IF(VLOOKUP($A32,'Annex 2 Designated EHV charges'!$D:$P,12,FALSE)=0,"",VLOOKUP($A32,'Annex 2 Designated EHV charges'!$D:$P,12,FALSE)),"")</f>
        <v/>
      </c>
      <c r="H32" s="101" t="str">
        <f>IFERROR(IF(VLOOKUP($A32,'Annex 2 Designated EHV charges'!$D:$P,13,FALSE)=0,"",VLOOKUP($A32,'Annex 2 Designated EHV charges'!$D:$P,13,FALSE)),"")</f>
        <v/>
      </c>
    </row>
    <row r="33" spans="1:8" ht="12.75" customHeight="1" x14ac:dyDescent="0.2">
      <c r="A33" s="98" t="str">
        <f t="array" ref="A33">IFERROR(INDEX('Annex 2 Designated EHV charges'!$D$11:$D$58, MATCH(0, IF(ISBLANK('Annex 2 Designated EHV charges'!$D$11:$D$58),1, COUNTIF(A$4:$A32, 'Annex 2 Designated EHV charges'!$D$11:$D$58)), 0)),"")</f>
        <v/>
      </c>
      <c r="B33" s="97" t="str">
        <f>IF($A33="","",VLOOKUP($A33,'Annex 2 Designated EHV charges'!$D:$O,2,0))</f>
        <v/>
      </c>
      <c r="C33" s="98" t="str">
        <f>IF($A33="","",VLOOKUP($A33,'Annex 2 Designated EHV charges'!$D:$O,3,0))</f>
        <v/>
      </c>
      <c r="D33" s="97" t="str">
        <f>IF($A33="","",VLOOKUP($A33,'Annex 2 Designated EHV charges'!$D:$O,4,0))</f>
        <v/>
      </c>
      <c r="E33" s="99" t="str">
        <f>IFERROR(IF(VLOOKUP($A33,'Annex 2 Designated EHV charges'!$D:$P,10,FALSE)=0,"",VLOOKUP($A33,'Annex 2 Designated EHV charges'!$D:$P,10,FALSE)),"")</f>
        <v/>
      </c>
      <c r="F33" s="100" t="str">
        <f>IFERROR(IF(VLOOKUP($A33,'Annex 2 Designated EHV charges'!$D:$P,11,FALSE)=0,"",VLOOKUP($A33,'Annex 2 Designated EHV charges'!$D:$P,11,FALSE)),"")</f>
        <v/>
      </c>
      <c r="G33" s="101" t="str">
        <f>IFERROR(IF(VLOOKUP($A33,'Annex 2 Designated EHV charges'!$D:$P,12,FALSE)=0,"",VLOOKUP($A33,'Annex 2 Designated EHV charges'!$D:$P,12,FALSE)),"")</f>
        <v/>
      </c>
      <c r="H33" s="101" t="str">
        <f>IFERROR(IF(VLOOKUP($A33,'Annex 2 Designated EHV charges'!$D:$P,13,FALSE)=0,"",VLOOKUP($A33,'Annex 2 Designated EHV charges'!$D:$P,13,FALSE)),"")</f>
        <v/>
      </c>
    </row>
    <row r="34" spans="1:8" ht="12.75" customHeight="1" x14ac:dyDescent="0.2">
      <c r="A34" s="98" t="str">
        <f t="array" ref="A34">IFERROR(INDEX('Annex 2 Designated EHV charges'!$D$11:$D$58, MATCH(0, IF(ISBLANK('Annex 2 Designated EHV charges'!$D$11:$D$58),1, COUNTIF(A$4:$A33, 'Annex 2 Designated EHV charges'!$D$11:$D$58)), 0)),"")</f>
        <v/>
      </c>
      <c r="B34" s="97" t="str">
        <f>IF($A34="","",VLOOKUP($A34,'Annex 2 Designated EHV charges'!$D:$O,2,0))</f>
        <v/>
      </c>
      <c r="C34" s="98" t="str">
        <f>IF($A34="","",VLOOKUP($A34,'Annex 2 Designated EHV charges'!$D:$O,3,0))</f>
        <v/>
      </c>
      <c r="D34" s="97" t="str">
        <f>IF($A34="","",VLOOKUP($A34,'Annex 2 Designated EHV charges'!$D:$O,4,0))</f>
        <v/>
      </c>
      <c r="E34" s="99" t="str">
        <f>IFERROR(IF(VLOOKUP($A34,'Annex 2 Designated EHV charges'!$D:$P,10,FALSE)=0,"",VLOOKUP($A34,'Annex 2 Designated EHV charges'!$D:$P,10,FALSE)),"")</f>
        <v/>
      </c>
      <c r="F34" s="100" t="str">
        <f>IFERROR(IF(VLOOKUP($A34,'Annex 2 Designated EHV charges'!$D:$P,11,FALSE)=0,"",VLOOKUP($A34,'Annex 2 Designated EHV charges'!$D:$P,11,FALSE)),"")</f>
        <v/>
      </c>
      <c r="G34" s="101" t="str">
        <f>IFERROR(IF(VLOOKUP($A34,'Annex 2 Designated EHV charges'!$D:$P,12,FALSE)=0,"",VLOOKUP($A34,'Annex 2 Designated EHV charges'!$D:$P,12,FALSE)),"")</f>
        <v/>
      </c>
      <c r="H34" s="101" t="str">
        <f>IFERROR(IF(VLOOKUP($A34,'Annex 2 Designated EHV charges'!$D:$P,13,FALSE)=0,"",VLOOKUP($A34,'Annex 2 Designated EHV charges'!$D:$P,13,FALSE)),"")</f>
        <v/>
      </c>
    </row>
    <row r="35" spans="1:8" ht="12.75" customHeight="1" x14ac:dyDescent="0.2">
      <c r="A35" s="98" t="str">
        <f t="array" ref="A35">IFERROR(INDEX('Annex 2 Designated EHV charges'!$D$11:$D$58, MATCH(0, IF(ISBLANK('Annex 2 Designated EHV charges'!$D$11:$D$58),1, COUNTIF(A$4:$A34, 'Annex 2 Designated EHV charges'!$D$11:$D$58)), 0)),"")</f>
        <v/>
      </c>
      <c r="B35" s="97" t="str">
        <f>IF($A35="","",VLOOKUP($A35,'Annex 2 Designated EHV charges'!$D:$O,2,0))</f>
        <v/>
      </c>
      <c r="C35" s="98" t="str">
        <f>IF($A35="","",VLOOKUP($A35,'Annex 2 Designated EHV charges'!$D:$O,3,0))</f>
        <v/>
      </c>
      <c r="D35" s="97" t="str">
        <f>IF($A35="","",VLOOKUP($A35,'Annex 2 Designated EHV charges'!$D:$O,4,0))</f>
        <v/>
      </c>
      <c r="E35" s="99" t="str">
        <f>IFERROR(IF(VLOOKUP($A35,'Annex 2 Designated EHV charges'!$D:$P,10,FALSE)=0,"",VLOOKUP($A35,'Annex 2 Designated EHV charges'!$D:$P,10,FALSE)),"")</f>
        <v/>
      </c>
      <c r="F35" s="100" t="str">
        <f>IFERROR(IF(VLOOKUP($A35,'Annex 2 Designated EHV charges'!$D:$P,11,FALSE)=0,"",VLOOKUP($A35,'Annex 2 Designated EHV charges'!$D:$P,11,FALSE)),"")</f>
        <v/>
      </c>
      <c r="G35" s="101" t="str">
        <f>IFERROR(IF(VLOOKUP($A35,'Annex 2 Designated EHV charges'!$D:$P,12,FALSE)=0,"",VLOOKUP($A35,'Annex 2 Designated EHV charges'!$D:$P,12,FALSE)),"")</f>
        <v/>
      </c>
      <c r="H35" s="101" t="str">
        <f>IFERROR(IF(VLOOKUP($A35,'Annex 2 Designated EHV charges'!$D:$P,13,FALSE)=0,"",VLOOKUP($A35,'Annex 2 Designated EHV charges'!$D:$P,13,FALSE)),"")</f>
        <v/>
      </c>
    </row>
    <row r="36" spans="1:8" ht="12.75" customHeight="1" x14ac:dyDescent="0.2">
      <c r="A36" s="98" t="str">
        <f t="array" ref="A36">IFERROR(INDEX('Annex 2 Designated EHV charges'!$D$11:$D$58, MATCH(0, IF(ISBLANK('Annex 2 Designated EHV charges'!$D$11:$D$58),1, COUNTIF(A$4:$A35, 'Annex 2 Designated EHV charges'!$D$11:$D$58)), 0)),"")</f>
        <v/>
      </c>
      <c r="B36" s="97" t="str">
        <f>IF($A36="","",VLOOKUP($A36,'Annex 2 Designated EHV charges'!$D:$O,2,0))</f>
        <v/>
      </c>
      <c r="C36" s="98" t="str">
        <f>IF($A36="","",VLOOKUP($A36,'Annex 2 Designated EHV charges'!$D:$O,3,0))</f>
        <v/>
      </c>
      <c r="D36" s="97" t="str">
        <f>IF($A36="","",VLOOKUP($A36,'Annex 2 Designated EHV charges'!$D:$O,4,0))</f>
        <v/>
      </c>
      <c r="E36" s="99" t="str">
        <f>IFERROR(IF(VLOOKUP($A36,'Annex 2 Designated EHV charges'!$D:$P,10,FALSE)=0,"",VLOOKUP($A36,'Annex 2 Designated EHV charges'!$D:$P,10,FALSE)),"")</f>
        <v/>
      </c>
      <c r="F36" s="100" t="str">
        <f>IFERROR(IF(VLOOKUP($A36,'Annex 2 Designated EHV charges'!$D:$P,11,FALSE)=0,"",VLOOKUP($A36,'Annex 2 Designated EHV charges'!$D:$P,11,FALSE)),"")</f>
        <v/>
      </c>
      <c r="G36" s="101" t="str">
        <f>IFERROR(IF(VLOOKUP($A36,'Annex 2 Designated EHV charges'!$D:$P,12,FALSE)=0,"",VLOOKUP($A36,'Annex 2 Designated EHV charges'!$D:$P,12,FALSE)),"")</f>
        <v/>
      </c>
      <c r="H36" s="101" t="str">
        <f>IFERROR(IF(VLOOKUP($A36,'Annex 2 Designated EHV charges'!$D:$P,13,FALSE)=0,"",VLOOKUP($A36,'Annex 2 Designated EHV charges'!$D:$P,13,FALSE)),"")</f>
        <v/>
      </c>
    </row>
    <row r="37" spans="1:8" ht="12.75" customHeight="1" x14ac:dyDescent="0.2">
      <c r="A37" s="98" t="str">
        <f t="array" ref="A37">IFERROR(INDEX('Annex 2 Designated EHV charges'!$D$11:$D$58, MATCH(0, IF(ISBLANK('Annex 2 Designated EHV charges'!$D$11:$D$58),1, COUNTIF(A$4:$A36, 'Annex 2 Designated EHV charges'!$D$11:$D$58)), 0)),"")</f>
        <v/>
      </c>
      <c r="B37" s="97" t="str">
        <f>IF($A37="","",VLOOKUP($A37,'Annex 2 Designated EHV charges'!$D:$O,2,0))</f>
        <v/>
      </c>
      <c r="C37" s="98" t="str">
        <f>IF($A37="","",VLOOKUP($A37,'Annex 2 Designated EHV charges'!$D:$O,3,0))</f>
        <v/>
      </c>
      <c r="D37" s="97" t="str">
        <f>IF($A37="","",VLOOKUP($A37,'Annex 2 Designated EHV charges'!$D:$O,4,0))</f>
        <v/>
      </c>
      <c r="E37" s="99" t="str">
        <f>IFERROR(IF(VLOOKUP($A37,'Annex 2 Designated EHV charges'!$D:$P,10,FALSE)=0,"",VLOOKUP($A37,'Annex 2 Designated EHV charges'!$D:$P,10,FALSE)),"")</f>
        <v/>
      </c>
      <c r="F37" s="100" t="str">
        <f>IFERROR(IF(VLOOKUP($A37,'Annex 2 Designated EHV charges'!$D:$P,11,FALSE)=0,"",VLOOKUP($A37,'Annex 2 Designated EHV charges'!$D:$P,11,FALSE)),"")</f>
        <v/>
      </c>
      <c r="G37" s="101" t="str">
        <f>IFERROR(IF(VLOOKUP($A37,'Annex 2 Designated EHV charges'!$D:$P,12,FALSE)=0,"",VLOOKUP($A37,'Annex 2 Designated EHV charges'!$D:$P,12,FALSE)),"")</f>
        <v/>
      </c>
      <c r="H37" s="101" t="str">
        <f>IFERROR(IF(VLOOKUP($A37,'Annex 2 Designated EHV charges'!$D:$P,13,FALSE)=0,"",VLOOKUP($A37,'Annex 2 Designated EHV charges'!$D:$P,13,FALSE)),"")</f>
        <v/>
      </c>
    </row>
    <row r="38" spans="1:8" ht="12.75" customHeight="1" x14ac:dyDescent="0.2">
      <c r="A38" s="98" t="str">
        <f t="array" ref="A38">IFERROR(INDEX('Annex 2 Designated EHV charges'!$D$11:$D$58, MATCH(0, IF(ISBLANK('Annex 2 Designated EHV charges'!$D$11:$D$58),1, COUNTIF(A$4:$A37, 'Annex 2 Designated EHV charges'!$D$11:$D$58)), 0)),"")</f>
        <v/>
      </c>
      <c r="B38" s="97" t="str">
        <f>IF($A38="","",VLOOKUP($A38,'Annex 2 Designated EHV charges'!$D:$O,2,0))</f>
        <v/>
      </c>
      <c r="C38" s="98" t="str">
        <f>IF($A38="","",VLOOKUP($A38,'Annex 2 Designated EHV charges'!$D:$O,3,0))</f>
        <v/>
      </c>
      <c r="D38" s="97" t="str">
        <f>IF($A38="","",VLOOKUP($A38,'Annex 2 Designated EHV charges'!$D:$O,4,0))</f>
        <v/>
      </c>
      <c r="E38" s="99" t="str">
        <f>IFERROR(IF(VLOOKUP($A38,'Annex 2 Designated EHV charges'!$D:$P,10,FALSE)=0,"",VLOOKUP($A38,'Annex 2 Designated EHV charges'!$D:$P,10,FALSE)),"")</f>
        <v/>
      </c>
      <c r="F38" s="100" t="str">
        <f>IFERROR(IF(VLOOKUP($A38,'Annex 2 Designated EHV charges'!$D:$P,11,FALSE)=0,"",VLOOKUP($A38,'Annex 2 Designated EHV charges'!$D:$P,11,FALSE)),"")</f>
        <v/>
      </c>
      <c r="G38" s="101" t="str">
        <f>IFERROR(IF(VLOOKUP($A38,'Annex 2 Designated EHV charges'!$D:$P,12,FALSE)=0,"",VLOOKUP($A38,'Annex 2 Designated EHV charges'!$D:$P,12,FALSE)),"")</f>
        <v/>
      </c>
      <c r="H38" s="101" t="str">
        <f>IFERROR(IF(VLOOKUP($A38,'Annex 2 Designated EHV charges'!$D:$P,13,FALSE)=0,"",VLOOKUP($A38,'Annex 2 Designated EHV charges'!$D:$P,13,FALSE)),"")</f>
        <v/>
      </c>
    </row>
    <row r="39" spans="1:8" ht="12.75" customHeight="1" x14ac:dyDescent="0.2">
      <c r="A39" s="98" t="str">
        <f t="array" ref="A39">IFERROR(INDEX('Annex 2 Designated EHV charges'!$D$11:$D$58, MATCH(0, IF(ISBLANK('Annex 2 Designated EHV charges'!$D$11:$D$58),1, COUNTIF(A$4:$A38, 'Annex 2 Designated EHV charges'!$D$11:$D$58)), 0)),"")</f>
        <v/>
      </c>
      <c r="B39" s="97" t="str">
        <f>IF($A39="","",VLOOKUP($A39,'Annex 2 Designated EHV charges'!$D:$O,2,0))</f>
        <v/>
      </c>
      <c r="C39" s="98" t="str">
        <f>IF($A39="","",VLOOKUP($A39,'Annex 2 Designated EHV charges'!$D:$O,3,0))</f>
        <v/>
      </c>
      <c r="D39" s="97" t="str">
        <f>IF($A39="","",VLOOKUP($A39,'Annex 2 Designated EHV charges'!$D:$O,4,0))</f>
        <v/>
      </c>
      <c r="E39" s="99" t="str">
        <f>IFERROR(IF(VLOOKUP($A39,'Annex 2 Designated EHV charges'!$D:$P,10,FALSE)=0,"",VLOOKUP($A39,'Annex 2 Designated EHV charges'!$D:$P,10,FALSE)),"")</f>
        <v/>
      </c>
      <c r="F39" s="100" t="str">
        <f>IFERROR(IF(VLOOKUP($A39,'Annex 2 Designated EHV charges'!$D:$P,11,FALSE)=0,"",VLOOKUP($A39,'Annex 2 Designated EHV charges'!$D:$P,11,FALSE)),"")</f>
        <v/>
      </c>
      <c r="G39" s="101" t="str">
        <f>IFERROR(IF(VLOOKUP($A39,'Annex 2 Designated EHV charges'!$D:$P,12,FALSE)=0,"",VLOOKUP($A39,'Annex 2 Designated EHV charges'!$D:$P,12,FALSE)),"")</f>
        <v/>
      </c>
      <c r="H39" s="101" t="str">
        <f>IFERROR(IF(VLOOKUP($A39,'Annex 2 Designated EHV charges'!$D:$P,13,FALSE)=0,"",VLOOKUP($A39,'Annex 2 Designated EHV charges'!$D:$P,13,FALSE)),"")</f>
        <v/>
      </c>
    </row>
    <row r="40" spans="1:8" ht="12.75" customHeight="1" x14ac:dyDescent="0.2">
      <c r="A40" s="98" t="str">
        <f t="array" ref="A40">IFERROR(INDEX('Annex 2 Designated EHV charges'!$D$11:$D$58, MATCH(0, IF(ISBLANK('Annex 2 Designated EHV charges'!$D$11:$D$58),1, COUNTIF(A$4:$A39, 'Annex 2 Designated EHV charges'!$D$11:$D$58)), 0)),"")</f>
        <v/>
      </c>
      <c r="B40" s="97" t="str">
        <f>IF($A40="","",VLOOKUP($A40,'Annex 2 Designated EHV charges'!$D:$O,2,0))</f>
        <v/>
      </c>
      <c r="C40" s="98" t="str">
        <f>IF($A40="","",VLOOKUP($A40,'Annex 2 Designated EHV charges'!$D:$O,3,0))</f>
        <v/>
      </c>
      <c r="D40" s="97" t="str">
        <f>IF($A40="","",VLOOKUP($A40,'Annex 2 Designated EHV charges'!$D:$O,4,0))</f>
        <v/>
      </c>
      <c r="E40" s="99" t="str">
        <f>IFERROR(IF(VLOOKUP($A40,'Annex 2 Designated EHV charges'!$D:$P,10,FALSE)=0,"",VLOOKUP($A40,'Annex 2 Designated EHV charges'!$D:$P,10,FALSE)),"")</f>
        <v/>
      </c>
      <c r="F40" s="100" t="str">
        <f>IFERROR(IF(VLOOKUP($A40,'Annex 2 Designated EHV charges'!$D:$P,11,FALSE)=0,"",VLOOKUP($A40,'Annex 2 Designated EHV charges'!$D:$P,11,FALSE)),"")</f>
        <v/>
      </c>
      <c r="G40" s="101" t="str">
        <f>IFERROR(IF(VLOOKUP($A40,'Annex 2 Designated EHV charges'!$D:$P,12,FALSE)=0,"",VLOOKUP($A40,'Annex 2 Designated EHV charges'!$D:$P,12,FALSE)),"")</f>
        <v/>
      </c>
      <c r="H40" s="101" t="str">
        <f>IFERROR(IF(VLOOKUP($A40,'Annex 2 Designated EHV charges'!$D:$P,13,FALSE)=0,"",VLOOKUP($A40,'Annex 2 Designated EHV charges'!$D:$P,13,FALSE)),"")</f>
        <v/>
      </c>
    </row>
    <row r="41" spans="1:8" ht="12.75" customHeight="1" x14ac:dyDescent="0.2">
      <c r="A41" s="98" t="str">
        <f t="array" ref="A41">IFERROR(INDEX('Annex 2 Designated EHV charges'!$D$11:$D$58, MATCH(0, IF(ISBLANK('Annex 2 Designated EHV charges'!$D$11:$D$58),1, COUNTIF(A$4:$A40, 'Annex 2 Designated EHV charges'!$D$11:$D$58)), 0)),"")</f>
        <v/>
      </c>
      <c r="B41" s="97" t="str">
        <f>IF($A41="","",VLOOKUP($A41,'Annex 2 Designated EHV charges'!$D:$O,2,0))</f>
        <v/>
      </c>
      <c r="C41" s="98" t="str">
        <f>IF($A41="","",VLOOKUP($A41,'Annex 2 Designated EHV charges'!$D:$O,3,0))</f>
        <v/>
      </c>
      <c r="D41" s="97" t="str">
        <f>IF($A41="","",VLOOKUP($A41,'Annex 2 Designated EHV charges'!$D:$O,4,0))</f>
        <v/>
      </c>
      <c r="E41" s="99" t="str">
        <f>IFERROR(IF(VLOOKUP($A41,'Annex 2 Designated EHV charges'!$D:$P,10,FALSE)=0,"",VLOOKUP($A41,'Annex 2 Designated EHV charges'!$D:$P,10,FALSE)),"")</f>
        <v/>
      </c>
      <c r="F41" s="100" t="str">
        <f>IFERROR(IF(VLOOKUP($A41,'Annex 2 Designated EHV charges'!$D:$P,11,FALSE)=0,"",VLOOKUP($A41,'Annex 2 Designated EHV charges'!$D:$P,11,FALSE)),"")</f>
        <v/>
      </c>
      <c r="G41" s="101" t="str">
        <f>IFERROR(IF(VLOOKUP($A41,'Annex 2 Designated EHV charges'!$D:$P,12,FALSE)=0,"",VLOOKUP($A41,'Annex 2 Designated EHV charges'!$D:$P,12,FALSE)),"")</f>
        <v/>
      </c>
      <c r="H41" s="101" t="str">
        <f>IFERROR(IF(VLOOKUP($A41,'Annex 2 Designated EHV charges'!$D:$P,13,FALSE)=0,"",VLOOKUP($A41,'Annex 2 Designated EHV charges'!$D:$P,13,FALSE)),"")</f>
        <v/>
      </c>
    </row>
    <row r="42" spans="1:8" ht="12.75" customHeight="1" x14ac:dyDescent="0.2">
      <c r="A42" s="98" t="str">
        <f t="array" ref="A42">IFERROR(INDEX('Annex 2 Designated EHV charges'!$D$11:$D$58, MATCH(0, IF(ISBLANK('Annex 2 Designated EHV charges'!$D$11:$D$58),1, COUNTIF(A$4:$A41, 'Annex 2 Designated EHV charges'!$D$11:$D$58)), 0)),"")</f>
        <v/>
      </c>
      <c r="B42" s="97" t="str">
        <f>IF($A42="","",VLOOKUP($A42,'Annex 2 Designated EHV charges'!$D:$O,2,0))</f>
        <v/>
      </c>
      <c r="C42" s="98" t="str">
        <f>IF($A42="","",VLOOKUP($A42,'Annex 2 Designated EHV charges'!$D:$O,3,0))</f>
        <v/>
      </c>
      <c r="D42" s="97" t="str">
        <f>IF($A42="","",VLOOKUP($A42,'Annex 2 Designated EHV charges'!$D:$O,4,0))</f>
        <v/>
      </c>
      <c r="E42" s="99" t="str">
        <f>IFERROR(IF(VLOOKUP($A42,'Annex 2 Designated EHV charges'!$D:$P,10,FALSE)=0,"",VLOOKUP($A42,'Annex 2 Designated EHV charges'!$D:$P,10,FALSE)),"")</f>
        <v/>
      </c>
      <c r="F42" s="100" t="str">
        <f>IFERROR(IF(VLOOKUP($A42,'Annex 2 Designated EHV charges'!$D:$P,11,FALSE)=0,"",VLOOKUP($A42,'Annex 2 Designated EHV charges'!$D:$P,11,FALSE)),"")</f>
        <v/>
      </c>
      <c r="G42" s="101" t="str">
        <f>IFERROR(IF(VLOOKUP($A42,'Annex 2 Designated EHV charges'!$D:$P,12,FALSE)=0,"",VLOOKUP($A42,'Annex 2 Designated EHV charges'!$D:$P,12,FALSE)),"")</f>
        <v/>
      </c>
      <c r="H42" s="101" t="str">
        <f>IFERROR(IF(VLOOKUP($A42,'Annex 2 Designated EHV charges'!$D:$P,13,FALSE)=0,"",VLOOKUP($A42,'Annex 2 Designated EHV charges'!$D:$P,13,FALSE)),"")</f>
        <v/>
      </c>
    </row>
    <row r="43" spans="1:8" ht="12.75" customHeight="1" x14ac:dyDescent="0.2">
      <c r="A43" s="98" t="str">
        <f t="array" ref="A43">IFERROR(INDEX('Annex 2 Designated EHV charges'!$D$11:$D$58, MATCH(0, IF(ISBLANK('Annex 2 Designated EHV charges'!$D$11:$D$58),1, COUNTIF(A$4:$A42, 'Annex 2 Designated EHV charges'!$D$11:$D$58)), 0)),"")</f>
        <v/>
      </c>
      <c r="B43" s="97" t="str">
        <f>IF($A43="","",VLOOKUP($A43,'Annex 2 Designated EHV charges'!$D:$O,2,0))</f>
        <v/>
      </c>
      <c r="C43" s="98" t="str">
        <f>IF($A43="","",VLOOKUP($A43,'Annex 2 Designated EHV charges'!$D:$O,3,0))</f>
        <v/>
      </c>
      <c r="D43" s="97" t="str">
        <f>IF($A43="","",VLOOKUP($A43,'Annex 2 Designated EHV charges'!$D:$O,4,0))</f>
        <v/>
      </c>
      <c r="E43" s="99" t="str">
        <f>IFERROR(IF(VLOOKUP($A43,'Annex 2 Designated EHV charges'!$D:$P,10,FALSE)=0,"",VLOOKUP($A43,'Annex 2 Designated EHV charges'!$D:$P,10,FALSE)),"")</f>
        <v/>
      </c>
      <c r="F43" s="100" t="str">
        <f>IFERROR(IF(VLOOKUP($A43,'Annex 2 Designated EHV charges'!$D:$P,11,FALSE)=0,"",VLOOKUP($A43,'Annex 2 Designated EHV charges'!$D:$P,11,FALSE)),"")</f>
        <v/>
      </c>
      <c r="G43" s="101" t="str">
        <f>IFERROR(IF(VLOOKUP($A43,'Annex 2 Designated EHV charges'!$D:$P,12,FALSE)=0,"",VLOOKUP($A43,'Annex 2 Designated EHV charges'!$D:$P,12,FALSE)),"")</f>
        <v/>
      </c>
      <c r="H43" s="101" t="str">
        <f>IFERROR(IF(VLOOKUP($A43,'Annex 2 Designated EHV charges'!$D:$P,13,FALSE)=0,"",VLOOKUP($A43,'Annex 2 Designated EHV charges'!$D:$P,13,FALSE)),"")</f>
        <v/>
      </c>
    </row>
    <row r="44" spans="1:8" ht="12.75" customHeight="1" x14ac:dyDescent="0.2">
      <c r="A44" s="98" t="str">
        <f t="array" ref="A44">IFERROR(INDEX('Annex 2 Designated EHV charges'!$D$11:$D$58, MATCH(0, IF(ISBLANK('Annex 2 Designated EHV charges'!$D$11:$D$58),1, COUNTIF(A$4:$A43, 'Annex 2 Designated EHV charges'!$D$11:$D$58)), 0)),"")</f>
        <v/>
      </c>
      <c r="B44" s="97" t="str">
        <f>IF($A44="","",VLOOKUP($A44,'Annex 2 Designated EHV charges'!$D:$O,2,0))</f>
        <v/>
      </c>
      <c r="C44" s="98" t="str">
        <f>IF($A44="","",VLOOKUP($A44,'Annex 2 Designated EHV charges'!$D:$O,3,0))</f>
        <v/>
      </c>
      <c r="D44" s="97" t="str">
        <f>IF($A44="","",VLOOKUP($A44,'Annex 2 Designated EHV charges'!$D:$O,4,0))</f>
        <v/>
      </c>
      <c r="E44" s="99" t="str">
        <f>IFERROR(IF(VLOOKUP($A44,'Annex 2 Designated EHV charges'!$D:$P,10,FALSE)=0,"",VLOOKUP($A44,'Annex 2 Designated EHV charges'!$D:$P,10,FALSE)),"")</f>
        <v/>
      </c>
      <c r="F44" s="100" t="str">
        <f>IFERROR(IF(VLOOKUP($A44,'Annex 2 Designated EHV charges'!$D:$P,11,FALSE)=0,"",VLOOKUP($A44,'Annex 2 Designated EHV charges'!$D:$P,11,FALSE)),"")</f>
        <v/>
      </c>
      <c r="G44" s="101" t="str">
        <f>IFERROR(IF(VLOOKUP($A44,'Annex 2 Designated EHV charges'!$D:$P,12,FALSE)=0,"",VLOOKUP($A44,'Annex 2 Designated EHV charges'!$D:$P,12,FALSE)),"")</f>
        <v/>
      </c>
      <c r="H44" s="101" t="str">
        <f>IFERROR(IF(VLOOKUP($A44,'Annex 2 Designated EHV charges'!$D:$P,13,FALSE)=0,"",VLOOKUP($A44,'Annex 2 Designated EHV charges'!$D:$P,13,FALSE)),"")</f>
        <v/>
      </c>
    </row>
    <row r="45" spans="1:8" ht="12.75" customHeight="1" x14ac:dyDescent="0.2">
      <c r="A45" s="98" t="str">
        <f t="array" ref="A45">IFERROR(INDEX('Annex 2 Designated EHV charges'!$D$11:$D$58, MATCH(0, IF(ISBLANK('Annex 2 Designated EHV charges'!$D$11:$D$58),1, COUNTIF(A$4:$A44, 'Annex 2 Designated EHV charges'!$D$11:$D$58)), 0)),"")</f>
        <v/>
      </c>
      <c r="B45" s="97" t="str">
        <f>IF($A45="","",VLOOKUP($A45,'Annex 2 Designated EHV charges'!$D:$O,2,0))</f>
        <v/>
      </c>
      <c r="C45" s="98" t="str">
        <f>IF($A45="","",VLOOKUP($A45,'Annex 2 Designated EHV charges'!$D:$O,3,0))</f>
        <v/>
      </c>
      <c r="D45" s="97" t="str">
        <f>IF($A45="","",VLOOKUP($A45,'Annex 2 Designated EHV charges'!$D:$O,4,0))</f>
        <v/>
      </c>
      <c r="E45" s="99" t="str">
        <f>IFERROR(IF(VLOOKUP($A45,'Annex 2 Designated EHV charges'!$D:$P,10,FALSE)=0,"",VLOOKUP($A45,'Annex 2 Designated EHV charges'!$D:$P,10,FALSE)),"")</f>
        <v/>
      </c>
      <c r="F45" s="100" t="str">
        <f>IFERROR(IF(VLOOKUP($A45,'Annex 2 Designated EHV charges'!$D:$P,11,FALSE)=0,"",VLOOKUP($A45,'Annex 2 Designated EHV charges'!$D:$P,11,FALSE)),"")</f>
        <v/>
      </c>
      <c r="G45" s="101" t="str">
        <f>IFERROR(IF(VLOOKUP($A45,'Annex 2 Designated EHV charges'!$D:$P,12,FALSE)=0,"",VLOOKUP($A45,'Annex 2 Designated EHV charges'!$D:$P,12,FALSE)),"")</f>
        <v/>
      </c>
      <c r="H45" s="101" t="str">
        <f>IFERROR(IF(VLOOKUP($A45,'Annex 2 Designated EHV charges'!$D:$P,13,FALSE)=0,"",VLOOKUP($A45,'Annex 2 Designated EHV charges'!$D:$P,13,FALSE)),"")</f>
        <v/>
      </c>
    </row>
    <row r="46" spans="1:8" ht="12.75" customHeight="1" x14ac:dyDescent="0.2">
      <c r="A46" s="98" t="str">
        <f t="array" ref="A46">IFERROR(INDEX('Annex 2 Designated EHV charges'!$D$11:$D$58, MATCH(0, IF(ISBLANK('Annex 2 Designated EHV charges'!$D$11:$D$58),1, COUNTIF(A$4:$A45, 'Annex 2 Designated EHV charges'!$D$11:$D$58)), 0)),"")</f>
        <v/>
      </c>
      <c r="B46" s="97" t="str">
        <f>IF($A46="","",VLOOKUP($A46,'Annex 2 Designated EHV charges'!$D:$O,2,0))</f>
        <v/>
      </c>
      <c r="C46" s="98" t="str">
        <f>IF($A46="","",VLOOKUP($A46,'Annex 2 Designated EHV charges'!$D:$O,3,0))</f>
        <v/>
      </c>
      <c r="D46" s="97" t="str">
        <f>IF($A46="","",VLOOKUP($A46,'Annex 2 Designated EHV charges'!$D:$O,4,0))</f>
        <v/>
      </c>
      <c r="E46" s="99" t="str">
        <f>IFERROR(IF(VLOOKUP($A46,'Annex 2 Designated EHV charges'!$D:$P,10,FALSE)=0,"",VLOOKUP($A46,'Annex 2 Designated EHV charges'!$D:$P,10,FALSE)),"")</f>
        <v/>
      </c>
      <c r="F46" s="100" t="str">
        <f>IFERROR(IF(VLOOKUP($A46,'Annex 2 Designated EHV charges'!$D:$P,11,FALSE)=0,"",VLOOKUP($A46,'Annex 2 Designated EHV charges'!$D:$P,11,FALSE)),"")</f>
        <v/>
      </c>
      <c r="G46" s="101" t="str">
        <f>IFERROR(IF(VLOOKUP($A46,'Annex 2 Designated EHV charges'!$D:$P,12,FALSE)=0,"",VLOOKUP($A46,'Annex 2 Designated EHV charges'!$D:$P,12,FALSE)),"")</f>
        <v/>
      </c>
      <c r="H46" s="101" t="str">
        <f>IFERROR(IF(VLOOKUP($A46,'Annex 2 Designated EHV charges'!$D:$P,13,FALSE)=0,"",VLOOKUP($A46,'Annex 2 Designated EHV charges'!$D:$P,13,FALSE)),"")</f>
        <v/>
      </c>
    </row>
    <row r="47" spans="1:8" ht="12.75" customHeight="1" x14ac:dyDescent="0.2">
      <c r="A47" s="98" t="str">
        <f t="array" ref="A47">IFERROR(INDEX('Annex 2 Designated EHV charges'!$D$11:$D$58, MATCH(0, IF(ISBLANK('Annex 2 Designated EHV charges'!$D$11:$D$58),1, COUNTIF(A$4:$A46, 'Annex 2 Designated EHV charges'!$D$11:$D$58)), 0)),"")</f>
        <v/>
      </c>
      <c r="B47" s="97" t="str">
        <f>IF($A47="","",VLOOKUP($A47,'Annex 2 Designated EHV charges'!$D:$O,2,0))</f>
        <v/>
      </c>
      <c r="C47" s="98" t="str">
        <f>IF($A47="","",VLOOKUP($A47,'Annex 2 Designated EHV charges'!$D:$O,3,0))</f>
        <v/>
      </c>
      <c r="D47" s="97" t="str">
        <f>IF($A47="","",VLOOKUP($A47,'Annex 2 Designated EHV charges'!$D:$O,4,0))</f>
        <v/>
      </c>
      <c r="E47" s="99" t="str">
        <f>IFERROR(IF(VLOOKUP($A47,'Annex 2 Designated EHV charges'!$D:$P,10,FALSE)=0,"",VLOOKUP($A47,'Annex 2 Designated EHV charges'!$D:$P,10,FALSE)),"")</f>
        <v/>
      </c>
      <c r="F47" s="100" t="str">
        <f>IFERROR(IF(VLOOKUP($A47,'Annex 2 Designated EHV charges'!$D:$P,11,FALSE)=0,"",VLOOKUP($A47,'Annex 2 Designated EHV charges'!$D:$P,11,FALSE)),"")</f>
        <v/>
      </c>
      <c r="G47" s="101" t="str">
        <f>IFERROR(IF(VLOOKUP($A47,'Annex 2 Designated EHV charges'!$D:$P,12,FALSE)=0,"",VLOOKUP($A47,'Annex 2 Designated EHV charges'!$D:$P,12,FALSE)),"")</f>
        <v/>
      </c>
      <c r="H47" s="101" t="str">
        <f>IFERROR(IF(VLOOKUP($A47,'Annex 2 Designated EHV charges'!$D:$P,13,FALSE)=0,"",VLOOKUP($A47,'Annex 2 Designated EHV charges'!$D:$P,13,FALSE)),"")</f>
        <v/>
      </c>
    </row>
    <row r="48" spans="1:8" ht="12.75" customHeight="1" x14ac:dyDescent="0.2">
      <c r="A48" s="98" t="str">
        <f t="array" ref="A48">IFERROR(INDEX('Annex 2 Designated EHV charges'!$D$11:$D$58, MATCH(0, IF(ISBLANK('Annex 2 Designated EHV charges'!$D$11:$D$58),1, COUNTIF(A$4:$A47, 'Annex 2 Designated EHV charges'!$D$11:$D$58)), 0)),"")</f>
        <v/>
      </c>
      <c r="B48" s="97" t="str">
        <f>IF($A48="","",VLOOKUP($A48,'Annex 2 Designated EHV charges'!$D:$O,2,0))</f>
        <v/>
      </c>
      <c r="C48" s="98" t="str">
        <f>IF($A48="","",VLOOKUP($A48,'Annex 2 Designated EHV charges'!$D:$O,3,0))</f>
        <v/>
      </c>
      <c r="D48" s="97" t="str">
        <f>IF($A48="","",VLOOKUP($A48,'Annex 2 Designated EHV charges'!$D:$O,4,0))</f>
        <v/>
      </c>
      <c r="E48" s="99" t="str">
        <f>IFERROR(IF(VLOOKUP($A48,'Annex 2 Designated EHV charges'!$D:$P,10,FALSE)=0,"",VLOOKUP($A48,'Annex 2 Designated EHV charges'!$D:$P,10,FALSE)),"")</f>
        <v/>
      </c>
      <c r="F48" s="100" t="str">
        <f>IFERROR(IF(VLOOKUP($A48,'Annex 2 Designated EHV charges'!$D:$P,11,FALSE)=0,"",VLOOKUP($A48,'Annex 2 Designated EHV charges'!$D:$P,11,FALSE)),"")</f>
        <v/>
      </c>
      <c r="G48" s="101" t="str">
        <f>IFERROR(IF(VLOOKUP($A48,'Annex 2 Designated EHV charges'!$D:$P,12,FALSE)=0,"",VLOOKUP($A48,'Annex 2 Designated EHV charges'!$D:$P,12,FALSE)),"")</f>
        <v/>
      </c>
      <c r="H48" s="101" t="str">
        <f>IFERROR(IF(VLOOKUP($A48,'Annex 2 Designated EHV charges'!$D:$P,13,FALSE)=0,"",VLOOKUP($A48,'Annex 2 Designated EHV charges'!$D:$P,13,FALSE)),"")</f>
        <v/>
      </c>
    </row>
    <row r="49" spans="1:8" ht="12.75" customHeight="1" x14ac:dyDescent="0.2">
      <c r="A49" s="98" t="str">
        <f t="array" ref="A49">IFERROR(INDEX('Annex 2 Designated EHV charges'!$D$11:$D$58, MATCH(0, IF(ISBLANK('Annex 2 Designated EHV charges'!$D$11:$D$58),1, COUNTIF(A$4:$A48, 'Annex 2 Designated EHV charges'!$D$11:$D$58)), 0)),"")</f>
        <v/>
      </c>
      <c r="B49" s="97" t="str">
        <f>IF($A49="","",VLOOKUP($A49,'Annex 2 Designated EHV charges'!$D:$O,2,0))</f>
        <v/>
      </c>
      <c r="C49" s="98" t="str">
        <f>IF($A49="","",VLOOKUP($A49,'Annex 2 Designated EHV charges'!$D:$O,3,0))</f>
        <v/>
      </c>
      <c r="D49" s="97" t="str">
        <f>IF($A49="","",VLOOKUP($A49,'Annex 2 Designated EHV charges'!$D:$O,4,0))</f>
        <v/>
      </c>
      <c r="E49" s="99" t="str">
        <f>IFERROR(IF(VLOOKUP($A49,'Annex 2 Designated EHV charges'!$D:$P,10,FALSE)=0,"",VLOOKUP($A49,'Annex 2 Designated EHV charges'!$D:$P,10,FALSE)),"")</f>
        <v/>
      </c>
      <c r="F49" s="100" t="str">
        <f>IFERROR(IF(VLOOKUP($A49,'Annex 2 Designated EHV charges'!$D:$P,11,FALSE)=0,"",VLOOKUP($A49,'Annex 2 Designated EHV charges'!$D:$P,11,FALSE)),"")</f>
        <v/>
      </c>
      <c r="G49" s="101" t="str">
        <f>IFERROR(IF(VLOOKUP($A49,'Annex 2 Designated EHV charges'!$D:$P,12,FALSE)=0,"",VLOOKUP($A49,'Annex 2 Designated EHV charges'!$D:$P,12,FALSE)),"")</f>
        <v/>
      </c>
      <c r="H49" s="101" t="str">
        <f>IFERROR(IF(VLOOKUP($A49,'Annex 2 Designated EHV charges'!$D:$P,13,FALSE)=0,"",VLOOKUP($A49,'Annex 2 Designated EHV charges'!$D:$P,13,FALSE)),"")</f>
        <v/>
      </c>
    </row>
    <row r="50" spans="1:8" ht="12.75" customHeight="1" x14ac:dyDescent="0.2">
      <c r="A50" s="98" t="str">
        <f t="array" ref="A50">IFERROR(INDEX('Annex 2 Designated EHV charges'!$D$11:$D$58, MATCH(0, IF(ISBLANK('Annex 2 Designated EHV charges'!$D$11:$D$58),1, COUNTIF(A$4:$A49, 'Annex 2 Designated EHV charges'!$D$11:$D$58)), 0)),"")</f>
        <v/>
      </c>
      <c r="B50" s="97" t="str">
        <f>IF($A50="","",VLOOKUP($A50,'Annex 2 Designated EHV charges'!$D:$O,2,0))</f>
        <v/>
      </c>
      <c r="C50" s="98" t="str">
        <f>IF($A50="","",VLOOKUP($A50,'Annex 2 Designated EHV charges'!$D:$O,3,0))</f>
        <v/>
      </c>
      <c r="D50" s="97" t="str">
        <f>IF($A50="","",VLOOKUP($A50,'Annex 2 Designated EHV charges'!$D:$O,4,0))</f>
        <v/>
      </c>
      <c r="E50" s="99" t="str">
        <f>IFERROR(IF(VLOOKUP($A50,'Annex 2 Designated EHV charges'!$D:$P,10,FALSE)=0,"",VLOOKUP($A50,'Annex 2 Designated EHV charges'!$D:$P,10,FALSE)),"")</f>
        <v/>
      </c>
      <c r="F50" s="100" t="str">
        <f>IFERROR(IF(VLOOKUP($A50,'Annex 2 Designated EHV charges'!$D:$P,11,FALSE)=0,"",VLOOKUP($A50,'Annex 2 Designated EHV charges'!$D:$P,11,FALSE)),"")</f>
        <v/>
      </c>
      <c r="G50" s="101" t="str">
        <f>IFERROR(IF(VLOOKUP($A50,'Annex 2 Designated EHV charges'!$D:$P,12,FALSE)=0,"",VLOOKUP($A50,'Annex 2 Designated EHV charges'!$D:$P,12,FALSE)),"")</f>
        <v/>
      </c>
      <c r="H50" s="101" t="str">
        <f>IFERROR(IF(VLOOKUP($A50,'Annex 2 Designated EHV charges'!$D:$P,13,FALSE)=0,"",VLOOKUP($A50,'Annex 2 Designated EHV charges'!$D:$P,13,FALSE)),"")</f>
        <v/>
      </c>
    </row>
    <row r="51" spans="1:8" ht="12.75" customHeight="1" x14ac:dyDescent="0.2">
      <c r="A51" s="98" t="str">
        <f t="array" ref="A51">IFERROR(INDEX('Annex 2 Designated EHV charges'!$D$11:$D$58, MATCH(0, IF(ISBLANK('Annex 2 Designated EHV charges'!$D$11:$D$58),1, COUNTIF(A$4:$A50, 'Annex 2 Designated EHV charges'!$D$11:$D$58)), 0)),"")</f>
        <v/>
      </c>
      <c r="B51" s="97" t="str">
        <f>IF($A51="","",VLOOKUP($A51,'Annex 2 Designated EHV charges'!$D:$O,2,0))</f>
        <v/>
      </c>
      <c r="C51" s="98" t="str">
        <f>IF($A51="","",VLOOKUP($A51,'Annex 2 Designated EHV charges'!$D:$O,3,0))</f>
        <v/>
      </c>
      <c r="D51" s="97" t="str">
        <f>IF($A51="","",VLOOKUP($A51,'Annex 2 Designated EHV charges'!$D:$O,4,0))</f>
        <v/>
      </c>
      <c r="E51" s="99" t="str">
        <f>IFERROR(IF(VLOOKUP($A51,'Annex 2 Designated EHV charges'!$D:$P,10,FALSE)=0,"",VLOOKUP($A51,'Annex 2 Designated EHV charges'!$D:$P,10,FALSE)),"")</f>
        <v/>
      </c>
      <c r="F51" s="100" t="str">
        <f>IFERROR(IF(VLOOKUP($A51,'Annex 2 Designated EHV charges'!$D:$P,11,FALSE)=0,"",VLOOKUP($A51,'Annex 2 Designated EHV charges'!$D:$P,11,FALSE)),"")</f>
        <v/>
      </c>
      <c r="G51" s="101" t="str">
        <f>IFERROR(IF(VLOOKUP($A51,'Annex 2 Designated EHV charges'!$D:$P,12,FALSE)=0,"",VLOOKUP($A51,'Annex 2 Designated EHV charges'!$D:$P,12,FALSE)),"")</f>
        <v/>
      </c>
      <c r="H51" s="101" t="str">
        <f>IFERROR(IF(VLOOKUP($A51,'Annex 2 Designated EHV charges'!$D:$P,13,FALSE)=0,"",VLOOKUP($A51,'Annex 2 Designated EHV charges'!$D:$P,13,FALSE)),"")</f>
        <v/>
      </c>
    </row>
    <row r="52" spans="1:8" ht="12.75" customHeight="1" x14ac:dyDescent="0.2">
      <c r="A52" s="98" t="str">
        <f t="array" ref="A52">IFERROR(INDEX('Annex 2 Designated EHV charges'!$D$11:$D$58, MATCH(0, IF(ISBLANK('Annex 2 Designated EHV charges'!$D$11:$D$58),1, COUNTIF(A$4:$A51, 'Annex 2 Designated EHV charges'!$D$11:$D$58)), 0)),"")</f>
        <v/>
      </c>
      <c r="B52" s="97" t="str">
        <f>IF($A52="","",VLOOKUP($A52,'Annex 2 Designated EHV charges'!$D:$O,2,0))</f>
        <v/>
      </c>
      <c r="C52" s="98" t="str">
        <f>IF($A52="","",VLOOKUP($A52,'Annex 2 Designated EHV charges'!$D:$O,3,0))</f>
        <v/>
      </c>
      <c r="D52" s="97" t="str">
        <f>IF($A52="","",VLOOKUP($A52,'Annex 2 Designated EHV charges'!$D:$O,4,0))</f>
        <v/>
      </c>
      <c r="E52" s="99" t="str">
        <f>IFERROR(IF(VLOOKUP($A52,'Annex 2 Designated EHV charges'!$D:$P,10,FALSE)=0,"",VLOOKUP($A52,'Annex 2 Designated EHV charges'!$D:$P,10,FALSE)),"")</f>
        <v/>
      </c>
      <c r="F52" s="100" t="str">
        <f>IFERROR(IF(VLOOKUP($A52,'Annex 2 Designated EHV charges'!$D:$P,11,FALSE)=0,"",VLOOKUP($A52,'Annex 2 Designated EHV charges'!$D:$P,11,FALSE)),"")</f>
        <v/>
      </c>
      <c r="G52" s="101" t="str">
        <f>IFERROR(IF(VLOOKUP($A52,'Annex 2 Designated EHV charges'!$D:$P,12,FALSE)=0,"",VLOOKUP($A52,'Annex 2 Designated EHV charges'!$D:$P,12,FALSE)),"")</f>
        <v/>
      </c>
      <c r="H52" s="101" t="str">
        <f>IFERROR(IF(VLOOKUP($A52,'Annex 2 Designated EHV charges'!$D:$P,13,FALSE)=0,"",VLOOKUP($A52,'Annex 2 Designated EHV charges'!$D:$P,13,FALSE)),"")</f>
        <v/>
      </c>
    </row>
    <row r="53" spans="1:8" ht="12.75" customHeight="1" x14ac:dyDescent="0.2">
      <c r="A53" s="98" t="str">
        <f t="array" ref="A53">IFERROR(INDEX('Annex 2 Designated EHV charges'!$D$11:$D$58, MATCH(0, IF(ISBLANK('Annex 2 Designated EHV charges'!$D$11:$D$58),1, COUNTIF(A$4:$A52, 'Annex 2 Designated EHV charges'!$D$11:$D$58)), 0)),"")</f>
        <v/>
      </c>
      <c r="B53" s="97" t="str">
        <f>IF($A53="","",VLOOKUP($A53,'Annex 2 Designated EHV charges'!$D:$O,2,0))</f>
        <v/>
      </c>
      <c r="C53" s="98" t="str">
        <f>IF($A53="","",VLOOKUP($A53,'Annex 2 Designated EHV charges'!$D:$O,3,0))</f>
        <v/>
      </c>
      <c r="D53" s="97" t="str">
        <f>IF($A53="","",VLOOKUP($A53,'Annex 2 Designated EHV charges'!$D:$O,4,0))</f>
        <v/>
      </c>
      <c r="E53" s="99" t="str">
        <f>IFERROR(IF(VLOOKUP($A53,'Annex 2 Designated EHV charges'!$D:$P,10,FALSE)=0,"",VLOOKUP($A53,'Annex 2 Designated EHV charges'!$D:$P,10,FALSE)),"")</f>
        <v/>
      </c>
      <c r="F53" s="100" t="str">
        <f>IFERROR(IF(VLOOKUP($A53,'Annex 2 Designated EHV charges'!$D:$P,11,FALSE)=0,"",VLOOKUP($A53,'Annex 2 Designated EHV charges'!$D:$P,11,FALSE)),"")</f>
        <v/>
      </c>
      <c r="G53" s="101" t="str">
        <f>IFERROR(IF(VLOOKUP($A53,'Annex 2 Designated EHV charges'!$D:$P,12,FALSE)=0,"",VLOOKUP($A53,'Annex 2 Designated EHV charges'!$D:$P,12,FALSE)),"")</f>
        <v/>
      </c>
      <c r="H53" s="101" t="str">
        <f>IFERROR(IF(VLOOKUP($A53,'Annex 2 Designated EHV charges'!$D:$P,13,FALSE)=0,"",VLOOKUP($A53,'Annex 2 Designated EHV charges'!$D:$P,13,FALSE)),"")</f>
        <v/>
      </c>
    </row>
    <row r="54" spans="1:8" ht="12.75" customHeight="1" x14ac:dyDescent="0.2">
      <c r="A54" s="98" t="str">
        <f t="array" ref="A54">IFERROR(INDEX('Annex 2 Designated EHV charges'!$D$11:$D$58, MATCH(0, IF(ISBLANK('Annex 2 Designated EHV charges'!$D$11:$D$58),1, COUNTIF(A$4:$A53, 'Annex 2 Designated EHV charges'!$D$11:$D$58)), 0)),"")</f>
        <v/>
      </c>
      <c r="B54" s="97" t="str">
        <f>IF($A54="","",VLOOKUP($A54,'Annex 2 Designated EHV charges'!$D:$O,2,0))</f>
        <v/>
      </c>
      <c r="C54" s="98" t="str">
        <f>IF($A54="","",VLOOKUP($A54,'Annex 2 Designated EHV charges'!$D:$O,3,0))</f>
        <v/>
      </c>
      <c r="D54" s="97" t="str">
        <f>IF($A54="","",VLOOKUP($A54,'Annex 2 Designated EHV charges'!$D:$O,4,0))</f>
        <v/>
      </c>
      <c r="E54" s="99" t="str">
        <f>IFERROR(IF(VLOOKUP($A54,'Annex 2 Designated EHV charges'!$D:$P,10,FALSE)=0,"",VLOOKUP($A54,'Annex 2 Designated EHV charges'!$D:$P,10,FALSE)),"")</f>
        <v/>
      </c>
      <c r="F54" s="100" t="str">
        <f>IFERROR(IF(VLOOKUP($A54,'Annex 2 Designated EHV charges'!$D:$P,11,FALSE)=0,"",VLOOKUP($A54,'Annex 2 Designated EHV charges'!$D:$P,11,FALSE)),"")</f>
        <v/>
      </c>
      <c r="G54" s="101" t="str">
        <f>IFERROR(IF(VLOOKUP($A54,'Annex 2 Designated EHV charges'!$D:$P,12,FALSE)=0,"",VLOOKUP($A54,'Annex 2 Designated EHV charges'!$D:$P,12,FALSE)),"")</f>
        <v/>
      </c>
      <c r="H54" s="101" t="str">
        <f>IFERROR(IF(VLOOKUP($A54,'Annex 2 Designated EHV charges'!$D:$P,13,FALSE)=0,"",VLOOKUP($A54,'Annex 2 Designated EHV charges'!$D:$P,13,FALSE)),"")</f>
        <v/>
      </c>
    </row>
    <row r="55" spans="1:8" ht="12.75" customHeight="1" x14ac:dyDescent="0.2">
      <c r="A55" s="98" t="str">
        <f t="array" ref="A55">IFERROR(INDEX('Annex 2 Designated EHV charges'!$D$11:$D$58, MATCH(0, IF(ISBLANK('Annex 2 Designated EHV charges'!$D$11:$D$58),1, COUNTIF(A$4:$A54, 'Annex 2 Designated EHV charges'!$D$11:$D$58)), 0)),"")</f>
        <v/>
      </c>
      <c r="B55" s="97" t="str">
        <f>IF($A55="","",VLOOKUP($A55,'Annex 2 Designated EHV charges'!$D:$O,2,0))</f>
        <v/>
      </c>
      <c r="C55" s="98" t="str">
        <f>IF($A55="","",VLOOKUP($A55,'Annex 2 Designated EHV charges'!$D:$O,3,0))</f>
        <v/>
      </c>
      <c r="D55" s="97" t="str">
        <f>IF($A55="","",VLOOKUP($A55,'Annex 2 Designated EHV charges'!$D:$O,4,0))</f>
        <v/>
      </c>
      <c r="E55" s="99" t="str">
        <f>IFERROR(IF(VLOOKUP($A55,'Annex 2 Designated EHV charges'!$D:$P,10,FALSE)=0,"",VLOOKUP($A55,'Annex 2 Designated EHV charges'!$D:$P,10,FALSE)),"")</f>
        <v/>
      </c>
      <c r="F55" s="100" t="str">
        <f>IFERROR(IF(VLOOKUP($A55,'Annex 2 Designated EHV charges'!$D:$P,11,FALSE)=0,"",VLOOKUP($A55,'Annex 2 Designated EHV charges'!$D:$P,11,FALSE)),"")</f>
        <v/>
      </c>
      <c r="G55" s="101" t="str">
        <f>IFERROR(IF(VLOOKUP($A55,'Annex 2 Designated EHV charges'!$D:$P,12,FALSE)=0,"",VLOOKUP($A55,'Annex 2 Designated EHV charges'!$D:$P,12,FALSE)),"")</f>
        <v/>
      </c>
      <c r="H55" s="101" t="str">
        <f>IFERROR(IF(VLOOKUP($A55,'Annex 2 Designated EHV charges'!$D:$P,13,FALSE)=0,"",VLOOKUP($A55,'Annex 2 Designated EHV charges'!$D:$P,13,FALSE)),"")</f>
        <v/>
      </c>
    </row>
    <row r="56" spans="1:8" ht="12.75" customHeight="1" x14ac:dyDescent="0.2">
      <c r="A56" s="98" t="str">
        <f t="array" ref="A56">IFERROR(INDEX('Annex 2 Designated EHV charges'!$D$11:$D$58, MATCH(0, IF(ISBLANK('Annex 2 Designated EHV charges'!$D$11:$D$58),1, COUNTIF(A$4:$A55, 'Annex 2 Designated EHV charges'!$D$11:$D$58)), 0)),"")</f>
        <v/>
      </c>
      <c r="B56" s="97" t="str">
        <f>IF($A56="","",VLOOKUP($A56,'Annex 2 Designated EHV charges'!$D:$O,2,0))</f>
        <v/>
      </c>
      <c r="C56" s="98" t="str">
        <f>IF($A56="","",VLOOKUP($A56,'Annex 2 Designated EHV charges'!$D:$O,3,0))</f>
        <v/>
      </c>
      <c r="D56" s="97" t="str">
        <f>IF($A56="","",VLOOKUP($A56,'Annex 2 Designated EHV charges'!$D:$O,4,0))</f>
        <v/>
      </c>
      <c r="E56" s="99" t="str">
        <f>IFERROR(IF(VLOOKUP($A56,'Annex 2 Designated EHV charges'!$D:$P,10,FALSE)=0,"",VLOOKUP($A56,'Annex 2 Designated EHV charges'!$D:$P,10,FALSE)),"")</f>
        <v/>
      </c>
      <c r="F56" s="100" t="str">
        <f>IFERROR(IF(VLOOKUP($A56,'Annex 2 Designated EHV charges'!$D:$P,11,FALSE)=0,"",VLOOKUP($A56,'Annex 2 Designated EHV charges'!$D:$P,11,FALSE)),"")</f>
        <v/>
      </c>
      <c r="G56" s="101" t="str">
        <f>IFERROR(IF(VLOOKUP($A56,'Annex 2 Designated EHV charges'!$D:$P,12,FALSE)=0,"",VLOOKUP($A56,'Annex 2 Designated EHV charges'!$D:$P,12,FALSE)),"")</f>
        <v/>
      </c>
      <c r="H56" s="101" t="str">
        <f>IFERROR(IF(VLOOKUP($A56,'Annex 2 Designated EHV charges'!$D:$P,13,FALSE)=0,"",VLOOKUP($A56,'Annex 2 Designated EHV charges'!$D:$P,13,FALSE)),"")</f>
        <v/>
      </c>
    </row>
    <row r="57" spans="1:8" ht="12.75" customHeight="1" x14ac:dyDescent="0.2">
      <c r="A57" s="98" t="str">
        <f t="array" ref="A57">IFERROR(INDEX('Annex 2 Designated EHV charges'!$D$11:$D$58, MATCH(0, IF(ISBLANK('Annex 2 Designated EHV charges'!$D$11:$D$58),1, COUNTIF(A$4:$A56, 'Annex 2 Designated EHV charges'!$D$11:$D$58)), 0)),"")</f>
        <v/>
      </c>
      <c r="B57" s="97" t="str">
        <f>IF($A57="","",VLOOKUP($A57,'Annex 2 Designated EHV charges'!$D:$O,2,0))</f>
        <v/>
      </c>
      <c r="C57" s="98" t="str">
        <f>IF($A57="","",VLOOKUP($A57,'Annex 2 Designated EHV charges'!$D:$O,3,0))</f>
        <v/>
      </c>
      <c r="D57" s="97" t="str">
        <f>IF($A57="","",VLOOKUP($A57,'Annex 2 Designated EHV charges'!$D:$O,4,0))</f>
        <v/>
      </c>
      <c r="E57" s="99" t="str">
        <f>IFERROR(IF(VLOOKUP($A57,'Annex 2 Designated EHV charges'!$D:$P,10,FALSE)=0,"",VLOOKUP($A57,'Annex 2 Designated EHV charges'!$D:$P,10,FALSE)),"")</f>
        <v/>
      </c>
      <c r="F57" s="100" t="str">
        <f>IFERROR(IF(VLOOKUP($A57,'Annex 2 Designated EHV charges'!$D:$P,11,FALSE)=0,"",VLOOKUP($A57,'Annex 2 Designated EHV charges'!$D:$P,11,FALSE)),"")</f>
        <v/>
      </c>
      <c r="G57" s="101" t="str">
        <f>IFERROR(IF(VLOOKUP($A57,'Annex 2 Designated EHV charges'!$D:$P,12,FALSE)=0,"",VLOOKUP($A57,'Annex 2 Designated EHV charges'!$D:$P,12,FALSE)),"")</f>
        <v/>
      </c>
      <c r="H57" s="101" t="str">
        <f>IFERROR(IF(VLOOKUP($A57,'Annex 2 Designated EHV charges'!$D:$P,13,FALSE)=0,"",VLOOKUP($A57,'Annex 2 Designated EHV charges'!$D:$P,13,FALSE)),"")</f>
        <v/>
      </c>
    </row>
    <row r="58" spans="1:8" ht="12.75" customHeight="1" x14ac:dyDescent="0.2">
      <c r="A58" s="98" t="str">
        <f t="array" ref="A58">IFERROR(INDEX('Annex 2 Designated EHV charges'!$D$11:$D$58, MATCH(0, IF(ISBLANK('Annex 2 Designated EHV charges'!$D$11:$D$58),1, COUNTIF(A$4:$A57, 'Annex 2 Designated EHV charges'!$D$11:$D$58)), 0)),"")</f>
        <v/>
      </c>
      <c r="B58" s="97" t="str">
        <f>IF($A58="","",VLOOKUP($A58,'Annex 2 Designated EHV charges'!$D:$O,2,0))</f>
        <v/>
      </c>
      <c r="C58" s="98" t="str">
        <f>IF($A58="","",VLOOKUP($A58,'Annex 2 Designated EHV charges'!$D:$O,3,0))</f>
        <v/>
      </c>
      <c r="D58" s="97" t="str">
        <f>IF($A58="","",VLOOKUP($A58,'Annex 2 Designated EHV charges'!$D:$O,4,0))</f>
        <v/>
      </c>
      <c r="E58" s="99" t="str">
        <f>IFERROR(IF(VLOOKUP($A58,'Annex 2 Designated EHV charges'!$D:$P,10,FALSE)=0,"",VLOOKUP($A58,'Annex 2 Designated EHV charges'!$D:$P,10,FALSE)),"")</f>
        <v/>
      </c>
      <c r="F58" s="100" t="str">
        <f>IFERROR(IF(VLOOKUP($A58,'Annex 2 Designated EHV charges'!$D:$P,11,FALSE)=0,"",VLOOKUP($A58,'Annex 2 Designated EHV charges'!$D:$P,11,FALSE)),"")</f>
        <v/>
      </c>
      <c r="G58" s="101" t="str">
        <f>IFERROR(IF(VLOOKUP($A58,'Annex 2 Designated EHV charges'!$D:$P,12,FALSE)=0,"",VLOOKUP($A58,'Annex 2 Designated EHV charges'!$D:$P,12,FALSE)),"")</f>
        <v/>
      </c>
      <c r="H58" s="101" t="str">
        <f>IFERROR(IF(VLOOKUP($A58,'Annex 2 Designated EHV charges'!$D:$P,13,FALSE)=0,"",VLOOKUP($A58,'Annex 2 Designated EHV charges'!$D:$P,13,FALSE)),"")</f>
        <v/>
      </c>
    </row>
    <row r="59" spans="1:8" ht="12.75" customHeight="1" x14ac:dyDescent="0.2">
      <c r="A59" s="98" t="str">
        <f t="array" ref="A59">IFERROR(INDEX('Annex 2 Designated EHV charges'!$D$11:$D$58, MATCH(0, IF(ISBLANK('Annex 2 Designated EHV charges'!$D$11:$D$58),1, COUNTIF(A$4:$A58, 'Annex 2 Designated EHV charges'!$D$11:$D$58)), 0)),"")</f>
        <v/>
      </c>
      <c r="B59" s="97" t="str">
        <f>IF($A59="","",VLOOKUP($A59,'Annex 2 Designated EHV charges'!$D:$O,2,0))</f>
        <v/>
      </c>
      <c r="C59" s="98" t="str">
        <f>IF($A59="","",VLOOKUP($A59,'Annex 2 Designated EHV charges'!$D:$O,3,0))</f>
        <v/>
      </c>
      <c r="D59" s="97" t="str">
        <f>IF($A59="","",VLOOKUP($A59,'Annex 2 Designated EHV charges'!$D:$O,4,0))</f>
        <v/>
      </c>
      <c r="E59" s="99" t="str">
        <f>IFERROR(IF(VLOOKUP($A59,'Annex 2 Designated EHV charges'!$D:$P,10,FALSE)=0,"",VLOOKUP($A59,'Annex 2 Designated EHV charges'!$D:$P,10,FALSE)),"")</f>
        <v/>
      </c>
      <c r="F59" s="100" t="str">
        <f>IFERROR(IF(VLOOKUP($A59,'Annex 2 Designated EHV charges'!$D:$P,11,FALSE)=0,"",VLOOKUP($A59,'Annex 2 Designated EHV charges'!$D:$P,11,FALSE)),"")</f>
        <v/>
      </c>
      <c r="G59" s="101" t="str">
        <f>IFERROR(IF(VLOOKUP($A59,'Annex 2 Designated EHV charges'!$D:$P,12,FALSE)=0,"",VLOOKUP($A59,'Annex 2 Designated EHV charges'!$D:$P,12,FALSE)),"")</f>
        <v/>
      </c>
      <c r="H59" s="101" t="str">
        <f>IFERROR(IF(VLOOKUP($A59,'Annex 2 Designated EHV charges'!$D:$P,13,FALSE)=0,"",VLOOKUP($A59,'Annex 2 Designated EHV charges'!$D:$P,13,FALSE)),"")</f>
        <v/>
      </c>
    </row>
    <row r="60" spans="1:8" ht="12.75" customHeight="1" x14ac:dyDescent="0.2">
      <c r="A60" s="98" t="str">
        <f t="array" ref="A60">IFERROR(INDEX('Annex 2 Designated EHV charges'!$D$11:$D$58, MATCH(0, IF(ISBLANK('Annex 2 Designated EHV charges'!$D$11:$D$58),1, COUNTIF(A$4:$A59, 'Annex 2 Designated EHV charges'!$D$11:$D$58)), 0)),"")</f>
        <v/>
      </c>
      <c r="B60" s="97" t="str">
        <f>IF($A60="","",VLOOKUP($A60,'Annex 2 Designated EHV charges'!$D:$O,2,0))</f>
        <v/>
      </c>
      <c r="C60" s="98" t="str">
        <f>IF($A60="","",VLOOKUP($A60,'Annex 2 Designated EHV charges'!$D:$O,3,0))</f>
        <v/>
      </c>
      <c r="D60" s="97" t="str">
        <f>IF($A60="","",VLOOKUP($A60,'Annex 2 Designated EHV charges'!$D:$O,4,0))</f>
        <v/>
      </c>
      <c r="E60" s="99" t="str">
        <f>IFERROR(IF(VLOOKUP($A60,'Annex 2 Designated EHV charges'!$D:$P,10,FALSE)=0,"",VLOOKUP($A60,'Annex 2 Designated EHV charges'!$D:$P,10,FALSE)),"")</f>
        <v/>
      </c>
      <c r="F60" s="100" t="str">
        <f>IFERROR(IF(VLOOKUP($A60,'Annex 2 Designated EHV charges'!$D:$P,11,FALSE)=0,"",VLOOKUP($A60,'Annex 2 Designated EHV charges'!$D:$P,11,FALSE)),"")</f>
        <v/>
      </c>
      <c r="G60" s="101" t="str">
        <f>IFERROR(IF(VLOOKUP($A60,'Annex 2 Designated EHV charges'!$D:$P,12,FALSE)=0,"",VLOOKUP($A60,'Annex 2 Designated EHV charges'!$D:$P,12,FALSE)),"")</f>
        <v/>
      </c>
      <c r="H60" s="101" t="str">
        <f>IFERROR(IF(VLOOKUP($A60,'Annex 2 Designated EHV charges'!$D:$P,13,FALSE)=0,"",VLOOKUP($A60,'Annex 2 Designated EHV charges'!$D:$P,13,FALSE)),"")</f>
        <v/>
      </c>
    </row>
    <row r="61" spans="1:8" ht="12.75" customHeight="1" x14ac:dyDescent="0.2">
      <c r="A61" s="98" t="str">
        <f t="array" ref="A61">IFERROR(INDEX('Annex 2 Designated EHV charges'!$D$11:$D$58, MATCH(0, IF(ISBLANK('Annex 2 Designated EHV charges'!$D$11:$D$58),1, COUNTIF(A$4:$A60, 'Annex 2 Designated EHV charges'!$D$11:$D$58)), 0)),"")</f>
        <v/>
      </c>
      <c r="B61" s="97" t="str">
        <f>IF($A61="","",VLOOKUP($A61,'Annex 2 Designated EHV charges'!$D:$O,2,0))</f>
        <v/>
      </c>
      <c r="C61" s="98" t="str">
        <f>IF($A61="","",VLOOKUP($A61,'Annex 2 Designated EHV charges'!$D:$O,3,0))</f>
        <v/>
      </c>
      <c r="D61" s="97" t="str">
        <f>IF($A61="","",VLOOKUP($A61,'Annex 2 Designated EHV charges'!$D:$O,4,0))</f>
        <v/>
      </c>
      <c r="E61" s="99" t="str">
        <f>IFERROR(IF(VLOOKUP($A61,'Annex 2 Designated EHV charges'!$D:$P,10,FALSE)=0,"",VLOOKUP($A61,'Annex 2 Designated EHV charges'!$D:$P,10,FALSE)),"")</f>
        <v/>
      </c>
      <c r="F61" s="100" t="str">
        <f>IFERROR(IF(VLOOKUP($A61,'Annex 2 Designated EHV charges'!$D:$P,11,FALSE)=0,"",VLOOKUP($A61,'Annex 2 Designated EHV charges'!$D:$P,11,FALSE)),"")</f>
        <v/>
      </c>
      <c r="G61" s="101" t="str">
        <f>IFERROR(IF(VLOOKUP($A61,'Annex 2 Designated EHV charges'!$D:$P,12,FALSE)=0,"",VLOOKUP($A61,'Annex 2 Designated EHV charges'!$D:$P,12,FALSE)),"")</f>
        <v/>
      </c>
      <c r="H61" s="101" t="str">
        <f>IFERROR(IF(VLOOKUP($A61,'Annex 2 Designated EHV charges'!$D:$P,13,FALSE)=0,"",VLOOKUP($A61,'Annex 2 Designated EHV charges'!$D:$P,13,FALSE)),"")</f>
        <v/>
      </c>
    </row>
    <row r="62" spans="1:8" ht="12.75" customHeight="1" x14ac:dyDescent="0.2">
      <c r="A62" s="98" t="str">
        <f t="array" ref="A62">IFERROR(INDEX('Annex 2 Designated EHV charges'!$D$11:$D$58, MATCH(0, IF(ISBLANK('Annex 2 Designated EHV charges'!$D$11:$D$58),1, COUNTIF(A$4:$A61, 'Annex 2 Designated EHV charges'!$D$11:$D$58)), 0)),"")</f>
        <v/>
      </c>
      <c r="B62" s="97" t="str">
        <f>IF($A62="","",VLOOKUP($A62,'Annex 2 Designated EHV charges'!$D:$O,2,0))</f>
        <v/>
      </c>
      <c r="C62" s="98" t="str">
        <f>IF($A62="","",VLOOKUP($A62,'Annex 2 Designated EHV charges'!$D:$O,3,0))</f>
        <v/>
      </c>
      <c r="D62" s="97" t="str">
        <f>IF($A62="","",VLOOKUP($A62,'Annex 2 Designated EHV charges'!$D:$O,4,0))</f>
        <v/>
      </c>
      <c r="E62" s="99" t="str">
        <f>IFERROR(IF(VLOOKUP($A62,'Annex 2 Designated EHV charges'!$D:$P,10,FALSE)=0,"",VLOOKUP($A62,'Annex 2 Designated EHV charges'!$D:$P,10,FALSE)),"")</f>
        <v/>
      </c>
      <c r="F62" s="100" t="str">
        <f>IFERROR(IF(VLOOKUP($A62,'Annex 2 Designated EHV charges'!$D:$P,11,FALSE)=0,"",VLOOKUP($A62,'Annex 2 Designated EHV charges'!$D:$P,11,FALSE)),"")</f>
        <v/>
      </c>
      <c r="G62" s="101" t="str">
        <f>IFERROR(IF(VLOOKUP($A62,'Annex 2 Designated EHV charges'!$D:$P,12,FALSE)=0,"",VLOOKUP($A62,'Annex 2 Designated EHV charges'!$D:$P,12,FALSE)),"")</f>
        <v/>
      </c>
      <c r="H62" s="101" t="str">
        <f>IFERROR(IF(VLOOKUP($A62,'Annex 2 Designated EHV charges'!$D:$P,13,FALSE)=0,"",VLOOKUP($A62,'Annex 2 Designated EHV charges'!$D:$P,13,FALSE)),"")</f>
        <v/>
      </c>
    </row>
    <row r="63" spans="1:8" ht="12.75" customHeight="1" x14ac:dyDescent="0.2">
      <c r="A63" s="98" t="str">
        <f t="array" ref="A63">IFERROR(INDEX('Annex 2 Designated EHV charges'!$D$11:$D$58, MATCH(0, IF(ISBLANK('Annex 2 Designated EHV charges'!$D$11:$D$58),1, COUNTIF(A$4:$A62, 'Annex 2 Designated EHV charges'!$D$11:$D$58)), 0)),"")</f>
        <v/>
      </c>
      <c r="B63" s="97" t="str">
        <f>IF($A63="","",VLOOKUP($A63,'Annex 2 Designated EHV charges'!$D:$O,2,0))</f>
        <v/>
      </c>
      <c r="C63" s="98" t="str">
        <f>IF($A63="","",VLOOKUP($A63,'Annex 2 Designated EHV charges'!$D:$O,3,0))</f>
        <v/>
      </c>
      <c r="D63" s="97" t="str">
        <f>IF($A63="","",VLOOKUP($A63,'Annex 2 Designated EHV charges'!$D:$O,4,0))</f>
        <v/>
      </c>
      <c r="E63" s="99" t="str">
        <f>IFERROR(IF(VLOOKUP($A63,'Annex 2 Designated EHV charges'!$D:$P,10,FALSE)=0,"",VLOOKUP($A63,'Annex 2 Designated EHV charges'!$D:$P,10,FALSE)),"")</f>
        <v/>
      </c>
      <c r="F63" s="100" t="str">
        <f>IFERROR(IF(VLOOKUP($A63,'Annex 2 Designated EHV charges'!$D:$P,11,FALSE)=0,"",VLOOKUP($A63,'Annex 2 Designated EHV charges'!$D:$P,11,FALSE)),"")</f>
        <v/>
      </c>
      <c r="G63" s="101" t="str">
        <f>IFERROR(IF(VLOOKUP($A63,'Annex 2 Designated EHV charges'!$D:$P,12,FALSE)=0,"",VLOOKUP($A63,'Annex 2 Designated EHV charges'!$D:$P,12,FALSE)),"")</f>
        <v/>
      </c>
      <c r="H63" s="101" t="str">
        <f>IFERROR(IF(VLOOKUP($A63,'Annex 2 Designated EHV charges'!$D:$P,13,FALSE)=0,"",VLOOKUP($A63,'Annex 2 Designated EHV charges'!$D:$P,13,FALSE)),"")</f>
        <v/>
      </c>
    </row>
    <row r="64" spans="1:8" ht="12.75" customHeight="1" x14ac:dyDescent="0.2">
      <c r="A64" s="98" t="str">
        <f t="array" ref="A64">IFERROR(INDEX('Annex 2 Designated EHV charges'!$D$11:$D$58, MATCH(0, IF(ISBLANK('Annex 2 Designated EHV charges'!$D$11:$D$58),1, COUNTIF(A$4:$A63, 'Annex 2 Designated EHV charges'!$D$11:$D$58)), 0)),"")</f>
        <v/>
      </c>
      <c r="B64" s="97" t="str">
        <f>IF($A64="","",VLOOKUP($A64,'Annex 2 Designated EHV charges'!$D:$O,2,0))</f>
        <v/>
      </c>
      <c r="C64" s="98" t="str">
        <f>IF($A64="","",VLOOKUP($A64,'Annex 2 Designated EHV charges'!$D:$O,3,0))</f>
        <v/>
      </c>
      <c r="D64" s="97" t="str">
        <f>IF($A64="","",VLOOKUP($A64,'Annex 2 Designated EHV charges'!$D:$O,4,0))</f>
        <v/>
      </c>
      <c r="E64" s="99" t="str">
        <f>IFERROR(IF(VLOOKUP($A64,'Annex 2 Designated EHV charges'!$D:$P,10,FALSE)=0,"",VLOOKUP($A64,'Annex 2 Designated EHV charges'!$D:$P,10,FALSE)),"")</f>
        <v/>
      </c>
      <c r="F64" s="100" t="str">
        <f>IFERROR(IF(VLOOKUP($A64,'Annex 2 Designated EHV charges'!$D:$P,11,FALSE)=0,"",VLOOKUP($A64,'Annex 2 Designated EHV charges'!$D:$P,11,FALSE)),"")</f>
        <v/>
      </c>
      <c r="G64" s="101" t="str">
        <f>IFERROR(IF(VLOOKUP($A64,'Annex 2 Designated EHV charges'!$D:$P,12,FALSE)=0,"",VLOOKUP($A64,'Annex 2 Designated EHV charges'!$D:$P,12,FALSE)),"")</f>
        <v/>
      </c>
      <c r="H64" s="101" t="str">
        <f>IFERROR(IF(VLOOKUP($A64,'Annex 2 Designated EHV charges'!$D:$P,13,FALSE)=0,"",VLOOKUP($A64,'Annex 2 Designated EHV charges'!$D:$P,13,FALSE)),"")</f>
        <v/>
      </c>
    </row>
    <row r="65" spans="1:8" ht="12.75" customHeight="1" x14ac:dyDescent="0.2">
      <c r="A65" s="98" t="str">
        <f t="array" ref="A65">IFERROR(INDEX('Annex 2 Designated EHV charges'!$D$11:$D$58, MATCH(0, IF(ISBLANK('Annex 2 Designated EHV charges'!$D$11:$D$58),1, COUNTIF(A$4:$A64, 'Annex 2 Designated EHV charges'!$D$11:$D$58)), 0)),"")</f>
        <v/>
      </c>
      <c r="B65" s="97" t="str">
        <f>IF($A65="","",VLOOKUP($A65,'Annex 2 Designated EHV charges'!$D:$O,2,0))</f>
        <v/>
      </c>
      <c r="C65" s="98" t="str">
        <f>IF($A65="","",VLOOKUP($A65,'Annex 2 Designated EHV charges'!$D:$O,3,0))</f>
        <v/>
      </c>
      <c r="D65" s="97" t="str">
        <f>IF($A65="","",VLOOKUP($A65,'Annex 2 Designated EHV charges'!$D:$O,4,0))</f>
        <v/>
      </c>
      <c r="E65" s="99" t="str">
        <f>IFERROR(IF(VLOOKUP($A65,'Annex 2 Designated EHV charges'!$D:$P,10,FALSE)=0,"",VLOOKUP($A65,'Annex 2 Designated EHV charges'!$D:$P,10,FALSE)),"")</f>
        <v/>
      </c>
      <c r="F65" s="100" t="str">
        <f>IFERROR(IF(VLOOKUP($A65,'Annex 2 Designated EHV charges'!$D:$P,11,FALSE)=0,"",VLOOKUP($A65,'Annex 2 Designated EHV charges'!$D:$P,11,FALSE)),"")</f>
        <v/>
      </c>
      <c r="G65" s="101" t="str">
        <f>IFERROR(IF(VLOOKUP($A65,'Annex 2 Designated EHV charges'!$D:$P,12,FALSE)=0,"",VLOOKUP($A65,'Annex 2 Designated EHV charges'!$D:$P,12,FALSE)),"")</f>
        <v/>
      </c>
      <c r="H65" s="101" t="str">
        <f>IFERROR(IF(VLOOKUP($A65,'Annex 2 Designated EHV charges'!$D:$P,13,FALSE)=0,"",VLOOKUP($A65,'Annex 2 Designated EHV charges'!$D:$P,13,FALSE)),"")</f>
        <v/>
      </c>
    </row>
    <row r="66" spans="1:8" ht="12.75" customHeight="1" x14ac:dyDescent="0.2">
      <c r="A66" s="98" t="str">
        <f t="array" ref="A66">IFERROR(INDEX('Annex 2 Designated EHV charges'!$D$11:$D$58, MATCH(0, IF(ISBLANK('Annex 2 Designated EHV charges'!$D$11:$D$58),1, COUNTIF(A$4:$A65, 'Annex 2 Designated EHV charges'!$D$11:$D$58)), 0)),"")</f>
        <v/>
      </c>
      <c r="B66" s="97" t="str">
        <f>IF($A66="","",VLOOKUP($A66,'Annex 2 Designated EHV charges'!$D:$O,2,0))</f>
        <v/>
      </c>
      <c r="C66" s="98" t="str">
        <f>IF($A66="","",VLOOKUP($A66,'Annex 2 Designated EHV charges'!$D:$O,3,0))</f>
        <v/>
      </c>
      <c r="D66" s="97" t="str">
        <f>IF($A66="","",VLOOKUP($A66,'Annex 2 Designated EHV charges'!$D:$O,4,0))</f>
        <v/>
      </c>
      <c r="E66" s="99" t="str">
        <f>IFERROR(IF(VLOOKUP($A66,'Annex 2 Designated EHV charges'!$D:$P,10,FALSE)=0,"",VLOOKUP($A66,'Annex 2 Designated EHV charges'!$D:$P,10,FALSE)),"")</f>
        <v/>
      </c>
      <c r="F66" s="100" t="str">
        <f>IFERROR(IF(VLOOKUP($A66,'Annex 2 Designated EHV charges'!$D:$P,11,FALSE)=0,"",VLOOKUP($A66,'Annex 2 Designated EHV charges'!$D:$P,11,FALSE)),"")</f>
        <v/>
      </c>
      <c r="G66" s="101" t="str">
        <f>IFERROR(IF(VLOOKUP($A66,'Annex 2 Designated EHV charges'!$D:$P,12,FALSE)=0,"",VLOOKUP($A66,'Annex 2 Designated EHV charges'!$D:$P,12,FALSE)),"")</f>
        <v/>
      </c>
      <c r="H66" s="101" t="str">
        <f>IFERROR(IF(VLOOKUP($A66,'Annex 2 Designated EHV charges'!$D:$P,13,FALSE)=0,"",VLOOKUP($A66,'Annex 2 Designated EHV charges'!$D:$P,13,FALSE)),"")</f>
        <v/>
      </c>
    </row>
    <row r="67" spans="1:8" ht="12.75" customHeight="1" x14ac:dyDescent="0.2">
      <c r="A67" s="98" t="str">
        <f t="array" ref="A67">IFERROR(INDEX('Annex 2 Designated EHV charges'!$D$11:$D$58, MATCH(0, IF(ISBLANK('Annex 2 Designated EHV charges'!$D$11:$D$58),1, COUNTIF(A$4:$A66, 'Annex 2 Designated EHV charges'!$D$11:$D$58)), 0)),"")</f>
        <v/>
      </c>
      <c r="B67" s="97" t="str">
        <f>IF($A67="","",VLOOKUP($A67,'Annex 2 Designated EHV charges'!$D:$O,2,0))</f>
        <v/>
      </c>
      <c r="C67" s="98" t="str">
        <f>IF($A67="","",VLOOKUP($A67,'Annex 2 Designated EHV charges'!$D:$O,3,0))</f>
        <v/>
      </c>
      <c r="D67" s="97" t="str">
        <f>IF($A67="","",VLOOKUP($A67,'Annex 2 Designated EHV charges'!$D:$O,4,0))</f>
        <v/>
      </c>
      <c r="E67" s="99" t="str">
        <f>IFERROR(IF(VLOOKUP($A67,'Annex 2 Designated EHV charges'!$D:$P,10,FALSE)=0,"",VLOOKUP($A67,'Annex 2 Designated EHV charges'!$D:$P,10,FALSE)),"")</f>
        <v/>
      </c>
      <c r="F67" s="100" t="str">
        <f>IFERROR(IF(VLOOKUP($A67,'Annex 2 Designated EHV charges'!$D:$P,11,FALSE)=0,"",VLOOKUP($A67,'Annex 2 Designated EHV charges'!$D:$P,11,FALSE)),"")</f>
        <v/>
      </c>
      <c r="G67" s="101" t="str">
        <f>IFERROR(IF(VLOOKUP($A67,'Annex 2 Designated EHV charges'!$D:$P,12,FALSE)=0,"",VLOOKUP($A67,'Annex 2 Designated EHV charges'!$D:$P,12,FALSE)),"")</f>
        <v/>
      </c>
      <c r="H67" s="101" t="str">
        <f>IFERROR(IF(VLOOKUP($A67,'Annex 2 Designated EHV charges'!$D:$P,13,FALSE)=0,"",VLOOKUP($A67,'Annex 2 Designated EHV charges'!$D:$P,13,FALSE)),"")</f>
        <v/>
      </c>
    </row>
    <row r="68" spans="1:8" ht="12.75" customHeight="1" x14ac:dyDescent="0.2">
      <c r="A68" s="98" t="str">
        <f t="array" ref="A68">IFERROR(INDEX('Annex 2 Designated EHV charges'!$D$11:$D$58, MATCH(0, IF(ISBLANK('Annex 2 Designated EHV charges'!$D$11:$D$58),1, COUNTIF(A$4:$A67, 'Annex 2 Designated EHV charges'!$D$11:$D$58)), 0)),"")</f>
        <v/>
      </c>
      <c r="B68" s="97" t="str">
        <f>IF($A68="","",VLOOKUP($A68,'Annex 2 Designated EHV charges'!$D:$O,2,0))</f>
        <v/>
      </c>
      <c r="C68" s="98" t="str">
        <f>IF($A68="","",VLOOKUP($A68,'Annex 2 Designated EHV charges'!$D:$O,3,0))</f>
        <v/>
      </c>
      <c r="D68" s="97" t="str">
        <f>IF($A68="","",VLOOKUP($A68,'Annex 2 Designated EHV charges'!$D:$O,4,0))</f>
        <v/>
      </c>
      <c r="E68" s="99" t="str">
        <f>IFERROR(IF(VLOOKUP($A68,'Annex 2 Designated EHV charges'!$D:$P,10,FALSE)=0,"",VLOOKUP($A68,'Annex 2 Designated EHV charges'!$D:$P,10,FALSE)),"")</f>
        <v/>
      </c>
      <c r="F68" s="100" t="str">
        <f>IFERROR(IF(VLOOKUP($A68,'Annex 2 Designated EHV charges'!$D:$P,11,FALSE)=0,"",VLOOKUP($A68,'Annex 2 Designated EHV charges'!$D:$P,11,FALSE)),"")</f>
        <v/>
      </c>
      <c r="G68" s="101" t="str">
        <f>IFERROR(IF(VLOOKUP($A68,'Annex 2 Designated EHV charges'!$D:$P,12,FALSE)=0,"",VLOOKUP($A68,'Annex 2 Designated EHV charges'!$D:$P,12,FALSE)),"")</f>
        <v/>
      </c>
      <c r="H68" s="101" t="str">
        <f>IFERROR(IF(VLOOKUP($A68,'Annex 2 Designated EHV charges'!$D:$P,13,FALSE)=0,"",VLOOKUP($A68,'Annex 2 Designated EHV charges'!$D:$P,13,FALSE)),"")</f>
        <v/>
      </c>
    </row>
    <row r="69" spans="1:8" ht="12.75" customHeight="1" x14ac:dyDescent="0.2">
      <c r="A69" s="98" t="str">
        <f t="array" ref="A69">IFERROR(INDEX('Annex 2 Designated EHV charges'!$D$11:$D$58, MATCH(0, IF(ISBLANK('Annex 2 Designated EHV charges'!$D$11:$D$58),1, COUNTIF(A$4:$A68, 'Annex 2 Designated EHV charges'!$D$11:$D$58)), 0)),"")</f>
        <v/>
      </c>
      <c r="B69" s="97" t="str">
        <f>IF($A69="","",VLOOKUP($A69,'Annex 2 Designated EHV charges'!$D:$O,2,0))</f>
        <v/>
      </c>
      <c r="C69" s="98" t="str">
        <f>IF($A69="","",VLOOKUP($A69,'Annex 2 Designated EHV charges'!$D:$O,3,0))</f>
        <v/>
      </c>
      <c r="D69" s="97" t="str">
        <f>IF($A69="","",VLOOKUP($A69,'Annex 2 Designated EHV charges'!$D:$O,4,0))</f>
        <v/>
      </c>
      <c r="E69" s="99" t="str">
        <f>IFERROR(IF(VLOOKUP($A69,'Annex 2 Designated EHV charges'!$D:$P,10,FALSE)=0,"",VLOOKUP($A69,'Annex 2 Designated EHV charges'!$D:$P,10,FALSE)),"")</f>
        <v/>
      </c>
      <c r="F69" s="100" t="str">
        <f>IFERROR(IF(VLOOKUP($A69,'Annex 2 Designated EHV charges'!$D:$P,11,FALSE)=0,"",VLOOKUP($A69,'Annex 2 Designated EHV charges'!$D:$P,11,FALSE)),"")</f>
        <v/>
      </c>
      <c r="G69" s="101" t="str">
        <f>IFERROR(IF(VLOOKUP($A69,'Annex 2 Designated EHV charges'!$D:$P,12,FALSE)=0,"",VLOOKUP($A69,'Annex 2 Designated EHV charges'!$D:$P,12,FALSE)),"")</f>
        <v/>
      </c>
      <c r="H69" s="101" t="str">
        <f>IFERROR(IF(VLOOKUP($A69,'Annex 2 Designated EHV charges'!$D:$P,13,FALSE)=0,"",VLOOKUP($A69,'Annex 2 Designated EHV charges'!$D:$P,13,FALSE)),"")</f>
        <v/>
      </c>
    </row>
    <row r="70" spans="1:8" ht="12.75" customHeight="1" x14ac:dyDescent="0.2">
      <c r="A70" s="98" t="str">
        <f t="array" ref="A70">IFERROR(INDEX('Annex 2 Designated EHV charges'!$D$11:$D$58, MATCH(0, IF(ISBLANK('Annex 2 Designated EHV charges'!$D$11:$D$58),1, COUNTIF(A$4:$A69, 'Annex 2 Designated EHV charges'!$D$11:$D$58)), 0)),"")</f>
        <v/>
      </c>
      <c r="B70" s="97" t="str">
        <f>IF($A70="","",VLOOKUP($A70,'Annex 2 Designated EHV charges'!$D:$O,2,0))</f>
        <v/>
      </c>
      <c r="C70" s="98" t="str">
        <f>IF($A70="","",VLOOKUP($A70,'Annex 2 Designated EHV charges'!$D:$O,3,0))</f>
        <v/>
      </c>
      <c r="D70" s="97" t="str">
        <f>IF($A70="","",VLOOKUP($A70,'Annex 2 Designated EHV charges'!$D:$O,4,0))</f>
        <v/>
      </c>
      <c r="E70" s="99" t="str">
        <f>IFERROR(IF(VLOOKUP($A70,'Annex 2 Designated EHV charges'!$D:$P,10,FALSE)=0,"",VLOOKUP($A70,'Annex 2 Designated EHV charges'!$D:$P,10,FALSE)),"")</f>
        <v/>
      </c>
      <c r="F70" s="100" t="str">
        <f>IFERROR(IF(VLOOKUP($A70,'Annex 2 Designated EHV charges'!$D:$P,11,FALSE)=0,"",VLOOKUP($A70,'Annex 2 Designated EHV charges'!$D:$P,11,FALSE)),"")</f>
        <v/>
      </c>
      <c r="G70" s="101" t="str">
        <f>IFERROR(IF(VLOOKUP($A70,'Annex 2 Designated EHV charges'!$D:$P,12,FALSE)=0,"",VLOOKUP($A70,'Annex 2 Designated EHV charges'!$D:$P,12,FALSE)),"")</f>
        <v/>
      </c>
      <c r="H70" s="101" t="str">
        <f>IFERROR(IF(VLOOKUP($A70,'Annex 2 Designated EHV charges'!$D:$P,13,FALSE)=0,"",VLOOKUP($A70,'Annex 2 Designated EHV charges'!$D:$P,13,FALSE)),"")</f>
        <v/>
      </c>
    </row>
    <row r="71" spans="1:8" ht="12.75" customHeight="1" x14ac:dyDescent="0.2">
      <c r="A71" s="98" t="str">
        <f t="array" ref="A71">IFERROR(INDEX('Annex 2 Designated EHV charges'!$D$11:$D$58, MATCH(0, IF(ISBLANK('Annex 2 Designated EHV charges'!$D$11:$D$58),1, COUNTIF(A$4:$A70, 'Annex 2 Designated EHV charges'!$D$11:$D$58)), 0)),"")</f>
        <v/>
      </c>
      <c r="B71" s="97" t="str">
        <f>IF($A71="","",VLOOKUP($A71,'Annex 2 Designated EHV charges'!$D:$O,2,0))</f>
        <v/>
      </c>
      <c r="C71" s="98" t="str">
        <f>IF($A71="","",VLOOKUP($A71,'Annex 2 Designated EHV charges'!$D:$O,3,0))</f>
        <v/>
      </c>
      <c r="D71" s="97" t="str">
        <f>IF($A71="","",VLOOKUP($A71,'Annex 2 Designated EHV charges'!$D:$O,4,0))</f>
        <v/>
      </c>
      <c r="E71" s="99" t="str">
        <f>IFERROR(IF(VLOOKUP($A71,'Annex 2 Designated EHV charges'!$D:$P,10,FALSE)=0,"",VLOOKUP($A71,'Annex 2 Designated EHV charges'!$D:$P,10,FALSE)),"")</f>
        <v/>
      </c>
      <c r="F71" s="100" t="str">
        <f>IFERROR(IF(VLOOKUP($A71,'Annex 2 Designated EHV charges'!$D:$P,11,FALSE)=0,"",VLOOKUP($A71,'Annex 2 Designated EHV charges'!$D:$P,11,FALSE)),"")</f>
        <v/>
      </c>
      <c r="G71" s="101" t="str">
        <f>IFERROR(IF(VLOOKUP($A71,'Annex 2 Designated EHV charges'!$D:$P,12,FALSE)=0,"",VLOOKUP($A71,'Annex 2 Designated EHV charges'!$D:$P,12,FALSE)),"")</f>
        <v/>
      </c>
      <c r="H71" s="101" t="str">
        <f>IFERROR(IF(VLOOKUP($A71,'Annex 2 Designated EHV charges'!$D:$P,13,FALSE)=0,"",VLOOKUP($A71,'Annex 2 Designated EHV charges'!$D:$P,13,FALSE)),"")</f>
        <v/>
      </c>
    </row>
    <row r="72" spans="1:8" ht="12.75" customHeight="1" x14ac:dyDescent="0.2">
      <c r="A72" s="98" t="str">
        <f t="array" ref="A72">IFERROR(INDEX('Annex 2 Designated EHV charges'!$D$11:$D$58, MATCH(0, IF(ISBLANK('Annex 2 Designated EHV charges'!$D$11:$D$58),1, COUNTIF(A$4:$A71, 'Annex 2 Designated EHV charges'!$D$11:$D$58)), 0)),"")</f>
        <v/>
      </c>
      <c r="B72" s="97" t="str">
        <f>IF($A72="","",VLOOKUP($A72,'Annex 2 Designated EHV charges'!$D:$O,2,0))</f>
        <v/>
      </c>
      <c r="C72" s="98" t="str">
        <f>IF($A72="","",VLOOKUP($A72,'Annex 2 Designated EHV charges'!$D:$O,3,0))</f>
        <v/>
      </c>
      <c r="D72" s="97" t="str">
        <f>IF($A72="","",VLOOKUP($A72,'Annex 2 Designated EHV charges'!$D:$O,4,0))</f>
        <v/>
      </c>
      <c r="E72" s="99" t="str">
        <f>IFERROR(IF(VLOOKUP($A72,'Annex 2 Designated EHV charges'!$D:$P,10,FALSE)=0,"",VLOOKUP($A72,'Annex 2 Designated EHV charges'!$D:$P,10,FALSE)),"")</f>
        <v/>
      </c>
      <c r="F72" s="100" t="str">
        <f>IFERROR(IF(VLOOKUP($A72,'Annex 2 Designated EHV charges'!$D:$P,11,FALSE)=0,"",VLOOKUP($A72,'Annex 2 Designated EHV charges'!$D:$P,11,FALSE)),"")</f>
        <v/>
      </c>
      <c r="G72" s="101" t="str">
        <f>IFERROR(IF(VLOOKUP($A72,'Annex 2 Designated EHV charges'!$D:$P,12,FALSE)=0,"",VLOOKUP($A72,'Annex 2 Designated EHV charges'!$D:$P,12,FALSE)),"")</f>
        <v/>
      </c>
      <c r="H72" s="101" t="str">
        <f>IFERROR(IF(VLOOKUP($A72,'Annex 2 Designated EHV charges'!$D:$P,13,FALSE)=0,"",VLOOKUP($A72,'Annex 2 Designated EHV charges'!$D:$P,13,FALSE)),"")</f>
        <v/>
      </c>
    </row>
    <row r="73" spans="1:8" ht="12.75" customHeight="1" x14ac:dyDescent="0.2">
      <c r="A73" s="98" t="str">
        <f t="array" ref="A73">IFERROR(INDEX('Annex 2 Designated EHV charges'!$D$11:$D$58, MATCH(0, IF(ISBLANK('Annex 2 Designated EHV charges'!$D$11:$D$58),1, COUNTIF(A$4:$A72, 'Annex 2 Designated EHV charges'!$D$11:$D$58)), 0)),"")</f>
        <v/>
      </c>
      <c r="B73" s="97" t="str">
        <f>IF($A73="","",VLOOKUP($A73,'Annex 2 Designated EHV charges'!$D:$O,2,0))</f>
        <v/>
      </c>
      <c r="C73" s="98" t="str">
        <f>IF($A73="","",VLOOKUP($A73,'Annex 2 Designated EHV charges'!$D:$O,3,0))</f>
        <v/>
      </c>
      <c r="D73" s="97" t="str">
        <f>IF($A73="","",VLOOKUP($A73,'Annex 2 Designated EHV charges'!$D:$O,4,0))</f>
        <v/>
      </c>
      <c r="E73" s="99" t="str">
        <f>IFERROR(IF(VLOOKUP($A73,'Annex 2 Designated EHV charges'!$D:$P,10,FALSE)=0,"",VLOOKUP($A73,'Annex 2 Designated EHV charges'!$D:$P,10,FALSE)),"")</f>
        <v/>
      </c>
      <c r="F73" s="100" t="str">
        <f>IFERROR(IF(VLOOKUP($A73,'Annex 2 Designated EHV charges'!$D:$P,11,FALSE)=0,"",VLOOKUP($A73,'Annex 2 Designated EHV charges'!$D:$P,11,FALSE)),"")</f>
        <v/>
      </c>
      <c r="G73" s="101" t="str">
        <f>IFERROR(IF(VLOOKUP($A73,'Annex 2 Designated EHV charges'!$D:$P,12,FALSE)=0,"",VLOOKUP($A73,'Annex 2 Designated EHV charges'!$D:$P,12,FALSE)),"")</f>
        <v/>
      </c>
      <c r="H73" s="101" t="str">
        <f>IFERROR(IF(VLOOKUP($A73,'Annex 2 Designated EHV charges'!$D:$P,13,FALSE)=0,"",VLOOKUP($A73,'Annex 2 Designated EHV charges'!$D:$P,13,FALSE)),"")</f>
        <v/>
      </c>
    </row>
    <row r="74" spans="1:8" ht="12.75" customHeight="1" x14ac:dyDescent="0.2">
      <c r="A74" s="98" t="str">
        <f t="array" ref="A74">IFERROR(INDEX('Annex 2 Designated EHV charges'!$D$11:$D$58, MATCH(0, IF(ISBLANK('Annex 2 Designated EHV charges'!$D$11:$D$58),1, COUNTIF(A$4:$A73, 'Annex 2 Designated EHV charges'!$D$11:$D$58)), 0)),"")</f>
        <v/>
      </c>
      <c r="B74" s="97" t="str">
        <f>IF($A74="","",VLOOKUP($A74,'Annex 2 Designated EHV charges'!$D:$O,2,0))</f>
        <v/>
      </c>
      <c r="C74" s="98" t="str">
        <f>IF($A74="","",VLOOKUP($A74,'Annex 2 Designated EHV charges'!$D:$O,3,0))</f>
        <v/>
      </c>
      <c r="D74" s="97" t="str">
        <f>IF($A74="","",VLOOKUP($A74,'Annex 2 Designated EHV charges'!$D:$O,4,0))</f>
        <v/>
      </c>
      <c r="E74" s="99" t="str">
        <f>IFERROR(IF(VLOOKUP($A74,'Annex 2 Designated EHV charges'!$D:$P,10,FALSE)=0,"",VLOOKUP($A74,'Annex 2 Designated EHV charges'!$D:$P,10,FALSE)),"")</f>
        <v/>
      </c>
      <c r="F74" s="100" t="str">
        <f>IFERROR(IF(VLOOKUP($A74,'Annex 2 Designated EHV charges'!$D:$P,11,FALSE)=0,"",VLOOKUP($A74,'Annex 2 Designated EHV charges'!$D:$P,11,FALSE)),"")</f>
        <v/>
      </c>
      <c r="G74" s="101" t="str">
        <f>IFERROR(IF(VLOOKUP($A74,'Annex 2 Designated EHV charges'!$D:$P,12,FALSE)=0,"",VLOOKUP($A74,'Annex 2 Designated EHV charges'!$D:$P,12,FALSE)),"")</f>
        <v/>
      </c>
      <c r="H74" s="101" t="str">
        <f>IFERROR(IF(VLOOKUP($A74,'Annex 2 Designated EHV charges'!$D:$P,13,FALSE)=0,"",VLOOKUP($A74,'Annex 2 Designated EHV charges'!$D:$P,13,FALSE)),"")</f>
        <v/>
      </c>
    </row>
    <row r="75" spans="1:8" ht="12.75" customHeight="1" x14ac:dyDescent="0.2">
      <c r="A75" s="98" t="str">
        <f t="array" ref="A75">IFERROR(INDEX('Annex 2 Designated EHV charges'!$D$11:$D$58, MATCH(0, IF(ISBLANK('Annex 2 Designated EHV charges'!$D$11:$D$58),1, COUNTIF(A$4:$A74, 'Annex 2 Designated EHV charges'!$D$11:$D$58)), 0)),"")</f>
        <v/>
      </c>
      <c r="B75" s="97" t="str">
        <f>IF($A75="","",VLOOKUP($A75,'Annex 2 Designated EHV charges'!$D:$O,2,0))</f>
        <v/>
      </c>
      <c r="C75" s="98" t="str">
        <f>IF($A75="","",VLOOKUP($A75,'Annex 2 Designated EHV charges'!$D:$O,3,0))</f>
        <v/>
      </c>
      <c r="D75" s="97" t="str">
        <f>IF($A75="","",VLOOKUP($A75,'Annex 2 Designated EHV charges'!$D:$O,4,0))</f>
        <v/>
      </c>
      <c r="E75" s="99" t="str">
        <f>IFERROR(IF(VLOOKUP($A75,'Annex 2 Designated EHV charges'!$D:$P,10,FALSE)=0,"",VLOOKUP($A75,'Annex 2 Designated EHV charges'!$D:$P,10,FALSE)),"")</f>
        <v/>
      </c>
      <c r="F75" s="100" t="str">
        <f>IFERROR(IF(VLOOKUP($A75,'Annex 2 Designated EHV charges'!$D:$P,11,FALSE)=0,"",VLOOKUP($A75,'Annex 2 Designated EHV charges'!$D:$P,11,FALSE)),"")</f>
        <v/>
      </c>
      <c r="G75" s="101" t="str">
        <f>IFERROR(IF(VLOOKUP($A75,'Annex 2 Designated EHV charges'!$D:$P,12,FALSE)=0,"",VLOOKUP($A75,'Annex 2 Designated EHV charges'!$D:$P,12,FALSE)),"")</f>
        <v/>
      </c>
      <c r="H75" s="101" t="str">
        <f>IFERROR(IF(VLOOKUP($A75,'Annex 2 Designated EHV charges'!$D:$P,13,FALSE)=0,"",VLOOKUP($A75,'Annex 2 Designated EHV charges'!$D:$P,13,FALSE)),"")</f>
        <v/>
      </c>
    </row>
    <row r="76" spans="1:8" ht="12.75" customHeight="1" x14ac:dyDescent="0.2">
      <c r="A76" s="98" t="str">
        <f t="array" ref="A76">IFERROR(INDEX('Annex 2 Designated EHV charges'!$D$11:$D$58, MATCH(0, IF(ISBLANK('Annex 2 Designated EHV charges'!$D$11:$D$58),1, COUNTIF(A$4:$A75, 'Annex 2 Designated EHV charges'!$D$11:$D$58)), 0)),"")</f>
        <v/>
      </c>
      <c r="B76" s="97" t="str">
        <f>IF($A76="","",VLOOKUP($A76,'Annex 2 Designated EHV charges'!$D:$O,2,0))</f>
        <v/>
      </c>
      <c r="C76" s="98" t="str">
        <f>IF($A76="","",VLOOKUP($A76,'Annex 2 Designated EHV charges'!$D:$O,3,0))</f>
        <v/>
      </c>
      <c r="D76" s="97" t="str">
        <f>IF($A76="","",VLOOKUP($A76,'Annex 2 Designated EHV charges'!$D:$O,4,0))</f>
        <v/>
      </c>
      <c r="E76" s="99" t="str">
        <f>IFERROR(IF(VLOOKUP($A76,'Annex 2 Designated EHV charges'!$D:$P,10,FALSE)=0,"",VLOOKUP($A76,'Annex 2 Designated EHV charges'!$D:$P,10,FALSE)),"")</f>
        <v/>
      </c>
      <c r="F76" s="100" t="str">
        <f>IFERROR(IF(VLOOKUP($A76,'Annex 2 Designated EHV charges'!$D:$P,11,FALSE)=0,"",VLOOKUP($A76,'Annex 2 Designated EHV charges'!$D:$P,11,FALSE)),"")</f>
        <v/>
      </c>
      <c r="G76" s="101" t="str">
        <f>IFERROR(IF(VLOOKUP($A76,'Annex 2 Designated EHV charges'!$D:$P,12,FALSE)=0,"",VLOOKUP($A76,'Annex 2 Designated EHV charges'!$D:$P,12,FALSE)),"")</f>
        <v/>
      </c>
      <c r="H76" s="101" t="str">
        <f>IFERROR(IF(VLOOKUP($A76,'Annex 2 Designated EHV charges'!$D:$P,13,FALSE)=0,"",VLOOKUP($A76,'Annex 2 Designated EHV charges'!$D:$P,13,FALSE)),"")</f>
        <v/>
      </c>
    </row>
    <row r="77" spans="1:8" ht="12.75" customHeight="1" x14ac:dyDescent="0.2">
      <c r="A77" s="98" t="str">
        <f t="array" ref="A77">IFERROR(INDEX('Annex 2 Designated EHV charges'!$D$11:$D$58, MATCH(0, IF(ISBLANK('Annex 2 Designated EHV charges'!$D$11:$D$58),1, COUNTIF(A$4:$A76, 'Annex 2 Designated EHV charges'!$D$11:$D$58)), 0)),"")</f>
        <v/>
      </c>
      <c r="B77" s="97" t="str">
        <f>IF($A77="","",VLOOKUP($A77,'Annex 2 Designated EHV charges'!$D:$O,2,0))</f>
        <v/>
      </c>
      <c r="C77" s="98" t="str">
        <f>IF($A77="","",VLOOKUP($A77,'Annex 2 Designated EHV charges'!$D:$O,3,0))</f>
        <v/>
      </c>
      <c r="D77" s="97" t="str">
        <f>IF($A77="","",VLOOKUP($A77,'Annex 2 Designated EHV charges'!$D:$O,4,0))</f>
        <v/>
      </c>
      <c r="E77" s="99" t="str">
        <f>IFERROR(IF(VLOOKUP($A77,'Annex 2 Designated EHV charges'!$D:$P,10,FALSE)=0,"",VLOOKUP($A77,'Annex 2 Designated EHV charges'!$D:$P,10,FALSE)),"")</f>
        <v/>
      </c>
      <c r="F77" s="100" t="str">
        <f>IFERROR(IF(VLOOKUP($A77,'Annex 2 Designated EHV charges'!$D:$P,11,FALSE)=0,"",VLOOKUP($A77,'Annex 2 Designated EHV charges'!$D:$P,11,FALSE)),"")</f>
        <v/>
      </c>
      <c r="G77" s="101" t="str">
        <f>IFERROR(IF(VLOOKUP($A77,'Annex 2 Designated EHV charges'!$D:$P,12,FALSE)=0,"",VLOOKUP($A77,'Annex 2 Designated EHV charges'!$D:$P,12,FALSE)),"")</f>
        <v/>
      </c>
      <c r="H77" s="101" t="str">
        <f>IFERROR(IF(VLOOKUP($A77,'Annex 2 Designated EHV charges'!$D:$P,13,FALSE)=0,"",VLOOKUP($A77,'Annex 2 Designated EHV charges'!$D:$P,13,FALSE)),"")</f>
        <v/>
      </c>
    </row>
    <row r="78" spans="1:8" ht="12.75" customHeight="1" x14ac:dyDescent="0.2">
      <c r="A78" s="98" t="str">
        <f t="array" ref="A78">IFERROR(INDEX('Annex 2 Designated EHV charges'!$D$11:$D$58, MATCH(0, IF(ISBLANK('Annex 2 Designated EHV charges'!$D$11:$D$58),1, COUNTIF(A$4:$A77, 'Annex 2 Designated EHV charges'!$D$11:$D$58)), 0)),"")</f>
        <v/>
      </c>
      <c r="B78" s="97" t="str">
        <f>IF($A78="","",VLOOKUP($A78,'Annex 2 Designated EHV charges'!$D:$O,2,0))</f>
        <v/>
      </c>
      <c r="C78" s="98" t="str">
        <f>IF($A78="","",VLOOKUP($A78,'Annex 2 Designated EHV charges'!$D:$O,3,0))</f>
        <v/>
      </c>
      <c r="D78" s="97" t="str">
        <f>IF($A78="","",VLOOKUP($A78,'Annex 2 Designated EHV charges'!$D:$O,4,0))</f>
        <v/>
      </c>
      <c r="E78" s="99" t="str">
        <f>IFERROR(IF(VLOOKUP($A78,'Annex 2 Designated EHV charges'!$D:$P,10,FALSE)=0,"",VLOOKUP($A78,'Annex 2 Designated EHV charges'!$D:$P,10,FALSE)),"")</f>
        <v/>
      </c>
      <c r="F78" s="100" t="str">
        <f>IFERROR(IF(VLOOKUP($A78,'Annex 2 Designated EHV charges'!$D:$P,11,FALSE)=0,"",VLOOKUP($A78,'Annex 2 Designated EHV charges'!$D:$P,11,FALSE)),"")</f>
        <v/>
      </c>
      <c r="G78" s="101" t="str">
        <f>IFERROR(IF(VLOOKUP($A78,'Annex 2 Designated EHV charges'!$D:$P,12,FALSE)=0,"",VLOOKUP($A78,'Annex 2 Designated EHV charges'!$D:$P,12,FALSE)),"")</f>
        <v/>
      </c>
      <c r="H78" s="101" t="str">
        <f>IFERROR(IF(VLOOKUP($A78,'Annex 2 Designated EHV charges'!$D:$P,13,FALSE)=0,"",VLOOKUP($A78,'Annex 2 Designated EHV charges'!$D:$P,13,FALSE)),"")</f>
        <v/>
      </c>
    </row>
    <row r="79" spans="1:8" ht="12.75" customHeight="1" x14ac:dyDescent="0.2">
      <c r="A79" s="98" t="str">
        <f t="array" ref="A79">IFERROR(INDEX('Annex 2 Designated EHV charges'!$D$11:$D$58, MATCH(0, IF(ISBLANK('Annex 2 Designated EHV charges'!$D$11:$D$58),1, COUNTIF(A$4:$A78, 'Annex 2 Designated EHV charges'!$D$11:$D$58)), 0)),"")</f>
        <v/>
      </c>
      <c r="B79" s="97" t="str">
        <f>IF($A79="","",VLOOKUP($A79,'Annex 2 Designated EHV charges'!$D:$O,2,0))</f>
        <v/>
      </c>
      <c r="C79" s="98" t="str">
        <f>IF($A79="","",VLOOKUP($A79,'Annex 2 Designated EHV charges'!$D:$O,3,0))</f>
        <v/>
      </c>
      <c r="D79" s="97" t="str">
        <f>IF($A79="","",VLOOKUP($A79,'Annex 2 Designated EHV charges'!$D:$O,4,0))</f>
        <v/>
      </c>
      <c r="E79" s="99" t="str">
        <f>IFERROR(IF(VLOOKUP($A79,'Annex 2 Designated EHV charges'!$D:$P,10,FALSE)=0,"",VLOOKUP($A79,'Annex 2 Designated EHV charges'!$D:$P,10,FALSE)),"")</f>
        <v/>
      </c>
      <c r="F79" s="100" t="str">
        <f>IFERROR(IF(VLOOKUP($A79,'Annex 2 Designated EHV charges'!$D:$P,11,FALSE)=0,"",VLOOKUP($A79,'Annex 2 Designated EHV charges'!$D:$P,11,FALSE)),"")</f>
        <v/>
      </c>
      <c r="G79" s="101" t="str">
        <f>IFERROR(IF(VLOOKUP($A79,'Annex 2 Designated EHV charges'!$D:$P,12,FALSE)=0,"",VLOOKUP($A79,'Annex 2 Designated EHV charges'!$D:$P,12,FALSE)),"")</f>
        <v/>
      </c>
      <c r="H79" s="101" t="str">
        <f>IFERROR(IF(VLOOKUP($A79,'Annex 2 Designated EHV charges'!$D:$P,13,FALSE)=0,"",VLOOKUP($A79,'Annex 2 Designated EHV charges'!$D:$P,13,FALSE)),"")</f>
        <v/>
      </c>
    </row>
    <row r="80" spans="1:8" ht="12.75" customHeight="1" x14ac:dyDescent="0.2">
      <c r="A80" s="98" t="str">
        <f t="array" ref="A80">IFERROR(INDEX('Annex 2 Designated EHV charges'!$D$11:$D$58, MATCH(0, IF(ISBLANK('Annex 2 Designated EHV charges'!$D$11:$D$58),1, COUNTIF(A$4:$A79, 'Annex 2 Designated EHV charges'!$D$11:$D$58)), 0)),"")</f>
        <v/>
      </c>
      <c r="B80" s="97" t="str">
        <f>IF($A80="","",VLOOKUP($A80,'Annex 2 Designated EHV charges'!$D:$O,2,0))</f>
        <v/>
      </c>
      <c r="C80" s="98" t="str">
        <f>IF($A80="","",VLOOKUP($A80,'Annex 2 Designated EHV charges'!$D:$O,3,0))</f>
        <v/>
      </c>
      <c r="D80" s="97" t="str">
        <f>IF($A80="","",VLOOKUP($A80,'Annex 2 Designated EHV charges'!$D:$O,4,0))</f>
        <v/>
      </c>
      <c r="E80" s="99" t="str">
        <f>IFERROR(IF(VLOOKUP($A80,'Annex 2 Designated EHV charges'!$D:$P,10,FALSE)=0,"",VLOOKUP($A80,'Annex 2 Designated EHV charges'!$D:$P,10,FALSE)),"")</f>
        <v/>
      </c>
      <c r="F80" s="100" t="str">
        <f>IFERROR(IF(VLOOKUP($A80,'Annex 2 Designated EHV charges'!$D:$P,11,FALSE)=0,"",VLOOKUP($A80,'Annex 2 Designated EHV charges'!$D:$P,11,FALSE)),"")</f>
        <v/>
      </c>
      <c r="G80" s="101" t="str">
        <f>IFERROR(IF(VLOOKUP($A80,'Annex 2 Designated EHV charges'!$D:$P,12,FALSE)=0,"",VLOOKUP($A80,'Annex 2 Designated EHV charges'!$D:$P,12,FALSE)),"")</f>
        <v/>
      </c>
      <c r="H80" s="101" t="str">
        <f>IFERROR(IF(VLOOKUP($A80,'Annex 2 Designated EHV charges'!$D:$P,13,FALSE)=0,"",VLOOKUP($A80,'Annex 2 Designated EHV charges'!$D:$P,13,FALSE)),"")</f>
        <v/>
      </c>
    </row>
    <row r="81" spans="1:8" ht="12.75" customHeight="1" x14ac:dyDescent="0.2">
      <c r="A81" s="98" t="str">
        <f t="array" ref="A81">IFERROR(INDEX('Annex 2 Designated EHV charges'!$D$11:$D$58, MATCH(0, IF(ISBLANK('Annex 2 Designated EHV charges'!$D$11:$D$58),1, COUNTIF(A$4:$A80, 'Annex 2 Designated EHV charges'!$D$11:$D$58)), 0)),"")</f>
        <v/>
      </c>
      <c r="B81" s="97" t="str">
        <f>IF($A81="","",VLOOKUP($A81,'Annex 2 Designated EHV charges'!$D:$O,2,0))</f>
        <v/>
      </c>
      <c r="C81" s="98" t="str">
        <f>IF($A81="","",VLOOKUP($A81,'Annex 2 Designated EHV charges'!$D:$O,3,0))</f>
        <v/>
      </c>
      <c r="D81" s="97" t="str">
        <f>IF($A81="","",VLOOKUP($A81,'Annex 2 Designated EHV charges'!$D:$O,4,0))</f>
        <v/>
      </c>
      <c r="E81" s="99" t="str">
        <f>IFERROR(IF(VLOOKUP($A81,'Annex 2 Designated EHV charges'!$D:$P,10,FALSE)=0,"",VLOOKUP($A81,'Annex 2 Designated EHV charges'!$D:$P,10,FALSE)),"")</f>
        <v/>
      </c>
      <c r="F81" s="100" t="str">
        <f>IFERROR(IF(VLOOKUP($A81,'Annex 2 Designated EHV charges'!$D:$P,11,FALSE)=0,"",VLOOKUP($A81,'Annex 2 Designated EHV charges'!$D:$P,11,FALSE)),"")</f>
        <v/>
      </c>
      <c r="G81" s="101" t="str">
        <f>IFERROR(IF(VLOOKUP($A81,'Annex 2 Designated EHV charges'!$D:$P,12,FALSE)=0,"",VLOOKUP($A81,'Annex 2 Designated EHV charges'!$D:$P,12,FALSE)),"")</f>
        <v/>
      </c>
      <c r="H81" s="101" t="str">
        <f>IFERROR(IF(VLOOKUP($A81,'Annex 2 Designated EHV charges'!$D:$P,13,FALSE)=0,"",VLOOKUP($A81,'Annex 2 Designated EHV charges'!$D:$P,13,FALSE)),"")</f>
        <v/>
      </c>
    </row>
    <row r="82" spans="1:8" ht="12.75" customHeight="1" x14ac:dyDescent="0.2">
      <c r="A82" s="98" t="str">
        <f t="array" ref="A82">IFERROR(INDEX('Annex 2 Designated EHV charges'!$D$11:$D$58, MATCH(0, IF(ISBLANK('Annex 2 Designated EHV charges'!$D$11:$D$58),1, COUNTIF(A$4:$A81, 'Annex 2 Designated EHV charges'!$D$11:$D$58)), 0)),"")</f>
        <v/>
      </c>
      <c r="B82" s="97" t="str">
        <f>IF($A82="","",VLOOKUP($A82,'Annex 2 Designated EHV charges'!$D:$O,2,0))</f>
        <v/>
      </c>
      <c r="C82" s="98" t="str">
        <f>IF($A82="","",VLOOKUP($A82,'Annex 2 Designated EHV charges'!$D:$O,3,0))</f>
        <v/>
      </c>
      <c r="D82" s="97" t="str">
        <f>IF($A82="","",VLOOKUP($A82,'Annex 2 Designated EHV charges'!$D:$O,4,0))</f>
        <v/>
      </c>
      <c r="E82" s="99" t="str">
        <f>IFERROR(IF(VLOOKUP($A82,'Annex 2 Designated EHV charges'!$D:$P,10,FALSE)=0,"",VLOOKUP($A82,'Annex 2 Designated EHV charges'!$D:$P,10,FALSE)),"")</f>
        <v/>
      </c>
      <c r="F82" s="100" t="str">
        <f>IFERROR(IF(VLOOKUP($A82,'Annex 2 Designated EHV charges'!$D:$P,11,FALSE)=0,"",VLOOKUP($A82,'Annex 2 Designated EHV charges'!$D:$P,11,FALSE)),"")</f>
        <v/>
      </c>
      <c r="G82" s="101" t="str">
        <f>IFERROR(IF(VLOOKUP($A82,'Annex 2 Designated EHV charges'!$D:$P,12,FALSE)=0,"",VLOOKUP($A82,'Annex 2 Designated EHV charges'!$D:$P,12,FALSE)),"")</f>
        <v/>
      </c>
      <c r="H82" s="101" t="str">
        <f>IFERROR(IF(VLOOKUP($A82,'Annex 2 Designated EHV charges'!$D:$P,13,FALSE)=0,"",VLOOKUP($A82,'Annex 2 Designated EHV charges'!$D:$P,13,FALSE)),"")</f>
        <v/>
      </c>
    </row>
    <row r="83" spans="1:8" ht="12.75" customHeight="1" x14ac:dyDescent="0.2">
      <c r="A83" s="98" t="str">
        <f t="array" ref="A83">IFERROR(INDEX('Annex 2 Designated EHV charges'!$D$11:$D$58, MATCH(0, IF(ISBLANK('Annex 2 Designated EHV charges'!$D$11:$D$58),1, COUNTIF(A$4:$A82, 'Annex 2 Designated EHV charges'!$D$11:$D$58)), 0)),"")</f>
        <v/>
      </c>
      <c r="B83" s="97" t="str">
        <f>IF($A83="","",VLOOKUP($A83,'Annex 2 Designated EHV charges'!$D:$O,2,0))</f>
        <v/>
      </c>
      <c r="C83" s="98" t="str">
        <f>IF($A83="","",VLOOKUP($A83,'Annex 2 Designated EHV charges'!$D:$O,3,0))</f>
        <v/>
      </c>
      <c r="D83" s="97" t="str">
        <f>IF($A83="","",VLOOKUP($A83,'Annex 2 Designated EHV charges'!$D:$O,4,0))</f>
        <v/>
      </c>
      <c r="E83" s="99" t="str">
        <f>IFERROR(IF(VLOOKUP($A83,'Annex 2 Designated EHV charges'!$D:$P,10,FALSE)=0,"",VLOOKUP($A83,'Annex 2 Designated EHV charges'!$D:$P,10,FALSE)),"")</f>
        <v/>
      </c>
      <c r="F83" s="100" t="str">
        <f>IFERROR(IF(VLOOKUP($A83,'Annex 2 Designated EHV charges'!$D:$P,11,FALSE)=0,"",VLOOKUP($A83,'Annex 2 Designated EHV charges'!$D:$P,11,FALSE)),"")</f>
        <v/>
      </c>
      <c r="G83" s="101" t="str">
        <f>IFERROR(IF(VLOOKUP($A83,'Annex 2 Designated EHV charges'!$D:$P,12,FALSE)=0,"",VLOOKUP($A83,'Annex 2 Designated EHV charges'!$D:$P,12,FALSE)),"")</f>
        <v/>
      </c>
      <c r="H83" s="101" t="str">
        <f>IFERROR(IF(VLOOKUP($A83,'Annex 2 Designated EHV charges'!$D:$P,13,FALSE)=0,"",VLOOKUP($A83,'Annex 2 Designated EHV charges'!$D:$P,13,FALSE)),"")</f>
        <v/>
      </c>
    </row>
    <row r="84" spans="1:8" ht="12.75" customHeight="1" x14ac:dyDescent="0.2">
      <c r="A84" s="98" t="str">
        <f t="array" ref="A84">IFERROR(INDEX('Annex 2 Designated EHV charges'!$D$11:$D$58, MATCH(0, IF(ISBLANK('Annex 2 Designated EHV charges'!$D$11:$D$58),1, COUNTIF(A$4:$A83, 'Annex 2 Designated EHV charges'!$D$11:$D$58)), 0)),"")</f>
        <v/>
      </c>
      <c r="B84" s="97" t="str">
        <f>IF($A84="","",VLOOKUP($A84,'Annex 2 Designated EHV charges'!$D:$O,2,0))</f>
        <v/>
      </c>
      <c r="C84" s="98" t="str">
        <f>IF($A84="","",VLOOKUP($A84,'Annex 2 Designated EHV charges'!$D:$O,3,0))</f>
        <v/>
      </c>
      <c r="D84" s="97" t="str">
        <f>IF($A84="","",VLOOKUP($A84,'Annex 2 Designated EHV charges'!$D:$O,4,0))</f>
        <v/>
      </c>
      <c r="E84" s="99" t="str">
        <f>IFERROR(IF(VLOOKUP($A84,'Annex 2 Designated EHV charges'!$D:$P,10,FALSE)=0,"",VLOOKUP($A84,'Annex 2 Designated EHV charges'!$D:$P,10,FALSE)),"")</f>
        <v/>
      </c>
      <c r="F84" s="100" t="str">
        <f>IFERROR(IF(VLOOKUP($A84,'Annex 2 Designated EHV charges'!$D:$P,11,FALSE)=0,"",VLOOKUP($A84,'Annex 2 Designated EHV charges'!$D:$P,11,FALSE)),"")</f>
        <v/>
      </c>
      <c r="G84" s="101" t="str">
        <f>IFERROR(IF(VLOOKUP($A84,'Annex 2 Designated EHV charges'!$D:$P,12,FALSE)=0,"",VLOOKUP($A84,'Annex 2 Designated EHV charges'!$D:$P,12,FALSE)),"")</f>
        <v/>
      </c>
      <c r="H84" s="101" t="str">
        <f>IFERROR(IF(VLOOKUP($A84,'Annex 2 Designated EHV charges'!$D:$P,13,FALSE)=0,"",VLOOKUP($A84,'Annex 2 Designated EHV charges'!$D:$P,13,FALSE)),"")</f>
        <v/>
      </c>
    </row>
    <row r="85" spans="1:8" ht="12.75" customHeight="1" x14ac:dyDescent="0.2">
      <c r="A85" s="98" t="str">
        <f t="array" ref="A85">IFERROR(INDEX('Annex 2 Designated EHV charges'!$D$11:$D$58, MATCH(0, IF(ISBLANK('Annex 2 Designated EHV charges'!$D$11:$D$58),1, COUNTIF(A$4:$A84, 'Annex 2 Designated EHV charges'!$D$11:$D$58)), 0)),"")</f>
        <v/>
      </c>
      <c r="B85" s="97" t="str">
        <f>IF($A85="","",VLOOKUP($A85,'Annex 2 Designated EHV charges'!$D:$O,2,0))</f>
        <v/>
      </c>
      <c r="C85" s="98" t="str">
        <f>IF($A85="","",VLOOKUP($A85,'Annex 2 Designated EHV charges'!$D:$O,3,0))</f>
        <v/>
      </c>
      <c r="D85" s="97" t="str">
        <f>IF($A85="","",VLOOKUP($A85,'Annex 2 Designated EHV charges'!$D:$O,4,0))</f>
        <v/>
      </c>
      <c r="E85" s="99" t="str">
        <f>IFERROR(IF(VLOOKUP($A85,'Annex 2 Designated EHV charges'!$D:$P,10,FALSE)=0,"",VLOOKUP($A85,'Annex 2 Designated EHV charges'!$D:$P,10,FALSE)),"")</f>
        <v/>
      </c>
      <c r="F85" s="100" t="str">
        <f>IFERROR(IF(VLOOKUP($A85,'Annex 2 Designated EHV charges'!$D:$P,11,FALSE)=0,"",VLOOKUP($A85,'Annex 2 Designated EHV charges'!$D:$P,11,FALSE)),"")</f>
        <v/>
      </c>
      <c r="G85" s="101" t="str">
        <f>IFERROR(IF(VLOOKUP($A85,'Annex 2 Designated EHV charges'!$D:$P,12,FALSE)=0,"",VLOOKUP($A85,'Annex 2 Designated EHV charges'!$D:$P,12,FALSE)),"")</f>
        <v/>
      </c>
      <c r="H85" s="101" t="str">
        <f>IFERROR(IF(VLOOKUP($A85,'Annex 2 Designated EHV charges'!$D:$P,13,FALSE)=0,"",VLOOKUP($A85,'Annex 2 Designated EHV charges'!$D:$P,13,FALSE)),"")</f>
        <v/>
      </c>
    </row>
    <row r="86" spans="1:8" ht="12.75" customHeight="1" x14ac:dyDescent="0.2">
      <c r="A86" s="98" t="str">
        <f t="array" ref="A86">IFERROR(INDEX('Annex 2 Designated EHV charges'!$D$11:$D$58, MATCH(0, IF(ISBLANK('Annex 2 Designated EHV charges'!$D$11:$D$58),1, COUNTIF(A$4:$A85, 'Annex 2 Designated EHV charges'!$D$11:$D$58)), 0)),"")</f>
        <v/>
      </c>
      <c r="B86" s="97" t="str">
        <f>IF($A86="","",VLOOKUP($A86,'Annex 2 Designated EHV charges'!$D:$O,2,0))</f>
        <v/>
      </c>
      <c r="C86" s="98" t="str">
        <f>IF($A86="","",VLOOKUP($A86,'Annex 2 Designated EHV charges'!$D:$O,3,0))</f>
        <v/>
      </c>
      <c r="D86" s="97" t="str">
        <f>IF($A86="","",VLOOKUP($A86,'Annex 2 Designated EHV charges'!$D:$O,4,0))</f>
        <v/>
      </c>
      <c r="E86" s="99" t="str">
        <f>IFERROR(IF(VLOOKUP($A86,'Annex 2 Designated EHV charges'!$D:$P,10,FALSE)=0,"",VLOOKUP($A86,'Annex 2 Designated EHV charges'!$D:$P,10,FALSE)),"")</f>
        <v/>
      </c>
      <c r="F86" s="100" t="str">
        <f>IFERROR(IF(VLOOKUP($A86,'Annex 2 Designated EHV charges'!$D:$P,11,FALSE)=0,"",VLOOKUP($A86,'Annex 2 Designated EHV charges'!$D:$P,11,FALSE)),"")</f>
        <v/>
      </c>
      <c r="G86" s="101" t="str">
        <f>IFERROR(IF(VLOOKUP($A86,'Annex 2 Designated EHV charges'!$D:$P,12,FALSE)=0,"",VLOOKUP($A86,'Annex 2 Designated EHV charges'!$D:$P,12,FALSE)),"")</f>
        <v/>
      </c>
      <c r="H86" s="101" t="str">
        <f>IFERROR(IF(VLOOKUP($A86,'Annex 2 Designated EHV charges'!$D:$P,13,FALSE)=0,"",VLOOKUP($A86,'Annex 2 Designated EHV charges'!$D:$P,13,FALSE)),"")</f>
        <v/>
      </c>
    </row>
    <row r="87" spans="1:8" ht="12.75" customHeight="1" x14ac:dyDescent="0.2">
      <c r="A87" s="98" t="str">
        <f t="array" ref="A87">IFERROR(INDEX('Annex 2 Designated EHV charges'!$D$11:$D$58, MATCH(0, IF(ISBLANK('Annex 2 Designated EHV charges'!$D$11:$D$58),1, COUNTIF(A$4:$A86, 'Annex 2 Designated EHV charges'!$D$11:$D$58)), 0)),"")</f>
        <v/>
      </c>
      <c r="B87" s="97" t="str">
        <f>IF($A87="","",VLOOKUP($A87,'Annex 2 Designated EHV charges'!$D:$O,2,0))</f>
        <v/>
      </c>
      <c r="C87" s="98" t="str">
        <f>IF($A87="","",VLOOKUP($A87,'Annex 2 Designated EHV charges'!$D:$O,3,0))</f>
        <v/>
      </c>
      <c r="D87" s="97" t="str">
        <f>IF($A87="","",VLOOKUP($A87,'Annex 2 Designated EHV charges'!$D:$O,4,0))</f>
        <v/>
      </c>
      <c r="E87" s="99" t="str">
        <f>IFERROR(IF(VLOOKUP($A87,'Annex 2 Designated EHV charges'!$D:$P,10,FALSE)=0,"",VLOOKUP($A87,'Annex 2 Designated EHV charges'!$D:$P,10,FALSE)),"")</f>
        <v/>
      </c>
      <c r="F87" s="100" t="str">
        <f>IFERROR(IF(VLOOKUP($A87,'Annex 2 Designated EHV charges'!$D:$P,11,FALSE)=0,"",VLOOKUP($A87,'Annex 2 Designated EHV charges'!$D:$P,11,FALSE)),"")</f>
        <v/>
      </c>
      <c r="G87" s="101" t="str">
        <f>IFERROR(IF(VLOOKUP($A87,'Annex 2 Designated EHV charges'!$D:$P,12,FALSE)=0,"",VLOOKUP($A87,'Annex 2 Designated EHV charges'!$D:$P,12,FALSE)),"")</f>
        <v/>
      </c>
      <c r="H87" s="101" t="str">
        <f>IFERROR(IF(VLOOKUP($A87,'Annex 2 Designated EHV charges'!$D:$P,13,FALSE)=0,"",VLOOKUP($A87,'Annex 2 Designated EHV charges'!$D:$P,13,FALSE)),"")</f>
        <v/>
      </c>
    </row>
    <row r="88" spans="1:8" ht="12.75" customHeight="1" x14ac:dyDescent="0.2">
      <c r="A88" s="98" t="str">
        <f t="array" ref="A88">IFERROR(INDEX('Annex 2 Designated EHV charges'!$D$11:$D$58, MATCH(0, IF(ISBLANK('Annex 2 Designated EHV charges'!$D$11:$D$58),1, COUNTIF(A$4:$A87, 'Annex 2 Designated EHV charges'!$D$11:$D$58)), 0)),"")</f>
        <v/>
      </c>
      <c r="B88" s="97" t="str">
        <f>IF($A88="","",VLOOKUP($A88,'Annex 2 Designated EHV charges'!$D:$O,2,0))</f>
        <v/>
      </c>
      <c r="C88" s="98" t="str">
        <f>IF($A88="","",VLOOKUP($A88,'Annex 2 Designated EHV charges'!$D:$O,3,0))</f>
        <v/>
      </c>
      <c r="D88" s="97" t="str">
        <f>IF($A88="","",VLOOKUP($A88,'Annex 2 Designated EHV charges'!$D:$O,4,0))</f>
        <v/>
      </c>
      <c r="E88" s="99" t="str">
        <f>IFERROR(IF(VLOOKUP($A88,'Annex 2 Designated EHV charges'!$D:$P,10,FALSE)=0,"",VLOOKUP($A88,'Annex 2 Designated EHV charges'!$D:$P,10,FALSE)),"")</f>
        <v/>
      </c>
      <c r="F88" s="100" t="str">
        <f>IFERROR(IF(VLOOKUP($A88,'Annex 2 Designated EHV charges'!$D:$P,11,FALSE)=0,"",VLOOKUP($A88,'Annex 2 Designated EHV charges'!$D:$P,11,FALSE)),"")</f>
        <v/>
      </c>
      <c r="G88" s="101" t="str">
        <f>IFERROR(IF(VLOOKUP($A88,'Annex 2 Designated EHV charges'!$D:$P,12,FALSE)=0,"",VLOOKUP($A88,'Annex 2 Designated EHV charges'!$D:$P,12,FALSE)),"")</f>
        <v/>
      </c>
      <c r="H88" s="101" t="str">
        <f>IFERROR(IF(VLOOKUP($A88,'Annex 2 Designated EHV charges'!$D:$P,13,FALSE)=0,"",VLOOKUP($A88,'Annex 2 Designated EHV charges'!$D:$P,13,FALSE)),"")</f>
        <v/>
      </c>
    </row>
    <row r="89" spans="1:8" ht="12.75" customHeight="1" x14ac:dyDescent="0.2">
      <c r="A89" s="98" t="str">
        <f t="array" ref="A89">IFERROR(INDEX('Annex 2 Designated EHV charges'!$D$11:$D$58, MATCH(0, IF(ISBLANK('Annex 2 Designated EHV charges'!$D$11:$D$58),1, COUNTIF(A$4:$A88, 'Annex 2 Designated EHV charges'!$D$11:$D$58)), 0)),"")</f>
        <v/>
      </c>
      <c r="B89" s="97" t="str">
        <f>IF($A89="","",VLOOKUP($A89,'Annex 2 Designated EHV charges'!$D:$O,2,0))</f>
        <v/>
      </c>
      <c r="C89" s="98" t="str">
        <f>IF($A89="","",VLOOKUP($A89,'Annex 2 Designated EHV charges'!$D:$O,3,0))</f>
        <v/>
      </c>
      <c r="D89" s="97" t="str">
        <f>IF($A89="","",VLOOKUP($A89,'Annex 2 Designated EHV charges'!$D:$O,4,0))</f>
        <v/>
      </c>
      <c r="E89" s="99" t="str">
        <f>IFERROR(IF(VLOOKUP($A89,'Annex 2 Designated EHV charges'!$D:$P,10,FALSE)=0,"",VLOOKUP($A89,'Annex 2 Designated EHV charges'!$D:$P,10,FALSE)),"")</f>
        <v/>
      </c>
      <c r="F89" s="100" t="str">
        <f>IFERROR(IF(VLOOKUP($A89,'Annex 2 Designated EHV charges'!$D:$P,11,FALSE)=0,"",VLOOKUP($A89,'Annex 2 Designated EHV charges'!$D:$P,11,FALSE)),"")</f>
        <v/>
      </c>
      <c r="G89" s="101" t="str">
        <f>IFERROR(IF(VLOOKUP($A89,'Annex 2 Designated EHV charges'!$D:$P,12,FALSE)=0,"",VLOOKUP($A89,'Annex 2 Designated EHV charges'!$D:$P,12,FALSE)),"")</f>
        <v/>
      </c>
      <c r="H89" s="101" t="str">
        <f>IFERROR(IF(VLOOKUP($A89,'Annex 2 Designated EHV charges'!$D:$P,13,FALSE)=0,"",VLOOKUP($A89,'Annex 2 Designated EHV charges'!$D:$P,13,FALSE)),"")</f>
        <v/>
      </c>
    </row>
    <row r="90" spans="1:8" ht="12.75" customHeight="1" x14ac:dyDescent="0.2">
      <c r="A90" s="98" t="str">
        <f t="array" ref="A90">IFERROR(INDEX('Annex 2 Designated EHV charges'!$D$11:$D$58, MATCH(0, IF(ISBLANK('Annex 2 Designated EHV charges'!$D$11:$D$58),1, COUNTIF(A$4:$A89, 'Annex 2 Designated EHV charges'!$D$11:$D$58)), 0)),"")</f>
        <v/>
      </c>
      <c r="B90" s="97" t="str">
        <f>IF($A90="","",VLOOKUP($A90,'Annex 2 Designated EHV charges'!$D:$O,2,0))</f>
        <v/>
      </c>
      <c r="C90" s="98" t="str">
        <f>IF($A90="","",VLOOKUP($A90,'Annex 2 Designated EHV charges'!$D:$O,3,0))</f>
        <v/>
      </c>
      <c r="D90" s="97" t="str">
        <f>IF($A90="","",VLOOKUP($A90,'Annex 2 Designated EHV charges'!$D:$O,4,0))</f>
        <v/>
      </c>
      <c r="E90" s="99" t="str">
        <f>IFERROR(IF(VLOOKUP($A90,'Annex 2 Designated EHV charges'!$D:$P,10,FALSE)=0,"",VLOOKUP($A90,'Annex 2 Designated EHV charges'!$D:$P,10,FALSE)),"")</f>
        <v/>
      </c>
      <c r="F90" s="100" t="str">
        <f>IFERROR(IF(VLOOKUP($A90,'Annex 2 Designated EHV charges'!$D:$P,11,FALSE)=0,"",VLOOKUP($A90,'Annex 2 Designated EHV charges'!$D:$P,11,FALSE)),"")</f>
        <v/>
      </c>
      <c r="G90" s="101" t="str">
        <f>IFERROR(IF(VLOOKUP($A90,'Annex 2 Designated EHV charges'!$D:$P,12,FALSE)=0,"",VLOOKUP($A90,'Annex 2 Designated EHV charges'!$D:$P,12,FALSE)),"")</f>
        <v/>
      </c>
      <c r="H90" s="101" t="str">
        <f>IFERROR(IF(VLOOKUP($A90,'Annex 2 Designated EHV charges'!$D:$P,13,FALSE)=0,"",VLOOKUP($A90,'Annex 2 Designated EHV charges'!$D:$P,13,FALSE)),"")</f>
        <v/>
      </c>
    </row>
    <row r="91" spans="1:8" ht="12.75" customHeight="1" x14ac:dyDescent="0.2">
      <c r="A91" s="98" t="str">
        <f t="array" ref="A91">IFERROR(INDEX('Annex 2 Designated EHV charges'!$D$11:$D$58, MATCH(0, IF(ISBLANK('Annex 2 Designated EHV charges'!$D$11:$D$58),1, COUNTIF(A$4:$A90, 'Annex 2 Designated EHV charges'!$D$11:$D$58)), 0)),"")</f>
        <v/>
      </c>
      <c r="B91" s="97" t="str">
        <f>IF($A91="","",VLOOKUP($A91,'Annex 2 Designated EHV charges'!$D:$O,2,0))</f>
        <v/>
      </c>
      <c r="C91" s="98" t="str">
        <f>IF($A91="","",VLOOKUP($A91,'Annex 2 Designated EHV charges'!$D:$O,3,0))</f>
        <v/>
      </c>
      <c r="D91" s="97" t="str">
        <f>IF($A91="","",VLOOKUP($A91,'Annex 2 Designated EHV charges'!$D:$O,4,0))</f>
        <v/>
      </c>
      <c r="E91" s="99" t="str">
        <f>IFERROR(IF(VLOOKUP($A91,'Annex 2 Designated EHV charges'!$D:$P,10,FALSE)=0,"",VLOOKUP($A91,'Annex 2 Designated EHV charges'!$D:$P,10,FALSE)),"")</f>
        <v/>
      </c>
      <c r="F91" s="100" t="str">
        <f>IFERROR(IF(VLOOKUP($A91,'Annex 2 Designated EHV charges'!$D:$P,11,FALSE)=0,"",VLOOKUP($A91,'Annex 2 Designated EHV charges'!$D:$P,11,FALSE)),"")</f>
        <v/>
      </c>
      <c r="G91" s="101" t="str">
        <f>IFERROR(IF(VLOOKUP($A91,'Annex 2 Designated EHV charges'!$D:$P,12,FALSE)=0,"",VLOOKUP($A91,'Annex 2 Designated EHV charges'!$D:$P,12,FALSE)),"")</f>
        <v/>
      </c>
      <c r="H91" s="101" t="str">
        <f>IFERROR(IF(VLOOKUP($A91,'Annex 2 Designated EHV charges'!$D:$P,13,FALSE)=0,"",VLOOKUP($A91,'Annex 2 Designated EHV charges'!$D:$P,13,FALSE)),"")</f>
        <v/>
      </c>
    </row>
    <row r="92" spans="1:8" ht="12.75" customHeight="1" x14ac:dyDescent="0.2">
      <c r="A92" s="98" t="str">
        <f t="array" ref="A92">IFERROR(INDEX('Annex 2 Designated EHV charges'!$D$11:$D$58, MATCH(0, IF(ISBLANK('Annex 2 Designated EHV charges'!$D$11:$D$58),1, COUNTIF(A$4:$A91, 'Annex 2 Designated EHV charges'!$D$11:$D$58)), 0)),"")</f>
        <v/>
      </c>
      <c r="B92" s="97" t="str">
        <f>IF($A92="","",VLOOKUP($A92,'Annex 2 Designated EHV charges'!$D:$O,2,0))</f>
        <v/>
      </c>
      <c r="C92" s="98" t="str">
        <f>IF($A92="","",VLOOKUP($A92,'Annex 2 Designated EHV charges'!$D:$O,3,0))</f>
        <v/>
      </c>
      <c r="D92" s="97" t="str">
        <f>IF($A92="","",VLOOKUP($A92,'Annex 2 Designated EHV charges'!$D:$O,4,0))</f>
        <v/>
      </c>
      <c r="E92" s="99" t="str">
        <f>IFERROR(IF(VLOOKUP($A92,'Annex 2 Designated EHV charges'!$D:$P,10,FALSE)=0,"",VLOOKUP($A92,'Annex 2 Designated EHV charges'!$D:$P,10,FALSE)),"")</f>
        <v/>
      </c>
      <c r="F92" s="100" t="str">
        <f>IFERROR(IF(VLOOKUP($A92,'Annex 2 Designated EHV charges'!$D:$P,11,FALSE)=0,"",VLOOKUP($A92,'Annex 2 Designated EHV charges'!$D:$P,11,FALSE)),"")</f>
        <v/>
      </c>
      <c r="G92" s="101" t="str">
        <f>IFERROR(IF(VLOOKUP($A92,'Annex 2 Designated EHV charges'!$D:$P,12,FALSE)=0,"",VLOOKUP($A92,'Annex 2 Designated EHV charges'!$D:$P,12,FALSE)),"")</f>
        <v/>
      </c>
      <c r="H92" s="101" t="str">
        <f>IFERROR(IF(VLOOKUP($A92,'Annex 2 Designated EHV charges'!$D:$P,13,FALSE)=0,"",VLOOKUP($A92,'Annex 2 Designated EHV charges'!$D:$P,13,FALSE)),"")</f>
        <v/>
      </c>
    </row>
    <row r="93" spans="1:8" ht="12.75" customHeight="1" x14ac:dyDescent="0.2">
      <c r="A93" s="98" t="str">
        <f t="array" ref="A93">IFERROR(INDEX('Annex 2 Designated EHV charges'!$D$11:$D$58, MATCH(0, IF(ISBLANK('Annex 2 Designated EHV charges'!$D$11:$D$58),1, COUNTIF(A$4:$A92, 'Annex 2 Designated EHV charges'!$D$11:$D$58)), 0)),"")</f>
        <v/>
      </c>
      <c r="B93" s="97" t="str">
        <f>IF($A93="","",VLOOKUP($A93,'Annex 2 Designated EHV charges'!$D:$O,2,0))</f>
        <v/>
      </c>
      <c r="C93" s="98" t="str">
        <f>IF($A93="","",VLOOKUP($A93,'Annex 2 Designated EHV charges'!$D:$O,3,0))</f>
        <v/>
      </c>
      <c r="D93" s="97" t="str">
        <f>IF($A93="","",VLOOKUP($A93,'Annex 2 Designated EHV charges'!$D:$O,4,0))</f>
        <v/>
      </c>
      <c r="E93" s="99" t="str">
        <f>IFERROR(IF(VLOOKUP($A93,'Annex 2 Designated EHV charges'!$D:$P,10,FALSE)=0,"",VLOOKUP($A93,'Annex 2 Designated EHV charges'!$D:$P,10,FALSE)),"")</f>
        <v/>
      </c>
      <c r="F93" s="100" t="str">
        <f>IFERROR(IF(VLOOKUP($A93,'Annex 2 Designated EHV charges'!$D:$P,11,FALSE)=0,"",VLOOKUP($A93,'Annex 2 Designated EHV charges'!$D:$P,11,FALSE)),"")</f>
        <v/>
      </c>
      <c r="G93" s="101" t="str">
        <f>IFERROR(IF(VLOOKUP($A93,'Annex 2 Designated EHV charges'!$D:$P,12,FALSE)=0,"",VLOOKUP($A93,'Annex 2 Designated EHV charges'!$D:$P,12,FALSE)),"")</f>
        <v/>
      </c>
      <c r="H93" s="101" t="str">
        <f>IFERROR(IF(VLOOKUP($A93,'Annex 2 Designated EHV charges'!$D:$P,13,FALSE)=0,"",VLOOKUP($A93,'Annex 2 Designated EHV charges'!$D:$P,13,FALSE)),"")</f>
        <v/>
      </c>
    </row>
    <row r="94" spans="1:8" ht="12.75" customHeight="1" x14ac:dyDescent="0.2">
      <c r="A94" s="98" t="str">
        <f t="array" ref="A94">IFERROR(INDEX('Annex 2 Designated EHV charges'!$D$11:$D$58, MATCH(0, IF(ISBLANK('Annex 2 Designated EHV charges'!$D$11:$D$58),1, COUNTIF(A$4:$A93, 'Annex 2 Designated EHV charges'!$D$11:$D$58)), 0)),"")</f>
        <v/>
      </c>
      <c r="B94" s="97" t="str">
        <f>IF($A94="","",VLOOKUP($A94,'Annex 2 Designated EHV charges'!$D:$O,2,0))</f>
        <v/>
      </c>
      <c r="C94" s="98" t="str">
        <f>IF($A94="","",VLOOKUP($A94,'Annex 2 Designated EHV charges'!$D:$O,3,0))</f>
        <v/>
      </c>
      <c r="D94" s="97" t="str">
        <f>IF($A94="","",VLOOKUP($A94,'Annex 2 Designated EHV charges'!$D:$O,4,0))</f>
        <v/>
      </c>
      <c r="E94" s="99" t="str">
        <f>IFERROR(IF(VLOOKUP($A94,'Annex 2 Designated EHV charges'!$D:$P,10,FALSE)=0,"",VLOOKUP($A94,'Annex 2 Designated EHV charges'!$D:$P,10,FALSE)),"")</f>
        <v/>
      </c>
      <c r="F94" s="100" t="str">
        <f>IFERROR(IF(VLOOKUP($A94,'Annex 2 Designated EHV charges'!$D:$P,11,FALSE)=0,"",VLOOKUP($A94,'Annex 2 Designated EHV charges'!$D:$P,11,FALSE)),"")</f>
        <v/>
      </c>
      <c r="G94" s="101" t="str">
        <f>IFERROR(IF(VLOOKUP($A94,'Annex 2 Designated EHV charges'!$D:$P,12,FALSE)=0,"",VLOOKUP($A94,'Annex 2 Designated EHV charges'!$D:$P,12,FALSE)),"")</f>
        <v/>
      </c>
      <c r="H94" s="101" t="str">
        <f>IFERROR(IF(VLOOKUP($A94,'Annex 2 Designated EHV charges'!$D:$P,13,FALSE)=0,"",VLOOKUP($A94,'Annex 2 Designated EHV charges'!$D:$P,13,FALSE)),"")</f>
        <v/>
      </c>
    </row>
    <row r="95" spans="1:8" ht="12.75" customHeight="1" x14ac:dyDescent="0.2">
      <c r="A95" s="98" t="str">
        <f t="array" ref="A95">IFERROR(INDEX('Annex 2 Designated EHV charges'!$D$11:$D$58, MATCH(0, IF(ISBLANK('Annex 2 Designated EHV charges'!$D$11:$D$58),1, COUNTIF(A$4:$A94, 'Annex 2 Designated EHV charges'!$D$11:$D$58)), 0)),"")</f>
        <v/>
      </c>
      <c r="B95" s="97" t="str">
        <f>IF($A95="","",VLOOKUP($A95,'Annex 2 Designated EHV charges'!$D:$O,2,0))</f>
        <v/>
      </c>
      <c r="C95" s="98" t="str">
        <f>IF($A95="","",VLOOKUP($A95,'Annex 2 Designated EHV charges'!$D:$O,3,0))</f>
        <v/>
      </c>
      <c r="D95" s="97" t="str">
        <f>IF($A95="","",VLOOKUP($A95,'Annex 2 Designated EHV charges'!$D:$O,4,0))</f>
        <v/>
      </c>
      <c r="E95" s="99" t="str">
        <f>IFERROR(IF(VLOOKUP($A95,'Annex 2 Designated EHV charges'!$D:$P,10,FALSE)=0,"",VLOOKUP($A95,'Annex 2 Designated EHV charges'!$D:$P,10,FALSE)),"")</f>
        <v/>
      </c>
      <c r="F95" s="100" t="str">
        <f>IFERROR(IF(VLOOKUP($A95,'Annex 2 Designated EHV charges'!$D:$P,11,FALSE)=0,"",VLOOKUP($A95,'Annex 2 Designated EHV charges'!$D:$P,11,FALSE)),"")</f>
        <v/>
      </c>
      <c r="G95" s="101" t="str">
        <f>IFERROR(IF(VLOOKUP($A95,'Annex 2 Designated EHV charges'!$D:$P,12,FALSE)=0,"",VLOOKUP($A95,'Annex 2 Designated EHV charges'!$D:$P,12,FALSE)),"")</f>
        <v/>
      </c>
      <c r="H95" s="101" t="str">
        <f>IFERROR(IF(VLOOKUP($A95,'Annex 2 Designated EHV charges'!$D:$P,13,FALSE)=0,"",VLOOKUP($A95,'Annex 2 Designated EHV charges'!$D:$P,13,FALSE)),"")</f>
        <v/>
      </c>
    </row>
    <row r="96" spans="1:8" ht="12.75" customHeight="1" x14ac:dyDescent="0.2">
      <c r="A96" s="98" t="str">
        <f t="array" ref="A96">IFERROR(INDEX('Annex 2 Designated EHV charges'!$D$11:$D$58, MATCH(0, IF(ISBLANK('Annex 2 Designated EHV charges'!$D$11:$D$58),1, COUNTIF(A$4:$A95, 'Annex 2 Designated EHV charges'!$D$11:$D$58)), 0)),"")</f>
        <v/>
      </c>
      <c r="B96" s="97" t="str">
        <f>IF($A96="","",VLOOKUP($A96,'Annex 2 Designated EHV charges'!$D:$O,2,0))</f>
        <v/>
      </c>
      <c r="C96" s="98" t="str">
        <f>IF($A96="","",VLOOKUP($A96,'Annex 2 Designated EHV charges'!$D:$O,3,0))</f>
        <v/>
      </c>
      <c r="D96" s="97" t="str">
        <f>IF($A96="","",VLOOKUP($A96,'Annex 2 Designated EHV charges'!$D:$O,4,0))</f>
        <v/>
      </c>
      <c r="E96" s="99" t="str">
        <f>IFERROR(IF(VLOOKUP($A96,'Annex 2 Designated EHV charges'!$D:$P,10,FALSE)=0,"",VLOOKUP($A96,'Annex 2 Designated EHV charges'!$D:$P,10,FALSE)),"")</f>
        <v/>
      </c>
      <c r="F96" s="100" t="str">
        <f>IFERROR(IF(VLOOKUP($A96,'Annex 2 Designated EHV charges'!$D:$P,11,FALSE)=0,"",VLOOKUP($A96,'Annex 2 Designated EHV charges'!$D:$P,11,FALSE)),"")</f>
        <v/>
      </c>
      <c r="G96" s="101" t="str">
        <f>IFERROR(IF(VLOOKUP($A96,'Annex 2 Designated EHV charges'!$D:$P,12,FALSE)=0,"",VLOOKUP($A96,'Annex 2 Designated EHV charges'!$D:$P,12,FALSE)),"")</f>
        <v/>
      </c>
      <c r="H96" s="101" t="str">
        <f>IFERROR(IF(VLOOKUP($A96,'Annex 2 Designated EHV charges'!$D:$P,13,FALSE)=0,"",VLOOKUP($A96,'Annex 2 Designated EHV charges'!$D:$P,13,FALSE)),"")</f>
        <v/>
      </c>
    </row>
    <row r="97" spans="1:8" ht="12.75" customHeight="1" x14ac:dyDescent="0.2">
      <c r="A97" s="98" t="str">
        <f t="array" ref="A97">IFERROR(INDEX('Annex 2 Designated EHV charges'!$D$11:$D$58, MATCH(0, IF(ISBLANK('Annex 2 Designated EHV charges'!$D$11:$D$58),1, COUNTIF(A$4:$A96, 'Annex 2 Designated EHV charges'!$D$11:$D$58)), 0)),"")</f>
        <v/>
      </c>
      <c r="B97" s="97" t="str">
        <f>IF($A97="","",VLOOKUP($A97,'Annex 2 Designated EHV charges'!$D:$O,2,0))</f>
        <v/>
      </c>
      <c r="C97" s="98" t="str">
        <f>IF($A97="","",VLOOKUP($A97,'Annex 2 Designated EHV charges'!$D:$O,3,0))</f>
        <v/>
      </c>
      <c r="D97" s="97" t="str">
        <f>IF($A97="","",VLOOKUP($A97,'Annex 2 Designated EHV charges'!$D:$O,4,0))</f>
        <v/>
      </c>
      <c r="E97" s="99" t="str">
        <f>IFERROR(IF(VLOOKUP($A97,'Annex 2 Designated EHV charges'!$D:$P,10,FALSE)=0,"",VLOOKUP($A97,'Annex 2 Designated EHV charges'!$D:$P,10,FALSE)),"")</f>
        <v/>
      </c>
      <c r="F97" s="100" t="str">
        <f>IFERROR(IF(VLOOKUP($A97,'Annex 2 Designated EHV charges'!$D:$P,11,FALSE)=0,"",VLOOKUP($A97,'Annex 2 Designated EHV charges'!$D:$P,11,FALSE)),"")</f>
        <v/>
      </c>
      <c r="G97" s="101" t="str">
        <f>IFERROR(IF(VLOOKUP($A97,'Annex 2 Designated EHV charges'!$D:$P,12,FALSE)=0,"",VLOOKUP($A97,'Annex 2 Designated EHV charges'!$D:$P,12,FALSE)),"")</f>
        <v/>
      </c>
      <c r="H97" s="101" t="str">
        <f>IFERROR(IF(VLOOKUP($A97,'Annex 2 Designated EHV charges'!$D:$P,13,FALSE)=0,"",VLOOKUP($A97,'Annex 2 Designated EHV charges'!$D:$P,13,FALSE)),"")</f>
        <v/>
      </c>
    </row>
    <row r="98" spans="1:8" ht="12.75" customHeight="1" x14ac:dyDescent="0.2">
      <c r="A98" s="98" t="str">
        <f t="array" ref="A98">IFERROR(INDEX('Annex 2 Designated EHV charges'!$D$11:$D$58, MATCH(0, IF(ISBLANK('Annex 2 Designated EHV charges'!$D$11:$D$58),1, COUNTIF(A$4:$A97, 'Annex 2 Designated EHV charges'!$D$11:$D$58)), 0)),"")</f>
        <v/>
      </c>
      <c r="B98" s="97" t="str">
        <f>IF($A98="","",VLOOKUP($A98,'Annex 2 Designated EHV charges'!$D:$O,2,0))</f>
        <v/>
      </c>
      <c r="C98" s="98" t="str">
        <f>IF($A98="","",VLOOKUP($A98,'Annex 2 Designated EHV charges'!$D:$O,3,0))</f>
        <v/>
      </c>
      <c r="D98" s="97" t="str">
        <f>IF($A98="","",VLOOKUP($A98,'Annex 2 Designated EHV charges'!$D:$O,4,0))</f>
        <v/>
      </c>
      <c r="E98" s="99" t="str">
        <f>IFERROR(IF(VLOOKUP($A98,'Annex 2 Designated EHV charges'!$D:$P,10,FALSE)=0,"",VLOOKUP($A98,'Annex 2 Designated EHV charges'!$D:$P,10,FALSE)),"")</f>
        <v/>
      </c>
      <c r="F98" s="100" t="str">
        <f>IFERROR(IF(VLOOKUP($A98,'Annex 2 Designated EHV charges'!$D:$P,11,FALSE)=0,"",VLOOKUP($A98,'Annex 2 Designated EHV charges'!$D:$P,11,FALSE)),"")</f>
        <v/>
      </c>
      <c r="G98" s="101" t="str">
        <f>IFERROR(IF(VLOOKUP($A98,'Annex 2 Designated EHV charges'!$D:$P,12,FALSE)=0,"",VLOOKUP($A98,'Annex 2 Designated EHV charges'!$D:$P,12,FALSE)),"")</f>
        <v/>
      </c>
      <c r="H98" s="101" t="str">
        <f>IFERROR(IF(VLOOKUP($A98,'Annex 2 Designated EHV charges'!$D:$P,13,FALSE)=0,"",VLOOKUP($A98,'Annex 2 Designated EHV charges'!$D:$P,13,FALSE)),"")</f>
        <v/>
      </c>
    </row>
    <row r="99" spans="1:8" ht="12.75" customHeight="1" x14ac:dyDescent="0.2">
      <c r="A99" s="98" t="str">
        <f t="array" ref="A99">IFERROR(INDEX('Annex 2 Designated EHV charges'!$D$11:$D$58, MATCH(0, IF(ISBLANK('Annex 2 Designated EHV charges'!$D$11:$D$58),1, COUNTIF(A$4:$A98, 'Annex 2 Designated EHV charges'!$D$11:$D$58)), 0)),"")</f>
        <v/>
      </c>
      <c r="B99" s="97" t="str">
        <f>IF($A99="","",VLOOKUP($A99,'Annex 2 Designated EHV charges'!$D:$O,2,0))</f>
        <v/>
      </c>
      <c r="C99" s="98" t="str">
        <f>IF($A99="","",VLOOKUP($A99,'Annex 2 Designated EHV charges'!$D:$O,3,0))</f>
        <v/>
      </c>
      <c r="D99" s="97" t="str">
        <f>IF($A99="","",VLOOKUP($A99,'Annex 2 Designated EHV charges'!$D:$O,4,0))</f>
        <v/>
      </c>
      <c r="E99" s="99" t="str">
        <f>IFERROR(IF(VLOOKUP($A99,'Annex 2 Designated EHV charges'!$D:$P,10,FALSE)=0,"",VLOOKUP($A99,'Annex 2 Designated EHV charges'!$D:$P,10,FALSE)),"")</f>
        <v/>
      </c>
      <c r="F99" s="100" t="str">
        <f>IFERROR(IF(VLOOKUP($A99,'Annex 2 Designated EHV charges'!$D:$P,11,FALSE)=0,"",VLOOKUP($A99,'Annex 2 Designated EHV charges'!$D:$P,11,FALSE)),"")</f>
        <v/>
      </c>
      <c r="G99" s="101" t="str">
        <f>IFERROR(IF(VLOOKUP($A99,'Annex 2 Designated EHV charges'!$D:$P,12,FALSE)=0,"",VLOOKUP($A99,'Annex 2 Designated EHV charges'!$D:$P,12,FALSE)),"")</f>
        <v/>
      </c>
      <c r="H99" s="101" t="str">
        <f>IFERROR(IF(VLOOKUP($A99,'Annex 2 Designated EHV charges'!$D:$P,13,FALSE)=0,"",VLOOKUP($A99,'Annex 2 Designated EHV charges'!$D:$P,13,FALSE)),"")</f>
        <v/>
      </c>
    </row>
    <row r="100" spans="1:8" ht="12.75" customHeight="1" x14ac:dyDescent="0.2">
      <c r="A100" s="98" t="str">
        <f t="array" ref="A100">IFERROR(INDEX('Annex 2 Designated EHV charges'!$D$11:$D$58, MATCH(0, IF(ISBLANK('Annex 2 Designated EHV charges'!$D$11:$D$58),1, COUNTIF(A$4:$A99, 'Annex 2 Designated EHV charges'!$D$11:$D$58)), 0)),"")</f>
        <v/>
      </c>
      <c r="B100" s="97" t="str">
        <f>IF($A100="","",VLOOKUP($A100,'Annex 2 Designated EHV charges'!$D:$O,2,0))</f>
        <v/>
      </c>
      <c r="C100" s="98" t="str">
        <f>IF($A100="","",VLOOKUP($A100,'Annex 2 Designated EHV charges'!$D:$O,3,0))</f>
        <v/>
      </c>
      <c r="D100" s="97" t="str">
        <f>IF($A100="","",VLOOKUP($A100,'Annex 2 Designated EHV charges'!$D:$O,4,0))</f>
        <v/>
      </c>
      <c r="E100" s="99" t="str">
        <f>IFERROR(IF(VLOOKUP($A100,'Annex 2 Designated EHV charges'!$D:$P,10,FALSE)=0,"",VLOOKUP($A100,'Annex 2 Designated EHV charges'!$D:$P,10,FALSE)),"")</f>
        <v/>
      </c>
      <c r="F100" s="100" t="str">
        <f>IFERROR(IF(VLOOKUP($A100,'Annex 2 Designated EHV charges'!$D:$P,11,FALSE)=0,"",VLOOKUP($A100,'Annex 2 Designated EHV charges'!$D:$P,11,FALSE)),"")</f>
        <v/>
      </c>
      <c r="G100" s="101" t="str">
        <f>IFERROR(IF(VLOOKUP($A100,'Annex 2 Designated EHV charges'!$D:$P,12,FALSE)=0,"",VLOOKUP($A100,'Annex 2 Designated EHV charges'!$D:$P,12,FALSE)),"")</f>
        <v/>
      </c>
      <c r="H100" s="101" t="str">
        <f>IFERROR(IF(VLOOKUP($A100,'Annex 2 Designated EHV charges'!$D:$P,13,FALSE)=0,"",VLOOKUP($A100,'Annex 2 Designated EHV charges'!$D:$P,13,FALSE)),"")</f>
        <v/>
      </c>
    </row>
    <row r="101" spans="1:8" ht="12.75" customHeight="1" x14ac:dyDescent="0.2">
      <c r="A101" s="98" t="str">
        <f t="array" ref="A101">IFERROR(INDEX('Annex 2 Designated EHV charges'!$D$11:$D$58, MATCH(0, IF(ISBLANK('Annex 2 Designated EHV charges'!$D$11:$D$58),1, COUNTIF(A$4:$A100, 'Annex 2 Designated EHV charges'!$D$11:$D$58)), 0)),"")</f>
        <v/>
      </c>
      <c r="B101" s="97" t="str">
        <f>IF($A101="","",VLOOKUP($A101,'Annex 2 Designated EHV charges'!$D:$O,2,0))</f>
        <v/>
      </c>
      <c r="C101" s="98" t="str">
        <f>IF($A101="","",VLOOKUP($A101,'Annex 2 Designated EHV charges'!$D:$O,3,0))</f>
        <v/>
      </c>
      <c r="D101" s="97" t="str">
        <f>IF($A101="","",VLOOKUP($A101,'Annex 2 Designated EHV charges'!$D:$O,4,0))</f>
        <v/>
      </c>
      <c r="E101" s="99" t="str">
        <f>IFERROR(IF(VLOOKUP($A101,'Annex 2 Designated EHV charges'!$D:$P,10,FALSE)=0,"",VLOOKUP($A101,'Annex 2 Designated EHV charges'!$D:$P,10,FALSE)),"")</f>
        <v/>
      </c>
      <c r="F101" s="100" t="str">
        <f>IFERROR(IF(VLOOKUP($A101,'Annex 2 Designated EHV charges'!$D:$P,11,FALSE)=0,"",VLOOKUP($A101,'Annex 2 Designated EHV charges'!$D:$P,11,FALSE)),"")</f>
        <v/>
      </c>
      <c r="G101" s="101" t="str">
        <f>IFERROR(IF(VLOOKUP($A101,'Annex 2 Designated EHV charges'!$D:$P,12,FALSE)=0,"",VLOOKUP($A101,'Annex 2 Designated EHV charges'!$D:$P,12,FALSE)),"")</f>
        <v/>
      </c>
      <c r="H101" s="101" t="str">
        <f>IFERROR(IF(VLOOKUP($A101,'Annex 2 Designated EHV charges'!$D:$P,13,FALSE)=0,"",VLOOKUP($A101,'Annex 2 Designated EHV charges'!$D:$P,13,FALSE)),"")</f>
        <v/>
      </c>
    </row>
    <row r="102" spans="1:8" ht="12.75" customHeight="1" x14ac:dyDescent="0.2">
      <c r="A102" s="98" t="str">
        <f t="array" ref="A102">IFERROR(INDEX('Annex 2 Designated EHV charges'!$D$11:$D$58, MATCH(0, IF(ISBLANK('Annex 2 Designated EHV charges'!$D$11:$D$58),1, COUNTIF(A$4:$A101, 'Annex 2 Designated EHV charges'!$D$11:$D$58)), 0)),"")</f>
        <v/>
      </c>
      <c r="B102" s="97" t="str">
        <f>IF($A102="","",VLOOKUP($A102,'Annex 2 Designated EHV charges'!$D:$O,2,0))</f>
        <v/>
      </c>
      <c r="C102" s="98" t="str">
        <f>IF($A102="","",VLOOKUP($A102,'Annex 2 Designated EHV charges'!$D:$O,3,0))</f>
        <v/>
      </c>
      <c r="D102" s="97" t="str">
        <f>IF($A102="","",VLOOKUP($A102,'Annex 2 Designated EHV charges'!$D:$O,4,0))</f>
        <v/>
      </c>
      <c r="E102" s="99" t="str">
        <f>IFERROR(IF(VLOOKUP($A102,'Annex 2 Designated EHV charges'!$D:$P,10,FALSE)=0,"",VLOOKUP($A102,'Annex 2 Designated EHV charges'!$D:$P,10,FALSE)),"")</f>
        <v/>
      </c>
      <c r="F102" s="100" t="str">
        <f>IFERROR(IF(VLOOKUP($A102,'Annex 2 Designated EHV charges'!$D:$P,11,FALSE)=0,"",VLOOKUP($A102,'Annex 2 Designated EHV charges'!$D:$P,11,FALSE)),"")</f>
        <v/>
      </c>
      <c r="G102" s="101" t="str">
        <f>IFERROR(IF(VLOOKUP($A102,'Annex 2 Designated EHV charges'!$D:$P,12,FALSE)=0,"",VLOOKUP($A102,'Annex 2 Designated EHV charges'!$D:$P,12,FALSE)),"")</f>
        <v/>
      </c>
      <c r="H102" s="101" t="str">
        <f>IFERROR(IF(VLOOKUP($A102,'Annex 2 Designated EHV charges'!$D:$P,13,FALSE)=0,"",VLOOKUP($A102,'Annex 2 Designated EHV charges'!$D:$P,13,FALSE)),"")</f>
        <v/>
      </c>
    </row>
    <row r="103" spans="1:8" ht="12.75" customHeight="1" x14ac:dyDescent="0.2">
      <c r="A103" s="98" t="str">
        <f t="array" ref="A103">IFERROR(INDEX('Annex 2 Designated EHV charges'!$D$11:$D$58, MATCH(0, IF(ISBLANK('Annex 2 Designated EHV charges'!$D$11:$D$58),1, COUNTIF(A$4:$A102, 'Annex 2 Designated EHV charges'!$D$11:$D$58)), 0)),"")</f>
        <v/>
      </c>
      <c r="B103" s="97" t="str">
        <f>IF($A103="","",VLOOKUP($A103,'Annex 2 Designated EHV charges'!$D:$O,2,0))</f>
        <v/>
      </c>
      <c r="C103" s="98" t="str">
        <f>IF($A103="","",VLOOKUP($A103,'Annex 2 Designated EHV charges'!$D:$O,3,0))</f>
        <v/>
      </c>
      <c r="D103" s="97" t="str">
        <f>IF($A103="","",VLOOKUP($A103,'Annex 2 Designated EHV charges'!$D:$O,4,0))</f>
        <v/>
      </c>
      <c r="E103" s="99" t="str">
        <f>IFERROR(IF(VLOOKUP($A103,'Annex 2 Designated EHV charges'!$D:$P,10,FALSE)=0,"",VLOOKUP($A103,'Annex 2 Designated EHV charges'!$D:$P,10,FALSE)),"")</f>
        <v/>
      </c>
      <c r="F103" s="100" t="str">
        <f>IFERROR(IF(VLOOKUP($A103,'Annex 2 Designated EHV charges'!$D:$P,11,FALSE)=0,"",VLOOKUP($A103,'Annex 2 Designated EHV charges'!$D:$P,11,FALSE)),"")</f>
        <v/>
      </c>
      <c r="G103" s="101" t="str">
        <f>IFERROR(IF(VLOOKUP($A103,'Annex 2 Designated EHV charges'!$D:$P,12,FALSE)=0,"",VLOOKUP($A103,'Annex 2 Designated EHV charges'!$D:$P,12,FALSE)),"")</f>
        <v/>
      </c>
      <c r="H103" s="101" t="str">
        <f>IFERROR(IF(VLOOKUP($A103,'Annex 2 Designated EHV charges'!$D:$P,13,FALSE)=0,"",VLOOKUP($A103,'Annex 2 Designated EHV charges'!$D:$P,13,FALSE)),"")</f>
        <v/>
      </c>
    </row>
    <row r="104" spans="1:8" ht="12.75" customHeight="1" x14ac:dyDescent="0.2">
      <c r="A104" s="98" t="str">
        <f t="array" ref="A104">IFERROR(INDEX('Annex 2 Designated EHV charges'!$D$11:$D$58, MATCH(0, IF(ISBLANK('Annex 2 Designated EHV charges'!$D$11:$D$58),1, COUNTIF(A$4:$A103, 'Annex 2 Designated EHV charges'!$D$11:$D$58)), 0)),"")</f>
        <v/>
      </c>
      <c r="B104" s="97" t="str">
        <f>IF($A104="","",VLOOKUP($A104,'Annex 2 Designated EHV charges'!$D:$O,2,0))</f>
        <v/>
      </c>
      <c r="C104" s="98" t="str">
        <f>IF($A104="","",VLOOKUP($A104,'Annex 2 Designated EHV charges'!$D:$O,3,0))</f>
        <v/>
      </c>
      <c r="D104" s="97" t="str">
        <f>IF($A104="","",VLOOKUP($A104,'Annex 2 Designated EHV charges'!$D:$O,4,0))</f>
        <v/>
      </c>
      <c r="E104" s="99" t="str">
        <f>IFERROR(IF(VLOOKUP($A104,'Annex 2 Designated EHV charges'!$D:$P,10,FALSE)=0,"",VLOOKUP($A104,'Annex 2 Designated EHV charges'!$D:$P,10,FALSE)),"")</f>
        <v/>
      </c>
      <c r="F104" s="100" t="str">
        <f>IFERROR(IF(VLOOKUP($A104,'Annex 2 Designated EHV charges'!$D:$P,11,FALSE)=0,"",VLOOKUP($A104,'Annex 2 Designated EHV charges'!$D:$P,11,FALSE)),"")</f>
        <v/>
      </c>
      <c r="G104" s="101" t="str">
        <f>IFERROR(IF(VLOOKUP($A104,'Annex 2 Designated EHV charges'!$D:$P,12,FALSE)=0,"",VLOOKUP($A104,'Annex 2 Designated EHV charges'!$D:$P,12,FALSE)),"")</f>
        <v/>
      </c>
      <c r="H104" s="101" t="str">
        <f>IFERROR(IF(VLOOKUP($A104,'Annex 2 Designated EHV charges'!$D:$P,13,FALSE)=0,"",VLOOKUP($A104,'Annex 2 Designated EHV charges'!$D:$P,13,FALSE)),"")</f>
        <v/>
      </c>
    </row>
    <row r="105" spans="1:8" ht="12.75" customHeight="1" x14ac:dyDescent="0.2">
      <c r="A105" s="98" t="str">
        <f t="array" ref="A105">IFERROR(INDEX('Annex 2 Designated EHV charges'!$D$11:$D$58, MATCH(0, IF(ISBLANK('Annex 2 Designated EHV charges'!$D$11:$D$58),1, COUNTIF(A$4:$A104, 'Annex 2 Designated EHV charges'!$D$11:$D$58)), 0)),"")</f>
        <v/>
      </c>
      <c r="B105" s="97" t="str">
        <f>IF($A105="","",VLOOKUP($A105,'Annex 2 Designated EHV charges'!$D:$O,2,0))</f>
        <v/>
      </c>
      <c r="C105" s="98" t="str">
        <f>IF($A105="","",VLOOKUP($A105,'Annex 2 Designated EHV charges'!$D:$O,3,0))</f>
        <v/>
      </c>
      <c r="D105" s="97" t="str">
        <f>IF($A105="","",VLOOKUP($A105,'Annex 2 Designated EHV charges'!$D:$O,4,0))</f>
        <v/>
      </c>
      <c r="E105" s="99" t="str">
        <f>IFERROR(IF(VLOOKUP($A105,'Annex 2 Designated EHV charges'!$D:$P,10,FALSE)=0,"",VLOOKUP($A105,'Annex 2 Designated EHV charges'!$D:$P,10,FALSE)),"")</f>
        <v/>
      </c>
      <c r="F105" s="100" t="str">
        <f>IFERROR(IF(VLOOKUP($A105,'Annex 2 Designated EHV charges'!$D:$P,11,FALSE)=0,"",VLOOKUP($A105,'Annex 2 Designated EHV charges'!$D:$P,11,FALSE)),"")</f>
        <v/>
      </c>
      <c r="G105" s="101" t="str">
        <f>IFERROR(IF(VLOOKUP($A105,'Annex 2 Designated EHV charges'!$D:$P,12,FALSE)=0,"",VLOOKUP($A105,'Annex 2 Designated EHV charges'!$D:$P,12,FALSE)),"")</f>
        <v/>
      </c>
      <c r="H105" s="101" t="str">
        <f>IFERROR(IF(VLOOKUP($A105,'Annex 2 Designated EHV charges'!$D:$P,13,FALSE)=0,"",VLOOKUP($A105,'Annex 2 Designated EHV charges'!$D:$P,13,FALSE)),"")</f>
        <v/>
      </c>
    </row>
    <row r="106" spans="1:8" ht="12.75" customHeight="1" x14ac:dyDescent="0.2">
      <c r="A106" s="98" t="str">
        <f t="array" ref="A106">IFERROR(INDEX('Annex 2 Designated EHV charges'!$D$11:$D$58, MATCH(0, IF(ISBLANK('Annex 2 Designated EHV charges'!$D$11:$D$58),1, COUNTIF(A$4:$A105, 'Annex 2 Designated EHV charges'!$D$11:$D$58)), 0)),"")</f>
        <v/>
      </c>
      <c r="B106" s="97" t="str">
        <f>IF($A106="","",VLOOKUP($A106,'Annex 2 Designated EHV charges'!$D:$O,2,0))</f>
        <v/>
      </c>
      <c r="C106" s="98" t="str">
        <f>IF($A106="","",VLOOKUP($A106,'Annex 2 Designated EHV charges'!$D:$O,3,0))</f>
        <v/>
      </c>
      <c r="D106" s="97" t="str">
        <f>IF($A106="","",VLOOKUP($A106,'Annex 2 Designated EHV charges'!$D:$O,4,0))</f>
        <v/>
      </c>
      <c r="E106" s="99" t="str">
        <f>IFERROR(IF(VLOOKUP($A106,'Annex 2 Designated EHV charges'!$D:$P,10,FALSE)=0,"",VLOOKUP($A106,'Annex 2 Designated EHV charges'!$D:$P,10,FALSE)),"")</f>
        <v/>
      </c>
      <c r="F106" s="100" t="str">
        <f>IFERROR(IF(VLOOKUP($A106,'Annex 2 Designated EHV charges'!$D:$P,11,FALSE)=0,"",VLOOKUP($A106,'Annex 2 Designated EHV charges'!$D:$P,11,FALSE)),"")</f>
        <v/>
      </c>
      <c r="G106" s="101" t="str">
        <f>IFERROR(IF(VLOOKUP($A106,'Annex 2 Designated EHV charges'!$D:$P,12,FALSE)=0,"",VLOOKUP($A106,'Annex 2 Designated EHV charges'!$D:$P,12,FALSE)),"")</f>
        <v/>
      </c>
      <c r="H106" s="101" t="str">
        <f>IFERROR(IF(VLOOKUP($A106,'Annex 2 Designated EHV charges'!$D:$P,13,FALSE)=0,"",VLOOKUP($A106,'Annex 2 Designated EHV charges'!$D:$P,13,FALSE)),"")</f>
        <v/>
      </c>
    </row>
    <row r="107" spans="1:8" ht="12.75" customHeight="1" x14ac:dyDescent="0.2">
      <c r="A107" s="98" t="str">
        <f t="array" ref="A107">IFERROR(INDEX('Annex 2 Designated EHV charges'!$D$11:$D$58, MATCH(0, IF(ISBLANK('Annex 2 Designated EHV charges'!$D$11:$D$58),1, COUNTIF(A$4:$A106, 'Annex 2 Designated EHV charges'!$D$11:$D$58)), 0)),"")</f>
        <v/>
      </c>
      <c r="B107" s="97" t="str">
        <f>IF($A107="","",VLOOKUP($A107,'Annex 2 Designated EHV charges'!$D:$O,2,0))</f>
        <v/>
      </c>
      <c r="C107" s="98" t="str">
        <f>IF($A107="","",VLOOKUP($A107,'Annex 2 Designated EHV charges'!$D:$O,3,0))</f>
        <v/>
      </c>
      <c r="D107" s="97" t="str">
        <f>IF($A107="","",VLOOKUP($A107,'Annex 2 Designated EHV charges'!$D:$O,4,0))</f>
        <v/>
      </c>
      <c r="E107" s="99" t="str">
        <f>IFERROR(IF(VLOOKUP($A107,'Annex 2 Designated EHV charges'!$D:$P,10,FALSE)=0,"",VLOOKUP($A107,'Annex 2 Designated EHV charges'!$D:$P,10,FALSE)),"")</f>
        <v/>
      </c>
      <c r="F107" s="100" t="str">
        <f>IFERROR(IF(VLOOKUP($A107,'Annex 2 Designated EHV charges'!$D:$P,11,FALSE)=0,"",VLOOKUP($A107,'Annex 2 Designated EHV charges'!$D:$P,11,FALSE)),"")</f>
        <v/>
      </c>
      <c r="G107" s="101" t="str">
        <f>IFERROR(IF(VLOOKUP($A107,'Annex 2 Designated EHV charges'!$D:$P,12,FALSE)=0,"",VLOOKUP($A107,'Annex 2 Designated EHV charges'!$D:$P,12,FALSE)),"")</f>
        <v/>
      </c>
      <c r="H107" s="101" t="str">
        <f>IFERROR(IF(VLOOKUP($A107,'Annex 2 Designated EHV charges'!$D:$P,13,FALSE)=0,"",VLOOKUP($A107,'Annex 2 Designated EHV charges'!$D:$P,13,FALSE)),"")</f>
        <v/>
      </c>
    </row>
    <row r="108" spans="1:8" ht="12.75" customHeight="1" x14ac:dyDescent="0.2">
      <c r="A108" s="98" t="str">
        <f t="array" ref="A108">IFERROR(INDEX('Annex 2 Designated EHV charges'!$D$11:$D$58, MATCH(0, IF(ISBLANK('Annex 2 Designated EHV charges'!$D$11:$D$58),1, COUNTIF(A$4:$A107, 'Annex 2 Designated EHV charges'!$D$11:$D$58)), 0)),"")</f>
        <v/>
      </c>
      <c r="B108" s="97" t="str">
        <f>IF($A108="","",VLOOKUP($A108,'Annex 2 Designated EHV charges'!$D:$O,2,0))</f>
        <v/>
      </c>
      <c r="C108" s="98" t="str">
        <f>IF($A108="","",VLOOKUP($A108,'Annex 2 Designated EHV charges'!$D:$O,3,0))</f>
        <v/>
      </c>
      <c r="D108" s="97" t="str">
        <f>IF($A108="","",VLOOKUP($A108,'Annex 2 Designated EHV charges'!$D:$O,4,0))</f>
        <v/>
      </c>
      <c r="E108" s="99" t="str">
        <f>IFERROR(IF(VLOOKUP($A108,'Annex 2 Designated EHV charges'!$D:$P,10,FALSE)=0,"",VLOOKUP($A108,'Annex 2 Designated EHV charges'!$D:$P,10,FALSE)),"")</f>
        <v/>
      </c>
      <c r="F108" s="100" t="str">
        <f>IFERROR(IF(VLOOKUP($A108,'Annex 2 Designated EHV charges'!$D:$P,11,FALSE)=0,"",VLOOKUP($A108,'Annex 2 Designated EHV charges'!$D:$P,11,FALSE)),"")</f>
        <v/>
      </c>
      <c r="G108" s="101" t="str">
        <f>IFERROR(IF(VLOOKUP($A108,'Annex 2 Designated EHV charges'!$D:$P,12,FALSE)=0,"",VLOOKUP($A108,'Annex 2 Designated EHV charges'!$D:$P,12,FALSE)),"")</f>
        <v/>
      </c>
      <c r="H108" s="101" t="str">
        <f>IFERROR(IF(VLOOKUP($A108,'Annex 2 Designated EHV charges'!$D:$P,13,FALSE)=0,"",VLOOKUP($A108,'Annex 2 Designated EHV charges'!$D:$P,13,FALSE)),"")</f>
        <v/>
      </c>
    </row>
    <row r="109" spans="1:8" ht="12.75" customHeight="1" x14ac:dyDescent="0.2">
      <c r="A109" s="98" t="str">
        <f t="array" ref="A109">IFERROR(INDEX('Annex 2 Designated EHV charges'!$D$11:$D$58, MATCH(0, IF(ISBLANK('Annex 2 Designated EHV charges'!$D$11:$D$58),1, COUNTIF(A$4:$A108, 'Annex 2 Designated EHV charges'!$D$11:$D$58)), 0)),"")</f>
        <v/>
      </c>
      <c r="B109" s="97" t="str">
        <f>IF($A109="","",VLOOKUP($A109,'Annex 2 Designated EHV charges'!$D:$O,2,0))</f>
        <v/>
      </c>
      <c r="C109" s="98" t="str">
        <f>IF($A109="","",VLOOKUP($A109,'Annex 2 Designated EHV charges'!$D:$O,3,0))</f>
        <v/>
      </c>
      <c r="D109" s="97" t="str">
        <f>IF($A109="","",VLOOKUP($A109,'Annex 2 Designated EHV charges'!$D:$O,4,0))</f>
        <v/>
      </c>
      <c r="E109" s="99" t="str">
        <f>IFERROR(IF(VLOOKUP($A109,'Annex 2 Designated EHV charges'!$D:$P,10,FALSE)=0,"",VLOOKUP($A109,'Annex 2 Designated EHV charges'!$D:$P,10,FALSE)),"")</f>
        <v/>
      </c>
      <c r="F109" s="100" t="str">
        <f>IFERROR(IF(VLOOKUP($A109,'Annex 2 Designated EHV charges'!$D:$P,11,FALSE)=0,"",VLOOKUP($A109,'Annex 2 Designated EHV charges'!$D:$P,11,FALSE)),"")</f>
        <v/>
      </c>
      <c r="G109" s="101" t="str">
        <f>IFERROR(IF(VLOOKUP($A109,'Annex 2 Designated EHV charges'!$D:$P,12,FALSE)=0,"",VLOOKUP($A109,'Annex 2 Designated EHV charges'!$D:$P,12,FALSE)),"")</f>
        <v/>
      </c>
      <c r="H109" s="101" t="str">
        <f>IFERROR(IF(VLOOKUP($A109,'Annex 2 Designated EHV charges'!$D:$P,13,FALSE)=0,"",VLOOKUP($A109,'Annex 2 Designated EHV charges'!$D:$P,13,FALSE)),"")</f>
        <v/>
      </c>
    </row>
    <row r="110" spans="1:8" ht="12.75" customHeight="1" x14ac:dyDescent="0.2">
      <c r="A110" s="98" t="str">
        <f t="array" ref="A110">IFERROR(INDEX('Annex 2 Designated EHV charges'!$D$11:$D$58, MATCH(0, IF(ISBLANK('Annex 2 Designated EHV charges'!$D$11:$D$58),1, COUNTIF(A$4:$A109, 'Annex 2 Designated EHV charges'!$D$11:$D$58)), 0)),"")</f>
        <v/>
      </c>
      <c r="B110" s="97" t="str">
        <f>IF($A110="","",VLOOKUP($A110,'Annex 2 Designated EHV charges'!$D:$O,2,0))</f>
        <v/>
      </c>
      <c r="C110" s="98" t="str">
        <f>IF($A110="","",VLOOKUP($A110,'Annex 2 Designated EHV charges'!$D:$O,3,0))</f>
        <v/>
      </c>
      <c r="D110" s="97" t="str">
        <f>IF($A110="","",VLOOKUP($A110,'Annex 2 Designated EHV charges'!$D:$O,4,0))</f>
        <v/>
      </c>
      <c r="E110" s="99" t="str">
        <f>IFERROR(IF(VLOOKUP($A110,'Annex 2 Designated EHV charges'!$D:$P,10,FALSE)=0,"",VLOOKUP($A110,'Annex 2 Designated EHV charges'!$D:$P,10,FALSE)),"")</f>
        <v/>
      </c>
      <c r="F110" s="100" t="str">
        <f>IFERROR(IF(VLOOKUP($A110,'Annex 2 Designated EHV charges'!$D:$P,11,FALSE)=0,"",VLOOKUP($A110,'Annex 2 Designated EHV charges'!$D:$P,11,FALSE)),"")</f>
        <v/>
      </c>
      <c r="G110" s="101" t="str">
        <f>IFERROR(IF(VLOOKUP($A110,'Annex 2 Designated EHV charges'!$D:$P,12,FALSE)=0,"",VLOOKUP($A110,'Annex 2 Designated EHV charges'!$D:$P,12,FALSE)),"")</f>
        <v/>
      </c>
      <c r="H110" s="101" t="str">
        <f>IFERROR(IF(VLOOKUP($A110,'Annex 2 Designated EHV charges'!$D:$P,13,FALSE)=0,"",VLOOKUP($A110,'Annex 2 Designated EHV charges'!$D:$P,13,FALSE)),"")</f>
        <v/>
      </c>
    </row>
    <row r="111" spans="1:8" ht="12.75" customHeight="1" x14ac:dyDescent="0.2">
      <c r="A111" s="98" t="str">
        <f t="array" ref="A111">IFERROR(INDEX('Annex 2 Designated EHV charges'!$D$11:$D$58, MATCH(0, IF(ISBLANK('Annex 2 Designated EHV charges'!$D$11:$D$58),1, COUNTIF(A$4:$A110, 'Annex 2 Designated EHV charges'!$D$11:$D$58)), 0)),"")</f>
        <v/>
      </c>
      <c r="B111" s="97" t="str">
        <f>IF($A111="","",VLOOKUP($A111,'Annex 2 Designated EHV charges'!$D:$O,2,0))</f>
        <v/>
      </c>
      <c r="C111" s="98" t="str">
        <f>IF($A111="","",VLOOKUP($A111,'Annex 2 Designated EHV charges'!$D:$O,3,0))</f>
        <v/>
      </c>
      <c r="D111" s="97" t="str">
        <f>IF($A111="","",VLOOKUP($A111,'Annex 2 Designated EHV charges'!$D:$O,4,0))</f>
        <v/>
      </c>
      <c r="E111" s="99" t="str">
        <f>IFERROR(IF(VLOOKUP($A111,'Annex 2 Designated EHV charges'!$D:$P,10,FALSE)=0,"",VLOOKUP($A111,'Annex 2 Designated EHV charges'!$D:$P,10,FALSE)),"")</f>
        <v/>
      </c>
      <c r="F111" s="100" t="str">
        <f>IFERROR(IF(VLOOKUP($A111,'Annex 2 Designated EHV charges'!$D:$P,11,FALSE)=0,"",VLOOKUP($A111,'Annex 2 Designated EHV charges'!$D:$P,11,FALSE)),"")</f>
        <v/>
      </c>
      <c r="G111" s="101" t="str">
        <f>IFERROR(IF(VLOOKUP($A111,'Annex 2 Designated EHV charges'!$D:$P,12,FALSE)=0,"",VLOOKUP($A111,'Annex 2 Designated EHV charges'!$D:$P,12,FALSE)),"")</f>
        <v/>
      </c>
      <c r="H111" s="101" t="str">
        <f>IFERROR(IF(VLOOKUP($A111,'Annex 2 Designated EHV charges'!$D:$P,13,FALSE)=0,"",VLOOKUP($A111,'Annex 2 Designated EHV charges'!$D:$P,13,FALSE)),"")</f>
        <v/>
      </c>
    </row>
    <row r="112" spans="1:8" ht="12.75" customHeight="1" x14ac:dyDescent="0.2">
      <c r="A112" s="98" t="str">
        <f t="array" ref="A112">IFERROR(INDEX('Annex 2 Designated EHV charges'!$D$11:$D$58, MATCH(0, IF(ISBLANK('Annex 2 Designated EHV charges'!$D$11:$D$58),1, COUNTIF(A$4:$A111, 'Annex 2 Designated EHV charges'!$D$11:$D$58)), 0)),"")</f>
        <v/>
      </c>
      <c r="B112" s="97" t="str">
        <f>IF($A112="","",VLOOKUP($A112,'Annex 2 Designated EHV charges'!$D:$O,2,0))</f>
        <v/>
      </c>
      <c r="C112" s="98" t="str">
        <f>IF($A112="","",VLOOKUP($A112,'Annex 2 Designated EHV charges'!$D:$O,3,0))</f>
        <v/>
      </c>
      <c r="D112" s="97" t="str">
        <f>IF($A112="","",VLOOKUP($A112,'Annex 2 Designated EHV charges'!$D:$O,4,0))</f>
        <v/>
      </c>
      <c r="E112" s="99" t="str">
        <f>IFERROR(IF(VLOOKUP($A112,'Annex 2 Designated EHV charges'!$D:$P,10,FALSE)=0,"",VLOOKUP($A112,'Annex 2 Designated EHV charges'!$D:$P,10,FALSE)),"")</f>
        <v/>
      </c>
      <c r="F112" s="100" t="str">
        <f>IFERROR(IF(VLOOKUP($A112,'Annex 2 Designated EHV charges'!$D:$P,11,FALSE)=0,"",VLOOKUP($A112,'Annex 2 Designated EHV charges'!$D:$P,11,FALSE)),"")</f>
        <v/>
      </c>
      <c r="G112" s="101" t="str">
        <f>IFERROR(IF(VLOOKUP($A112,'Annex 2 Designated EHV charges'!$D:$P,12,FALSE)=0,"",VLOOKUP($A112,'Annex 2 Designated EHV charges'!$D:$P,12,FALSE)),"")</f>
        <v/>
      </c>
      <c r="H112" s="101" t="str">
        <f>IFERROR(IF(VLOOKUP($A112,'Annex 2 Designated EHV charges'!$D:$P,13,FALSE)=0,"",VLOOKUP($A112,'Annex 2 Designated EHV charges'!$D:$P,13,FALSE)),"")</f>
        <v/>
      </c>
    </row>
    <row r="113" spans="1:8" ht="12.75" customHeight="1" x14ac:dyDescent="0.2">
      <c r="A113" s="98" t="str">
        <f t="array" ref="A113">IFERROR(INDEX('Annex 2 Designated EHV charges'!$D$11:$D$58, MATCH(0, IF(ISBLANK('Annex 2 Designated EHV charges'!$D$11:$D$58),1, COUNTIF(A$4:$A112, 'Annex 2 Designated EHV charges'!$D$11:$D$58)), 0)),"")</f>
        <v/>
      </c>
      <c r="B113" s="97" t="str">
        <f>IF($A113="","",VLOOKUP($A113,'Annex 2 Designated EHV charges'!$D:$O,2,0))</f>
        <v/>
      </c>
      <c r="C113" s="98" t="str">
        <f>IF($A113="","",VLOOKUP($A113,'Annex 2 Designated EHV charges'!$D:$O,3,0))</f>
        <v/>
      </c>
      <c r="D113" s="97" t="str">
        <f>IF($A113="","",VLOOKUP($A113,'Annex 2 Designated EHV charges'!$D:$O,4,0))</f>
        <v/>
      </c>
      <c r="E113" s="99" t="str">
        <f>IFERROR(IF(VLOOKUP($A113,'Annex 2 Designated EHV charges'!$D:$P,10,FALSE)=0,"",VLOOKUP($A113,'Annex 2 Designated EHV charges'!$D:$P,10,FALSE)),"")</f>
        <v/>
      </c>
      <c r="F113" s="100" t="str">
        <f>IFERROR(IF(VLOOKUP($A113,'Annex 2 Designated EHV charges'!$D:$P,11,FALSE)=0,"",VLOOKUP($A113,'Annex 2 Designated EHV charges'!$D:$P,11,FALSE)),"")</f>
        <v/>
      </c>
      <c r="G113" s="101" t="str">
        <f>IFERROR(IF(VLOOKUP($A113,'Annex 2 Designated EHV charges'!$D:$P,12,FALSE)=0,"",VLOOKUP($A113,'Annex 2 Designated EHV charges'!$D:$P,12,FALSE)),"")</f>
        <v/>
      </c>
      <c r="H113" s="101" t="str">
        <f>IFERROR(IF(VLOOKUP($A113,'Annex 2 Designated EHV charges'!$D:$P,13,FALSE)=0,"",VLOOKUP($A113,'Annex 2 Designated EHV charges'!$D:$P,13,FALSE)),"")</f>
        <v/>
      </c>
    </row>
    <row r="114" spans="1:8" ht="12.75" customHeight="1" x14ac:dyDescent="0.2">
      <c r="A114" s="98" t="str">
        <f t="array" ref="A114">IFERROR(INDEX('Annex 2 Designated EHV charges'!$D$11:$D$58, MATCH(0, IF(ISBLANK('Annex 2 Designated EHV charges'!$D$11:$D$58),1, COUNTIF(A$4:$A113, 'Annex 2 Designated EHV charges'!$D$11:$D$58)), 0)),"")</f>
        <v/>
      </c>
      <c r="B114" s="97" t="str">
        <f>IF($A114="","",VLOOKUP($A114,'Annex 2 Designated EHV charges'!$D:$O,2,0))</f>
        <v/>
      </c>
      <c r="C114" s="98" t="str">
        <f>IF($A114="","",VLOOKUP($A114,'Annex 2 Designated EHV charges'!$D:$O,3,0))</f>
        <v/>
      </c>
      <c r="D114" s="97" t="str">
        <f>IF($A114="","",VLOOKUP($A114,'Annex 2 Designated EHV charges'!$D:$O,4,0))</f>
        <v/>
      </c>
      <c r="E114" s="99" t="str">
        <f>IFERROR(IF(VLOOKUP($A114,'Annex 2 Designated EHV charges'!$D:$P,10,FALSE)=0,"",VLOOKUP($A114,'Annex 2 Designated EHV charges'!$D:$P,10,FALSE)),"")</f>
        <v/>
      </c>
      <c r="F114" s="100" t="str">
        <f>IFERROR(IF(VLOOKUP($A114,'Annex 2 Designated EHV charges'!$D:$P,11,FALSE)=0,"",VLOOKUP($A114,'Annex 2 Designated EHV charges'!$D:$P,11,FALSE)),"")</f>
        <v/>
      </c>
      <c r="G114" s="101" t="str">
        <f>IFERROR(IF(VLOOKUP($A114,'Annex 2 Designated EHV charges'!$D:$P,12,FALSE)=0,"",VLOOKUP($A114,'Annex 2 Designated EHV charges'!$D:$P,12,FALSE)),"")</f>
        <v/>
      </c>
      <c r="H114" s="101" t="str">
        <f>IFERROR(IF(VLOOKUP($A114,'Annex 2 Designated EHV charges'!$D:$P,13,FALSE)=0,"",VLOOKUP($A114,'Annex 2 Designated EHV charges'!$D:$P,13,FALSE)),"")</f>
        <v/>
      </c>
    </row>
    <row r="115" spans="1:8" ht="12.75" customHeight="1" x14ac:dyDescent="0.2">
      <c r="A115" s="98" t="str">
        <f t="array" ref="A115">IFERROR(INDEX('Annex 2 Designated EHV charges'!$D$11:$D$58, MATCH(0, IF(ISBLANK('Annex 2 Designated EHV charges'!$D$11:$D$58),1, COUNTIF(A$4:$A114, 'Annex 2 Designated EHV charges'!$D$11:$D$58)), 0)),"")</f>
        <v/>
      </c>
      <c r="B115" s="97" t="str">
        <f>IF($A115="","",VLOOKUP($A115,'Annex 2 Designated EHV charges'!$D:$O,2,0))</f>
        <v/>
      </c>
      <c r="C115" s="98" t="str">
        <f>IF($A115="","",VLOOKUP($A115,'Annex 2 Designated EHV charges'!$D:$O,3,0))</f>
        <v/>
      </c>
      <c r="D115" s="97" t="str">
        <f>IF($A115="","",VLOOKUP($A115,'Annex 2 Designated EHV charges'!$D:$O,4,0))</f>
        <v/>
      </c>
      <c r="E115" s="99" t="str">
        <f>IFERROR(IF(VLOOKUP($A115,'Annex 2 Designated EHV charges'!$D:$P,10,FALSE)=0,"",VLOOKUP($A115,'Annex 2 Designated EHV charges'!$D:$P,10,FALSE)),"")</f>
        <v/>
      </c>
      <c r="F115" s="100" t="str">
        <f>IFERROR(IF(VLOOKUP($A115,'Annex 2 Designated EHV charges'!$D:$P,11,FALSE)=0,"",VLOOKUP($A115,'Annex 2 Designated EHV charges'!$D:$P,11,FALSE)),"")</f>
        <v/>
      </c>
      <c r="G115" s="101" t="str">
        <f>IFERROR(IF(VLOOKUP($A115,'Annex 2 Designated EHV charges'!$D:$P,12,FALSE)=0,"",VLOOKUP($A115,'Annex 2 Designated EHV charges'!$D:$P,12,FALSE)),"")</f>
        <v/>
      </c>
      <c r="H115" s="101" t="str">
        <f>IFERROR(IF(VLOOKUP($A115,'Annex 2 Designated EHV charges'!$D:$P,13,FALSE)=0,"",VLOOKUP($A115,'Annex 2 Designated EHV charges'!$D:$P,13,FALSE)),"")</f>
        <v/>
      </c>
    </row>
    <row r="116" spans="1:8" ht="12.75" customHeight="1" x14ac:dyDescent="0.2">
      <c r="A116" s="98" t="str">
        <f t="array" ref="A116">IFERROR(INDEX('Annex 2 Designated EHV charges'!$D$11:$D$58, MATCH(0, IF(ISBLANK('Annex 2 Designated EHV charges'!$D$11:$D$58),1, COUNTIF(A$4:$A115, 'Annex 2 Designated EHV charges'!$D$11:$D$58)), 0)),"")</f>
        <v/>
      </c>
      <c r="B116" s="97" t="str">
        <f>IF($A116="","",VLOOKUP($A116,'Annex 2 Designated EHV charges'!$D:$O,2,0))</f>
        <v/>
      </c>
      <c r="C116" s="98" t="str">
        <f>IF($A116="","",VLOOKUP($A116,'Annex 2 Designated EHV charges'!$D:$O,3,0))</f>
        <v/>
      </c>
      <c r="D116" s="97" t="str">
        <f>IF($A116="","",VLOOKUP($A116,'Annex 2 Designated EHV charges'!$D:$O,4,0))</f>
        <v/>
      </c>
      <c r="E116" s="99" t="str">
        <f>IFERROR(IF(VLOOKUP($A116,'Annex 2 Designated EHV charges'!$D:$P,10,FALSE)=0,"",VLOOKUP($A116,'Annex 2 Designated EHV charges'!$D:$P,10,FALSE)),"")</f>
        <v/>
      </c>
      <c r="F116" s="100" t="str">
        <f>IFERROR(IF(VLOOKUP($A116,'Annex 2 Designated EHV charges'!$D:$P,11,FALSE)=0,"",VLOOKUP($A116,'Annex 2 Designated EHV charges'!$D:$P,11,FALSE)),"")</f>
        <v/>
      </c>
      <c r="G116" s="101" t="str">
        <f>IFERROR(IF(VLOOKUP($A116,'Annex 2 Designated EHV charges'!$D:$P,12,FALSE)=0,"",VLOOKUP($A116,'Annex 2 Designated EHV charges'!$D:$P,12,FALSE)),"")</f>
        <v/>
      </c>
      <c r="H116" s="101" t="str">
        <f>IFERROR(IF(VLOOKUP($A116,'Annex 2 Designated EHV charges'!$D:$P,13,FALSE)=0,"",VLOOKUP($A116,'Annex 2 Designated EHV charges'!$D:$P,13,FALSE)),"")</f>
        <v/>
      </c>
    </row>
    <row r="117" spans="1:8" ht="12.75" customHeight="1" x14ac:dyDescent="0.2">
      <c r="A117" s="98" t="str">
        <f t="array" ref="A117">IFERROR(INDEX('Annex 2 Designated EHV charges'!$D$11:$D$58, MATCH(0, IF(ISBLANK('Annex 2 Designated EHV charges'!$D$11:$D$58),1, COUNTIF(A$4:$A116, 'Annex 2 Designated EHV charges'!$D$11:$D$58)), 0)),"")</f>
        <v/>
      </c>
      <c r="B117" s="97" t="str">
        <f>IF($A117="","",VLOOKUP($A117,'Annex 2 Designated EHV charges'!$D:$O,2,0))</f>
        <v/>
      </c>
      <c r="C117" s="98" t="str">
        <f>IF($A117="","",VLOOKUP($A117,'Annex 2 Designated EHV charges'!$D:$O,3,0))</f>
        <v/>
      </c>
      <c r="D117" s="97" t="str">
        <f>IF($A117="","",VLOOKUP($A117,'Annex 2 Designated EHV charges'!$D:$O,4,0))</f>
        <v/>
      </c>
      <c r="E117" s="99" t="str">
        <f>IFERROR(IF(VLOOKUP($A117,'Annex 2 Designated EHV charges'!$D:$P,10,FALSE)=0,"",VLOOKUP($A117,'Annex 2 Designated EHV charges'!$D:$P,10,FALSE)),"")</f>
        <v/>
      </c>
      <c r="F117" s="100" t="str">
        <f>IFERROR(IF(VLOOKUP($A117,'Annex 2 Designated EHV charges'!$D:$P,11,FALSE)=0,"",VLOOKUP($A117,'Annex 2 Designated EHV charges'!$D:$P,11,FALSE)),"")</f>
        <v/>
      </c>
      <c r="G117" s="101" t="str">
        <f>IFERROR(IF(VLOOKUP($A117,'Annex 2 Designated EHV charges'!$D:$P,12,FALSE)=0,"",VLOOKUP($A117,'Annex 2 Designated EHV charges'!$D:$P,12,FALSE)),"")</f>
        <v/>
      </c>
      <c r="H117" s="101" t="str">
        <f>IFERROR(IF(VLOOKUP($A117,'Annex 2 Designated EHV charges'!$D:$P,13,FALSE)=0,"",VLOOKUP($A117,'Annex 2 Designated EHV charges'!$D:$P,13,FALSE)),"")</f>
        <v/>
      </c>
    </row>
    <row r="118" spans="1:8" ht="12.75" customHeight="1" x14ac:dyDescent="0.2">
      <c r="A118" s="98" t="str">
        <f t="array" ref="A118">IFERROR(INDEX('Annex 2 Designated EHV charges'!$D$11:$D$58, MATCH(0, IF(ISBLANK('Annex 2 Designated EHV charges'!$D$11:$D$58),1, COUNTIF(A$4:$A117, 'Annex 2 Designated EHV charges'!$D$11:$D$58)), 0)),"")</f>
        <v/>
      </c>
      <c r="B118" s="97" t="str">
        <f>IF($A118="","",VLOOKUP($A118,'Annex 2 Designated EHV charges'!$D:$O,2,0))</f>
        <v/>
      </c>
      <c r="C118" s="98" t="str">
        <f>IF($A118="","",VLOOKUP($A118,'Annex 2 Designated EHV charges'!$D:$O,3,0))</f>
        <v/>
      </c>
      <c r="D118" s="97" t="str">
        <f>IF($A118="","",VLOOKUP($A118,'Annex 2 Designated EHV charges'!$D:$O,4,0))</f>
        <v/>
      </c>
      <c r="E118" s="99" t="str">
        <f>IFERROR(IF(VLOOKUP($A118,'Annex 2 Designated EHV charges'!$D:$P,10,FALSE)=0,"",VLOOKUP($A118,'Annex 2 Designated EHV charges'!$D:$P,10,FALSE)),"")</f>
        <v/>
      </c>
      <c r="F118" s="100" t="str">
        <f>IFERROR(IF(VLOOKUP($A118,'Annex 2 Designated EHV charges'!$D:$P,11,FALSE)=0,"",VLOOKUP($A118,'Annex 2 Designated EHV charges'!$D:$P,11,FALSE)),"")</f>
        <v/>
      </c>
      <c r="G118" s="101" t="str">
        <f>IFERROR(IF(VLOOKUP($A118,'Annex 2 Designated EHV charges'!$D:$P,12,FALSE)=0,"",VLOOKUP($A118,'Annex 2 Designated EHV charges'!$D:$P,12,FALSE)),"")</f>
        <v/>
      </c>
      <c r="H118" s="101" t="str">
        <f>IFERROR(IF(VLOOKUP($A118,'Annex 2 Designated EHV charges'!$D:$P,13,FALSE)=0,"",VLOOKUP($A118,'Annex 2 Designated EHV charges'!$D:$P,13,FALSE)),"")</f>
        <v/>
      </c>
    </row>
    <row r="119" spans="1:8" ht="12.75" customHeight="1" x14ac:dyDescent="0.2">
      <c r="A119" s="98" t="str">
        <f t="array" ref="A119">IFERROR(INDEX('Annex 2 Designated EHV charges'!$D$11:$D$58, MATCH(0, IF(ISBLANK('Annex 2 Designated EHV charges'!$D$11:$D$58),1, COUNTIF(A$4:$A118, 'Annex 2 Designated EHV charges'!$D$11:$D$58)), 0)),"")</f>
        <v/>
      </c>
      <c r="B119" s="97" t="str">
        <f>IF($A119="","",VLOOKUP($A119,'Annex 2 Designated EHV charges'!$D:$O,2,0))</f>
        <v/>
      </c>
      <c r="C119" s="98" t="str">
        <f>IF($A119="","",VLOOKUP($A119,'Annex 2 Designated EHV charges'!$D:$O,3,0))</f>
        <v/>
      </c>
      <c r="D119" s="97" t="str">
        <f>IF($A119="","",VLOOKUP($A119,'Annex 2 Designated EHV charges'!$D:$O,4,0))</f>
        <v/>
      </c>
      <c r="E119" s="99" t="str">
        <f>IFERROR(IF(VLOOKUP($A119,'Annex 2 Designated EHV charges'!$D:$P,10,FALSE)=0,"",VLOOKUP($A119,'Annex 2 Designated EHV charges'!$D:$P,10,FALSE)),"")</f>
        <v/>
      </c>
      <c r="F119" s="100" t="str">
        <f>IFERROR(IF(VLOOKUP($A119,'Annex 2 Designated EHV charges'!$D:$P,11,FALSE)=0,"",VLOOKUP($A119,'Annex 2 Designated EHV charges'!$D:$P,11,FALSE)),"")</f>
        <v/>
      </c>
      <c r="G119" s="101" t="str">
        <f>IFERROR(IF(VLOOKUP($A119,'Annex 2 Designated EHV charges'!$D:$P,12,FALSE)=0,"",VLOOKUP($A119,'Annex 2 Designated EHV charges'!$D:$P,12,FALSE)),"")</f>
        <v/>
      </c>
      <c r="H119" s="101" t="str">
        <f>IFERROR(IF(VLOOKUP($A119,'Annex 2 Designated EHV charges'!$D:$P,13,FALSE)=0,"",VLOOKUP($A119,'Annex 2 Designated EHV charges'!$D:$P,13,FALSE)),"")</f>
        <v/>
      </c>
    </row>
    <row r="120" spans="1:8" ht="12.75" customHeight="1" x14ac:dyDescent="0.2">
      <c r="A120" s="98" t="str">
        <f t="array" ref="A120">IFERROR(INDEX('Annex 2 Designated EHV charges'!$D$11:$D$58, MATCH(0, IF(ISBLANK('Annex 2 Designated EHV charges'!$D$11:$D$58),1, COUNTIF(A$4:$A119, 'Annex 2 Designated EHV charges'!$D$11:$D$58)), 0)),"")</f>
        <v/>
      </c>
      <c r="B120" s="97" t="str">
        <f>IF($A120="","",VLOOKUP($A120,'Annex 2 Designated EHV charges'!$D:$O,2,0))</f>
        <v/>
      </c>
      <c r="C120" s="98" t="str">
        <f>IF($A120="","",VLOOKUP($A120,'Annex 2 Designated EHV charges'!$D:$O,3,0))</f>
        <v/>
      </c>
      <c r="D120" s="97" t="str">
        <f>IF($A120="","",VLOOKUP($A120,'Annex 2 Designated EHV charges'!$D:$O,4,0))</f>
        <v/>
      </c>
      <c r="E120" s="99" t="str">
        <f>IFERROR(IF(VLOOKUP($A120,'Annex 2 Designated EHV charges'!$D:$P,10,FALSE)=0,"",VLOOKUP($A120,'Annex 2 Designated EHV charges'!$D:$P,10,FALSE)),"")</f>
        <v/>
      </c>
      <c r="F120" s="100" t="str">
        <f>IFERROR(IF(VLOOKUP($A120,'Annex 2 Designated EHV charges'!$D:$P,11,FALSE)=0,"",VLOOKUP($A120,'Annex 2 Designated EHV charges'!$D:$P,11,FALSE)),"")</f>
        <v/>
      </c>
      <c r="G120" s="101" t="str">
        <f>IFERROR(IF(VLOOKUP($A120,'Annex 2 Designated EHV charges'!$D:$P,12,FALSE)=0,"",VLOOKUP($A120,'Annex 2 Designated EHV charges'!$D:$P,12,FALSE)),"")</f>
        <v/>
      </c>
      <c r="H120" s="101" t="str">
        <f>IFERROR(IF(VLOOKUP($A120,'Annex 2 Designated EHV charges'!$D:$P,13,FALSE)=0,"",VLOOKUP($A120,'Annex 2 Designated EHV charges'!$D:$P,13,FALSE)),"")</f>
        <v/>
      </c>
    </row>
    <row r="121" spans="1:8" ht="12.75" customHeight="1" x14ac:dyDescent="0.2">
      <c r="A121" s="98" t="str">
        <f t="array" ref="A121">IFERROR(INDEX('Annex 2 Designated EHV charges'!$D$11:$D$58, MATCH(0, IF(ISBLANK('Annex 2 Designated EHV charges'!$D$11:$D$58),1, COUNTIF(A$4:$A120, 'Annex 2 Designated EHV charges'!$D$11:$D$58)), 0)),"")</f>
        <v/>
      </c>
      <c r="B121" s="97" t="str">
        <f>IF($A121="","",VLOOKUP($A121,'Annex 2 Designated EHV charges'!$D:$O,2,0))</f>
        <v/>
      </c>
      <c r="C121" s="98" t="str">
        <f>IF($A121="","",VLOOKUP($A121,'Annex 2 Designated EHV charges'!$D:$O,3,0))</f>
        <v/>
      </c>
      <c r="D121" s="97" t="str">
        <f>IF($A121="","",VLOOKUP($A121,'Annex 2 Designated EHV charges'!$D:$O,4,0))</f>
        <v/>
      </c>
      <c r="E121" s="99" t="str">
        <f>IFERROR(IF(VLOOKUP($A121,'Annex 2 Designated EHV charges'!$D:$P,10,FALSE)=0,"",VLOOKUP($A121,'Annex 2 Designated EHV charges'!$D:$P,10,FALSE)),"")</f>
        <v/>
      </c>
      <c r="F121" s="100" t="str">
        <f>IFERROR(IF(VLOOKUP($A121,'Annex 2 Designated EHV charges'!$D:$P,11,FALSE)=0,"",VLOOKUP($A121,'Annex 2 Designated EHV charges'!$D:$P,11,FALSE)),"")</f>
        <v/>
      </c>
      <c r="G121" s="101" t="str">
        <f>IFERROR(IF(VLOOKUP($A121,'Annex 2 Designated EHV charges'!$D:$P,12,FALSE)=0,"",VLOOKUP($A121,'Annex 2 Designated EHV charges'!$D:$P,12,FALSE)),"")</f>
        <v/>
      </c>
      <c r="H121" s="101" t="str">
        <f>IFERROR(IF(VLOOKUP($A121,'Annex 2 Designated EHV charges'!$D:$P,13,FALSE)=0,"",VLOOKUP($A121,'Annex 2 Designated EHV charges'!$D:$P,13,FALSE)),"")</f>
        <v/>
      </c>
    </row>
    <row r="122" spans="1:8" ht="12.75" customHeight="1" x14ac:dyDescent="0.2">
      <c r="A122" s="98" t="str">
        <f t="array" ref="A122">IFERROR(INDEX('Annex 2 Designated EHV charges'!$D$11:$D$58, MATCH(0, IF(ISBLANK('Annex 2 Designated EHV charges'!$D$11:$D$58),1, COUNTIF(A$4:$A121, 'Annex 2 Designated EHV charges'!$D$11:$D$58)), 0)),"")</f>
        <v/>
      </c>
      <c r="B122" s="97" t="str">
        <f>IF($A122="","",VLOOKUP($A122,'Annex 2 Designated EHV charges'!$D:$O,2,0))</f>
        <v/>
      </c>
      <c r="C122" s="98" t="str">
        <f>IF($A122="","",VLOOKUP($A122,'Annex 2 Designated EHV charges'!$D:$O,3,0))</f>
        <v/>
      </c>
      <c r="D122" s="97" t="str">
        <f>IF($A122="","",VLOOKUP($A122,'Annex 2 Designated EHV charges'!$D:$O,4,0))</f>
        <v/>
      </c>
      <c r="E122" s="99" t="str">
        <f>IFERROR(IF(VLOOKUP($A122,'Annex 2 Designated EHV charges'!$D:$P,10,FALSE)=0,"",VLOOKUP($A122,'Annex 2 Designated EHV charges'!$D:$P,10,FALSE)),"")</f>
        <v/>
      </c>
      <c r="F122" s="100" t="str">
        <f>IFERROR(IF(VLOOKUP($A122,'Annex 2 Designated EHV charges'!$D:$P,11,FALSE)=0,"",VLOOKUP($A122,'Annex 2 Designated EHV charges'!$D:$P,11,FALSE)),"")</f>
        <v/>
      </c>
      <c r="G122" s="101" t="str">
        <f>IFERROR(IF(VLOOKUP($A122,'Annex 2 Designated EHV charges'!$D:$P,12,FALSE)=0,"",VLOOKUP($A122,'Annex 2 Designated EHV charges'!$D:$P,12,FALSE)),"")</f>
        <v/>
      </c>
      <c r="H122" s="101" t="str">
        <f>IFERROR(IF(VLOOKUP($A122,'Annex 2 Designated EHV charges'!$D:$P,13,FALSE)=0,"",VLOOKUP($A122,'Annex 2 Designated EHV charges'!$D:$P,13,FALSE)),"")</f>
        <v/>
      </c>
    </row>
    <row r="123" spans="1:8" ht="12.75" customHeight="1" x14ac:dyDescent="0.2">
      <c r="A123" s="98" t="str">
        <f t="array" ref="A123">IFERROR(INDEX('Annex 2 Designated EHV charges'!$D$11:$D$58, MATCH(0, IF(ISBLANK('Annex 2 Designated EHV charges'!$D$11:$D$58),1, COUNTIF(A$4:$A122, 'Annex 2 Designated EHV charges'!$D$11:$D$58)), 0)),"")</f>
        <v/>
      </c>
      <c r="B123" s="97" t="str">
        <f>IF($A123="","",VLOOKUP($A123,'Annex 2 Designated EHV charges'!$D:$O,2,0))</f>
        <v/>
      </c>
      <c r="C123" s="98" t="str">
        <f>IF($A123="","",VLOOKUP($A123,'Annex 2 Designated EHV charges'!$D:$O,3,0))</f>
        <v/>
      </c>
      <c r="D123" s="97" t="str">
        <f>IF($A123="","",VLOOKUP($A123,'Annex 2 Designated EHV charges'!$D:$O,4,0))</f>
        <v/>
      </c>
      <c r="E123" s="99" t="str">
        <f>IFERROR(IF(VLOOKUP($A123,'Annex 2 Designated EHV charges'!$D:$P,10,FALSE)=0,"",VLOOKUP($A123,'Annex 2 Designated EHV charges'!$D:$P,10,FALSE)),"")</f>
        <v/>
      </c>
      <c r="F123" s="100" t="str">
        <f>IFERROR(IF(VLOOKUP($A123,'Annex 2 Designated EHV charges'!$D:$P,11,FALSE)=0,"",VLOOKUP($A123,'Annex 2 Designated EHV charges'!$D:$P,11,FALSE)),"")</f>
        <v/>
      </c>
      <c r="G123" s="101" t="str">
        <f>IFERROR(IF(VLOOKUP($A123,'Annex 2 Designated EHV charges'!$D:$P,12,FALSE)=0,"",VLOOKUP($A123,'Annex 2 Designated EHV charges'!$D:$P,12,FALSE)),"")</f>
        <v/>
      </c>
      <c r="H123" s="101" t="str">
        <f>IFERROR(IF(VLOOKUP($A123,'Annex 2 Designated EHV charges'!$D:$P,13,FALSE)=0,"",VLOOKUP($A123,'Annex 2 Designated EHV charges'!$D:$P,13,FALSE)),"")</f>
        <v/>
      </c>
    </row>
    <row r="124" spans="1:8" ht="12.75" customHeight="1" x14ac:dyDescent="0.2">
      <c r="A124" s="98" t="str">
        <f t="array" ref="A124">IFERROR(INDEX('Annex 2 Designated EHV charges'!$D$11:$D$58, MATCH(0, IF(ISBLANK('Annex 2 Designated EHV charges'!$D$11:$D$58),1, COUNTIF(A$4:$A123, 'Annex 2 Designated EHV charges'!$D$11:$D$58)), 0)),"")</f>
        <v/>
      </c>
      <c r="B124" s="97" t="str">
        <f>IF($A124="","",VLOOKUP($A124,'Annex 2 Designated EHV charges'!$D:$O,2,0))</f>
        <v/>
      </c>
      <c r="C124" s="98" t="str">
        <f>IF($A124="","",VLOOKUP($A124,'Annex 2 Designated EHV charges'!$D:$O,3,0))</f>
        <v/>
      </c>
      <c r="D124" s="97" t="str">
        <f>IF($A124="","",VLOOKUP($A124,'Annex 2 Designated EHV charges'!$D:$O,4,0))</f>
        <v/>
      </c>
      <c r="E124" s="99" t="str">
        <f>IFERROR(IF(VLOOKUP($A124,'Annex 2 Designated EHV charges'!$D:$P,10,FALSE)=0,"",VLOOKUP($A124,'Annex 2 Designated EHV charges'!$D:$P,10,FALSE)),"")</f>
        <v/>
      </c>
      <c r="F124" s="100" t="str">
        <f>IFERROR(IF(VLOOKUP($A124,'Annex 2 Designated EHV charges'!$D:$P,11,FALSE)=0,"",VLOOKUP($A124,'Annex 2 Designated EHV charges'!$D:$P,11,FALSE)),"")</f>
        <v/>
      </c>
      <c r="G124" s="101" t="str">
        <f>IFERROR(IF(VLOOKUP($A124,'Annex 2 Designated EHV charges'!$D:$P,12,FALSE)=0,"",VLOOKUP($A124,'Annex 2 Designated EHV charges'!$D:$P,12,FALSE)),"")</f>
        <v/>
      </c>
      <c r="H124" s="101" t="str">
        <f>IFERROR(IF(VLOOKUP($A124,'Annex 2 Designated EHV charges'!$D:$P,13,FALSE)=0,"",VLOOKUP($A124,'Annex 2 Designated EHV charges'!$D:$P,13,FALSE)),"")</f>
        <v/>
      </c>
    </row>
    <row r="125" spans="1:8" ht="12.75" customHeight="1" x14ac:dyDescent="0.2">
      <c r="A125" s="98" t="str">
        <f t="array" ref="A125">IFERROR(INDEX('Annex 2 Designated EHV charges'!$D$11:$D$58, MATCH(0, IF(ISBLANK('Annex 2 Designated EHV charges'!$D$11:$D$58),1, COUNTIF(A$4:$A124, 'Annex 2 Designated EHV charges'!$D$11:$D$58)), 0)),"")</f>
        <v/>
      </c>
      <c r="B125" s="97" t="str">
        <f>IF($A125="","",VLOOKUP($A125,'Annex 2 Designated EHV charges'!$D:$O,2,0))</f>
        <v/>
      </c>
      <c r="C125" s="98" t="str">
        <f>IF($A125="","",VLOOKUP($A125,'Annex 2 Designated EHV charges'!$D:$O,3,0))</f>
        <v/>
      </c>
      <c r="D125" s="97" t="str">
        <f>IF($A125="","",VLOOKUP($A125,'Annex 2 Designated EHV charges'!$D:$O,4,0))</f>
        <v/>
      </c>
      <c r="E125" s="99" t="str">
        <f>IFERROR(IF(VLOOKUP($A125,'Annex 2 Designated EHV charges'!$D:$P,10,FALSE)=0,"",VLOOKUP($A125,'Annex 2 Designated EHV charges'!$D:$P,10,FALSE)),"")</f>
        <v/>
      </c>
      <c r="F125" s="100" t="str">
        <f>IFERROR(IF(VLOOKUP($A125,'Annex 2 Designated EHV charges'!$D:$P,11,FALSE)=0,"",VLOOKUP($A125,'Annex 2 Designated EHV charges'!$D:$P,11,FALSE)),"")</f>
        <v/>
      </c>
      <c r="G125" s="101" t="str">
        <f>IFERROR(IF(VLOOKUP($A125,'Annex 2 Designated EHV charges'!$D:$P,12,FALSE)=0,"",VLOOKUP($A125,'Annex 2 Designated EHV charges'!$D:$P,12,FALSE)),"")</f>
        <v/>
      </c>
      <c r="H125" s="101" t="str">
        <f>IFERROR(IF(VLOOKUP($A125,'Annex 2 Designated EHV charges'!$D:$P,13,FALSE)=0,"",VLOOKUP($A125,'Annex 2 Designated EHV charges'!$D:$P,13,FALSE)),"")</f>
        <v/>
      </c>
    </row>
    <row r="126" spans="1:8" ht="12.75" customHeight="1" x14ac:dyDescent="0.2">
      <c r="A126" s="98" t="str">
        <f t="array" ref="A126">IFERROR(INDEX('Annex 2 Designated EHV charges'!$D$11:$D$58, MATCH(0, IF(ISBLANK('Annex 2 Designated EHV charges'!$D$11:$D$58),1, COUNTIF(A$4:$A125, 'Annex 2 Designated EHV charges'!$D$11:$D$58)), 0)),"")</f>
        <v/>
      </c>
      <c r="B126" s="97" t="str">
        <f>IF($A126="","",VLOOKUP($A126,'Annex 2 Designated EHV charges'!$D:$O,2,0))</f>
        <v/>
      </c>
      <c r="C126" s="98" t="str">
        <f>IF($A126="","",VLOOKUP($A126,'Annex 2 Designated EHV charges'!$D:$O,3,0))</f>
        <v/>
      </c>
      <c r="D126" s="97" t="str">
        <f>IF($A126="","",VLOOKUP($A126,'Annex 2 Designated EHV charges'!$D:$O,4,0))</f>
        <v/>
      </c>
      <c r="E126" s="99" t="str">
        <f>IFERROR(IF(VLOOKUP($A126,'Annex 2 Designated EHV charges'!$D:$P,10,FALSE)=0,"",VLOOKUP($A126,'Annex 2 Designated EHV charges'!$D:$P,10,FALSE)),"")</f>
        <v/>
      </c>
      <c r="F126" s="100" t="str">
        <f>IFERROR(IF(VLOOKUP($A126,'Annex 2 Designated EHV charges'!$D:$P,11,FALSE)=0,"",VLOOKUP($A126,'Annex 2 Designated EHV charges'!$D:$P,11,FALSE)),"")</f>
        <v/>
      </c>
      <c r="G126" s="101" t="str">
        <f>IFERROR(IF(VLOOKUP($A126,'Annex 2 Designated EHV charges'!$D:$P,12,FALSE)=0,"",VLOOKUP($A126,'Annex 2 Designated EHV charges'!$D:$P,12,FALSE)),"")</f>
        <v/>
      </c>
      <c r="H126" s="101" t="str">
        <f>IFERROR(IF(VLOOKUP($A126,'Annex 2 Designated EHV charges'!$D:$P,13,FALSE)=0,"",VLOOKUP($A126,'Annex 2 Designated EHV charges'!$D:$P,13,FALSE)),"")</f>
        <v/>
      </c>
    </row>
    <row r="127" spans="1:8" ht="12.75" customHeight="1" x14ac:dyDescent="0.2">
      <c r="A127" s="98" t="str">
        <f t="array" ref="A127">IFERROR(INDEX('Annex 2 Designated EHV charges'!$D$11:$D$58, MATCH(0, IF(ISBLANK('Annex 2 Designated EHV charges'!$D$11:$D$58),1, COUNTIF(A$4:$A126, 'Annex 2 Designated EHV charges'!$D$11:$D$58)), 0)),"")</f>
        <v/>
      </c>
      <c r="B127" s="97" t="str">
        <f>IF($A127="","",VLOOKUP($A127,'Annex 2 Designated EHV charges'!$D:$O,2,0))</f>
        <v/>
      </c>
      <c r="C127" s="98" t="str">
        <f>IF($A127="","",VLOOKUP($A127,'Annex 2 Designated EHV charges'!$D:$O,3,0))</f>
        <v/>
      </c>
      <c r="D127" s="97" t="str">
        <f>IF($A127="","",VLOOKUP($A127,'Annex 2 Designated EHV charges'!$D:$O,4,0))</f>
        <v/>
      </c>
      <c r="E127" s="99" t="str">
        <f>IFERROR(IF(VLOOKUP($A127,'Annex 2 Designated EHV charges'!$D:$P,10,FALSE)=0,"",VLOOKUP($A127,'Annex 2 Designated EHV charges'!$D:$P,10,FALSE)),"")</f>
        <v/>
      </c>
      <c r="F127" s="100" t="str">
        <f>IFERROR(IF(VLOOKUP($A127,'Annex 2 Designated EHV charges'!$D:$P,11,FALSE)=0,"",VLOOKUP($A127,'Annex 2 Designated EHV charges'!$D:$P,11,FALSE)),"")</f>
        <v/>
      </c>
      <c r="G127" s="101" t="str">
        <f>IFERROR(IF(VLOOKUP($A127,'Annex 2 Designated EHV charges'!$D:$P,12,FALSE)=0,"",VLOOKUP($A127,'Annex 2 Designated EHV charges'!$D:$P,12,FALSE)),"")</f>
        <v/>
      </c>
      <c r="H127" s="101" t="str">
        <f>IFERROR(IF(VLOOKUP($A127,'Annex 2 Designated EHV charges'!$D:$P,13,FALSE)=0,"",VLOOKUP($A127,'Annex 2 Designated EHV charges'!$D:$P,13,FALSE)),"")</f>
        <v/>
      </c>
    </row>
    <row r="128" spans="1:8" ht="12.75" customHeight="1" x14ac:dyDescent="0.2">
      <c r="A128" s="98" t="str">
        <f t="array" ref="A128">IFERROR(INDEX('Annex 2 Designated EHV charges'!$D$11:$D$58, MATCH(0, IF(ISBLANK('Annex 2 Designated EHV charges'!$D$11:$D$58),1, COUNTIF(A$4:$A127, 'Annex 2 Designated EHV charges'!$D$11:$D$58)), 0)),"")</f>
        <v/>
      </c>
      <c r="B128" s="97" t="str">
        <f>IF($A128="","",VLOOKUP($A128,'Annex 2 Designated EHV charges'!$D:$O,2,0))</f>
        <v/>
      </c>
      <c r="C128" s="98" t="str">
        <f>IF($A128="","",VLOOKUP($A128,'Annex 2 Designated EHV charges'!$D:$O,3,0))</f>
        <v/>
      </c>
      <c r="D128" s="97" t="str">
        <f>IF($A128="","",VLOOKUP($A128,'Annex 2 Designated EHV charges'!$D:$O,4,0))</f>
        <v/>
      </c>
      <c r="E128" s="99" t="str">
        <f>IFERROR(IF(VLOOKUP($A128,'Annex 2 Designated EHV charges'!$D:$P,10,FALSE)=0,"",VLOOKUP($A128,'Annex 2 Designated EHV charges'!$D:$P,10,FALSE)),"")</f>
        <v/>
      </c>
      <c r="F128" s="100" t="str">
        <f>IFERROR(IF(VLOOKUP($A128,'Annex 2 Designated EHV charges'!$D:$P,11,FALSE)=0,"",VLOOKUP($A128,'Annex 2 Designated EHV charges'!$D:$P,11,FALSE)),"")</f>
        <v/>
      </c>
      <c r="G128" s="101" t="str">
        <f>IFERROR(IF(VLOOKUP($A128,'Annex 2 Designated EHV charges'!$D:$P,12,FALSE)=0,"",VLOOKUP($A128,'Annex 2 Designated EHV charges'!$D:$P,12,FALSE)),"")</f>
        <v/>
      </c>
      <c r="H128" s="101" t="str">
        <f>IFERROR(IF(VLOOKUP($A128,'Annex 2 Designated EHV charges'!$D:$P,13,FALSE)=0,"",VLOOKUP($A128,'Annex 2 Designated EHV charges'!$D:$P,13,FALSE)),"")</f>
        <v/>
      </c>
    </row>
    <row r="129" spans="1:8" ht="12.75" customHeight="1" x14ac:dyDescent="0.2">
      <c r="A129" s="98" t="str">
        <f t="array" ref="A129">IFERROR(INDEX('Annex 2 Designated EHV charges'!$D$11:$D$58, MATCH(0, IF(ISBLANK('Annex 2 Designated EHV charges'!$D$11:$D$58),1, COUNTIF(A$4:$A128, 'Annex 2 Designated EHV charges'!$D$11:$D$58)), 0)),"")</f>
        <v/>
      </c>
      <c r="B129" s="97" t="str">
        <f>IF($A129="","",VLOOKUP($A129,'Annex 2 Designated EHV charges'!$D:$O,2,0))</f>
        <v/>
      </c>
      <c r="C129" s="98" t="str">
        <f>IF($A129="","",VLOOKUP($A129,'Annex 2 Designated EHV charges'!$D:$O,3,0))</f>
        <v/>
      </c>
      <c r="D129" s="97" t="str">
        <f>IF($A129="","",VLOOKUP($A129,'Annex 2 Designated EHV charges'!$D:$O,4,0))</f>
        <v/>
      </c>
      <c r="E129" s="99" t="str">
        <f>IFERROR(IF(VLOOKUP($A129,'Annex 2 Designated EHV charges'!$D:$P,10,FALSE)=0,"",VLOOKUP($A129,'Annex 2 Designated EHV charges'!$D:$P,10,FALSE)),"")</f>
        <v/>
      </c>
      <c r="F129" s="100" t="str">
        <f>IFERROR(IF(VLOOKUP($A129,'Annex 2 Designated EHV charges'!$D:$P,11,FALSE)=0,"",VLOOKUP($A129,'Annex 2 Designated EHV charges'!$D:$P,11,FALSE)),"")</f>
        <v/>
      </c>
      <c r="G129" s="101" t="str">
        <f>IFERROR(IF(VLOOKUP($A129,'Annex 2 Designated EHV charges'!$D:$P,12,FALSE)=0,"",VLOOKUP($A129,'Annex 2 Designated EHV charges'!$D:$P,12,FALSE)),"")</f>
        <v/>
      </c>
      <c r="H129" s="101" t="str">
        <f>IFERROR(IF(VLOOKUP($A129,'Annex 2 Designated EHV charges'!$D:$P,13,FALSE)=0,"",VLOOKUP($A129,'Annex 2 Designated EHV charges'!$D:$P,13,FALSE)),"")</f>
        <v/>
      </c>
    </row>
    <row r="130" spans="1:8" ht="12.75" customHeight="1" x14ac:dyDescent="0.2">
      <c r="A130" s="98" t="str">
        <f t="array" ref="A130">IFERROR(INDEX('Annex 2 Designated EHV charges'!$D$11:$D$58, MATCH(0, IF(ISBLANK('Annex 2 Designated EHV charges'!$D$11:$D$58),1, COUNTIF(A$4:$A129, 'Annex 2 Designated EHV charges'!$D$11:$D$58)), 0)),"")</f>
        <v/>
      </c>
      <c r="B130" s="97" t="str">
        <f>IF($A130="","",VLOOKUP($A130,'Annex 2 Designated EHV charges'!$D:$O,2,0))</f>
        <v/>
      </c>
      <c r="C130" s="98" t="str">
        <f>IF($A130="","",VLOOKUP($A130,'Annex 2 Designated EHV charges'!$D:$O,3,0))</f>
        <v/>
      </c>
      <c r="D130" s="97" t="str">
        <f>IF($A130="","",VLOOKUP($A130,'Annex 2 Designated EHV charges'!$D:$O,4,0))</f>
        <v/>
      </c>
      <c r="E130" s="99" t="str">
        <f>IFERROR(IF(VLOOKUP($A130,'Annex 2 Designated EHV charges'!$D:$P,10,FALSE)=0,"",VLOOKUP($A130,'Annex 2 Designated EHV charges'!$D:$P,10,FALSE)),"")</f>
        <v/>
      </c>
      <c r="F130" s="100" t="str">
        <f>IFERROR(IF(VLOOKUP($A130,'Annex 2 Designated EHV charges'!$D:$P,11,FALSE)=0,"",VLOOKUP($A130,'Annex 2 Designated EHV charges'!$D:$P,11,FALSE)),"")</f>
        <v/>
      </c>
      <c r="G130" s="101" t="str">
        <f>IFERROR(IF(VLOOKUP($A130,'Annex 2 Designated EHV charges'!$D:$P,12,FALSE)=0,"",VLOOKUP($A130,'Annex 2 Designated EHV charges'!$D:$P,12,FALSE)),"")</f>
        <v/>
      </c>
      <c r="H130" s="101" t="str">
        <f>IFERROR(IF(VLOOKUP($A130,'Annex 2 Designated EHV charges'!$D:$P,13,FALSE)=0,"",VLOOKUP($A130,'Annex 2 Designated EHV charges'!$D:$P,13,FALSE)),"")</f>
        <v/>
      </c>
    </row>
    <row r="131" spans="1:8" ht="12.75" customHeight="1" x14ac:dyDescent="0.2">
      <c r="A131" s="98" t="str">
        <f t="array" ref="A131">IFERROR(INDEX('Annex 2 Designated EHV charges'!$D$11:$D$58, MATCH(0, IF(ISBLANK('Annex 2 Designated EHV charges'!$D$11:$D$58),1, COUNTIF(A$4:$A130, 'Annex 2 Designated EHV charges'!$D$11:$D$58)), 0)),"")</f>
        <v/>
      </c>
      <c r="B131" s="97" t="str">
        <f>IF($A131="","",VLOOKUP($A131,'Annex 2 Designated EHV charges'!$D:$O,2,0))</f>
        <v/>
      </c>
      <c r="C131" s="98" t="str">
        <f>IF($A131="","",VLOOKUP($A131,'Annex 2 Designated EHV charges'!$D:$O,3,0))</f>
        <v/>
      </c>
      <c r="D131" s="97" t="str">
        <f>IF($A131="","",VLOOKUP($A131,'Annex 2 Designated EHV charges'!$D:$O,4,0))</f>
        <v/>
      </c>
      <c r="E131" s="99" t="str">
        <f>IFERROR(IF(VLOOKUP($A131,'Annex 2 Designated EHV charges'!$D:$P,10,FALSE)=0,"",VLOOKUP($A131,'Annex 2 Designated EHV charges'!$D:$P,10,FALSE)),"")</f>
        <v/>
      </c>
      <c r="F131" s="100" t="str">
        <f>IFERROR(IF(VLOOKUP($A131,'Annex 2 Designated EHV charges'!$D:$P,11,FALSE)=0,"",VLOOKUP($A131,'Annex 2 Designated EHV charges'!$D:$P,11,FALSE)),"")</f>
        <v/>
      </c>
      <c r="G131" s="101" t="str">
        <f>IFERROR(IF(VLOOKUP($A131,'Annex 2 Designated EHV charges'!$D:$P,12,FALSE)=0,"",VLOOKUP($A131,'Annex 2 Designated EHV charges'!$D:$P,12,FALSE)),"")</f>
        <v/>
      </c>
      <c r="H131" s="101" t="str">
        <f>IFERROR(IF(VLOOKUP($A131,'Annex 2 Designated EHV charges'!$D:$P,13,FALSE)=0,"",VLOOKUP($A131,'Annex 2 Designated EHV charges'!$D:$P,13,FALSE)),"")</f>
        <v/>
      </c>
    </row>
    <row r="132" spans="1:8" ht="12.75" customHeight="1" x14ac:dyDescent="0.2">
      <c r="A132" s="98" t="str">
        <f t="array" ref="A132">IFERROR(INDEX('Annex 2 Designated EHV charges'!$D$11:$D$58, MATCH(0, IF(ISBLANK('Annex 2 Designated EHV charges'!$D$11:$D$58),1, COUNTIF(A$4:$A131, 'Annex 2 Designated EHV charges'!$D$11:$D$58)), 0)),"")</f>
        <v/>
      </c>
      <c r="B132" s="97" t="str">
        <f>IF($A132="","",VLOOKUP($A132,'Annex 2 Designated EHV charges'!$D:$O,2,0))</f>
        <v/>
      </c>
      <c r="C132" s="98" t="str">
        <f>IF($A132="","",VLOOKUP($A132,'Annex 2 Designated EHV charges'!$D:$O,3,0))</f>
        <v/>
      </c>
      <c r="D132" s="97" t="str">
        <f>IF($A132="","",VLOOKUP($A132,'Annex 2 Designated EHV charges'!$D:$O,4,0))</f>
        <v/>
      </c>
      <c r="E132" s="99" t="str">
        <f>IFERROR(IF(VLOOKUP($A132,'Annex 2 Designated EHV charges'!$D:$P,10,FALSE)=0,"",VLOOKUP($A132,'Annex 2 Designated EHV charges'!$D:$P,10,FALSE)),"")</f>
        <v/>
      </c>
      <c r="F132" s="100" t="str">
        <f>IFERROR(IF(VLOOKUP($A132,'Annex 2 Designated EHV charges'!$D:$P,11,FALSE)=0,"",VLOOKUP($A132,'Annex 2 Designated EHV charges'!$D:$P,11,FALSE)),"")</f>
        <v/>
      </c>
      <c r="G132" s="101" t="str">
        <f>IFERROR(IF(VLOOKUP($A132,'Annex 2 Designated EHV charges'!$D:$P,12,FALSE)=0,"",VLOOKUP($A132,'Annex 2 Designated EHV charges'!$D:$P,12,FALSE)),"")</f>
        <v/>
      </c>
      <c r="H132" s="101" t="str">
        <f>IFERROR(IF(VLOOKUP($A132,'Annex 2 Designated EHV charges'!$D:$P,13,FALSE)=0,"",VLOOKUP($A132,'Annex 2 Designated EHV charges'!$D:$P,13,FALSE)),"")</f>
        <v/>
      </c>
    </row>
    <row r="133" spans="1:8" ht="12.75" customHeight="1" x14ac:dyDescent="0.2">
      <c r="A133" s="98" t="str">
        <f t="array" ref="A133">IFERROR(INDEX('Annex 2 Designated EHV charges'!$D$11:$D$58, MATCH(0, IF(ISBLANK('Annex 2 Designated EHV charges'!$D$11:$D$58),1, COUNTIF(A$4:$A132, 'Annex 2 Designated EHV charges'!$D$11:$D$58)), 0)),"")</f>
        <v/>
      </c>
      <c r="B133" s="97" t="str">
        <f>IF($A133="","",VLOOKUP($A133,'Annex 2 Designated EHV charges'!$D:$O,2,0))</f>
        <v/>
      </c>
      <c r="C133" s="98" t="str">
        <f>IF($A133="","",VLOOKUP($A133,'Annex 2 Designated EHV charges'!$D:$O,3,0))</f>
        <v/>
      </c>
      <c r="D133" s="97" t="str">
        <f>IF($A133="","",VLOOKUP($A133,'Annex 2 Designated EHV charges'!$D:$O,4,0))</f>
        <v/>
      </c>
      <c r="E133" s="99" t="str">
        <f>IFERROR(IF(VLOOKUP($A133,'Annex 2 Designated EHV charges'!$D:$P,10,FALSE)=0,"",VLOOKUP($A133,'Annex 2 Designated EHV charges'!$D:$P,10,FALSE)),"")</f>
        <v/>
      </c>
      <c r="F133" s="100" t="str">
        <f>IFERROR(IF(VLOOKUP($A133,'Annex 2 Designated EHV charges'!$D:$P,11,FALSE)=0,"",VLOOKUP($A133,'Annex 2 Designated EHV charges'!$D:$P,11,FALSE)),"")</f>
        <v/>
      </c>
      <c r="G133" s="101" t="str">
        <f>IFERROR(IF(VLOOKUP($A133,'Annex 2 Designated EHV charges'!$D:$P,12,FALSE)=0,"",VLOOKUP($A133,'Annex 2 Designated EHV charges'!$D:$P,12,FALSE)),"")</f>
        <v/>
      </c>
      <c r="H133" s="101" t="str">
        <f>IFERROR(IF(VLOOKUP($A133,'Annex 2 Designated EHV charges'!$D:$P,13,FALSE)=0,"",VLOOKUP($A133,'Annex 2 Designated EHV charges'!$D:$P,13,FALSE)),"")</f>
        <v/>
      </c>
    </row>
    <row r="134" spans="1:8" ht="12.75" customHeight="1" x14ac:dyDescent="0.2">
      <c r="A134" s="98" t="str">
        <f t="array" ref="A134">IFERROR(INDEX('Annex 2 Designated EHV charges'!$D$11:$D$58, MATCH(0, IF(ISBLANK('Annex 2 Designated EHV charges'!$D$11:$D$58),1, COUNTIF(A$4:$A133, 'Annex 2 Designated EHV charges'!$D$11:$D$58)), 0)),"")</f>
        <v/>
      </c>
      <c r="B134" s="97" t="str">
        <f>IF($A134="","",VLOOKUP($A134,'Annex 2 Designated EHV charges'!$D:$O,2,0))</f>
        <v/>
      </c>
      <c r="C134" s="98" t="str">
        <f>IF($A134="","",VLOOKUP($A134,'Annex 2 Designated EHV charges'!$D:$O,3,0))</f>
        <v/>
      </c>
      <c r="D134" s="97" t="str">
        <f>IF($A134="","",VLOOKUP($A134,'Annex 2 Designated EHV charges'!$D:$O,4,0))</f>
        <v/>
      </c>
      <c r="E134" s="99" t="str">
        <f>IFERROR(IF(VLOOKUP($A134,'Annex 2 Designated EHV charges'!$D:$P,10,FALSE)=0,"",VLOOKUP($A134,'Annex 2 Designated EHV charges'!$D:$P,10,FALSE)),"")</f>
        <v/>
      </c>
      <c r="F134" s="100" t="str">
        <f>IFERROR(IF(VLOOKUP($A134,'Annex 2 Designated EHV charges'!$D:$P,11,FALSE)=0,"",VLOOKUP($A134,'Annex 2 Designated EHV charges'!$D:$P,11,FALSE)),"")</f>
        <v/>
      </c>
      <c r="G134" s="101" t="str">
        <f>IFERROR(IF(VLOOKUP($A134,'Annex 2 Designated EHV charges'!$D:$P,12,FALSE)=0,"",VLOOKUP($A134,'Annex 2 Designated EHV charges'!$D:$P,12,FALSE)),"")</f>
        <v/>
      </c>
      <c r="H134" s="101" t="str">
        <f>IFERROR(IF(VLOOKUP($A134,'Annex 2 Designated EHV charges'!$D:$P,13,FALSE)=0,"",VLOOKUP($A134,'Annex 2 Designated EHV charges'!$D:$P,13,FALSE)),"")</f>
        <v/>
      </c>
    </row>
    <row r="135" spans="1:8" ht="12.75" customHeight="1" x14ac:dyDescent="0.2">
      <c r="A135" s="98" t="str">
        <f t="array" ref="A135">IFERROR(INDEX('Annex 2 Designated EHV charges'!$D$11:$D$58, MATCH(0, IF(ISBLANK('Annex 2 Designated EHV charges'!$D$11:$D$58),1, COUNTIF(A$4:$A134, 'Annex 2 Designated EHV charges'!$D$11:$D$58)), 0)),"")</f>
        <v/>
      </c>
      <c r="B135" s="97" t="str">
        <f>IF($A135="","",VLOOKUP($A135,'Annex 2 Designated EHV charges'!$D:$O,2,0))</f>
        <v/>
      </c>
      <c r="C135" s="98" t="str">
        <f>IF($A135="","",VLOOKUP($A135,'Annex 2 Designated EHV charges'!$D:$O,3,0))</f>
        <v/>
      </c>
      <c r="D135" s="97" t="str">
        <f>IF($A135="","",VLOOKUP($A135,'Annex 2 Designated EHV charges'!$D:$O,4,0))</f>
        <v/>
      </c>
      <c r="E135" s="99" t="str">
        <f>IFERROR(IF(VLOOKUP($A135,'Annex 2 Designated EHV charges'!$D:$P,10,FALSE)=0,"",VLOOKUP($A135,'Annex 2 Designated EHV charges'!$D:$P,10,FALSE)),"")</f>
        <v/>
      </c>
      <c r="F135" s="100" t="str">
        <f>IFERROR(IF(VLOOKUP($A135,'Annex 2 Designated EHV charges'!$D:$P,11,FALSE)=0,"",VLOOKUP($A135,'Annex 2 Designated EHV charges'!$D:$P,11,FALSE)),"")</f>
        <v/>
      </c>
      <c r="G135" s="101" t="str">
        <f>IFERROR(IF(VLOOKUP($A135,'Annex 2 Designated EHV charges'!$D:$P,12,FALSE)=0,"",VLOOKUP($A135,'Annex 2 Designated EHV charges'!$D:$P,12,FALSE)),"")</f>
        <v/>
      </c>
      <c r="H135" s="101" t="str">
        <f>IFERROR(IF(VLOOKUP($A135,'Annex 2 Designated EHV charges'!$D:$P,13,FALSE)=0,"",VLOOKUP($A135,'Annex 2 Designated EHV charges'!$D:$P,13,FALSE)),"")</f>
        <v/>
      </c>
    </row>
    <row r="136" spans="1:8" ht="12.75" customHeight="1" x14ac:dyDescent="0.2">
      <c r="A136" s="98" t="str">
        <f t="array" ref="A136">IFERROR(INDEX('Annex 2 Designated EHV charges'!$D$11:$D$58, MATCH(0, IF(ISBLANK('Annex 2 Designated EHV charges'!$D$11:$D$58),1, COUNTIF(A$4:$A135, 'Annex 2 Designated EHV charges'!$D$11:$D$58)), 0)),"")</f>
        <v/>
      </c>
      <c r="B136" s="97" t="str">
        <f>IF($A136="","",VLOOKUP($A136,'Annex 2 Designated EHV charges'!$D:$O,2,0))</f>
        <v/>
      </c>
      <c r="C136" s="98" t="str">
        <f>IF($A136="","",VLOOKUP($A136,'Annex 2 Designated EHV charges'!$D:$O,3,0))</f>
        <v/>
      </c>
      <c r="D136" s="97" t="str">
        <f>IF($A136="","",VLOOKUP($A136,'Annex 2 Designated EHV charges'!$D:$O,4,0))</f>
        <v/>
      </c>
      <c r="E136" s="99" t="str">
        <f>IFERROR(IF(VLOOKUP($A136,'Annex 2 Designated EHV charges'!$D:$P,10,FALSE)=0,"",VLOOKUP($A136,'Annex 2 Designated EHV charges'!$D:$P,10,FALSE)),"")</f>
        <v/>
      </c>
      <c r="F136" s="100" t="str">
        <f>IFERROR(IF(VLOOKUP($A136,'Annex 2 Designated EHV charges'!$D:$P,11,FALSE)=0,"",VLOOKUP($A136,'Annex 2 Designated EHV charges'!$D:$P,11,FALSE)),"")</f>
        <v/>
      </c>
      <c r="G136" s="101" t="str">
        <f>IFERROR(IF(VLOOKUP($A136,'Annex 2 Designated EHV charges'!$D:$P,12,FALSE)=0,"",VLOOKUP($A136,'Annex 2 Designated EHV charges'!$D:$P,12,FALSE)),"")</f>
        <v/>
      </c>
      <c r="H136" s="101" t="str">
        <f>IFERROR(IF(VLOOKUP($A136,'Annex 2 Designated EHV charges'!$D:$P,13,FALSE)=0,"",VLOOKUP($A136,'Annex 2 Designated EHV charges'!$D:$P,13,FALSE)),"")</f>
        <v/>
      </c>
    </row>
    <row r="137" spans="1:8" ht="12.75" customHeight="1" x14ac:dyDescent="0.2">
      <c r="A137" s="98" t="str">
        <f t="array" ref="A137">IFERROR(INDEX('Annex 2 Designated EHV charges'!$D$11:$D$58, MATCH(0, IF(ISBLANK('Annex 2 Designated EHV charges'!$D$11:$D$58),1, COUNTIF(A$4:$A136, 'Annex 2 Designated EHV charges'!$D$11:$D$58)), 0)),"")</f>
        <v/>
      </c>
      <c r="B137" s="97" t="str">
        <f>IF($A137="","",VLOOKUP($A137,'Annex 2 Designated EHV charges'!$D:$O,2,0))</f>
        <v/>
      </c>
      <c r="C137" s="98" t="str">
        <f>IF($A137="","",VLOOKUP($A137,'Annex 2 Designated EHV charges'!$D:$O,3,0))</f>
        <v/>
      </c>
      <c r="D137" s="97" t="str">
        <f>IF($A137="","",VLOOKUP($A137,'Annex 2 Designated EHV charges'!$D:$O,4,0))</f>
        <v/>
      </c>
      <c r="E137" s="99" t="str">
        <f>IFERROR(IF(VLOOKUP($A137,'Annex 2 Designated EHV charges'!$D:$P,10,FALSE)=0,"",VLOOKUP($A137,'Annex 2 Designated EHV charges'!$D:$P,10,FALSE)),"")</f>
        <v/>
      </c>
      <c r="F137" s="100" t="str">
        <f>IFERROR(IF(VLOOKUP($A137,'Annex 2 Designated EHV charges'!$D:$P,11,FALSE)=0,"",VLOOKUP($A137,'Annex 2 Designated EHV charges'!$D:$P,11,FALSE)),"")</f>
        <v/>
      </c>
      <c r="G137" s="101" t="str">
        <f>IFERROR(IF(VLOOKUP($A137,'Annex 2 Designated EHV charges'!$D:$P,12,FALSE)=0,"",VLOOKUP($A137,'Annex 2 Designated EHV charges'!$D:$P,12,FALSE)),"")</f>
        <v/>
      </c>
      <c r="H137" s="101" t="str">
        <f>IFERROR(IF(VLOOKUP($A137,'Annex 2 Designated EHV charges'!$D:$P,13,FALSE)=0,"",VLOOKUP($A137,'Annex 2 Designated EHV charges'!$D:$P,13,FALSE)),"")</f>
        <v/>
      </c>
    </row>
    <row r="138" spans="1:8" ht="12.75" customHeight="1" x14ac:dyDescent="0.2">
      <c r="A138" s="98" t="str">
        <f t="array" ref="A138">IFERROR(INDEX('Annex 2 Designated EHV charges'!$D$11:$D$58, MATCH(0, IF(ISBLANK('Annex 2 Designated EHV charges'!$D$11:$D$58),1, COUNTIF(A$4:$A137, 'Annex 2 Designated EHV charges'!$D$11:$D$58)), 0)),"")</f>
        <v/>
      </c>
      <c r="B138" s="97" t="str">
        <f>IF($A138="","",VLOOKUP($A138,'Annex 2 Designated EHV charges'!$D:$O,2,0))</f>
        <v/>
      </c>
      <c r="C138" s="98" t="str">
        <f>IF($A138="","",VLOOKUP($A138,'Annex 2 Designated EHV charges'!$D:$O,3,0))</f>
        <v/>
      </c>
      <c r="D138" s="97" t="str">
        <f>IF($A138="","",VLOOKUP($A138,'Annex 2 Designated EHV charges'!$D:$O,4,0))</f>
        <v/>
      </c>
      <c r="E138" s="99" t="str">
        <f>IFERROR(IF(VLOOKUP($A138,'Annex 2 Designated EHV charges'!$D:$P,10,FALSE)=0,"",VLOOKUP($A138,'Annex 2 Designated EHV charges'!$D:$P,10,FALSE)),"")</f>
        <v/>
      </c>
      <c r="F138" s="100" t="str">
        <f>IFERROR(IF(VLOOKUP($A138,'Annex 2 Designated EHV charges'!$D:$P,11,FALSE)=0,"",VLOOKUP($A138,'Annex 2 Designated EHV charges'!$D:$P,11,FALSE)),"")</f>
        <v/>
      </c>
      <c r="G138" s="101" t="str">
        <f>IFERROR(IF(VLOOKUP($A138,'Annex 2 Designated EHV charges'!$D:$P,12,FALSE)=0,"",VLOOKUP($A138,'Annex 2 Designated EHV charges'!$D:$P,12,FALSE)),"")</f>
        <v/>
      </c>
      <c r="H138" s="101" t="str">
        <f>IFERROR(IF(VLOOKUP($A138,'Annex 2 Designated EHV charges'!$D:$P,13,FALSE)=0,"",VLOOKUP($A138,'Annex 2 Designated EHV charges'!$D:$P,13,FALSE)),"")</f>
        <v/>
      </c>
    </row>
    <row r="139" spans="1:8" ht="12.75" customHeight="1" x14ac:dyDescent="0.2">
      <c r="A139" s="98" t="str">
        <f t="array" ref="A139">IFERROR(INDEX('Annex 2 Designated EHV charges'!$D$11:$D$58, MATCH(0, IF(ISBLANK('Annex 2 Designated EHV charges'!$D$11:$D$58),1, COUNTIF(A$4:$A138, 'Annex 2 Designated EHV charges'!$D$11:$D$58)), 0)),"")</f>
        <v/>
      </c>
      <c r="B139" s="97" t="str">
        <f>IF($A139="","",VLOOKUP($A139,'Annex 2 Designated EHV charges'!$D:$O,2,0))</f>
        <v/>
      </c>
      <c r="C139" s="98" t="str">
        <f>IF($A139="","",VLOOKUP($A139,'Annex 2 Designated EHV charges'!$D:$O,3,0))</f>
        <v/>
      </c>
      <c r="D139" s="97" t="str">
        <f>IF($A139="","",VLOOKUP($A139,'Annex 2 Designated EHV charges'!$D:$O,4,0))</f>
        <v/>
      </c>
      <c r="E139" s="99" t="str">
        <f>IFERROR(IF(VLOOKUP($A139,'Annex 2 Designated EHV charges'!$D:$P,10,FALSE)=0,"",VLOOKUP($A139,'Annex 2 Designated EHV charges'!$D:$P,10,FALSE)),"")</f>
        <v/>
      </c>
      <c r="F139" s="100" t="str">
        <f>IFERROR(IF(VLOOKUP($A139,'Annex 2 Designated EHV charges'!$D:$P,11,FALSE)=0,"",VLOOKUP($A139,'Annex 2 Designated EHV charges'!$D:$P,11,FALSE)),"")</f>
        <v/>
      </c>
      <c r="G139" s="101" t="str">
        <f>IFERROR(IF(VLOOKUP($A139,'Annex 2 Designated EHV charges'!$D:$P,12,FALSE)=0,"",VLOOKUP($A139,'Annex 2 Designated EHV charges'!$D:$P,12,FALSE)),"")</f>
        <v/>
      </c>
      <c r="H139" s="101" t="str">
        <f>IFERROR(IF(VLOOKUP($A139,'Annex 2 Designated EHV charges'!$D:$P,13,FALSE)=0,"",VLOOKUP($A139,'Annex 2 Designated EHV charges'!$D:$P,13,FALSE)),"")</f>
        <v/>
      </c>
    </row>
    <row r="140" spans="1:8" ht="12.75" customHeight="1" x14ac:dyDescent="0.2">
      <c r="A140" s="98" t="str">
        <f t="array" ref="A140">IFERROR(INDEX('Annex 2 Designated EHV charges'!$D$11:$D$58, MATCH(0, IF(ISBLANK('Annex 2 Designated EHV charges'!$D$11:$D$58),1, COUNTIF(A$4:$A139, 'Annex 2 Designated EHV charges'!$D$11:$D$58)), 0)),"")</f>
        <v/>
      </c>
      <c r="B140" s="97" t="str">
        <f>IF($A140="","",VLOOKUP($A140,'Annex 2 Designated EHV charges'!$D:$O,2,0))</f>
        <v/>
      </c>
      <c r="C140" s="98" t="str">
        <f>IF($A140="","",VLOOKUP($A140,'Annex 2 Designated EHV charges'!$D:$O,3,0))</f>
        <v/>
      </c>
      <c r="D140" s="97" t="str">
        <f>IF($A140="","",VLOOKUP($A140,'Annex 2 Designated EHV charges'!$D:$O,4,0))</f>
        <v/>
      </c>
      <c r="E140" s="99" t="str">
        <f>IFERROR(IF(VLOOKUP($A140,'Annex 2 Designated EHV charges'!$D:$P,10,FALSE)=0,"",VLOOKUP($A140,'Annex 2 Designated EHV charges'!$D:$P,10,FALSE)),"")</f>
        <v/>
      </c>
      <c r="F140" s="100" t="str">
        <f>IFERROR(IF(VLOOKUP($A140,'Annex 2 Designated EHV charges'!$D:$P,11,FALSE)=0,"",VLOOKUP($A140,'Annex 2 Designated EHV charges'!$D:$P,11,FALSE)),"")</f>
        <v/>
      </c>
      <c r="G140" s="101" t="str">
        <f>IFERROR(IF(VLOOKUP($A140,'Annex 2 Designated EHV charges'!$D:$P,12,FALSE)=0,"",VLOOKUP($A140,'Annex 2 Designated EHV charges'!$D:$P,12,FALSE)),"")</f>
        <v/>
      </c>
      <c r="H140" s="101" t="str">
        <f>IFERROR(IF(VLOOKUP($A140,'Annex 2 Designated EHV charges'!$D:$P,13,FALSE)=0,"",VLOOKUP($A140,'Annex 2 Designated EHV charges'!$D:$P,13,FALSE)),"")</f>
        <v/>
      </c>
    </row>
    <row r="141" spans="1:8" ht="12.75" customHeight="1" x14ac:dyDescent="0.2">
      <c r="A141" s="98" t="str">
        <f t="array" ref="A141">IFERROR(INDEX('Annex 2 Designated EHV charges'!$D$11:$D$58, MATCH(0, IF(ISBLANK('Annex 2 Designated EHV charges'!$D$11:$D$58),1, COUNTIF(A$4:$A140, 'Annex 2 Designated EHV charges'!$D$11:$D$58)), 0)),"")</f>
        <v/>
      </c>
      <c r="B141" s="97" t="str">
        <f>IF($A141="","",VLOOKUP($A141,'Annex 2 Designated EHV charges'!$D:$O,2,0))</f>
        <v/>
      </c>
      <c r="C141" s="98" t="str">
        <f>IF($A141="","",VLOOKUP($A141,'Annex 2 Designated EHV charges'!$D:$O,3,0))</f>
        <v/>
      </c>
      <c r="D141" s="97" t="str">
        <f>IF($A141="","",VLOOKUP($A141,'Annex 2 Designated EHV charges'!$D:$O,4,0))</f>
        <v/>
      </c>
      <c r="E141" s="99" t="str">
        <f>IFERROR(IF(VLOOKUP($A141,'Annex 2 Designated EHV charges'!$D:$P,10,FALSE)=0,"",VLOOKUP($A141,'Annex 2 Designated EHV charges'!$D:$P,10,FALSE)),"")</f>
        <v/>
      </c>
      <c r="F141" s="100" t="str">
        <f>IFERROR(IF(VLOOKUP($A141,'Annex 2 Designated EHV charges'!$D:$P,11,FALSE)=0,"",VLOOKUP($A141,'Annex 2 Designated EHV charges'!$D:$P,11,FALSE)),"")</f>
        <v/>
      </c>
      <c r="G141" s="101" t="str">
        <f>IFERROR(IF(VLOOKUP($A141,'Annex 2 Designated EHV charges'!$D:$P,12,FALSE)=0,"",VLOOKUP($A141,'Annex 2 Designated EHV charges'!$D:$P,12,FALSE)),"")</f>
        <v/>
      </c>
      <c r="H141" s="101" t="str">
        <f>IFERROR(IF(VLOOKUP($A141,'Annex 2 Designated EHV charges'!$D:$P,13,FALSE)=0,"",VLOOKUP($A141,'Annex 2 Designated EHV charges'!$D:$P,13,FALSE)),"")</f>
        <v/>
      </c>
    </row>
    <row r="142" spans="1:8" ht="12.75" customHeight="1" x14ac:dyDescent="0.2">
      <c r="A142" s="98" t="str">
        <f t="array" ref="A142">IFERROR(INDEX('Annex 2 Designated EHV charges'!$D$11:$D$58, MATCH(0, IF(ISBLANK('Annex 2 Designated EHV charges'!$D$11:$D$58),1, COUNTIF(A$4:$A141, 'Annex 2 Designated EHV charges'!$D$11:$D$58)), 0)),"")</f>
        <v/>
      </c>
      <c r="B142" s="97" t="str">
        <f>IF($A142="","",VLOOKUP($A142,'Annex 2 Designated EHV charges'!$D:$O,2,0))</f>
        <v/>
      </c>
      <c r="C142" s="98" t="str">
        <f>IF($A142="","",VLOOKUP($A142,'Annex 2 Designated EHV charges'!$D:$O,3,0))</f>
        <v/>
      </c>
      <c r="D142" s="97" t="str">
        <f>IF($A142="","",VLOOKUP($A142,'Annex 2 Designated EHV charges'!$D:$O,4,0))</f>
        <v/>
      </c>
      <c r="E142" s="99" t="str">
        <f>IFERROR(IF(VLOOKUP($A142,'Annex 2 Designated EHV charges'!$D:$P,10,FALSE)=0,"",VLOOKUP($A142,'Annex 2 Designated EHV charges'!$D:$P,10,FALSE)),"")</f>
        <v/>
      </c>
      <c r="F142" s="100" t="str">
        <f>IFERROR(IF(VLOOKUP($A142,'Annex 2 Designated EHV charges'!$D:$P,11,FALSE)=0,"",VLOOKUP($A142,'Annex 2 Designated EHV charges'!$D:$P,11,FALSE)),"")</f>
        <v/>
      </c>
      <c r="G142" s="101" t="str">
        <f>IFERROR(IF(VLOOKUP($A142,'Annex 2 Designated EHV charges'!$D:$P,12,FALSE)=0,"",VLOOKUP($A142,'Annex 2 Designated EHV charges'!$D:$P,12,FALSE)),"")</f>
        <v/>
      </c>
      <c r="H142" s="101" t="str">
        <f>IFERROR(IF(VLOOKUP($A142,'Annex 2 Designated EHV charges'!$D:$P,13,FALSE)=0,"",VLOOKUP($A142,'Annex 2 Designated EHV charges'!$D:$P,13,FALSE)),"")</f>
        <v/>
      </c>
    </row>
    <row r="143" spans="1:8" ht="12.75" customHeight="1" x14ac:dyDescent="0.2">
      <c r="A143" s="98" t="str">
        <f t="array" ref="A143">IFERROR(INDEX('Annex 2 Designated EHV charges'!$D$11:$D$58, MATCH(0, IF(ISBLANK('Annex 2 Designated EHV charges'!$D$11:$D$58),1, COUNTIF(A$4:$A142, 'Annex 2 Designated EHV charges'!$D$11:$D$58)), 0)),"")</f>
        <v/>
      </c>
      <c r="B143" s="97" t="str">
        <f>IF($A143="","",VLOOKUP($A143,'Annex 2 Designated EHV charges'!$D:$O,2,0))</f>
        <v/>
      </c>
      <c r="C143" s="98" t="str">
        <f>IF($A143="","",VLOOKUP($A143,'Annex 2 Designated EHV charges'!$D:$O,3,0))</f>
        <v/>
      </c>
      <c r="D143" s="97" t="str">
        <f>IF($A143="","",VLOOKUP($A143,'Annex 2 Designated EHV charges'!$D:$O,4,0))</f>
        <v/>
      </c>
      <c r="E143" s="99" t="str">
        <f>IFERROR(IF(VLOOKUP($A143,'Annex 2 Designated EHV charges'!$D:$P,10,FALSE)=0,"",VLOOKUP($A143,'Annex 2 Designated EHV charges'!$D:$P,10,FALSE)),"")</f>
        <v/>
      </c>
      <c r="F143" s="100" t="str">
        <f>IFERROR(IF(VLOOKUP($A143,'Annex 2 Designated EHV charges'!$D:$P,11,FALSE)=0,"",VLOOKUP($A143,'Annex 2 Designated EHV charges'!$D:$P,11,FALSE)),"")</f>
        <v/>
      </c>
      <c r="G143" s="101" t="str">
        <f>IFERROR(IF(VLOOKUP($A143,'Annex 2 Designated EHV charges'!$D:$P,12,FALSE)=0,"",VLOOKUP($A143,'Annex 2 Designated EHV charges'!$D:$P,12,FALSE)),"")</f>
        <v/>
      </c>
      <c r="H143" s="101" t="str">
        <f>IFERROR(IF(VLOOKUP($A143,'Annex 2 Designated EHV charges'!$D:$P,13,FALSE)=0,"",VLOOKUP($A143,'Annex 2 Designated EHV charges'!$D:$P,13,FALSE)),"")</f>
        <v/>
      </c>
    </row>
    <row r="144" spans="1:8" ht="12.75" customHeight="1" x14ac:dyDescent="0.2">
      <c r="A144" s="98" t="str">
        <f t="array" ref="A144">IFERROR(INDEX('Annex 2 Designated EHV charges'!$D$11:$D$58, MATCH(0, IF(ISBLANK('Annex 2 Designated EHV charges'!$D$11:$D$58),1, COUNTIF(A$4:$A143, 'Annex 2 Designated EHV charges'!$D$11:$D$58)), 0)),"")</f>
        <v/>
      </c>
      <c r="B144" s="97" t="str">
        <f>IF($A144="","",VLOOKUP($A144,'Annex 2 Designated EHV charges'!$D:$O,2,0))</f>
        <v/>
      </c>
      <c r="C144" s="98" t="str">
        <f>IF($A144="","",VLOOKUP($A144,'Annex 2 Designated EHV charges'!$D:$O,3,0))</f>
        <v/>
      </c>
      <c r="D144" s="97" t="str">
        <f>IF($A144="","",VLOOKUP($A144,'Annex 2 Designated EHV charges'!$D:$O,4,0))</f>
        <v/>
      </c>
      <c r="E144" s="99" t="str">
        <f>IFERROR(IF(VLOOKUP($A144,'Annex 2 Designated EHV charges'!$D:$P,10,FALSE)=0,"",VLOOKUP($A144,'Annex 2 Designated EHV charges'!$D:$P,10,FALSE)),"")</f>
        <v/>
      </c>
      <c r="F144" s="100" t="str">
        <f>IFERROR(IF(VLOOKUP($A144,'Annex 2 Designated EHV charges'!$D:$P,11,FALSE)=0,"",VLOOKUP($A144,'Annex 2 Designated EHV charges'!$D:$P,11,FALSE)),"")</f>
        <v/>
      </c>
      <c r="G144" s="101" t="str">
        <f>IFERROR(IF(VLOOKUP($A144,'Annex 2 Designated EHV charges'!$D:$P,12,FALSE)=0,"",VLOOKUP($A144,'Annex 2 Designated EHV charges'!$D:$P,12,FALSE)),"")</f>
        <v/>
      </c>
      <c r="H144" s="101" t="str">
        <f>IFERROR(IF(VLOOKUP($A144,'Annex 2 Designated EHV charges'!$D:$P,13,FALSE)=0,"",VLOOKUP($A144,'Annex 2 Designated EHV charges'!$D:$P,13,FALSE)),"")</f>
        <v/>
      </c>
    </row>
    <row r="145" spans="1:8" ht="12.75" customHeight="1" x14ac:dyDescent="0.2">
      <c r="A145" s="98" t="str">
        <f t="array" ref="A145">IFERROR(INDEX('Annex 2 Designated EHV charges'!$D$11:$D$58, MATCH(0, IF(ISBLANK('Annex 2 Designated EHV charges'!$D$11:$D$58),1, COUNTIF(A$4:$A144, 'Annex 2 Designated EHV charges'!$D$11:$D$58)), 0)),"")</f>
        <v/>
      </c>
      <c r="B145" s="97" t="str">
        <f>IF($A145="","",VLOOKUP($A145,'Annex 2 Designated EHV charges'!$D:$O,2,0))</f>
        <v/>
      </c>
      <c r="C145" s="98" t="str">
        <f>IF($A145="","",VLOOKUP($A145,'Annex 2 Designated EHV charges'!$D:$O,3,0))</f>
        <v/>
      </c>
      <c r="D145" s="97" t="str">
        <f>IF($A145="","",VLOOKUP($A145,'Annex 2 Designated EHV charges'!$D:$O,4,0))</f>
        <v/>
      </c>
      <c r="E145" s="99" t="str">
        <f>IFERROR(IF(VLOOKUP($A145,'Annex 2 Designated EHV charges'!$D:$P,10,FALSE)=0,"",VLOOKUP($A145,'Annex 2 Designated EHV charges'!$D:$P,10,FALSE)),"")</f>
        <v/>
      </c>
      <c r="F145" s="100" t="str">
        <f>IFERROR(IF(VLOOKUP($A145,'Annex 2 Designated EHV charges'!$D:$P,11,FALSE)=0,"",VLOOKUP($A145,'Annex 2 Designated EHV charges'!$D:$P,11,FALSE)),"")</f>
        <v/>
      </c>
      <c r="G145" s="101" t="str">
        <f>IFERROR(IF(VLOOKUP($A145,'Annex 2 Designated EHV charges'!$D:$P,12,FALSE)=0,"",VLOOKUP($A145,'Annex 2 Designated EHV charges'!$D:$P,12,FALSE)),"")</f>
        <v/>
      </c>
      <c r="H145" s="101" t="str">
        <f>IFERROR(IF(VLOOKUP($A145,'Annex 2 Designated EHV charges'!$D:$P,13,FALSE)=0,"",VLOOKUP($A145,'Annex 2 Designated EHV charges'!$D:$P,13,FALSE)),"")</f>
        <v/>
      </c>
    </row>
    <row r="146" spans="1:8" ht="12.75" customHeight="1" x14ac:dyDescent="0.2">
      <c r="A146" s="98" t="str">
        <f t="array" ref="A146">IFERROR(INDEX('Annex 2 Designated EHV charges'!$D$11:$D$58, MATCH(0, IF(ISBLANK('Annex 2 Designated EHV charges'!$D$11:$D$58),1, COUNTIF(A$4:$A145, 'Annex 2 Designated EHV charges'!$D$11:$D$58)), 0)),"")</f>
        <v/>
      </c>
      <c r="B146" s="97" t="str">
        <f>IF($A146="","",VLOOKUP($A146,'Annex 2 Designated EHV charges'!$D:$O,2,0))</f>
        <v/>
      </c>
      <c r="C146" s="98" t="str">
        <f>IF($A146="","",VLOOKUP($A146,'Annex 2 Designated EHV charges'!$D:$O,3,0))</f>
        <v/>
      </c>
      <c r="D146" s="97" t="str">
        <f>IF($A146="","",VLOOKUP($A146,'Annex 2 Designated EHV charges'!$D:$O,4,0))</f>
        <v/>
      </c>
      <c r="E146" s="99" t="str">
        <f>IFERROR(IF(VLOOKUP($A146,'Annex 2 Designated EHV charges'!$D:$P,10,FALSE)=0,"",VLOOKUP($A146,'Annex 2 Designated EHV charges'!$D:$P,10,FALSE)),"")</f>
        <v/>
      </c>
      <c r="F146" s="100" t="str">
        <f>IFERROR(IF(VLOOKUP($A146,'Annex 2 Designated EHV charges'!$D:$P,11,FALSE)=0,"",VLOOKUP($A146,'Annex 2 Designated EHV charges'!$D:$P,11,FALSE)),"")</f>
        <v/>
      </c>
      <c r="G146" s="101" t="str">
        <f>IFERROR(IF(VLOOKUP($A146,'Annex 2 Designated EHV charges'!$D:$P,12,FALSE)=0,"",VLOOKUP($A146,'Annex 2 Designated EHV charges'!$D:$P,12,FALSE)),"")</f>
        <v/>
      </c>
      <c r="H146" s="101" t="str">
        <f>IFERROR(IF(VLOOKUP($A146,'Annex 2 Designated EHV charges'!$D:$P,13,FALSE)=0,"",VLOOKUP($A146,'Annex 2 Designated EHV charges'!$D:$P,13,FALSE)),"")</f>
        <v/>
      </c>
    </row>
    <row r="147" spans="1:8" ht="12.75" customHeight="1" x14ac:dyDescent="0.2">
      <c r="A147" s="98" t="str">
        <f t="array" ref="A147">IFERROR(INDEX('Annex 2 Designated EHV charges'!$D$11:$D$58, MATCH(0, IF(ISBLANK('Annex 2 Designated EHV charges'!$D$11:$D$58),1, COUNTIF(A$4:$A146, 'Annex 2 Designated EHV charges'!$D$11:$D$58)), 0)),"")</f>
        <v/>
      </c>
      <c r="B147" s="97" t="str">
        <f>IF($A147="","",VLOOKUP($A147,'Annex 2 Designated EHV charges'!$D:$O,2,0))</f>
        <v/>
      </c>
      <c r="C147" s="98" t="str">
        <f>IF($A147="","",VLOOKUP($A147,'Annex 2 Designated EHV charges'!$D:$O,3,0))</f>
        <v/>
      </c>
      <c r="D147" s="97" t="str">
        <f>IF($A147="","",VLOOKUP($A147,'Annex 2 Designated EHV charges'!$D:$O,4,0))</f>
        <v/>
      </c>
      <c r="E147" s="99" t="str">
        <f>IFERROR(IF(VLOOKUP($A147,'Annex 2 Designated EHV charges'!$D:$P,10,FALSE)=0,"",VLOOKUP($A147,'Annex 2 Designated EHV charges'!$D:$P,10,FALSE)),"")</f>
        <v/>
      </c>
      <c r="F147" s="100" t="str">
        <f>IFERROR(IF(VLOOKUP($A147,'Annex 2 Designated EHV charges'!$D:$P,11,FALSE)=0,"",VLOOKUP($A147,'Annex 2 Designated EHV charges'!$D:$P,11,FALSE)),"")</f>
        <v/>
      </c>
      <c r="G147" s="101" t="str">
        <f>IFERROR(IF(VLOOKUP($A147,'Annex 2 Designated EHV charges'!$D:$P,12,FALSE)=0,"",VLOOKUP($A147,'Annex 2 Designated EHV charges'!$D:$P,12,FALSE)),"")</f>
        <v/>
      </c>
      <c r="H147" s="101" t="str">
        <f>IFERROR(IF(VLOOKUP($A147,'Annex 2 Designated EHV charges'!$D:$P,13,FALSE)=0,"",VLOOKUP($A147,'Annex 2 Designated EHV charges'!$D:$P,13,FALSE)),"")</f>
        <v/>
      </c>
    </row>
    <row r="148" spans="1:8" ht="12.75" customHeight="1" x14ac:dyDescent="0.2">
      <c r="A148" s="98" t="str">
        <f t="array" ref="A148">IFERROR(INDEX('Annex 2 Designated EHV charges'!$D$11:$D$58, MATCH(0, IF(ISBLANK('Annex 2 Designated EHV charges'!$D$11:$D$58),1, COUNTIF(A$4:$A147, 'Annex 2 Designated EHV charges'!$D$11:$D$58)), 0)),"")</f>
        <v/>
      </c>
      <c r="B148" s="97" t="str">
        <f>IF($A148="","",VLOOKUP($A148,'Annex 2 Designated EHV charges'!$D:$O,2,0))</f>
        <v/>
      </c>
      <c r="C148" s="98" t="str">
        <f>IF($A148="","",VLOOKUP($A148,'Annex 2 Designated EHV charges'!$D:$O,3,0))</f>
        <v/>
      </c>
      <c r="D148" s="97" t="str">
        <f>IF($A148="","",VLOOKUP($A148,'Annex 2 Designated EHV charges'!$D:$O,4,0))</f>
        <v/>
      </c>
      <c r="E148" s="99" t="str">
        <f>IFERROR(IF(VLOOKUP($A148,'Annex 2 Designated EHV charges'!$D:$P,10,FALSE)=0,"",VLOOKUP($A148,'Annex 2 Designated EHV charges'!$D:$P,10,FALSE)),"")</f>
        <v/>
      </c>
      <c r="F148" s="100" t="str">
        <f>IFERROR(IF(VLOOKUP($A148,'Annex 2 Designated EHV charges'!$D:$P,11,FALSE)=0,"",VLOOKUP($A148,'Annex 2 Designated EHV charges'!$D:$P,11,FALSE)),"")</f>
        <v/>
      </c>
      <c r="G148" s="101" t="str">
        <f>IFERROR(IF(VLOOKUP($A148,'Annex 2 Designated EHV charges'!$D:$P,12,FALSE)=0,"",VLOOKUP($A148,'Annex 2 Designated EHV charges'!$D:$P,12,FALSE)),"")</f>
        <v/>
      </c>
      <c r="H148" s="101" t="str">
        <f>IFERROR(IF(VLOOKUP($A148,'Annex 2 Designated EHV charges'!$D:$P,13,FALSE)=0,"",VLOOKUP($A148,'Annex 2 Designated EHV charges'!$D:$P,13,FALSE)),"")</f>
        <v/>
      </c>
    </row>
    <row r="149" spans="1:8" ht="12.75" customHeight="1" x14ac:dyDescent="0.2">
      <c r="A149" s="98" t="str">
        <f t="array" ref="A149">IFERROR(INDEX('Annex 2 Designated EHV charges'!$D$11:$D$58, MATCH(0, IF(ISBLANK('Annex 2 Designated EHV charges'!$D$11:$D$58),1, COUNTIF(A$4:$A148, 'Annex 2 Designated EHV charges'!$D$11:$D$58)), 0)),"")</f>
        <v/>
      </c>
      <c r="B149" s="97" t="str">
        <f>IF($A149="","",VLOOKUP($A149,'Annex 2 Designated EHV charges'!$D:$O,2,0))</f>
        <v/>
      </c>
      <c r="C149" s="98" t="str">
        <f>IF($A149="","",VLOOKUP($A149,'Annex 2 Designated EHV charges'!$D:$O,3,0))</f>
        <v/>
      </c>
      <c r="D149" s="97" t="str">
        <f>IF($A149="","",VLOOKUP($A149,'Annex 2 Designated EHV charges'!$D:$O,4,0))</f>
        <v/>
      </c>
      <c r="E149" s="99" t="str">
        <f>IFERROR(IF(VLOOKUP($A149,'Annex 2 Designated EHV charges'!$D:$P,10,FALSE)=0,"",VLOOKUP($A149,'Annex 2 Designated EHV charges'!$D:$P,10,FALSE)),"")</f>
        <v/>
      </c>
      <c r="F149" s="100" t="str">
        <f>IFERROR(IF(VLOOKUP($A149,'Annex 2 Designated EHV charges'!$D:$P,11,FALSE)=0,"",VLOOKUP($A149,'Annex 2 Designated EHV charges'!$D:$P,11,FALSE)),"")</f>
        <v/>
      </c>
      <c r="G149" s="101" t="str">
        <f>IFERROR(IF(VLOOKUP($A149,'Annex 2 Designated EHV charges'!$D:$P,12,FALSE)=0,"",VLOOKUP($A149,'Annex 2 Designated EHV charges'!$D:$P,12,FALSE)),"")</f>
        <v/>
      </c>
      <c r="H149" s="101" t="str">
        <f>IFERROR(IF(VLOOKUP($A149,'Annex 2 Designated EHV charges'!$D:$P,13,FALSE)=0,"",VLOOKUP($A149,'Annex 2 Designated EHV charges'!$D:$P,13,FALSE)),"")</f>
        <v/>
      </c>
    </row>
    <row r="150" spans="1:8" ht="12.75" customHeight="1" x14ac:dyDescent="0.2">
      <c r="A150" s="98" t="str">
        <f t="array" ref="A150">IFERROR(INDEX('Annex 2 Designated EHV charges'!$D$11:$D$58, MATCH(0, IF(ISBLANK('Annex 2 Designated EHV charges'!$D$11:$D$58),1, COUNTIF(A$4:$A149, 'Annex 2 Designated EHV charges'!$D$11:$D$58)), 0)),"")</f>
        <v/>
      </c>
      <c r="B150" s="97" t="str">
        <f>IF($A150="","",VLOOKUP($A150,'Annex 2 Designated EHV charges'!$D:$O,2,0))</f>
        <v/>
      </c>
      <c r="C150" s="98" t="str">
        <f>IF($A150="","",VLOOKUP($A150,'Annex 2 Designated EHV charges'!$D:$O,3,0))</f>
        <v/>
      </c>
      <c r="D150" s="97" t="str">
        <f>IF($A150="","",VLOOKUP($A150,'Annex 2 Designated EHV charges'!$D:$O,4,0))</f>
        <v/>
      </c>
      <c r="E150" s="99" t="str">
        <f>IFERROR(IF(VLOOKUP($A150,'Annex 2 Designated EHV charges'!$D:$P,10,FALSE)=0,"",VLOOKUP($A150,'Annex 2 Designated EHV charges'!$D:$P,10,FALSE)),"")</f>
        <v/>
      </c>
      <c r="F150" s="100" t="str">
        <f>IFERROR(IF(VLOOKUP($A150,'Annex 2 Designated EHV charges'!$D:$P,11,FALSE)=0,"",VLOOKUP($A150,'Annex 2 Designated EHV charges'!$D:$P,11,FALSE)),"")</f>
        <v/>
      </c>
      <c r="G150" s="101" t="str">
        <f>IFERROR(IF(VLOOKUP($A150,'Annex 2 Designated EHV charges'!$D:$P,12,FALSE)=0,"",VLOOKUP($A150,'Annex 2 Designated EHV charges'!$D:$P,12,FALSE)),"")</f>
        <v/>
      </c>
      <c r="H150" s="101" t="str">
        <f>IFERROR(IF(VLOOKUP($A150,'Annex 2 Designated EHV charges'!$D:$P,13,FALSE)=0,"",VLOOKUP($A150,'Annex 2 Designated EHV charges'!$D:$P,13,FALSE)),"")</f>
        <v/>
      </c>
    </row>
    <row r="151" spans="1:8" ht="12.75" customHeight="1" x14ac:dyDescent="0.2">
      <c r="A151" s="98" t="str">
        <f t="array" ref="A151">IFERROR(INDEX('Annex 2 Designated EHV charges'!$D$11:$D$58, MATCH(0, IF(ISBLANK('Annex 2 Designated EHV charges'!$D$11:$D$58),1, COUNTIF(A$4:$A150, 'Annex 2 Designated EHV charges'!$D$11:$D$58)), 0)),"")</f>
        <v/>
      </c>
      <c r="B151" s="97" t="str">
        <f>IF($A151="","",VLOOKUP($A151,'Annex 2 Designated EHV charges'!$D:$O,2,0))</f>
        <v/>
      </c>
      <c r="C151" s="98" t="str">
        <f>IF($A151="","",VLOOKUP($A151,'Annex 2 Designated EHV charges'!$D:$O,3,0))</f>
        <v/>
      </c>
      <c r="D151" s="97" t="str">
        <f>IF($A151="","",VLOOKUP($A151,'Annex 2 Designated EHV charges'!$D:$O,4,0))</f>
        <v/>
      </c>
      <c r="E151" s="99" t="str">
        <f>IFERROR(IF(VLOOKUP($A151,'Annex 2 Designated EHV charges'!$D:$P,10,FALSE)=0,"",VLOOKUP($A151,'Annex 2 Designated EHV charges'!$D:$P,10,FALSE)),"")</f>
        <v/>
      </c>
      <c r="F151" s="100" t="str">
        <f>IFERROR(IF(VLOOKUP($A151,'Annex 2 Designated EHV charges'!$D:$P,11,FALSE)=0,"",VLOOKUP($A151,'Annex 2 Designated EHV charges'!$D:$P,11,FALSE)),"")</f>
        <v/>
      </c>
      <c r="G151" s="101" t="str">
        <f>IFERROR(IF(VLOOKUP($A151,'Annex 2 Designated EHV charges'!$D:$P,12,FALSE)=0,"",VLOOKUP($A151,'Annex 2 Designated EHV charges'!$D:$P,12,FALSE)),"")</f>
        <v/>
      </c>
      <c r="H151" s="101" t="str">
        <f>IFERROR(IF(VLOOKUP($A151,'Annex 2 Designated EHV charges'!$D:$P,13,FALSE)=0,"",VLOOKUP($A151,'Annex 2 Designated EHV charges'!$D:$P,13,FALSE)),"")</f>
        <v/>
      </c>
    </row>
    <row r="152" spans="1:8" x14ac:dyDescent="0.2">
      <c r="A152" s="98" t="str">
        <f t="array" ref="A152">IFERROR(INDEX('Annex 2 Designated EHV charges'!$D$11:$D$58, MATCH(0, IF(ISBLANK('Annex 2 Designated EHV charges'!$D$11:$D$58),1, COUNTIF(A$4:$A151, 'Annex 2 Designated EHV charges'!$D$11:$D$58)), 0)),"")</f>
        <v/>
      </c>
      <c r="B152" s="97" t="str">
        <f>IF($A152="","",VLOOKUP($A152,'Annex 2 Designated EHV charges'!$D:$O,2,0))</f>
        <v/>
      </c>
      <c r="C152" s="98" t="str">
        <f>IF($A152="","",VLOOKUP($A152,'Annex 2 Designated EHV charges'!$D:$O,3,0))</f>
        <v/>
      </c>
      <c r="D152" s="97" t="str">
        <f>IF($A152="","",VLOOKUP($A152,'Annex 2 Designated EHV charges'!$D:$O,4,0))</f>
        <v/>
      </c>
      <c r="E152" s="99" t="str">
        <f>IFERROR(IF(VLOOKUP($A152,'Annex 2 Designated EHV charges'!$D:$P,10,FALSE)=0,"",VLOOKUP($A152,'Annex 2 Designated EHV charges'!$D:$P,10,FALSE)),"")</f>
        <v/>
      </c>
      <c r="F152" s="100" t="str">
        <f>IFERROR(IF(VLOOKUP($A152,'Annex 2 Designated EHV charges'!$D:$P,11,FALSE)=0,"",VLOOKUP($A152,'Annex 2 Designated EHV charges'!$D:$P,11,FALSE)),"")</f>
        <v/>
      </c>
      <c r="G152" s="101" t="str">
        <f>IFERROR(IF(VLOOKUP($A152,'Annex 2 Designated EHV charges'!$D:$P,12,FALSE)=0,"",VLOOKUP($A152,'Annex 2 Designated EHV charges'!$D:$P,12,FALSE)),"")</f>
        <v/>
      </c>
      <c r="H152" s="101" t="str">
        <f>IFERROR(IF(VLOOKUP($A152,'Annex 2 Designated EHV charges'!$D:$P,13,FALSE)=0,"",VLOOKUP($A152,'Annex 2 Designated EHV charges'!$D:$P,13,FALSE)),"")</f>
        <v/>
      </c>
    </row>
    <row r="153" spans="1:8" x14ac:dyDescent="0.2">
      <c r="A153" s="98" t="str">
        <f t="array" ref="A153">IFERROR(INDEX('Annex 2 Designated EHV charges'!$D$11:$D$58, MATCH(0, IF(ISBLANK('Annex 2 Designated EHV charges'!$D$11:$D$58),1, COUNTIF(A$4:$A152, 'Annex 2 Designated EHV charges'!$D$11:$D$58)), 0)),"")</f>
        <v/>
      </c>
      <c r="B153" s="97" t="str">
        <f>IF($A153="","",VLOOKUP($A153,'Annex 2 Designated EHV charges'!$D:$O,2,0))</f>
        <v/>
      </c>
      <c r="C153" s="98" t="str">
        <f>IF($A153="","",VLOOKUP($A153,'Annex 2 Designated EHV charges'!$D:$O,3,0))</f>
        <v/>
      </c>
      <c r="D153" s="97" t="str">
        <f>IF($A153="","",VLOOKUP($A153,'Annex 2 Designated EHV charges'!$D:$O,4,0))</f>
        <v/>
      </c>
      <c r="E153" s="99" t="str">
        <f>IFERROR(IF(VLOOKUP($A153,'Annex 2 Designated EHV charges'!$D:$P,10,FALSE)=0,"",VLOOKUP($A153,'Annex 2 Designated EHV charges'!$D:$P,10,FALSE)),"")</f>
        <v/>
      </c>
      <c r="F153" s="100" t="str">
        <f>IFERROR(IF(VLOOKUP($A153,'Annex 2 Designated EHV charges'!$D:$P,11,FALSE)=0,"",VLOOKUP($A153,'Annex 2 Designated EHV charges'!$D:$P,11,FALSE)),"")</f>
        <v/>
      </c>
      <c r="G153" s="101" t="str">
        <f>IFERROR(IF(VLOOKUP($A153,'Annex 2 Designated EHV charges'!$D:$P,12,FALSE)=0,"",VLOOKUP($A153,'Annex 2 Designated EHV charges'!$D:$P,12,FALSE)),"")</f>
        <v/>
      </c>
      <c r="H153" s="101" t="str">
        <f>IFERROR(IF(VLOOKUP($A153,'Annex 2 Designated EHV charges'!$D:$P,13,FALSE)=0,"",VLOOKUP($A153,'Annex 2 Designated EHV charges'!$D:$P,13,FALSE)),"")</f>
        <v/>
      </c>
    </row>
    <row r="154" spans="1:8" x14ac:dyDescent="0.2">
      <c r="A154" s="98" t="str">
        <f t="array" ref="A154">IFERROR(INDEX('Annex 2 Designated EHV charges'!$D$11:$D$58, MATCH(0, IF(ISBLANK('Annex 2 Designated EHV charges'!$D$11:$D$58),1, COUNTIF(A$4:$A153, 'Annex 2 Designated EHV charges'!$D$11:$D$58)), 0)),"")</f>
        <v/>
      </c>
      <c r="B154" s="97" t="str">
        <f>IF($A154="","",VLOOKUP($A154,'Annex 2 Designated EHV charges'!$D:$O,2,0))</f>
        <v/>
      </c>
      <c r="C154" s="98" t="str">
        <f>IF($A154="","",VLOOKUP($A154,'Annex 2 Designated EHV charges'!$D:$O,3,0))</f>
        <v/>
      </c>
      <c r="D154" s="97" t="str">
        <f>IF($A154="","",VLOOKUP($A154,'Annex 2 Designated EHV charges'!$D:$O,4,0))</f>
        <v/>
      </c>
      <c r="E154" s="99" t="str">
        <f>IFERROR(IF(VLOOKUP($A154,'Annex 2 Designated EHV charges'!$D:$P,10,FALSE)=0,"",VLOOKUP($A154,'Annex 2 Designated EHV charges'!$D:$P,10,FALSE)),"")</f>
        <v/>
      </c>
      <c r="F154" s="100" t="str">
        <f>IFERROR(IF(VLOOKUP($A154,'Annex 2 Designated EHV charges'!$D:$P,11,FALSE)=0,"",VLOOKUP($A154,'Annex 2 Designated EHV charges'!$D:$P,11,FALSE)),"")</f>
        <v/>
      </c>
      <c r="G154" s="101" t="str">
        <f>IFERROR(IF(VLOOKUP($A154,'Annex 2 Designated EHV charges'!$D:$P,12,FALSE)=0,"",VLOOKUP($A154,'Annex 2 Designated EHV charges'!$D:$P,12,FALSE)),"")</f>
        <v/>
      </c>
      <c r="H154" s="101" t="str">
        <f>IFERROR(IF(VLOOKUP($A154,'Annex 2 Designated EHV charges'!$D:$P,13,FALSE)=0,"",VLOOKUP($A154,'Annex 2 Designated EHV charges'!$D:$P,13,FALSE)),"")</f>
        <v/>
      </c>
    </row>
    <row r="155" spans="1:8" x14ac:dyDescent="0.2">
      <c r="A155" s="98" t="str">
        <f t="array" ref="A155">IFERROR(INDEX('Annex 2 Designated EHV charges'!$D$11:$D$58, MATCH(0, IF(ISBLANK('Annex 2 Designated EHV charges'!$D$11:$D$58),1, COUNTIF(A$4:$A154, 'Annex 2 Designated EHV charges'!$D$11:$D$58)), 0)),"")</f>
        <v/>
      </c>
      <c r="B155" s="97" t="str">
        <f>IF($A155="","",VLOOKUP($A155,'Annex 2 Designated EHV charges'!$D:$O,2,0))</f>
        <v/>
      </c>
      <c r="C155" s="98" t="str">
        <f>IF($A155="","",VLOOKUP($A155,'Annex 2 Designated EHV charges'!$D:$O,3,0))</f>
        <v/>
      </c>
      <c r="D155" s="97" t="str">
        <f>IF($A155="","",VLOOKUP($A155,'Annex 2 Designated EHV charges'!$D:$O,4,0))</f>
        <v/>
      </c>
      <c r="E155" s="99" t="str">
        <f>IFERROR(IF(VLOOKUP($A155,'Annex 2 Designated EHV charges'!$D:$P,10,FALSE)=0,"",VLOOKUP($A155,'Annex 2 Designated EHV charges'!$D:$P,10,FALSE)),"")</f>
        <v/>
      </c>
      <c r="F155" s="100" t="str">
        <f>IFERROR(IF(VLOOKUP($A155,'Annex 2 Designated EHV charges'!$D:$P,11,FALSE)=0,"",VLOOKUP($A155,'Annex 2 Designated EHV charges'!$D:$P,11,FALSE)),"")</f>
        <v/>
      </c>
      <c r="G155" s="101" t="str">
        <f>IFERROR(IF(VLOOKUP($A155,'Annex 2 Designated EHV charges'!$D:$P,12,FALSE)=0,"",VLOOKUP($A155,'Annex 2 Designated EHV charges'!$D:$P,12,FALSE)),"")</f>
        <v/>
      </c>
      <c r="H155" s="101" t="str">
        <f>IFERROR(IF(VLOOKUP($A155,'Annex 2 Designated EHV charges'!$D:$P,13,FALSE)=0,"",VLOOKUP($A155,'Annex 2 Designated EHV charges'!$D:$P,13,FALSE)),"")</f>
        <v/>
      </c>
    </row>
    <row r="156" spans="1:8" x14ac:dyDescent="0.2">
      <c r="A156" s="98" t="str">
        <f t="array" ref="A156">IFERROR(INDEX('Annex 2 Designated EHV charges'!$D$11:$D$58, MATCH(0, IF(ISBLANK('Annex 2 Designated EHV charges'!$D$11:$D$58),1, COUNTIF(A$4:$A155, 'Annex 2 Designated EHV charges'!$D$11:$D$58)), 0)),"")</f>
        <v/>
      </c>
      <c r="B156" s="97" t="str">
        <f>IF($A156="","",VLOOKUP($A156,'Annex 2 Designated EHV charges'!$D:$O,2,0))</f>
        <v/>
      </c>
      <c r="C156" s="98" t="str">
        <f>IF($A156="","",VLOOKUP($A156,'Annex 2 Designated EHV charges'!$D:$O,3,0))</f>
        <v/>
      </c>
      <c r="D156" s="97" t="str">
        <f>IF($A156="","",VLOOKUP($A156,'Annex 2 Designated EHV charges'!$D:$O,4,0))</f>
        <v/>
      </c>
      <c r="E156" s="99" t="str">
        <f>IFERROR(IF(VLOOKUP($A156,'Annex 2 Designated EHV charges'!$D:$P,10,FALSE)=0,"",VLOOKUP($A156,'Annex 2 Designated EHV charges'!$D:$P,10,FALSE)),"")</f>
        <v/>
      </c>
      <c r="F156" s="100" t="str">
        <f>IFERROR(IF(VLOOKUP($A156,'Annex 2 Designated EHV charges'!$D:$P,11,FALSE)=0,"",VLOOKUP($A156,'Annex 2 Designated EHV charges'!$D:$P,11,FALSE)),"")</f>
        <v/>
      </c>
      <c r="G156" s="101" t="str">
        <f>IFERROR(IF(VLOOKUP($A156,'Annex 2 Designated EHV charges'!$D:$P,12,FALSE)=0,"",VLOOKUP($A156,'Annex 2 Designated EHV charges'!$D:$P,12,FALSE)),"")</f>
        <v/>
      </c>
      <c r="H156" s="101" t="str">
        <f>IFERROR(IF(VLOOKUP($A156,'Annex 2 Designated EHV charges'!$D:$P,13,FALSE)=0,"",VLOOKUP($A156,'Annex 2 Designated EHV charges'!$D:$P,13,FALSE)),"")</f>
        <v/>
      </c>
    </row>
    <row r="157" spans="1:8" x14ac:dyDescent="0.2">
      <c r="A157" s="98" t="str">
        <f t="array" ref="A157">IFERROR(INDEX('Annex 2 Designated EHV charges'!$D$11:$D$58, MATCH(0, IF(ISBLANK('Annex 2 Designated EHV charges'!$D$11:$D$58),1, COUNTIF(A$4:$A156, 'Annex 2 Designated EHV charges'!$D$11:$D$58)), 0)),"")</f>
        <v/>
      </c>
      <c r="B157" s="97" t="str">
        <f>IF($A157="","",VLOOKUP($A157,'Annex 2 Designated EHV charges'!$D:$O,2,0))</f>
        <v/>
      </c>
      <c r="C157" s="98" t="str">
        <f>IF($A157="","",VLOOKUP($A157,'Annex 2 Designated EHV charges'!$D:$O,3,0))</f>
        <v/>
      </c>
      <c r="D157" s="97" t="str">
        <f>IF($A157="","",VLOOKUP($A157,'Annex 2 Designated EHV charges'!$D:$O,4,0))</f>
        <v/>
      </c>
      <c r="E157" s="99" t="str">
        <f>IFERROR(IF(VLOOKUP($A157,'Annex 2 Designated EHV charges'!$D:$P,10,FALSE)=0,"",VLOOKUP($A157,'Annex 2 Designated EHV charges'!$D:$P,10,FALSE)),"")</f>
        <v/>
      </c>
      <c r="F157" s="100" t="str">
        <f>IFERROR(IF(VLOOKUP($A157,'Annex 2 Designated EHV charges'!$D:$P,11,FALSE)=0,"",VLOOKUP($A157,'Annex 2 Designated EHV charges'!$D:$P,11,FALSE)),"")</f>
        <v/>
      </c>
      <c r="G157" s="101" t="str">
        <f>IFERROR(IF(VLOOKUP($A157,'Annex 2 Designated EHV charges'!$D:$P,12,FALSE)=0,"",VLOOKUP($A157,'Annex 2 Designated EHV charges'!$D:$P,12,FALSE)),"")</f>
        <v/>
      </c>
      <c r="H157" s="101" t="str">
        <f>IFERROR(IF(VLOOKUP($A157,'Annex 2 Designated EHV charges'!$D:$P,13,FALSE)=0,"",VLOOKUP($A157,'Annex 2 Designated EHV charges'!$D:$P,13,FALSE)),"")</f>
        <v/>
      </c>
    </row>
    <row r="158" spans="1:8" x14ac:dyDescent="0.2">
      <c r="A158" s="98" t="str">
        <f t="array" ref="A158">IFERROR(INDEX('Annex 2 Designated EHV charges'!$D$11:$D$58, MATCH(0, IF(ISBLANK('Annex 2 Designated EHV charges'!$D$11:$D$58),1, COUNTIF(A$4:$A157, 'Annex 2 Designated EHV charges'!$D$11:$D$58)), 0)),"")</f>
        <v/>
      </c>
      <c r="B158" s="97" t="str">
        <f>IF($A158="","",VLOOKUP($A158,'Annex 2 Designated EHV charges'!$D:$O,2,0))</f>
        <v/>
      </c>
      <c r="C158" s="98" t="str">
        <f>IF($A158="","",VLOOKUP($A158,'Annex 2 Designated EHV charges'!$D:$O,3,0))</f>
        <v/>
      </c>
      <c r="D158" s="97" t="str">
        <f>IF($A158="","",VLOOKUP($A158,'Annex 2 Designated EHV charges'!$D:$O,4,0))</f>
        <v/>
      </c>
      <c r="E158" s="99" t="str">
        <f>IFERROR(IF(VLOOKUP($A158,'Annex 2 Designated EHV charges'!$D:$P,10,FALSE)=0,"",VLOOKUP($A158,'Annex 2 Designated EHV charges'!$D:$P,10,FALSE)),"")</f>
        <v/>
      </c>
      <c r="F158" s="100" t="str">
        <f>IFERROR(IF(VLOOKUP($A158,'Annex 2 Designated EHV charges'!$D:$P,11,FALSE)=0,"",VLOOKUP($A158,'Annex 2 Designated EHV charges'!$D:$P,11,FALSE)),"")</f>
        <v/>
      </c>
      <c r="G158" s="101" t="str">
        <f>IFERROR(IF(VLOOKUP($A158,'Annex 2 Designated EHV charges'!$D:$P,12,FALSE)=0,"",VLOOKUP($A158,'Annex 2 Designated EHV charges'!$D:$P,12,FALSE)),"")</f>
        <v/>
      </c>
      <c r="H158" s="101" t="str">
        <f>IFERROR(IF(VLOOKUP($A158,'Annex 2 Designated EHV charges'!$D:$P,13,FALSE)=0,"",VLOOKUP($A158,'Annex 2 Designated EHV charges'!$D:$P,13,FALSE)),"")</f>
        <v/>
      </c>
    </row>
    <row r="159" spans="1:8" x14ac:dyDescent="0.2">
      <c r="A159" s="98" t="str">
        <f t="array" ref="A159">IFERROR(INDEX('Annex 2 Designated EHV charges'!$D$11:$D$58, MATCH(0, IF(ISBLANK('Annex 2 Designated EHV charges'!$D$11:$D$58),1, COUNTIF(A$4:$A158, 'Annex 2 Designated EHV charges'!$D$11:$D$58)), 0)),"")</f>
        <v/>
      </c>
      <c r="B159" s="97" t="str">
        <f>IF($A159="","",VLOOKUP($A159,'Annex 2 Designated EHV charges'!$D:$O,2,0))</f>
        <v/>
      </c>
      <c r="C159" s="98" t="str">
        <f>IF($A159="","",VLOOKUP($A159,'Annex 2 Designated EHV charges'!$D:$O,3,0))</f>
        <v/>
      </c>
      <c r="D159" s="97" t="str">
        <f>IF($A159="","",VLOOKUP($A159,'Annex 2 Designated EHV charges'!$D:$O,4,0))</f>
        <v/>
      </c>
      <c r="E159" s="99" t="str">
        <f>IFERROR(IF(VLOOKUP($A159,'Annex 2 Designated EHV charges'!$D:$P,10,FALSE)=0,"",VLOOKUP($A159,'Annex 2 Designated EHV charges'!$D:$P,10,FALSE)),"")</f>
        <v/>
      </c>
      <c r="F159" s="100" t="str">
        <f>IFERROR(IF(VLOOKUP($A159,'Annex 2 Designated EHV charges'!$D:$P,11,FALSE)=0,"",VLOOKUP($A159,'Annex 2 Designated EHV charges'!$D:$P,11,FALSE)),"")</f>
        <v/>
      </c>
      <c r="G159" s="101" t="str">
        <f>IFERROR(IF(VLOOKUP($A159,'Annex 2 Designated EHV charges'!$D:$P,12,FALSE)=0,"",VLOOKUP($A159,'Annex 2 Designated EHV charges'!$D:$P,12,FALSE)),"")</f>
        <v/>
      </c>
      <c r="H159" s="101" t="str">
        <f>IFERROR(IF(VLOOKUP($A159,'Annex 2 Designated EHV charges'!$D:$P,13,FALSE)=0,"",VLOOKUP($A159,'Annex 2 Designated EHV charges'!$D:$P,13,FALSE)),"")</f>
        <v/>
      </c>
    </row>
    <row r="160" spans="1:8" x14ac:dyDescent="0.2">
      <c r="A160" s="98" t="str">
        <f t="array" ref="A160">IFERROR(INDEX('Annex 2 Designated EHV charges'!$D$11:$D$58, MATCH(0, IF(ISBLANK('Annex 2 Designated EHV charges'!$D$11:$D$58),1, COUNTIF(A$4:$A159, 'Annex 2 Designated EHV charges'!$D$11:$D$58)), 0)),"")</f>
        <v/>
      </c>
      <c r="B160" s="97" t="str">
        <f>IF($A160="","",VLOOKUP($A160,'Annex 2 Designated EHV charges'!$D:$O,2,0))</f>
        <v/>
      </c>
      <c r="C160" s="98" t="str">
        <f>IF($A160="","",VLOOKUP($A160,'Annex 2 Designated EHV charges'!$D:$O,3,0))</f>
        <v/>
      </c>
      <c r="D160" s="97" t="str">
        <f>IF($A160="","",VLOOKUP($A160,'Annex 2 Designated EHV charges'!$D:$O,4,0))</f>
        <v/>
      </c>
      <c r="E160" s="99" t="str">
        <f>IFERROR(IF(VLOOKUP($A160,'Annex 2 Designated EHV charges'!$D:$P,10,FALSE)=0,"",VLOOKUP($A160,'Annex 2 Designated EHV charges'!$D:$P,10,FALSE)),"")</f>
        <v/>
      </c>
      <c r="F160" s="100" t="str">
        <f>IFERROR(IF(VLOOKUP($A160,'Annex 2 Designated EHV charges'!$D:$P,11,FALSE)=0,"",VLOOKUP($A160,'Annex 2 Designated EHV charges'!$D:$P,11,FALSE)),"")</f>
        <v/>
      </c>
      <c r="G160" s="101" t="str">
        <f>IFERROR(IF(VLOOKUP($A160,'Annex 2 Designated EHV charges'!$D:$P,12,FALSE)=0,"",VLOOKUP($A160,'Annex 2 Designated EHV charges'!$D:$P,12,FALSE)),"")</f>
        <v/>
      </c>
      <c r="H160" s="101" t="str">
        <f>IFERROR(IF(VLOOKUP($A160,'Annex 2 Designated EHV charges'!$D:$P,13,FALSE)=0,"",VLOOKUP($A160,'Annex 2 Designated EHV charges'!$D:$P,13,FALSE)),"")</f>
        <v/>
      </c>
    </row>
    <row r="161" spans="1:8" x14ac:dyDescent="0.2">
      <c r="A161" s="98" t="str">
        <f t="array" ref="A161">IFERROR(INDEX('Annex 2 Designated EHV charges'!$D$11:$D$58, MATCH(0, IF(ISBLANK('Annex 2 Designated EHV charges'!$D$11:$D$58),1, COUNTIF(A$4:$A160, 'Annex 2 Designated EHV charges'!$D$11:$D$58)), 0)),"")</f>
        <v/>
      </c>
      <c r="B161" s="97" t="str">
        <f>IF($A161="","",VLOOKUP($A161,'Annex 2 Designated EHV charges'!$D:$O,2,0))</f>
        <v/>
      </c>
      <c r="C161" s="98" t="str">
        <f>IF($A161="","",VLOOKUP($A161,'Annex 2 Designated EHV charges'!$D:$O,3,0))</f>
        <v/>
      </c>
      <c r="D161" s="97" t="str">
        <f>IF($A161="","",VLOOKUP($A161,'Annex 2 Designated EHV charges'!$D:$O,4,0))</f>
        <v/>
      </c>
      <c r="E161" s="99" t="str">
        <f>IFERROR(IF(VLOOKUP($A161,'Annex 2 Designated EHV charges'!$D:$P,10,FALSE)=0,"",VLOOKUP($A161,'Annex 2 Designated EHV charges'!$D:$P,10,FALSE)),"")</f>
        <v/>
      </c>
      <c r="F161" s="100" t="str">
        <f>IFERROR(IF(VLOOKUP($A161,'Annex 2 Designated EHV charges'!$D:$P,11,FALSE)=0,"",VLOOKUP($A161,'Annex 2 Designated EHV charges'!$D:$P,11,FALSE)),"")</f>
        <v/>
      </c>
      <c r="G161" s="101" t="str">
        <f>IFERROR(IF(VLOOKUP($A161,'Annex 2 Designated EHV charges'!$D:$P,12,FALSE)=0,"",VLOOKUP($A161,'Annex 2 Designated EHV charges'!$D:$P,12,FALSE)),"")</f>
        <v/>
      </c>
      <c r="H161" s="101" t="str">
        <f>IFERROR(IF(VLOOKUP($A161,'Annex 2 Designated EHV charges'!$D:$P,13,FALSE)=0,"",VLOOKUP($A161,'Annex 2 Designated EHV charges'!$D:$P,13,FALSE)),"")</f>
        <v/>
      </c>
    </row>
    <row r="162" spans="1:8" x14ac:dyDescent="0.2">
      <c r="A162" s="98" t="str">
        <f t="array" ref="A162">IFERROR(INDEX('Annex 2 Designated EHV charges'!$D$11:$D$58, MATCH(0, IF(ISBLANK('Annex 2 Designated EHV charges'!$D$11:$D$58),1, COUNTIF(A$4:$A161, 'Annex 2 Designated EHV charges'!$D$11:$D$58)), 0)),"")</f>
        <v/>
      </c>
      <c r="B162" s="97" t="str">
        <f>IF($A162="","",VLOOKUP($A162,'Annex 2 Designated EHV charges'!$D:$O,2,0))</f>
        <v/>
      </c>
      <c r="C162" s="98" t="str">
        <f>IF($A162="","",VLOOKUP($A162,'Annex 2 Designated EHV charges'!$D:$O,3,0))</f>
        <v/>
      </c>
      <c r="D162" s="97" t="str">
        <f>IF($A162="","",VLOOKUP($A162,'Annex 2 Designated EHV charges'!$D:$O,4,0))</f>
        <v/>
      </c>
      <c r="E162" s="99" t="str">
        <f>IFERROR(IF(VLOOKUP($A162,'Annex 2 Designated EHV charges'!$D:$P,10,FALSE)=0,"",VLOOKUP($A162,'Annex 2 Designated EHV charges'!$D:$P,10,FALSE)),"")</f>
        <v/>
      </c>
      <c r="F162" s="100" t="str">
        <f>IFERROR(IF(VLOOKUP($A162,'Annex 2 Designated EHV charges'!$D:$P,11,FALSE)=0,"",VLOOKUP($A162,'Annex 2 Designated EHV charges'!$D:$P,11,FALSE)),"")</f>
        <v/>
      </c>
      <c r="G162" s="101" t="str">
        <f>IFERROR(IF(VLOOKUP($A162,'Annex 2 Designated EHV charges'!$D:$P,12,FALSE)=0,"",VLOOKUP($A162,'Annex 2 Designated EHV charges'!$D:$P,12,FALSE)),"")</f>
        <v/>
      </c>
      <c r="H162" s="101" t="str">
        <f>IFERROR(IF(VLOOKUP($A162,'Annex 2 Designated EHV charges'!$D:$P,13,FALSE)=0,"",VLOOKUP($A162,'Annex 2 Designated EHV charges'!$D:$P,13,FALSE)),"")</f>
        <v/>
      </c>
    </row>
    <row r="163" spans="1:8" x14ac:dyDescent="0.2">
      <c r="A163" s="98" t="str">
        <f t="array" ref="A163">IFERROR(INDEX('Annex 2 Designated EHV charges'!$D$11:$D$58, MATCH(0, IF(ISBLANK('Annex 2 Designated EHV charges'!$D$11:$D$58),1, COUNTIF(A$4:$A162, 'Annex 2 Designated EHV charges'!$D$11:$D$58)), 0)),"")</f>
        <v/>
      </c>
      <c r="B163" s="97" t="str">
        <f>IF($A163="","",VLOOKUP($A163,'Annex 2 Designated EHV charges'!$D:$O,2,0))</f>
        <v/>
      </c>
      <c r="C163" s="98" t="str">
        <f>IF($A163="","",VLOOKUP($A163,'Annex 2 Designated EHV charges'!$D:$O,3,0))</f>
        <v/>
      </c>
      <c r="D163" s="97" t="str">
        <f>IF($A163="","",VLOOKUP($A163,'Annex 2 Designated EHV charges'!$D:$O,4,0))</f>
        <v/>
      </c>
      <c r="E163" s="99" t="str">
        <f>IFERROR(IF(VLOOKUP($A163,'Annex 2 Designated EHV charges'!$D:$P,10,FALSE)=0,"",VLOOKUP($A163,'Annex 2 Designated EHV charges'!$D:$P,10,FALSE)),"")</f>
        <v/>
      </c>
      <c r="F163" s="100" t="str">
        <f>IFERROR(IF(VLOOKUP($A163,'Annex 2 Designated EHV charges'!$D:$P,11,FALSE)=0,"",VLOOKUP($A163,'Annex 2 Designated EHV charges'!$D:$P,11,FALSE)),"")</f>
        <v/>
      </c>
      <c r="G163" s="101" t="str">
        <f>IFERROR(IF(VLOOKUP($A163,'Annex 2 Designated EHV charges'!$D:$P,12,FALSE)=0,"",VLOOKUP($A163,'Annex 2 Designated EHV charges'!$D:$P,12,FALSE)),"")</f>
        <v/>
      </c>
      <c r="H163" s="101" t="str">
        <f>IFERROR(IF(VLOOKUP($A163,'Annex 2 Designated EHV charges'!$D:$P,13,FALSE)=0,"",VLOOKUP($A163,'Annex 2 Designated EHV charges'!$D:$P,13,FALSE)),"")</f>
        <v/>
      </c>
    </row>
    <row r="164" spans="1:8" x14ac:dyDescent="0.2">
      <c r="A164" s="98" t="str">
        <f t="array" ref="A164">IFERROR(INDEX('Annex 2 Designated EHV charges'!$D$11:$D$58, MATCH(0, IF(ISBLANK('Annex 2 Designated EHV charges'!$D$11:$D$58),1, COUNTIF(A$4:$A163, 'Annex 2 Designated EHV charges'!$D$11:$D$58)), 0)),"")</f>
        <v/>
      </c>
      <c r="B164" s="97" t="str">
        <f>IF($A164="","",VLOOKUP($A164,'Annex 2 Designated EHV charges'!$D:$O,2,0))</f>
        <v/>
      </c>
      <c r="C164" s="98" t="str">
        <f>IF($A164="","",VLOOKUP($A164,'Annex 2 Designated EHV charges'!$D:$O,3,0))</f>
        <v/>
      </c>
      <c r="D164" s="97" t="str">
        <f>IF($A164="","",VLOOKUP($A164,'Annex 2 Designated EHV charges'!$D:$O,4,0))</f>
        <v/>
      </c>
      <c r="E164" s="99" t="str">
        <f>IFERROR(IF(VLOOKUP($A164,'Annex 2 Designated EHV charges'!$D:$P,10,FALSE)=0,"",VLOOKUP($A164,'Annex 2 Designated EHV charges'!$D:$P,10,FALSE)),"")</f>
        <v/>
      </c>
      <c r="F164" s="100" t="str">
        <f>IFERROR(IF(VLOOKUP($A164,'Annex 2 Designated EHV charges'!$D:$P,11,FALSE)=0,"",VLOOKUP($A164,'Annex 2 Designated EHV charges'!$D:$P,11,FALSE)),"")</f>
        <v/>
      </c>
      <c r="G164" s="101" t="str">
        <f>IFERROR(IF(VLOOKUP($A164,'Annex 2 Designated EHV charges'!$D:$P,12,FALSE)=0,"",VLOOKUP($A164,'Annex 2 Designated EHV charges'!$D:$P,12,FALSE)),"")</f>
        <v/>
      </c>
      <c r="H164" s="101" t="str">
        <f>IFERROR(IF(VLOOKUP($A164,'Annex 2 Designated EHV charges'!$D:$P,13,FALSE)=0,"",VLOOKUP($A164,'Annex 2 Designated EHV charges'!$D:$P,13,FALSE)),"")</f>
        <v/>
      </c>
    </row>
    <row r="165" spans="1:8" x14ac:dyDescent="0.2">
      <c r="A165" s="98" t="str">
        <f t="array" ref="A165">IFERROR(INDEX('Annex 2 Designated EHV charges'!$D$11:$D$58, MATCH(0, IF(ISBLANK('Annex 2 Designated EHV charges'!$D$11:$D$58),1, COUNTIF(A$4:$A164, 'Annex 2 Designated EHV charges'!$D$11:$D$58)), 0)),"")</f>
        <v/>
      </c>
      <c r="B165" s="97" t="str">
        <f>IF($A165="","",VLOOKUP($A165,'Annex 2 Designated EHV charges'!$D:$O,2,0))</f>
        <v/>
      </c>
      <c r="C165" s="98" t="str">
        <f>IF($A165="","",VLOOKUP($A165,'Annex 2 Designated EHV charges'!$D:$O,3,0))</f>
        <v/>
      </c>
      <c r="D165" s="97" t="str">
        <f>IF($A165="","",VLOOKUP($A165,'Annex 2 Designated EHV charges'!$D:$O,4,0))</f>
        <v/>
      </c>
      <c r="E165" s="99" t="str">
        <f>IFERROR(IF(VLOOKUP($A165,'Annex 2 Designated EHV charges'!$D:$P,10,FALSE)=0,"",VLOOKUP($A165,'Annex 2 Designated EHV charges'!$D:$P,10,FALSE)),"")</f>
        <v/>
      </c>
      <c r="F165" s="100" t="str">
        <f>IFERROR(IF(VLOOKUP($A165,'Annex 2 Designated EHV charges'!$D:$P,11,FALSE)=0,"",VLOOKUP($A165,'Annex 2 Designated EHV charges'!$D:$P,11,FALSE)),"")</f>
        <v/>
      </c>
      <c r="G165" s="101" t="str">
        <f>IFERROR(IF(VLOOKUP($A165,'Annex 2 Designated EHV charges'!$D:$P,12,FALSE)=0,"",VLOOKUP($A165,'Annex 2 Designated EHV charges'!$D:$P,12,FALSE)),"")</f>
        <v/>
      </c>
      <c r="H165" s="101" t="str">
        <f>IFERROR(IF(VLOOKUP($A165,'Annex 2 Designated EHV charges'!$D:$P,13,FALSE)=0,"",VLOOKUP($A165,'Annex 2 Designated EHV charges'!$D:$P,13,FALSE)),"")</f>
        <v/>
      </c>
    </row>
    <row r="166" spans="1:8" x14ac:dyDescent="0.2">
      <c r="A166" s="98" t="str">
        <f t="array" ref="A166">IFERROR(INDEX('Annex 2 Designated EHV charges'!$D$11:$D$58, MATCH(0, IF(ISBLANK('Annex 2 Designated EHV charges'!$D$11:$D$58),1, COUNTIF(A$4:$A165, 'Annex 2 Designated EHV charges'!$D$11:$D$58)), 0)),"")</f>
        <v/>
      </c>
      <c r="B166" s="97" t="str">
        <f>IF($A166="","",VLOOKUP($A166,'Annex 2 Designated EHV charges'!$D:$O,2,0))</f>
        <v/>
      </c>
      <c r="C166" s="98" t="str">
        <f>IF($A166="","",VLOOKUP($A166,'Annex 2 Designated EHV charges'!$D:$O,3,0))</f>
        <v/>
      </c>
      <c r="D166" s="97" t="str">
        <f>IF($A166="","",VLOOKUP($A166,'Annex 2 Designated EHV charges'!$D:$O,4,0))</f>
        <v/>
      </c>
      <c r="E166" s="99" t="str">
        <f>IFERROR(IF(VLOOKUP($A166,'Annex 2 Designated EHV charges'!$D:$P,10,FALSE)=0,"",VLOOKUP($A166,'Annex 2 Designated EHV charges'!$D:$P,10,FALSE)),"")</f>
        <v/>
      </c>
      <c r="F166" s="100" t="str">
        <f>IFERROR(IF(VLOOKUP($A166,'Annex 2 Designated EHV charges'!$D:$P,11,FALSE)=0,"",VLOOKUP($A166,'Annex 2 Designated EHV charges'!$D:$P,11,FALSE)),"")</f>
        <v/>
      </c>
      <c r="G166" s="101" t="str">
        <f>IFERROR(IF(VLOOKUP($A166,'Annex 2 Designated EHV charges'!$D:$P,12,FALSE)=0,"",VLOOKUP($A166,'Annex 2 Designated EHV charges'!$D:$P,12,FALSE)),"")</f>
        <v/>
      </c>
      <c r="H166" s="101" t="str">
        <f>IFERROR(IF(VLOOKUP($A166,'Annex 2 Designated EHV charges'!$D:$P,13,FALSE)=0,"",VLOOKUP($A166,'Annex 2 Designated EHV charges'!$D:$P,13,FALSE)),"")</f>
        <v/>
      </c>
    </row>
    <row r="167" spans="1:8" x14ac:dyDescent="0.2">
      <c r="A167" s="98" t="str">
        <f t="array" ref="A167">IFERROR(INDEX('Annex 2 Designated EHV charges'!$D$11:$D$58, MATCH(0, IF(ISBLANK('Annex 2 Designated EHV charges'!$D$11:$D$58),1, COUNTIF(A$4:$A166, 'Annex 2 Designated EHV charges'!$D$11:$D$58)), 0)),"")</f>
        <v/>
      </c>
      <c r="B167" s="97" t="str">
        <f>IF($A167="","",VLOOKUP($A167,'Annex 2 Designated EHV charges'!$D:$O,2,0))</f>
        <v/>
      </c>
      <c r="C167" s="98" t="str">
        <f>IF($A167="","",VLOOKUP($A167,'Annex 2 Designated EHV charges'!$D:$O,3,0))</f>
        <v/>
      </c>
      <c r="D167" s="97" t="str">
        <f>IF($A167="","",VLOOKUP($A167,'Annex 2 Designated EHV charges'!$D:$O,4,0))</f>
        <v/>
      </c>
      <c r="E167" s="99" t="str">
        <f>IFERROR(IF(VLOOKUP($A167,'Annex 2 Designated EHV charges'!$D:$P,10,FALSE)=0,"",VLOOKUP($A167,'Annex 2 Designated EHV charges'!$D:$P,10,FALSE)),"")</f>
        <v/>
      </c>
      <c r="F167" s="100" t="str">
        <f>IFERROR(IF(VLOOKUP($A167,'Annex 2 Designated EHV charges'!$D:$P,11,FALSE)=0,"",VLOOKUP($A167,'Annex 2 Designated EHV charges'!$D:$P,11,FALSE)),"")</f>
        <v/>
      </c>
      <c r="G167" s="101" t="str">
        <f>IFERROR(IF(VLOOKUP($A167,'Annex 2 Designated EHV charges'!$D:$P,12,FALSE)=0,"",VLOOKUP($A167,'Annex 2 Designated EHV charges'!$D:$P,12,FALSE)),"")</f>
        <v/>
      </c>
      <c r="H167" s="101" t="str">
        <f>IFERROR(IF(VLOOKUP($A167,'Annex 2 Designated EHV charges'!$D:$P,13,FALSE)=0,"",VLOOKUP($A167,'Annex 2 Designated EHV charges'!$D:$P,13,FALSE)),"")</f>
        <v/>
      </c>
    </row>
    <row r="168" spans="1:8" x14ac:dyDescent="0.2">
      <c r="A168" s="98" t="str">
        <f t="array" ref="A168">IFERROR(INDEX('Annex 2 Designated EHV charges'!$D$11:$D$58, MATCH(0, IF(ISBLANK('Annex 2 Designated EHV charges'!$D$11:$D$58),1, COUNTIF(A$4:$A167, 'Annex 2 Designated EHV charges'!$D$11:$D$58)), 0)),"")</f>
        <v/>
      </c>
      <c r="B168" s="97" t="str">
        <f>IF($A168="","",VLOOKUP($A168,'Annex 2 Designated EHV charges'!$D:$O,2,0))</f>
        <v/>
      </c>
      <c r="C168" s="98" t="str">
        <f>IF($A168="","",VLOOKUP($A168,'Annex 2 Designated EHV charges'!$D:$O,3,0))</f>
        <v/>
      </c>
      <c r="D168" s="97" t="str">
        <f>IF($A168="","",VLOOKUP($A168,'Annex 2 Designated EHV charges'!$D:$O,4,0))</f>
        <v/>
      </c>
      <c r="E168" s="99" t="str">
        <f>IFERROR(IF(VLOOKUP($A168,'Annex 2 Designated EHV charges'!$D:$P,10,FALSE)=0,"",VLOOKUP($A168,'Annex 2 Designated EHV charges'!$D:$P,10,FALSE)),"")</f>
        <v/>
      </c>
      <c r="F168" s="100" t="str">
        <f>IFERROR(IF(VLOOKUP($A168,'Annex 2 Designated EHV charges'!$D:$P,11,FALSE)=0,"",VLOOKUP($A168,'Annex 2 Designated EHV charges'!$D:$P,11,FALSE)),"")</f>
        <v/>
      </c>
      <c r="G168" s="101" t="str">
        <f>IFERROR(IF(VLOOKUP($A168,'Annex 2 Designated EHV charges'!$D:$P,12,FALSE)=0,"",VLOOKUP($A168,'Annex 2 Designated EHV charges'!$D:$P,12,FALSE)),"")</f>
        <v/>
      </c>
      <c r="H168" s="101" t="str">
        <f>IFERROR(IF(VLOOKUP($A168,'Annex 2 Designated EHV charges'!$D:$P,13,FALSE)=0,"",VLOOKUP($A168,'Annex 2 Designated EHV charges'!$D:$P,13,FALSE)),"")</f>
        <v/>
      </c>
    </row>
    <row r="169" spans="1:8" x14ac:dyDescent="0.2">
      <c r="A169" s="98" t="str">
        <f t="array" ref="A169">IFERROR(INDEX('Annex 2 Designated EHV charges'!$D$11:$D$58, MATCH(0, IF(ISBLANK('Annex 2 Designated EHV charges'!$D$11:$D$58),1, COUNTIF(A$4:$A168, 'Annex 2 Designated EHV charges'!$D$11:$D$58)), 0)),"")</f>
        <v/>
      </c>
      <c r="B169" s="97" t="str">
        <f>IF($A169="","",VLOOKUP($A169,'Annex 2 Designated EHV charges'!$D:$O,2,0))</f>
        <v/>
      </c>
      <c r="C169" s="98" t="str">
        <f>IF($A169="","",VLOOKUP($A169,'Annex 2 Designated EHV charges'!$D:$O,3,0))</f>
        <v/>
      </c>
      <c r="D169" s="97" t="str">
        <f>IF($A169="","",VLOOKUP($A169,'Annex 2 Designated EHV charges'!$D:$O,4,0))</f>
        <v/>
      </c>
      <c r="E169" s="99" t="str">
        <f>IFERROR(IF(VLOOKUP($A169,'Annex 2 Designated EHV charges'!$D:$P,10,FALSE)=0,"",VLOOKUP($A169,'Annex 2 Designated EHV charges'!$D:$P,10,FALSE)),"")</f>
        <v/>
      </c>
      <c r="F169" s="100" t="str">
        <f>IFERROR(IF(VLOOKUP($A169,'Annex 2 Designated EHV charges'!$D:$P,11,FALSE)=0,"",VLOOKUP($A169,'Annex 2 Designated EHV charges'!$D:$P,11,FALSE)),"")</f>
        <v/>
      </c>
      <c r="G169" s="101" t="str">
        <f>IFERROR(IF(VLOOKUP($A169,'Annex 2 Designated EHV charges'!$D:$P,12,FALSE)=0,"",VLOOKUP($A169,'Annex 2 Designated EHV charges'!$D:$P,12,FALSE)),"")</f>
        <v/>
      </c>
      <c r="H169" s="101" t="str">
        <f>IFERROR(IF(VLOOKUP($A169,'Annex 2 Designated EHV charges'!$D:$P,13,FALSE)=0,"",VLOOKUP($A169,'Annex 2 Designated EHV charges'!$D:$P,13,FALSE)),"")</f>
        <v/>
      </c>
    </row>
    <row r="170" spans="1:8" x14ac:dyDescent="0.2">
      <c r="A170" s="98" t="str">
        <f t="array" ref="A170">IFERROR(INDEX('Annex 2 Designated EHV charges'!$D$11:$D$58, MATCH(0, IF(ISBLANK('Annex 2 Designated EHV charges'!$D$11:$D$58),1, COUNTIF(A$4:$A169, 'Annex 2 Designated EHV charges'!$D$11:$D$58)), 0)),"")</f>
        <v/>
      </c>
      <c r="B170" s="97" t="str">
        <f>IF($A170="","",VLOOKUP($A170,'Annex 2 Designated EHV charges'!$D:$O,2,0))</f>
        <v/>
      </c>
      <c r="C170" s="98" t="str">
        <f>IF($A170="","",VLOOKUP($A170,'Annex 2 Designated EHV charges'!$D:$O,3,0))</f>
        <v/>
      </c>
      <c r="D170" s="97" t="str">
        <f>IF($A170="","",VLOOKUP($A170,'Annex 2 Designated EHV charges'!$D:$O,4,0))</f>
        <v/>
      </c>
      <c r="E170" s="99" t="str">
        <f>IFERROR(IF(VLOOKUP($A170,'Annex 2 Designated EHV charges'!$D:$P,10,FALSE)=0,"",VLOOKUP($A170,'Annex 2 Designated EHV charges'!$D:$P,10,FALSE)),"")</f>
        <v/>
      </c>
      <c r="F170" s="100" t="str">
        <f>IFERROR(IF(VLOOKUP($A170,'Annex 2 Designated EHV charges'!$D:$P,11,FALSE)=0,"",VLOOKUP($A170,'Annex 2 Designated EHV charges'!$D:$P,11,FALSE)),"")</f>
        <v/>
      </c>
      <c r="G170" s="101" t="str">
        <f>IFERROR(IF(VLOOKUP($A170,'Annex 2 Designated EHV charges'!$D:$P,12,FALSE)=0,"",VLOOKUP($A170,'Annex 2 Designated EHV charges'!$D:$P,12,FALSE)),"")</f>
        <v/>
      </c>
      <c r="H170" s="101" t="str">
        <f>IFERROR(IF(VLOOKUP($A170,'Annex 2 Designated EHV charges'!$D:$P,13,FALSE)=0,"",VLOOKUP($A170,'Annex 2 Designated EHV charges'!$D:$P,13,FALSE)),"")</f>
        <v/>
      </c>
    </row>
    <row r="171" spans="1:8" x14ac:dyDescent="0.2">
      <c r="A171" s="98" t="str">
        <f t="array" ref="A171">IFERROR(INDEX('Annex 2 Designated EHV charges'!$D$11:$D$58, MATCH(0, IF(ISBLANK('Annex 2 Designated EHV charges'!$D$11:$D$58),1, COUNTIF(A$4:$A170, 'Annex 2 Designated EHV charges'!$D$11:$D$58)), 0)),"")</f>
        <v/>
      </c>
      <c r="B171" s="97" t="str">
        <f>IF($A171="","",VLOOKUP($A171,'Annex 2 Designated EHV charges'!$D:$O,2,0))</f>
        <v/>
      </c>
      <c r="C171" s="98" t="str">
        <f>IF($A171="","",VLOOKUP($A171,'Annex 2 Designated EHV charges'!$D:$O,3,0))</f>
        <v/>
      </c>
      <c r="D171" s="97" t="str">
        <f>IF($A171="","",VLOOKUP($A171,'Annex 2 Designated EHV charges'!$D:$O,4,0))</f>
        <v/>
      </c>
      <c r="E171" s="99" t="str">
        <f>IFERROR(IF(VLOOKUP($A171,'Annex 2 Designated EHV charges'!$D:$P,10,FALSE)=0,"",VLOOKUP($A171,'Annex 2 Designated EHV charges'!$D:$P,10,FALSE)),"")</f>
        <v/>
      </c>
      <c r="F171" s="100" t="str">
        <f>IFERROR(IF(VLOOKUP($A171,'Annex 2 Designated EHV charges'!$D:$P,11,FALSE)=0,"",VLOOKUP($A171,'Annex 2 Designated EHV charges'!$D:$P,11,FALSE)),"")</f>
        <v/>
      </c>
      <c r="G171" s="101" t="str">
        <f>IFERROR(IF(VLOOKUP($A171,'Annex 2 Designated EHV charges'!$D:$P,12,FALSE)=0,"",VLOOKUP($A171,'Annex 2 Designated EHV charges'!$D:$P,12,FALSE)),"")</f>
        <v/>
      </c>
      <c r="H171" s="101" t="str">
        <f>IFERROR(IF(VLOOKUP($A171,'Annex 2 Designated EHV charges'!$D:$P,13,FALSE)=0,"",VLOOKUP($A171,'Annex 2 Designated EHV charges'!$D:$P,13,FALSE)),"")</f>
        <v/>
      </c>
    </row>
    <row r="172" spans="1:8" x14ac:dyDescent="0.2">
      <c r="A172" s="98" t="str">
        <f t="array" ref="A172">IFERROR(INDEX('Annex 2 Designated EHV charges'!$D$11:$D$58, MATCH(0, IF(ISBLANK('Annex 2 Designated EHV charges'!$D$11:$D$58),1, COUNTIF(A$4:$A171, 'Annex 2 Designated EHV charges'!$D$11:$D$58)), 0)),"")</f>
        <v/>
      </c>
      <c r="B172" s="97" t="str">
        <f>IF($A172="","",VLOOKUP($A172,'Annex 2 Designated EHV charges'!$D:$O,2,0))</f>
        <v/>
      </c>
      <c r="C172" s="98" t="str">
        <f>IF($A172="","",VLOOKUP($A172,'Annex 2 Designated EHV charges'!$D:$O,3,0))</f>
        <v/>
      </c>
      <c r="D172" s="97" t="str">
        <f>IF($A172="","",VLOOKUP($A172,'Annex 2 Designated EHV charges'!$D:$O,4,0))</f>
        <v/>
      </c>
      <c r="E172" s="99" t="str">
        <f>IFERROR(IF(VLOOKUP($A172,'Annex 2 Designated EHV charges'!$D:$P,10,FALSE)=0,"",VLOOKUP($A172,'Annex 2 Designated EHV charges'!$D:$P,10,FALSE)),"")</f>
        <v/>
      </c>
      <c r="F172" s="100" t="str">
        <f>IFERROR(IF(VLOOKUP($A172,'Annex 2 Designated EHV charges'!$D:$P,11,FALSE)=0,"",VLOOKUP($A172,'Annex 2 Designated EHV charges'!$D:$P,11,FALSE)),"")</f>
        <v/>
      </c>
      <c r="G172" s="101" t="str">
        <f>IFERROR(IF(VLOOKUP($A172,'Annex 2 Designated EHV charges'!$D:$P,12,FALSE)=0,"",VLOOKUP($A172,'Annex 2 Designated EHV charges'!$D:$P,12,FALSE)),"")</f>
        <v/>
      </c>
      <c r="H172" s="101" t="str">
        <f>IFERROR(IF(VLOOKUP($A172,'Annex 2 Designated EHV charges'!$D:$P,13,FALSE)=0,"",VLOOKUP($A172,'Annex 2 Designated EHV charges'!$D:$P,13,FALSE)),"")</f>
        <v/>
      </c>
    </row>
    <row r="173" spans="1:8" x14ac:dyDescent="0.2">
      <c r="A173" s="98" t="str">
        <f t="array" ref="A173">IFERROR(INDEX('Annex 2 Designated EHV charges'!$D$11:$D$58, MATCH(0, IF(ISBLANK('Annex 2 Designated EHV charges'!$D$11:$D$58),1, COUNTIF(A$4:$A172, 'Annex 2 Designated EHV charges'!$D$11:$D$58)), 0)),"")</f>
        <v/>
      </c>
      <c r="B173" s="97" t="str">
        <f>IF($A173="","",VLOOKUP($A173,'Annex 2 Designated EHV charges'!$D:$O,2,0))</f>
        <v/>
      </c>
      <c r="C173" s="98" t="str">
        <f>IF($A173="","",VLOOKUP($A173,'Annex 2 Designated EHV charges'!$D:$O,3,0))</f>
        <v/>
      </c>
      <c r="D173" s="97" t="str">
        <f>IF($A173="","",VLOOKUP($A173,'Annex 2 Designated EHV charges'!$D:$O,4,0))</f>
        <v/>
      </c>
      <c r="E173" s="99" t="str">
        <f>IFERROR(IF(VLOOKUP($A173,'Annex 2 Designated EHV charges'!$D:$P,10,FALSE)=0,"",VLOOKUP($A173,'Annex 2 Designated EHV charges'!$D:$P,10,FALSE)),"")</f>
        <v/>
      </c>
      <c r="F173" s="100" t="str">
        <f>IFERROR(IF(VLOOKUP($A173,'Annex 2 Designated EHV charges'!$D:$P,11,FALSE)=0,"",VLOOKUP($A173,'Annex 2 Designated EHV charges'!$D:$P,11,FALSE)),"")</f>
        <v/>
      </c>
      <c r="G173" s="101" t="str">
        <f>IFERROR(IF(VLOOKUP($A173,'Annex 2 Designated EHV charges'!$D:$P,12,FALSE)=0,"",VLOOKUP($A173,'Annex 2 Designated EHV charges'!$D:$P,12,FALSE)),"")</f>
        <v/>
      </c>
      <c r="H173" s="101" t="str">
        <f>IFERROR(IF(VLOOKUP($A173,'Annex 2 Designated EHV charges'!$D:$P,13,FALSE)=0,"",VLOOKUP($A173,'Annex 2 Designated EHV charges'!$D:$P,13,FALSE)),"")</f>
        <v/>
      </c>
    </row>
    <row r="174" spans="1:8" x14ac:dyDescent="0.2">
      <c r="A174" s="98" t="str">
        <f t="array" ref="A174">IFERROR(INDEX('Annex 2 Designated EHV charges'!$D$11:$D$58, MATCH(0, IF(ISBLANK('Annex 2 Designated EHV charges'!$D$11:$D$58),1, COUNTIF(A$4:$A173, 'Annex 2 Designated EHV charges'!$D$11:$D$58)), 0)),"")</f>
        <v/>
      </c>
      <c r="B174" s="97" t="str">
        <f>IF($A174="","",VLOOKUP($A174,'Annex 2 Designated EHV charges'!$D:$O,2,0))</f>
        <v/>
      </c>
      <c r="C174" s="98" t="str">
        <f>IF($A174="","",VLOOKUP($A174,'Annex 2 Designated EHV charges'!$D:$O,3,0))</f>
        <v/>
      </c>
      <c r="D174" s="97" t="str">
        <f>IF($A174="","",VLOOKUP($A174,'Annex 2 Designated EHV charges'!$D:$O,4,0))</f>
        <v/>
      </c>
      <c r="E174" s="99" t="str">
        <f>IFERROR(IF(VLOOKUP($A174,'Annex 2 Designated EHV charges'!$D:$P,10,FALSE)=0,"",VLOOKUP($A174,'Annex 2 Designated EHV charges'!$D:$P,10,FALSE)),"")</f>
        <v/>
      </c>
      <c r="F174" s="100" t="str">
        <f>IFERROR(IF(VLOOKUP($A174,'Annex 2 Designated EHV charges'!$D:$P,11,FALSE)=0,"",VLOOKUP($A174,'Annex 2 Designated EHV charges'!$D:$P,11,FALSE)),"")</f>
        <v/>
      </c>
      <c r="G174" s="101" t="str">
        <f>IFERROR(IF(VLOOKUP($A174,'Annex 2 Designated EHV charges'!$D:$P,12,FALSE)=0,"",VLOOKUP($A174,'Annex 2 Designated EHV charges'!$D:$P,12,FALSE)),"")</f>
        <v/>
      </c>
      <c r="H174" s="101" t="str">
        <f>IFERROR(IF(VLOOKUP($A174,'Annex 2 Designated EHV charges'!$D:$P,13,FALSE)=0,"",VLOOKUP($A174,'Annex 2 Designated EHV charges'!$D:$P,13,FALSE)),"")</f>
        <v/>
      </c>
    </row>
    <row r="175" spans="1:8" x14ac:dyDescent="0.2">
      <c r="A175" s="98" t="str">
        <f t="array" ref="A175">IFERROR(INDEX('Annex 2 Designated EHV charges'!$D$11:$D$58, MATCH(0, IF(ISBLANK('Annex 2 Designated EHV charges'!$D$11:$D$58),1, COUNTIF(A$4:$A174, 'Annex 2 Designated EHV charges'!$D$11:$D$58)), 0)),"")</f>
        <v/>
      </c>
      <c r="B175" s="97" t="str">
        <f>IF($A175="","",VLOOKUP($A175,'Annex 2 Designated EHV charges'!$D:$O,2,0))</f>
        <v/>
      </c>
      <c r="C175" s="98" t="str">
        <f>IF($A175="","",VLOOKUP($A175,'Annex 2 Designated EHV charges'!$D:$O,3,0))</f>
        <v/>
      </c>
      <c r="D175" s="97" t="str">
        <f>IF($A175="","",VLOOKUP($A175,'Annex 2 Designated EHV charges'!$D:$O,4,0))</f>
        <v/>
      </c>
      <c r="E175" s="99" t="str">
        <f>IFERROR(IF(VLOOKUP($A175,'Annex 2 Designated EHV charges'!$D:$P,10,FALSE)=0,"",VLOOKUP($A175,'Annex 2 Designated EHV charges'!$D:$P,10,FALSE)),"")</f>
        <v/>
      </c>
      <c r="F175" s="100" t="str">
        <f>IFERROR(IF(VLOOKUP($A175,'Annex 2 Designated EHV charges'!$D:$P,11,FALSE)=0,"",VLOOKUP($A175,'Annex 2 Designated EHV charges'!$D:$P,11,FALSE)),"")</f>
        <v/>
      </c>
      <c r="G175" s="101" t="str">
        <f>IFERROR(IF(VLOOKUP($A175,'Annex 2 Designated EHV charges'!$D:$P,12,FALSE)=0,"",VLOOKUP($A175,'Annex 2 Designated EHV charges'!$D:$P,12,FALSE)),"")</f>
        <v/>
      </c>
      <c r="H175" s="101" t="str">
        <f>IFERROR(IF(VLOOKUP($A175,'Annex 2 Designated EHV charges'!$D:$P,13,FALSE)=0,"",VLOOKUP($A175,'Annex 2 Designated EHV charges'!$D:$P,13,FALSE)),"")</f>
        <v/>
      </c>
    </row>
    <row r="176" spans="1:8" x14ac:dyDescent="0.2">
      <c r="A176" s="98" t="str">
        <f t="array" ref="A176">IFERROR(INDEX('Annex 2 Designated EHV charges'!$D$11:$D$58, MATCH(0, IF(ISBLANK('Annex 2 Designated EHV charges'!$D$11:$D$58),1, COUNTIF(A$4:$A175, 'Annex 2 Designated EHV charges'!$D$11:$D$58)), 0)),"")</f>
        <v/>
      </c>
      <c r="B176" s="97" t="str">
        <f>IF($A176="","",VLOOKUP($A176,'Annex 2 Designated EHV charges'!$D:$O,2,0))</f>
        <v/>
      </c>
      <c r="C176" s="98" t="str">
        <f>IF($A176="","",VLOOKUP($A176,'Annex 2 Designated EHV charges'!$D:$O,3,0))</f>
        <v/>
      </c>
      <c r="D176" s="97" t="str">
        <f>IF($A176="","",VLOOKUP($A176,'Annex 2 Designated EHV charges'!$D:$O,4,0))</f>
        <v/>
      </c>
      <c r="E176" s="99" t="str">
        <f>IFERROR(IF(VLOOKUP($A176,'Annex 2 Designated EHV charges'!$D:$P,10,FALSE)=0,"",VLOOKUP($A176,'Annex 2 Designated EHV charges'!$D:$P,10,FALSE)),"")</f>
        <v/>
      </c>
      <c r="F176" s="100" t="str">
        <f>IFERROR(IF(VLOOKUP($A176,'Annex 2 Designated EHV charges'!$D:$P,11,FALSE)=0,"",VLOOKUP($A176,'Annex 2 Designated EHV charges'!$D:$P,11,FALSE)),"")</f>
        <v/>
      </c>
      <c r="G176" s="101" t="str">
        <f>IFERROR(IF(VLOOKUP($A176,'Annex 2 Designated EHV charges'!$D:$P,12,FALSE)=0,"",VLOOKUP($A176,'Annex 2 Designated EHV charges'!$D:$P,12,FALSE)),"")</f>
        <v/>
      </c>
      <c r="H176" s="101" t="str">
        <f>IFERROR(IF(VLOOKUP($A176,'Annex 2 Designated EHV charges'!$D:$P,13,FALSE)=0,"",VLOOKUP($A176,'Annex 2 Designated EHV charges'!$D:$P,13,FALSE)),"")</f>
        <v/>
      </c>
    </row>
    <row r="177" spans="1:8" x14ac:dyDescent="0.2">
      <c r="A177" s="98" t="str">
        <f t="array" ref="A177">IFERROR(INDEX('Annex 2 Designated EHV charges'!$D$11:$D$58, MATCH(0, IF(ISBLANK('Annex 2 Designated EHV charges'!$D$11:$D$58),1, COUNTIF(A$4:$A176, 'Annex 2 Designated EHV charges'!$D$11:$D$58)), 0)),"")</f>
        <v/>
      </c>
      <c r="B177" s="97" t="str">
        <f>IF($A177="","",VLOOKUP($A177,'Annex 2 Designated EHV charges'!$D:$O,2,0))</f>
        <v/>
      </c>
      <c r="C177" s="98" t="str">
        <f>IF($A177="","",VLOOKUP($A177,'Annex 2 Designated EHV charges'!$D:$O,3,0))</f>
        <v/>
      </c>
      <c r="D177" s="97" t="str">
        <f>IF($A177="","",VLOOKUP($A177,'Annex 2 Designated EHV charges'!$D:$O,4,0))</f>
        <v/>
      </c>
      <c r="E177" s="99" t="str">
        <f>IFERROR(IF(VLOOKUP($A177,'Annex 2 Designated EHV charges'!$D:$P,10,FALSE)=0,"",VLOOKUP($A177,'Annex 2 Designated EHV charges'!$D:$P,10,FALSE)),"")</f>
        <v/>
      </c>
      <c r="F177" s="100" t="str">
        <f>IFERROR(IF(VLOOKUP($A177,'Annex 2 Designated EHV charges'!$D:$P,11,FALSE)=0,"",VLOOKUP($A177,'Annex 2 Designated EHV charges'!$D:$P,11,FALSE)),"")</f>
        <v/>
      </c>
      <c r="G177" s="101" t="str">
        <f>IFERROR(IF(VLOOKUP($A177,'Annex 2 Designated EHV charges'!$D:$P,12,FALSE)=0,"",VLOOKUP($A177,'Annex 2 Designated EHV charges'!$D:$P,12,FALSE)),"")</f>
        <v/>
      </c>
      <c r="H177" s="101" t="str">
        <f>IFERROR(IF(VLOOKUP($A177,'Annex 2 Designated EHV charges'!$D:$P,13,FALSE)=0,"",VLOOKUP($A177,'Annex 2 Designated EHV charges'!$D:$P,13,FALSE)),"")</f>
        <v/>
      </c>
    </row>
    <row r="178" spans="1:8" x14ac:dyDescent="0.2">
      <c r="A178" s="98" t="str">
        <f t="array" ref="A178">IFERROR(INDEX('Annex 2 Designated EHV charges'!$D$11:$D$58, MATCH(0, IF(ISBLANK('Annex 2 Designated EHV charges'!$D$11:$D$58),1, COUNTIF(A$4:$A177, 'Annex 2 Designated EHV charges'!$D$11:$D$58)), 0)),"")</f>
        <v/>
      </c>
      <c r="B178" s="97" t="str">
        <f>IF($A178="","",VLOOKUP($A178,'Annex 2 Designated EHV charges'!$D:$O,2,0))</f>
        <v/>
      </c>
      <c r="C178" s="98" t="str">
        <f>IF($A178="","",VLOOKUP($A178,'Annex 2 Designated EHV charges'!$D:$O,3,0))</f>
        <v/>
      </c>
      <c r="D178" s="97" t="str">
        <f>IF($A178="","",VLOOKUP($A178,'Annex 2 Designated EHV charges'!$D:$O,4,0))</f>
        <v/>
      </c>
      <c r="E178" s="99" t="str">
        <f>IFERROR(IF(VLOOKUP($A178,'Annex 2 Designated EHV charges'!$D:$P,10,FALSE)=0,"",VLOOKUP($A178,'Annex 2 Designated EHV charges'!$D:$P,10,FALSE)),"")</f>
        <v/>
      </c>
      <c r="F178" s="100" t="str">
        <f>IFERROR(IF(VLOOKUP($A178,'Annex 2 Designated EHV charges'!$D:$P,11,FALSE)=0,"",VLOOKUP($A178,'Annex 2 Designated EHV charges'!$D:$P,11,FALSE)),"")</f>
        <v/>
      </c>
      <c r="G178" s="101" t="str">
        <f>IFERROR(IF(VLOOKUP($A178,'Annex 2 Designated EHV charges'!$D:$P,12,FALSE)=0,"",VLOOKUP($A178,'Annex 2 Designated EHV charges'!$D:$P,12,FALSE)),"")</f>
        <v/>
      </c>
      <c r="H178" s="101" t="str">
        <f>IFERROR(IF(VLOOKUP($A178,'Annex 2 Designated EHV charges'!$D:$P,13,FALSE)=0,"",VLOOKUP($A178,'Annex 2 Designated EHV charges'!$D:$P,13,FALSE)),"")</f>
        <v/>
      </c>
    </row>
    <row r="179" spans="1:8" x14ac:dyDescent="0.2">
      <c r="A179" s="98" t="str">
        <f t="array" ref="A179">IFERROR(INDEX('Annex 2 Designated EHV charges'!$D$11:$D$58, MATCH(0, IF(ISBLANK('Annex 2 Designated EHV charges'!$D$11:$D$58),1, COUNTIF(A$4:$A178, 'Annex 2 Designated EHV charges'!$D$11:$D$58)), 0)),"")</f>
        <v/>
      </c>
      <c r="B179" s="97" t="str">
        <f>IF($A179="","",VLOOKUP($A179,'Annex 2 Designated EHV charges'!$D:$O,2,0))</f>
        <v/>
      </c>
      <c r="C179" s="98" t="str">
        <f>IF($A179="","",VLOOKUP($A179,'Annex 2 Designated EHV charges'!$D:$O,3,0))</f>
        <v/>
      </c>
      <c r="D179" s="97" t="str">
        <f>IF($A179="","",VLOOKUP($A179,'Annex 2 Designated EHV charges'!$D:$O,4,0))</f>
        <v/>
      </c>
      <c r="E179" s="99" t="str">
        <f>IFERROR(IF(VLOOKUP($A179,'Annex 2 Designated EHV charges'!$D:$P,10,FALSE)=0,"",VLOOKUP($A179,'Annex 2 Designated EHV charges'!$D:$P,10,FALSE)),"")</f>
        <v/>
      </c>
      <c r="F179" s="100" t="str">
        <f>IFERROR(IF(VLOOKUP($A179,'Annex 2 Designated EHV charges'!$D:$P,11,FALSE)=0,"",VLOOKUP($A179,'Annex 2 Designated EHV charges'!$D:$P,11,FALSE)),"")</f>
        <v/>
      </c>
      <c r="G179" s="101" t="str">
        <f>IFERROR(IF(VLOOKUP($A179,'Annex 2 Designated EHV charges'!$D:$P,12,FALSE)=0,"",VLOOKUP($A179,'Annex 2 Designated EHV charges'!$D:$P,12,FALSE)),"")</f>
        <v/>
      </c>
      <c r="H179" s="101" t="str">
        <f>IFERROR(IF(VLOOKUP($A179,'Annex 2 Designated EHV charges'!$D:$P,13,FALSE)=0,"",VLOOKUP($A179,'Annex 2 Designated EHV charges'!$D:$P,13,FALSE)),"")</f>
        <v/>
      </c>
    </row>
    <row r="180" spans="1:8" x14ac:dyDescent="0.2">
      <c r="A180" s="98" t="str">
        <f t="array" ref="A180">IFERROR(INDEX('Annex 2 Designated EHV charges'!$D$11:$D$58, MATCH(0, IF(ISBLANK('Annex 2 Designated EHV charges'!$D$11:$D$58),1, COUNTIF(A$4:$A179, 'Annex 2 Designated EHV charges'!$D$11:$D$58)), 0)),"")</f>
        <v/>
      </c>
      <c r="B180" s="97" t="str">
        <f>IF($A180="","",VLOOKUP($A180,'Annex 2 Designated EHV charges'!$D:$O,2,0))</f>
        <v/>
      </c>
      <c r="C180" s="98" t="str">
        <f>IF($A180="","",VLOOKUP($A180,'Annex 2 Designated EHV charges'!$D:$O,3,0))</f>
        <v/>
      </c>
      <c r="D180" s="97" t="str">
        <f>IF($A180="","",VLOOKUP($A180,'Annex 2 Designated EHV charges'!$D:$O,4,0))</f>
        <v/>
      </c>
      <c r="E180" s="99" t="str">
        <f>IFERROR(IF(VLOOKUP($A180,'Annex 2 Designated EHV charges'!$D:$P,10,FALSE)=0,"",VLOOKUP($A180,'Annex 2 Designated EHV charges'!$D:$P,10,FALSE)),"")</f>
        <v/>
      </c>
      <c r="F180" s="100" t="str">
        <f>IFERROR(IF(VLOOKUP($A180,'Annex 2 Designated EHV charges'!$D:$P,11,FALSE)=0,"",VLOOKUP($A180,'Annex 2 Designated EHV charges'!$D:$P,11,FALSE)),"")</f>
        <v/>
      </c>
      <c r="G180" s="101" t="str">
        <f>IFERROR(IF(VLOOKUP($A180,'Annex 2 Designated EHV charges'!$D:$P,12,FALSE)=0,"",VLOOKUP($A180,'Annex 2 Designated EHV charges'!$D:$P,12,FALSE)),"")</f>
        <v/>
      </c>
      <c r="H180" s="101" t="str">
        <f>IFERROR(IF(VLOOKUP($A180,'Annex 2 Designated EHV charges'!$D:$P,13,FALSE)=0,"",VLOOKUP($A180,'Annex 2 Designated EHV charges'!$D:$P,13,FALSE)),"")</f>
        <v/>
      </c>
    </row>
    <row r="181" spans="1:8" x14ac:dyDescent="0.2">
      <c r="A181" s="98" t="str">
        <f t="array" ref="A181">IFERROR(INDEX('Annex 2 Designated EHV charges'!$D$11:$D$58, MATCH(0, IF(ISBLANK('Annex 2 Designated EHV charges'!$D$11:$D$58),1, COUNTIF(A$4:$A180, 'Annex 2 Designated EHV charges'!$D$11:$D$58)), 0)),"")</f>
        <v/>
      </c>
      <c r="B181" s="97" t="str">
        <f>IF($A181="","",VLOOKUP($A181,'Annex 2 Designated EHV charges'!$D:$O,2,0))</f>
        <v/>
      </c>
      <c r="C181" s="98" t="str">
        <f>IF($A181="","",VLOOKUP($A181,'Annex 2 Designated EHV charges'!$D:$O,3,0))</f>
        <v/>
      </c>
      <c r="D181" s="97" t="str">
        <f>IF($A181="","",VLOOKUP($A181,'Annex 2 Designated EHV charges'!$D:$O,4,0))</f>
        <v/>
      </c>
      <c r="E181" s="99" t="str">
        <f>IFERROR(IF(VLOOKUP($A181,'Annex 2 Designated EHV charges'!$D:$P,10,FALSE)=0,"",VLOOKUP($A181,'Annex 2 Designated EHV charges'!$D:$P,10,FALSE)),"")</f>
        <v/>
      </c>
      <c r="F181" s="100" t="str">
        <f>IFERROR(IF(VLOOKUP($A181,'Annex 2 Designated EHV charges'!$D:$P,11,FALSE)=0,"",VLOOKUP($A181,'Annex 2 Designated EHV charges'!$D:$P,11,FALSE)),"")</f>
        <v/>
      </c>
      <c r="G181" s="101" t="str">
        <f>IFERROR(IF(VLOOKUP($A181,'Annex 2 Designated EHV charges'!$D:$P,12,FALSE)=0,"",VLOOKUP($A181,'Annex 2 Designated EHV charges'!$D:$P,12,FALSE)),"")</f>
        <v/>
      </c>
      <c r="H181" s="101" t="str">
        <f>IFERROR(IF(VLOOKUP($A181,'Annex 2 Designated EHV charges'!$D:$P,13,FALSE)=0,"",VLOOKUP($A181,'Annex 2 Designated EHV charges'!$D:$P,13,FALSE)),"")</f>
        <v/>
      </c>
    </row>
    <row r="182" spans="1:8" x14ac:dyDescent="0.2">
      <c r="A182" s="98" t="str">
        <f t="array" ref="A182">IFERROR(INDEX('Annex 2 Designated EHV charges'!$D$11:$D$58, MATCH(0, IF(ISBLANK('Annex 2 Designated EHV charges'!$D$11:$D$58),1, COUNTIF(A$4:$A181, 'Annex 2 Designated EHV charges'!$D$11:$D$58)), 0)),"")</f>
        <v/>
      </c>
      <c r="B182" s="97" t="str">
        <f>IF($A182="","",VLOOKUP($A182,'Annex 2 Designated EHV charges'!$D:$O,2,0))</f>
        <v/>
      </c>
      <c r="C182" s="98" t="str">
        <f>IF($A182="","",VLOOKUP($A182,'Annex 2 Designated EHV charges'!$D:$O,3,0))</f>
        <v/>
      </c>
      <c r="D182" s="97" t="str">
        <f>IF($A182="","",VLOOKUP($A182,'Annex 2 Designated EHV charges'!$D:$O,4,0))</f>
        <v/>
      </c>
      <c r="E182" s="99" t="str">
        <f>IFERROR(IF(VLOOKUP($A182,'Annex 2 Designated EHV charges'!$D:$P,10,FALSE)=0,"",VLOOKUP($A182,'Annex 2 Designated EHV charges'!$D:$P,10,FALSE)),"")</f>
        <v/>
      </c>
      <c r="F182" s="100" t="str">
        <f>IFERROR(IF(VLOOKUP($A182,'Annex 2 Designated EHV charges'!$D:$P,11,FALSE)=0,"",VLOOKUP($A182,'Annex 2 Designated EHV charges'!$D:$P,11,FALSE)),"")</f>
        <v/>
      </c>
      <c r="G182" s="101" t="str">
        <f>IFERROR(IF(VLOOKUP($A182,'Annex 2 Designated EHV charges'!$D:$P,12,FALSE)=0,"",VLOOKUP($A182,'Annex 2 Designated EHV charges'!$D:$P,12,FALSE)),"")</f>
        <v/>
      </c>
      <c r="H182" s="101" t="str">
        <f>IFERROR(IF(VLOOKUP($A182,'Annex 2 Designated EHV charges'!$D:$P,13,FALSE)=0,"",VLOOKUP($A182,'Annex 2 Designated EHV charges'!$D:$P,13,FALSE)),"")</f>
        <v/>
      </c>
    </row>
    <row r="183" spans="1:8" x14ac:dyDescent="0.2">
      <c r="A183" s="98" t="str">
        <f t="array" ref="A183">IFERROR(INDEX('Annex 2 Designated EHV charges'!$D$11:$D$58, MATCH(0, IF(ISBLANK('Annex 2 Designated EHV charges'!$D$11:$D$58),1, COUNTIF(A$4:$A182, 'Annex 2 Designated EHV charges'!$D$11:$D$58)), 0)),"")</f>
        <v/>
      </c>
      <c r="B183" s="97" t="str">
        <f>IF($A183="","",VLOOKUP($A183,'Annex 2 Designated EHV charges'!$D:$O,2,0))</f>
        <v/>
      </c>
      <c r="C183" s="98" t="str">
        <f>IF($A183="","",VLOOKUP($A183,'Annex 2 Designated EHV charges'!$D:$O,3,0))</f>
        <v/>
      </c>
      <c r="D183" s="97" t="str">
        <f>IF($A183="","",VLOOKUP($A183,'Annex 2 Designated EHV charges'!$D:$O,4,0))</f>
        <v/>
      </c>
      <c r="E183" s="99" t="str">
        <f>IFERROR(IF(VLOOKUP($A183,'Annex 2 Designated EHV charges'!$D:$P,10,FALSE)=0,"",VLOOKUP($A183,'Annex 2 Designated EHV charges'!$D:$P,10,FALSE)),"")</f>
        <v/>
      </c>
      <c r="F183" s="100" t="str">
        <f>IFERROR(IF(VLOOKUP($A183,'Annex 2 Designated EHV charges'!$D:$P,11,FALSE)=0,"",VLOOKUP($A183,'Annex 2 Designated EHV charges'!$D:$P,11,FALSE)),"")</f>
        <v/>
      </c>
      <c r="G183" s="101" t="str">
        <f>IFERROR(IF(VLOOKUP($A183,'Annex 2 Designated EHV charges'!$D:$P,12,FALSE)=0,"",VLOOKUP($A183,'Annex 2 Designated EHV charges'!$D:$P,12,FALSE)),"")</f>
        <v/>
      </c>
      <c r="H183" s="101" t="str">
        <f>IFERROR(IF(VLOOKUP($A183,'Annex 2 Designated EHV charges'!$D:$P,13,FALSE)=0,"",VLOOKUP($A183,'Annex 2 Designated EHV charges'!$D:$P,13,FALSE)),"")</f>
        <v/>
      </c>
    </row>
    <row r="184" spans="1:8" x14ac:dyDescent="0.2">
      <c r="A184" s="98" t="str">
        <f t="array" ref="A184">IFERROR(INDEX('Annex 2 Designated EHV charges'!$D$11:$D$58, MATCH(0, IF(ISBLANK('Annex 2 Designated EHV charges'!$D$11:$D$58),1, COUNTIF(A$4:$A183, 'Annex 2 Designated EHV charges'!$D$11:$D$58)), 0)),"")</f>
        <v/>
      </c>
      <c r="B184" s="97" t="str">
        <f>IF($A184="","",VLOOKUP($A184,'Annex 2 Designated EHV charges'!$D:$O,2,0))</f>
        <v/>
      </c>
      <c r="C184" s="98" t="str">
        <f>IF($A184="","",VLOOKUP($A184,'Annex 2 Designated EHV charges'!$D:$O,3,0))</f>
        <v/>
      </c>
      <c r="D184" s="97" t="str">
        <f>IF($A184="","",VLOOKUP($A184,'Annex 2 Designated EHV charges'!$D:$O,4,0))</f>
        <v/>
      </c>
      <c r="E184" s="99" t="str">
        <f>IFERROR(IF(VLOOKUP($A184,'Annex 2 Designated EHV charges'!$D:$P,10,FALSE)=0,"",VLOOKUP($A184,'Annex 2 Designated EHV charges'!$D:$P,10,FALSE)),"")</f>
        <v/>
      </c>
      <c r="F184" s="100" t="str">
        <f>IFERROR(IF(VLOOKUP($A184,'Annex 2 Designated EHV charges'!$D:$P,11,FALSE)=0,"",VLOOKUP($A184,'Annex 2 Designated EHV charges'!$D:$P,11,FALSE)),"")</f>
        <v/>
      </c>
      <c r="G184" s="101" t="str">
        <f>IFERROR(IF(VLOOKUP($A184,'Annex 2 Designated EHV charges'!$D:$P,12,FALSE)=0,"",VLOOKUP($A184,'Annex 2 Designated EHV charges'!$D:$P,12,FALSE)),"")</f>
        <v/>
      </c>
      <c r="H184" s="101" t="str">
        <f>IFERROR(IF(VLOOKUP($A184,'Annex 2 Designated EHV charges'!$D:$P,13,FALSE)=0,"",VLOOKUP($A184,'Annex 2 Designated EHV charges'!$D:$P,13,FALSE)),"")</f>
        <v/>
      </c>
    </row>
    <row r="185" spans="1:8" x14ac:dyDescent="0.2">
      <c r="A185" s="98" t="str">
        <f t="array" ref="A185">IFERROR(INDEX('Annex 2 Designated EHV charges'!$D$11:$D$58, MATCH(0, IF(ISBLANK('Annex 2 Designated EHV charges'!$D$11:$D$58),1, COUNTIF(A$4:$A184, 'Annex 2 Designated EHV charges'!$D$11:$D$58)), 0)),"")</f>
        <v/>
      </c>
      <c r="B185" s="97" t="str">
        <f>IF($A185="","",VLOOKUP($A185,'Annex 2 Designated EHV charges'!$D:$O,2,0))</f>
        <v/>
      </c>
      <c r="C185" s="98" t="str">
        <f>IF($A185="","",VLOOKUP($A185,'Annex 2 Designated EHV charges'!$D:$O,3,0))</f>
        <v/>
      </c>
      <c r="D185" s="97" t="str">
        <f>IF($A185="","",VLOOKUP($A185,'Annex 2 Designated EHV charges'!$D:$O,4,0))</f>
        <v/>
      </c>
      <c r="E185" s="99" t="str">
        <f>IFERROR(IF(VLOOKUP($A185,'Annex 2 Designated EHV charges'!$D:$P,10,FALSE)=0,"",VLOOKUP($A185,'Annex 2 Designated EHV charges'!$D:$P,10,FALSE)),"")</f>
        <v/>
      </c>
      <c r="F185" s="100" t="str">
        <f>IFERROR(IF(VLOOKUP($A185,'Annex 2 Designated EHV charges'!$D:$P,11,FALSE)=0,"",VLOOKUP($A185,'Annex 2 Designated EHV charges'!$D:$P,11,FALSE)),"")</f>
        <v/>
      </c>
      <c r="G185" s="101" t="str">
        <f>IFERROR(IF(VLOOKUP($A185,'Annex 2 Designated EHV charges'!$D:$P,12,FALSE)=0,"",VLOOKUP($A185,'Annex 2 Designated EHV charges'!$D:$P,12,FALSE)),"")</f>
        <v/>
      </c>
      <c r="H185" s="101" t="str">
        <f>IFERROR(IF(VLOOKUP($A185,'Annex 2 Designated EHV charges'!$D:$P,13,FALSE)=0,"",VLOOKUP($A185,'Annex 2 Designated EHV charges'!$D:$P,13,FALSE)),"")</f>
        <v/>
      </c>
    </row>
    <row r="186" spans="1:8" x14ac:dyDescent="0.2">
      <c r="A186" s="98" t="str">
        <f t="array" ref="A186">IFERROR(INDEX('Annex 2 Designated EHV charges'!$D$11:$D$58, MATCH(0, IF(ISBLANK('Annex 2 Designated EHV charges'!$D$11:$D$58),1, COUNTIF(A$4:$A185, 'Annex 2 Designated EHV charges'!$D$11:$D$58)), 0)),"")</f>
        <v/>
      </c>
      <c r="B186" s="97" t="str">
        <f>IF($A186="","",VLOOKUP($A186,'Annex 2 Designated EHV charges'!$D:$O,2,0))</f>
        <v/>
      </c>
      <c r="C186" s="98" t="str">
        <f>IF($A186="","",VLOOKUP($A186,'Annex 2 Designated EHV charges'!$D:$O,3,0))</f>
        <v/>
      </c>
      <c r="D186" s="97" t="str">
        <f>IF($A186="","",VLOOKUP($A186,'Annex 2 Designated EHV charges'!$D:$O,4,0))</f>
        <v/>
      </c>
      <c r="E186" s="99" t="str">
        <f>IFERROR(IF(VLOOKUP($A186,'Annex 2 Designated EHV charges'!$D:$P,10,FALSE)=0,"",VLOOKUP($A186,'Annex 2 Designated EHV charges'!$D:$P,10,FALSE)),"")</f>
        <v/>
      </c>
      <c r="F186" s="100" t="str">
        <f>IFERROR(IF(VLOOKUP($A186,'Annex 2 Designated EHV charges'!$D:$P,11,FALSE)=0,"",VLOOKUP($A186,'Annex 2 Designated EHV charges'!$D:$P,11,FALSE)),"")</f>
        <v/>
      </c>
      <c r="G186" s="101" t="str">
        <f>IFERROR(IF(VLOOKUP($A186,'Annex 2 Designated EHV charges'!$D:$P,12,FALSE)=0,"",VLOOKUP($A186,'Annex 2 Designated EHV charges'!$D:$P,12,FALSE)),"")</f>
        <v/>
      </c>
      <c r="H186" s="101" t="str">
        <f>IFERROR(IF(VLOOKUP($A186,'Annex 2 Designated EHV charges'!$D:$P,13,FALSE)=0,"",VLOOKUP($A186,'Annex 2 Designated EHV charges'!$D:$P,13,FALSE)),"")</f>
        <v/>
      </c>
    </row>
    <row r="187" spans="1:8" x14ac:dyDescent="0.2">
      <c r="A187" s="98" t="str">
        <f t="array" ref="A187">IFERROR(INDEX('Annex 2 Designated EHV charges'!$D$11:$D$58, MATCH(0, IF(ISBLANK('Annex 2 Designated EHV charges'!$D$11:$D$58),1, COUNTIF(A$4:$A186, 'Annex 2 Designated EHV charges'!$D$11:$D$58)), 0)),"")</f>
        <v/>
      </c>
      <c r="B187" s="97" t="str">
        <f>IF($A187="","",VLOOKUP($A187,'Annex 2 Designated EHV charges'!$D:$O,2,0))</f>
        <v/>
      </c>
      <c r="C187" s="98" t="str">
        <f>IF($A187="","",VLOOKUP($A187,'Annex 2 Designated EHV charges'!$D:$O,3,0))</f>
        <v/>
      </c>
      <c r="D187" s="97" t="str">
        <f>IF($A187="","",VLOOKUP($A187,'Annex 2 Designated EHV charges'!$D:$O,4,0))</f>
        <v/>
      </c>
      <c r="E187" s="99" t="str">
        <f>IFERROR(IF(VLOOKUP($A187,'Annex 2 Designated EHV charges'!$D:$P,10,FALSE)=0,"",VLOOKUP($A187,'Annex 2 Designated EHV charges'!$D:$P,10,FALSE)),"")</f>
        <v/>
      </c>
      <c r="F187" s="100" t="str">
        <f>IFERROR(IF(VLOOKUP($A187,'Annex 2 Designated EHV charges'!$D:$P,11,FALSE)=0,"",VLOOKUP($A187,'Annex 2 Designated EHV charges'!$D:$P,11,FALSE)),"")</f>
        <v/>
      </c>
      <c r="G187" s="101" t="str">
        <f>IFERROR(IF(VLOOKUP($A187,'Annex 2 Designated EHV charges'!$D:$P,12,FALSE)=0,"",VLOOKUP($A187,'Annex 2 Designated EHV charges'!$D:$P,12,FALSE)),"")</f>
        <v/>
      </c>
      <c r="H187" s="101" t="str">
        <f>IFERROR(IF(VLOOKUP($A187,'Annex 2 Designated EHV charges'!$D:$P,13,FALSE)=0,"",VLOOKUP($A187,'Annex 2 Designated EHV charges'!$D:$P,13,FALSE)),"")</f>
        <v/>
      </c>
    </row>
    <row r="188" spans="1:8" x14ac:dyDescent="0.2">
      <c r="A188" s="98" t="str">
        <f t="array" ref="A188">IFERROR(INDEX('Annex 2 Designated EHV charges'!$D$11:$D$58, MATCH(0, IF(ISBLANK('Annex 2 Designated EHV charges'!$D$11:$D$58),1, COUNTIF(A$4:$A187, 'Annex 2 Designated EHV charges'!$D$11:$D$58)), 0)),"")</f>
        <v/>
      </c>
      <c r="B188" s="97" t="str">
        <f>IF($A188="","",VLOOKUP($A188,'Annex 2 Designated EHV charges'!$D:$O,2,0))</f>
        <v/>
      </c>
      <c r="C188" s="98" t="str">
        <f>IF($A188="","",VLOOKUP($A188,'Annex 2 Designated EHV charges'!$D:$O,3,0))</f>
        <v/>
      </c>
      <c r="D188" s="97" t="str">
        <f>IF($A188="","",VLOOKUP($A188,'Annex 2 Designated EHV charges'!$D:$O,4,0))</f>
        <v/>
      </c>
      <c r="E188" s="99" t="str">
        <f>IFERROR(IF(VLOOKUP($A188,'Annex 2 Designated EHV charges'!$D:$P,10,FALSE)=0,"",VLOOKUP($A188,'Annex 2 Designated EHV charges'!$D:$P,10,FALSE)),"")</f>
        <v/>
      </c>
      <c r="F188" s="100" t="str">
        <f>IFERROR(IF(VLOOKUP($A188,'Annex 2 Designated EHV charges'!$D:$P,11,FALSE)=0,"",VLOOKUP($A188,'Annex 2 Designated EHV charges'!$D:$P,11,FALSE)),"")</f>
        <v/>
      </c>
      <c r="G188" s="101" t="str">
        <f>IFERROR(IF(VLOOKUP($A188,'Annex 2 Designated EHV charges'!$D:$P,12,FALSE)=0,"",VLOOKUP($A188,'Annex 2 Designated EHV charges'!$D:$P,12,FALSE)),"")</f>
        <v/>
      </c>
      <c r="H188" s="101" t="str">
        <f>IFERROR(IF(VLOOKUP($A188,'Annex 2 Designated EHV charges'!$D:$P,13,FALSE)=0,"",VLOOKUP($A188,'Annex 2 Designated EHV charges'!$D:$P,13,FALSE)),"")</f>
        <v/>
      </c>
    </row>
    <row r="189" spans="1:8" x14ac:dyDescent="0.2">
      <c r="A189" s="98" t="str">
        <f t="array" ref="A189">IFERROR(INDEX('Annex 2 Designated EHV charges'!$D$11:$D$58, MATCH(0, IF(ISBLANK('Annex 2 Designated EHV charges'!$D$11:$D$58),1, COUNTIF(A$4:$A188, 'Annex 2 Designated EHV charges'!$D$11:$D$58)), 0)),"")</f>
        <v/>
      </c>
      <c r="B189" s="97" t="str">
        <f>IF($A189="","",VLOOKUP($A189,'Annex 2 Designated EHV charges'!$D:$O,2,0))</f>
        <v/>
      </c>
      <c r="C189" s="98" t="str">
        <f>IF($A189="","",VLOOKUP($A189,'Annex 2 Designated EHV charges'!$D:$O,3,0))</f>
        <v/>
      </c>
      <c r="D189" s="97" t="str">
        <f>IF($A189="","",VLOOKUP($A189,'Annex 2 Designated EHV charges'!$D:$O,4,0))</f>
        <v/>
      </c>
      <c r="E189" s="99" t="str">
        <f>IFERROR(IF(VLOOKUP($A189,'Annex 2 Designated EHV charges'!$D:$P,10,FALSE)=0,"",VLOOKUP($A189,'Annex 2 Designated EHV charges'!$D:$P,10,FALSE)),"")</f>
        <v/>
      </c>
      <c r="F189" s="100" t="str">
        <f>IFERROR(IF(VLOOKUP($A189,'Annex 2 Designated EHV charges'!$D:$P,11,FALSE)=0,"",VLOOKUP($A189,'Annex 2 Designated EHV charges'!$D:$P,11,FALSE)),"")</f>
        <v/>
      </c>
      <c r="G189" s="101" t="str">
        <f>IFERROR(IF(VLOOKUP($A189,'Annex 2 Designated EHV charges'!$D:$P,12,FALSE)=0,"",VLOOKUP($A189,'Annex 2 Designated EHV charges'!$D:$P,12,FALSE)),"")</f>
        <v/>
      </c>
      <c r="H189" s="101" t="str">
        <f>IFERROR(IF(VLOOKUP($A189,'Annex 2 Designated EHV charges'!$D:$P,13,FALSE)=0,"",VLOOKUP($A189,'Annex 2 Designated EHV charges'!$D:$P,13,FALSE)),"")</f>
        <v/>
      </c>
    </row>
    <row r="190" spans="1:8" x14ac:dyDescent="0.2">
      <c r="A190" s="98" t="str">
        <f t="array" ref="A190">IFERROR(INDEX('Annex 2 Designated EHV charges'!$D$11:$D$58, MATCH(0, IF(ISBLANK('Annex 2 Designated EHV charges'!$D$11:$D$58),1, COUNTIF(A$4:$A189, 'Annex 2 Designated EHV charges'!$D$11:$D$58)), 0)),"")</f>
        <v/>
      </c>
      <c r="B190" s="97" t="str">
        <f>IF($A190="","",VLOOKUP($A190,'Annex 2 Designated EHV charges'!$D:$O,2,0))</f>
        <v/>
      </c>
      <c r="C190" s="98" t="str">
        <f>IF($A190="","",VLOOKUP($A190,'Annex 2 Designated EHV charges'!$D:$O,3,0))</f>
        <v/>
      </c>
      <c r="D190" s="97" t="str">
        <f>IF($A190="","",VLOOKUP($A190,'Annex 2 Designated EHV charges'!$D:$O,4,0))</f>
        <v/>
      </c>
      <c r="E190" s="99" t="str">
        <f>IFERROR(IF(VLOOKUP($A190,'Annex 2 Designated EHV charges'!$D:$P,10,FALSE)=0,"",VLOOKUP($A190,'Annex 2 Designated EHV charges'!$D:$P,10,FALSE)),"")</f>
        <v/>
      </c>
      <c r="F190" s="100" t="str">
        <f>IFERROR(IF(VLOOKUP($A190,'Annex 2 Designated EHV charges'!$D:$P,11,FALSE)=0,"",VLOOKUP($A190,'Annex 2 Designated EHV charges'!$D:$P,11,FALSE)),"")</f>
        <v/>
      </c>
      <c r="G190" s="101" t="str">
        <f>IFERROR(IF(VLOOKUP($A190,'Annex 2 Designated EHV charges'!$D:$P,12,FALSE)=0,"",VLOOKUP($A190,'Annex 2 Designated EHV charges'!$D:$P,12,FALSE)),"")</f>
        <v/>
      </c>
      <c r="H190" s="101" t="str">
        <f>IFERROR(IF(VLOOKUP($A190,'Annex 2 Designated EHV charges'!$D:$P,13,FALSE)=0,"",VLOOKUP($A190,'Annex 2 Designated EHV charges'!$D:$P,13,FALSE)),"")</f>
        <v/>
      </c>
    </row>
    <row r="191" spans="1:8" x14ac:dyDescent="0.2">
      <c r="A191" s="98" t="str">
        <f t="array" ref="A191">IFERROR(INDEX('Annex 2 Designated EHV charges'!$D$11:$D$58, MATCH(0, IF(ISBLANK('Annex 2 Designated EHV charges'!$D$11:$D$58),1, COUNTIF(A$4:$A190, 'Annex 2 Designated EHV charges'!$D$11:$D$58)), 0)),"")</f>
        <v/>
      </c>
      <c r="B191" s="97" t="str">
        <f>IF($A191="","",VLOOKUP($A191,'Annex 2 Designated EHV charges'!$D:$O,2,0))</f>
        <v/>
      </c>
      <c r="C191" s="98" t="str">
        <f>IF($A191="","",VLOOKUP($A191,'Annex 2 Designated EHV charges'!$D:$O,3,0))</f>
        <v/>
      </c>
      <c r="D191" s="97" t="str">
        <f>IF($A191="","",VLOOKUP($A191,'Annex 2 Designated EHV charges'!$D:$O,4,0))</f>
        <v/>
      </c>
      <c r="E191" s="99" t="str">
        <f>IFERROR(IF(VLOOKUP($A191,'Annex 2 Designated EHV charges'!$D:$P,10,FALSE)=0,"",VLOOKUP($A191,'Annex 2 Designated EHV charges'!$D:$P,10,FALSE)),"")</f>
        <v/>
      </c>
      <c r="F191" s="100" t="str">
        <f>IFERROR(IF(VLOOKUP($A191,'Annex 2 Designated EHV charges'!$D:$P,11,FALSE)=0,"",VLOOKUP($A191,'Annex 2 Designated EHV charges'!$D:$P,11,FALSE)),"")</f>
        <v/>
      </c>
      <c r="G191" s="101" t="str">
        <f>IFERROR(IF(VLOOKUP($A191,'Annex 2 Designated EHV charges'!$D:$P,12,FALSE)=0,"",VLOOKUP($A191,'Annex 2 Designated EHV charges'!$D:$P,12,FALSE)),"")</f>
        <v/>
      </c>
      <c r="H191" s="101" t="str">
        <f>IFERROR(IF(VLOOKUP($A191,'Annex 2 Designated EHV charges'!$D:$P,13,FALSE)=0,"",VLOOKUP($A191,'Annex 2 Designated EHV charges'!$D:$P,13,FALSE)),"")</f>
        <v/>
      </c>
    </row>
    <row r="192" spans="1:8" x14ac:dyDescent="0.2">
      <c r="A192" s="98" t="str">
        <f t="array" ref="A192">IFERROR(INDEX('Annex 2 Designated EHV charges'!$D$11:$D$58, MATCH(0, IF(ISBLANK('Annex 2 Designated EHV charges'!$D$11:$D$58),1, COUNTIF(A$4:$A191, 'Annex 2 Designated EHV charges'!$D$11:$D$58)), 0)),"")</f>
        <v/>
      </c>
      <c r="B192" s="97" t="str">
        <f>IF($A192="","",VLOOKUP($A192,'Annex 2 Designated EHV charges'!$D:$O,2,0))</f>
        <v/>
      </c>
      <c r="C192" s="98" t="str">
        <f>IF($A192="","",VLOOKUP($A192,'Annex 2 Designated EHV charges'!$D:$O,3,0))</f>
        <v/>
      </c>
      <c r="D192" s="97" t="str">
        <f>IF($A192="","",VLOOKUP($A192,'Annex 2 Designated EHV charges'!$D:$O,4,0))</f>
        <v/>
      </c>
      <c r="E192" s="99" t="str">
        <f>IFERROR(IF(VLOOKUP($A192,'Annex 2 Designated EHV charges'!$D:$P,10,FALSE)=0,"",VLOOKUP($A192,'Annex 2 Designated EHV charges'!$D:$P,10,FALSE)),"")</f>
        <v/>
      </c>
      <c r="F192" s="100" t="str">
        <f>IFERROR(IF(VLOOKUP($A192,'Annex 2 Designated EHV charges'!$D:$P,11,FALSE)=0,"",VLOOKUP($A192,'Annex 2 Designated EHV charges'!$D:$P,11,FALSE)),"")</f>
        <v/>
      </c>
      <c r="G192" s="101" t="str">
        <f>IFERROR(IF(VLOOKUP($A192,'Annex 2 Designated EHV charges'!$D:$P,12,FALSE)=0,"",VLOOKUP($A192,'Annex 2 Designated EHV charges'!$D:$P,12,FALSE)),"")</f>
        <v/>
      </c>
      <c r="H192" s="101" t="str">
        <f>IFERROR(IF(VLOOKUP($A192,'Annex 2 Designated EHV charges'!$D:$P,13,FALSE)=0,"",VLOOKUP($A192,'Annex 2 Designated EHV charges'!$D:$P,13,FALSE)),"")</f>
        <v/>
      </c>
    </row>
    <row r="193" spans="1:8" x14ac:dyDescent="0.2">
      <c r="A193" s="98" t="str">
        <f t="array" ref="A193">IFERROR(INDEX('Annex 2 Designated EHV charges'!$D$11:$D$58, MATCH(0, IF(ISBLANK('Annex 2 Designated EHV charges'!$D$11:$D$58),1, COUNTIF(A$4:$A192, 'Annex 2 Designated EHV charges'!$D$11:$D$58)), 0)),"")</f>
        <v/>
      </c>
      <c r="B193" s="97" t="str">
        <f>IF($A193="","",VLOOKUP($A193,'Annex 2 Designated EHV charges'!$D:$O,2,0))</f>
        <v/>
      </c>
      <c r="C193" s="98" t="str">
        <f>IF($A193="","",VLOOKUP($A193,'Annex 2 Designated EHV charges'!$D:$O,3,0))</f>
        <v/>
      </c>
      <c r="D193" s="97" t="str">
        <f>IF($A193="","",VLOOKUP($A193,'Annex 2 Designated EHV charges'!$D:$O,4,0))</f>
        <v/>
      </c>
      <c r="E193" s="99" t="str">
        <f>IFERROR(IF(VLOOKUP($A193,'Annex 2 Designated EHV charges'!$D:$P,10,FALSE)=0,"",VLOOKUP($A193,'Annex 2 Designated EHV charges'!$D:$P,10,FALSE)),"")</f>
        <v/>
      </c>
      <c r="F193" s="100" t="str">
        <f>IFERROR(IF(VLOOKUP($A193,'Annex 2 Designated EHV charges'!$D:$P,11,FALSE)=0,"",VLOOKUP($A193,'Annex 2 Designated EHV charges'!$D:$P,11,FALSE)),"")</f>
        <v/>
      </c>
      <c r="G193" s="101" t="str">
        <f>IFERROR(IF(VLOOKUP($A193,'Annex 2 Designated EHV charges'!$D:$P,12,FALSE)=0,"",VLOOKUP($A193,'Annex 2 Designated EHV charges'!$D:$P,12,FALSE)),"")</f>
        <v/>
      </c>
      <c r="H193" s="101" t="str">
        <f>IFERROR(IF(VLOOKUP($A193,'Annex 2 Designated EHV charges'!$D:$P,13,FALSE)=0,"",VLOOKUP($A193,'Annex 2 Designated EHV charges'!$D:$P,13,FALSE)),"")</f>
        <v/>
      </c>
    </row>
    <row r="194" spans="1:8" x14ac:dyDescent="0.2">
      <c r="A194" s="98" t="str">
        <f t="array" ref="A194">IFERROR(INDEX('Annex 2 Designated EHV charges'!$D$11:$D$58, MATCH(0, IF(ISBLANK('Annex 2 Designated EHV charges'!$D$11:$D$58),1, COUNTIF(A$4:$A193, 'Annex 2 Designated EHV charges'!$D$11:$D$58)), 0)),"")</f>
        <v/>
      </c>
      <c r="B194" s="97" t="str">
        <f>IF($A194="","",VLOOKUP($A194,'Annex 2 Designated EHV charges'!$D:$O,2,0))</f>
        <v/>
      </c>
      <c r="C194" s="98" t="str">
        <f>IF($A194="","",VLOOKUP($A194,'Annex 2 Designated EHV charges'!$D:$O,3,0))</f>
        <v/>
      </c>
      <c r="D194" s="97" t="str">
        <f>IF($A194="","",VLOOKUP($A194,'Annex 2 Designated EHV charges'!$D:$O,4,0))</f>
        <v/>
      </c>
      <c r="E194" s="99" t="str">
        <f>IFERROR(IF(VLOOKUP($A194,'Annex 2 Designated EHV charges'!$D:$P,10,FALSE)=0,"",VLOOKUP($A194,'Annex 2 Designated EHV charges'!$D:$P,10,FALSE)),"")</f>
        <v/>
      </c>
      <c r="F194" s="100" t="str">
        <f>IFERROR(IF(VLOOKUP($A194,'Annex 2 Designated EHV charges'!$D:$P,11,FALSE)=0,"",VLOOKUP($A194,'Annex 2 Designated EHV charges'!$D:$P,11,FALSE)),"")</f>
        <v/>
      </c>
      <c r="G194" s="101" t="str">
        <f>IFERROR(IF(VLOOKUP($A194,'Annex 2 Designated EHV charges'!$D:$P,12,FALSE)=0,"",VLOOKUP($A194,'Annex 2 Designated EHV charges'!$D:$P,12,FALSE)),"")</f>
        <v/>
      </c>
      <c r="H194" s="101" t="str">
        <f>IFERROR(IF(VLOOKUP($A194,'Annex 2 Designated EHV charges'!$D:$P,13,FALSE)=0,"",VLOOKUP($A194,'Annex 2 Designated EHV charges'!$D:$P,13,FALSE)),"")</f>
        <v/>
      </c>
    </row>
    <row r="195" spans="1:8" x14ac:dyDescent="0.2">
      <c r="A195" s="98" t="str">
        <f t="array" ref="A195">IFERROR(INDEX('Annex 2 Designated EHV charges'!$D$11:$D$58, MATCH(0, IF(ISBLANK('Annex 2 Designated EHV charges'!$D$11:$D$58),1, COUNTIF(A$4:$A194, 'Annex 2 Designated EHV charges'!$D$11:$D$58)), 0)),"")</f>
        <v/>
      </c>
      <c r="B195" s="97" t="str">
        <f>IF($A195="","",VLOOKUP($A195,'Annex 2 Designated EHV charges'!$D:$O,2,0))</f>
        <v/>
      </c>
      <c r="C195" s="98" t="str">
        <f>IF($A195="","",VLOOKUP($A195,'Annex 2 Designated EHV charges'!$D:$O,3,0))</f>
        <v/>
      </c>
      <c r="D195" s="97" t="str">
        <f>IF($A195="","",VLOOKUP($A195,'Annex 2 Designated EHV charges'!$D:$O,4,0))</f>
        <v/>
      </c>
      <c r="E195" s="99" t="str">
        <f>IFERROR(IF(VLOOKUP($A195,'Annex 2 Designated EHV charges'!$D:$P,10,FALSE)=0,"",VLOOKUP($A195,'Annex 2 Designated EHV charges'!$D:$P,10,FALSE)),"")</f>
        <v/>
      </c>
      <c r="F195" s="100" t="str">
        <f>IFERROR(IF(VLOOKUP($A195,'Annex 2 Designated EHV charges'!$D:$P,11,FALSE)=0,"",VLOOKUP($A195,'Annex 2 Designated EHV charges'!$D:$P,11,FALSE)),"")</f>
        <v/>
      </c>
      <c r="G195" s="101" t="str">
        <f>IFERROR(IF(VLOOKUP($A195,'Annex 2 Designated EHV charges'!$D:$P,12,FALSE)=0,"",VLOOKUP($A195,'Annex 2 Designated EHV charges'!$D:$P,12,FALSE)),"")</f>
        <v/>
      </c>
      <c r="H195" s="101" t="str">
        <f>IFERROR(IF(VLOOKUP($A195,'Annex 2 Designated EHV charges'!$D:$P,13,FALSE)=0,"",VLOOKUP($A195,'Annex 2 Designated EHV charges'!$D:$P,13,FALSE)),"")</f>
        <v/>
      </c>
    </row>
    <row r="196" spans="1:8" x14ac:dyDescent="0.2">
      <c r="A196" s="98" t="str">
        <f t="array" ref="A196">IFERROR(INDEX('Annex 2 Designated EHV charges'!$D$11:$D$58, MATCH(0, IF(ISBLANK('Annex 2 Designated EHV charges'!$D$11:$D$58),1, COUNTIF(A$4:$A195, 'Annex 2 Designated EHV charges'!$D$11:$D$58)), 0)),"")</f>
        <v/>
      </c>
      <c r="B196" s="97" t="str">
        <f>IF($A196="","",VLOOKUP($A196,'Annex 2 Designated EHV charges'!$D:$O,2,0))</f>
        <v/>
      </c>
      <c r="C196" s="98" t="str">
        <f>IF($A196="","",VLOOKUP($A196,'Annex 2 Designated EHV charges'!$D:$O,3,0))</f>
        <v/>
      </c>
      <c r="D196" s="97" t="str">
        <f>IF($A196="","",VLOOKUP($A196,'Annex 2 Designated EHV charges'!$D:$O,4,0))</f>
        <v/>
      </c>
      <c r="E196" s="99" t="str">
        <f>IFERROR(IF(VLOOKUP($A196,'Annex 2 Designated EHV charges'!$D:$P,10,FALSE)=0,"",VLOOKUP($A196,'Annex 2 Designated EHV charges'!$D:$P,10,FALSE)),"")</f>
        <v/>
      </c>
      <c r="F196" s="100" t="str">
        <f>IFERROR(IF(VLOOKUP($A196,'Annex 2 Designated EHV charges'!$D:$P,11,FALSE)=0,"",VLOOKUP($A196,'Annex 2 Designated EHV charges'!$D:$P,11,FALSE)),"")</f>
        <v/>
      </c>
      <c r="G196" s="101" t="str">
        <f>IFERROR(IF(VLOOKUP($A196,'Annex 2 Designated EHV charges'!$D:$P,12,FALSE)=0,"",VLOOKUP($A196,'Annex 2 Designated EHV charges'!$D:$P,12,FALSE)),"")</f>
        <v/>
      </c>
      <c r="H196" s="101" t="str">
        <f>IFERROR(IF(VLOOKUP($A196,'Annex 2 Designated EHV charges'!$D:$P,13,FALSE)=0,"",VLOOKUP($A196,'Annex 2 Designated EHV charges'!$D:$P,13,FALSE)),"")</f>
        <v/>
      </c>
    </row>
    <row r="197" spans="1:8" x14ac:dyDescent="0.2">
      <c r="A197" s="98" t="str">
        <f t="array" ref="A197">IFERROR(INDEX('Annex 2 Designated EHV charges'!$D$11:$D$58, MATCH(0, IF(ISBLANK('Annex 2 Designated EHV charges'!$D$11:$D$58),1, COUNTIF(A$4:$A196, 'Annex 2 Designated EHV charges'!$D$11:$D$58)), 0)),"")</f>
        <v/>
      </c>
      <c r="B197" s="97" t="str">
        <f>IF($A197="","",VLOOKUP($A197,'Annex 2 Designated EHV charges'!$D:$O,2,0))</f>
        <v/>
      </c>
      <c r="C197" s="98" t="str">
        <f>IF($A197="","",VLOOKUP($A197,'Annex 2 Designated EHV charges'!$D:$O,3,0))</f>
        <v/>
      </c>
      <c r="D197" s="97" t="str">
        <f>IF($A197="","",VLOOKUP($A197,'Annex 2 Designated EHV charges'!$D:$O,4,0))</f>
        <v/>
      </c>
      <c r="E197" s="99" t="str">
        <f>IFERROR(IF(VLOOKUP($A197,'Annex 2 Designated EHV charges'!$D:$P,10,FALSE)=0,"",VLOOKUP($A197,'Annex 2 Designated EHV charges'!$D:$P,10,FALSE)),"")</f>
        <v/>
      </c>
      <c r="F197" s="100" t="str">
        <f>IFERROR(IF(VLOOKUP($A197,'Annex 2 Designated EHV charges'!$D:$P,11,FALSE)=0,"",VLOOKUP($A197,'Annex 2 Designated EHV charges'!$D:$P,11,FALSE)),"")</f>
        <v/>
      </c>
      <c r="G197" s="101" t="str">
        <f>IFERROR(IF(VLOOKUP($A197,'Annex 2 Designated EHV charges'!$D:$P,12,FALSE)=0,"",VLOOKUP($A197,'Annex 2 Designated EHV charges'!$D:$P,12,FALSE)),"")</f>
        <v/>
      </c>
      <c r="H197" s="101" t="str">
        <f>IFERROR(IF(VLOOKUP($A197,'Annex 2 Designated EHV charges'!$D:$P,13,FALSE)=0,"",VLOOKUP($A197,'Annex 2 Designated EHV charges'!$D:$P,13,FALSE)),"")</f>
        <v/>
      </c>
    </row>
    <row r="198" spans="1:8" x14ac:dyDescent="0.2">
      <c r="A198" s="98" t="str">
        <f t="array" ref="A198">IFERROR(INDEX('Annex 2 Designated EHV charges'!$D$11:$D$58, MATCH(0, IF(ISBLANK('Annex 2 Designated EHV charges'!$D$11:$D$58),1, COUNTIF(A$4:$A197, 'Annex 2 Designated EHV charges'!$D$11:$D$58)), 0)),"")</f>
        <v/>
      </c>
      <c r="B198" s="97" t="str">
        <f>IF($A198="","",VLOOKUP($A198,'Annex 2 Designated EHV charges'!$D:$O,2,0))</f>
        <v/>
      </c>
      <c r="C198" s="98" t="str">
        <f>IF($A198="","",VLOOKUP($A198,'Annex 2 Designated EHV charges'!$D:$O,3,0))</f>
        <v/>
      </c>
      <c r="D198" s="97" t="str">
        <f>IF($A198="","",VLOOKUP($A198,'Annex 2 Designated EHV charges'!$D:$O,4,0))</f>
        <v/>
      </c>
      <c r="E198" s="99" t="str">
        <f>IFERROR(IF(VLOOKUP($A198,'Annex 2 Designated EHV charges'!$D:$P,10,FALSE)=0,"",VLOOKUP($A198,'Annex 2 Designated EHV charges'!$D:$P,10,FALSE)),"")</f>
        <v/>
      </c>
      <c r="F198" s="100" t="str">
        <f>IFERROR(IF(VLOOKUP($A198,'Annex 2 Designated EHV charges'!$D:$P,11,FALSE)=0,"",VLOOKUP($A198,'Annex 2 Designated EHV charges'!$D:$P,11,FALSE)),"")</f>
        <v/>
      </c>
      <c r="G198" s="101" t="str">
        <f>IFERROR(IF(VLOOKUP($A198,'Annex 2 Designated EHV charges'!$D:$P,12,FALSE)=0,"",VLOOKUP($A198,'Annex 2 Designated EHV charges'!$D:$P,12,FALSE)),"")</f>
        <v/>
      </c>
      <c r="H198" s="101" t="str">
        <f>IFERROR(IF(VLOOKUP($A198,'Annex 2 Designated EHV charges'!$D:$P,13,FALSE)=0,"",VLOOKUP($A198,'Annex 2 Designated EHV charges'!$D:$P,13,FALSE)),"")</f>
        <v/>
      </c>
    </row>
    <row r="199" spans="1:8" x14ac:dyDescent="0.2">
      <c r="A199" s="98" t="str">
        <f t="array" ref="A199">IFERROR(INDEX('Annex 2 Designated EHV charges'!$D$11:$D$58, MATCH(0, IF(ISBLANK('Annex 2 Designated EHV charges'!$D$11:$D$58),1, COUNTIF(A$4:$A198, 'Annex 2 Designated EHV charges'!$D$11:$D$58)), 0)),"")</f>
        <v/>
      </c>
      <c r="B199" s="97" t="str">
        <f>IF($A199="","",VLOOKUP($A199,'Annex 2 Designated EHV charges'!$D:$O,2,0))</f>
        <v/>
      </c>
      <c r="C199" s="98" t="str">
        <f>IF($A199="","",VLOOKUP($A199,'Annex 2 Designated EHV charges'!$D:$O,3,0))</f>
        <v/>
      </c>
      <c r="D199" s="97" t="str">
        <f>IF($A199="","",VLOOKUP($A199,'Annex 2 Designated EHV charges'!$D:$O,4,0))</f>
        <v/>
      </c>
      <c r="E199" s="99" t="str">
        <f>IFERROR(IF(VLOOKUP($A199,'Annex 2 Designated EHV charges'!$D:$P,10,FALSE)=0,"",VLOOKUP($A199,'Annex 2 Designated EHV charges'!$D:$P,10,FALSE)),"")</f>
        <v/>
      </c>
      <c r="F199" s="100" t="str">
        <f>IFERROR(IF(VLOOKUP($A199,'Annex 2 Designated EHV charges'!$D:$P,11,FALSE)=0,"",VLOOKUP($A199,'Annex 2 Designated EHV charges'!$D:$P,11,FALSE)),"")</f>
        <v/>
      </c>
      <c r="G199" s="101" t="str">
        <f>IFERROR(IF(VLOOKUP($A199,'Annex 2 Designated EHV charges'!$D:$P,12,FALSE)=0,"",VLOOKUP($A199,'Annex 2 Designated EHV charges'!$D:$P,12,FALSE)),"")</f>
        <v/>
      </c>
      <c r="H199" s="101" t="str">
        <f>IFERROR(IF(VLOOKUP($A199,'Annex 2 Designated EHV charges'!$D:$P,13,FALSE)=0,"",VLOOKUP($A199,'Annex 2 Designated EHV charges'!$D:$P,13,FALSE)),"")</f>
        <v/>
      </c>
    </row>
    <row r="200" spans="1:8" x14ac:dyDescent="0.2">
      <c r="A200" s="98" t="str">
        <f t="array" ref="A200">IFERROR(INDEX('Annex 2 Designated EHV charges'!$D$11:$D$58, MATCH(0, IF(ISBLANK('Annex 2 Designated EHV charges'!$D$11:$D$58),1, COUNTIF(A$4:$A199, 'Annex 2 Designated EHV charges'!$D$11:$D$58)), 0)),"")</f>
        <v/>
      </c>
      <c r="B200" s="97" t="str">
        <f>IF($A200="","",VLOOKUP($A200,'Annex 2 Designated EHV charges'!$D:$O,2,0))</f>
        <v/>
      </c>
      <c r="C200" s="98" t="str">
        <f>IF($A200="","",VLOOKUP($A200,'Annex 2 Designated EHV charges'!$D:$O,3,0))</f>
        <v/>
      </c>
      <c r="D200" s="97" t="str">
        <f>IF($A200="","",VLOOKUP($A200,'Annex 2 Designated EHV charges'!$D:$O,4,0))</f>
        <v/>
      </c>
      <c r="E200" s="99" t="str">
        <f>IFERROR(IF(VLOOKUP($A200,'Annex 2 Designated EHV charges'!$D:$P,10,FALSE)=0,"",VLOOKUP($A200,'Annex 2 Designated EHV charges'!$D:$P,10,FALSE)),"")</f>
        <v/>
      </c>
      <c r="F200" s="100" t="str">
        <f>IFERROR(IF(VLOOKUP($A200,'Annex 2 Designated EHV charges'!$D:$P,11,FALSE)=0,"",VLOOKUP($A200,'Annex 2 Designated EHV charges'!$D:$P,11,FALSE)),"")</f>
        <v/>
      </c>
      <c r="G200" s="101" t="str">
        <f>IFERROR(IF(VLOOKUP($A200,'Annex 2 Designated EHV charges'!$D:$P,12,FALSE)=0,"",VLOOKUP($A200,'Annex 2 Designated EHV charges'!$D:$P,12,FALSE)),"")</f>
        <v/>
      </c>
      <c r="H200" s="101" t="str">
        <f>IFERROR(IF(VLOOKUP($A200,'Annex 2 Designated EHV charges'!$D:$P,13,FALSE)=0,"",VLOOKUP($A200,'Annex 2 Designated EHV charges'!$D:$P,13,FALSE)),"")</f>
        <v/>
      </c>
    </row>
    <row r="201" spans="1:8" x14ac:dyDescent="0.2">
      <c r="A201" s="98" t="str">
        <f t="array" ref="A201">IFERROR(INDEX('Annex 2 Designated EHV charges'!$D$11:$D$58, MATCH(0, IF(ISBLANK('Annex 2 Designated EHV charges'!$D$11:$D$58),1, COUNTIF(A$4:$A200, 'Annex 2 Designated EHV charges'!$D$11:$D$58)), 0)),"")</f>
        <v/>
      </c>
      <c r="B201" s="97" t="str">
        <f>IF($A201="","",VLOOKUP($A201,'Annex 2 Designated EHV charges'!$D:$O,2,0))</f>
        <v/>
      </c>
      <c r="C201" s="98" t="str">
        <f>IF($A201="","",VLOOKUP($A201,'Annex 2 Designated EHV charges'!$D:$O,3,0))</f>
        <v/>
      </c>
      <c r="D201" s="97" t="str">
        <f>IF($A201="","",VLOOKUP($A201,'Annex 2 Designated EHV charges'!$D:$O,4,0))</f>
        <v/>
      </c>
      <c r="E201" s="99" t="str">
        <f>IFERROR(IF(VLOOKUP($A201,'Annex 2 Designated EHV charges'!$D:$P,10,FALSE)=0,"",VLOOKUP($A201,'Annex 2 Designated EHV charges'!$D:$P,10,FALSE)),"")</f>
        <v/>
      </c>
      <c r="F201" s="100" t="str">
        <f>IFERROR(IF(VLOOKUP($A201,'Annex 2 Designated EHV charges'!$D:$P,11,FALSE)=0,"",VLOOKUP($A201,'Annex 2 Designated EHV charges'!$D:$P,11,FALSE)),"")</f>
        <v/>
      </c>
      <c r="G201" s="101" t="str">
        <f>IFERROR(IF(VLOOKUP($A201,'Annex 2 Designated EHV charges'!$D:$P,12,FALSE)=0,"",VLOOKUP($A201,'Annex 2 Designated EHV charges'!$D:$P,12,FALSE)),"")</f>
        <v/>
      </c>
      <c r="H201" s="101" t="str">
        <f>IFERROR(IF(VLOOKUP($A201,'Annex 2 Designated EHV charges'!$D:$P,13,FALSE)=0,"",VLOOKUP($A201,'Annex 2 Designated EHV charges'!$D:$P,13,FALSE)),"")</f>
        <v/>
      </c>
    </row>
    <row r="202" spans="1:8" x14ac:dyDescent="0.2">
      <c r="A202" s="98" t="str">
        <f t="array" ref="A202">IFERROR(INDEX('Annex 2 Designated EHV charges'!$D$11:$D$58, MATCH(0, IF(ISBLANK('Annex 2 Designated EHV charges'!$D$11:$D$58),1, COUNTIF(A$4:$A201, 'Annex 2 Designated EHV charges'!$D$11:$D$58)), 0)),"")</f>
        <v/>
      </c>
      <c r="B202" s="97" t="str">
        <f>IF($A202="","",VLOOKUP($A202,'Annex 2 Designated EHV charges'!$D:$O,2,0))</f>
        <v/>
      </c>
      <c r="C202" s="98" t="str">
        <f>IF($A202="","",VLOOKUP($A202,'Annex 2 Designated EHV charges'!$D:$O,3,0))</f>
        <v/>
      </c>
      <c r="D202" s="97" t="str">
        <f>IF($A202="","",VLOOKUP($A202,'Annex 2 Designated EHV charges'!$D:$O,4,0))</f>
        <v/>
      </c>
      <c r="E202" s="99" t="str">
        <f>IFERROR(IF(VLOOKUP($A202,'Annex 2 Designated EHV charges'!$D:$P,10,FALSE)=0,"",VLOOKUP($A202,'Annex 2 Designated EHV charges'!$D:$P,10,FALSE)),"")</f>
        <v/>
      </c>
      <c r="F202" s="100" t="str">
        <f>IFERROR(IF(VLOOKUP($A202,'Annex 2 Designated EHV charges'!$D:$P,11,FALSE)=0,"",VLOOKUP($A202,'Annex 2 Designated EHV charges'!$D:$P,11,FALSE)),"")</f>
        <v/>
      </c>
      <c r="G202" s="101" t="str">
        <f>IFERROR(IF(VLOOKUP($A202,'Annex 2 Designated EHV charges'!$D:$P,12,FALSE)=0,"",VLOOKUP($A202,'Annex 2 Designated EHV charges'!$D:$P,12,FALSE)),"")</f>
        <v/>
      </c>
      <c r="H202" s="101" t="str">
        <f>IFERROR(IF(VLOOKUP($A202,'Annex 2 Designated EHV charges'!$D:$P,13,FALSE)=0,"",VLOOKUP($A202,'Annex 2 Designated EHV charges'!$D:$P,13,FALSE)),"")</f>
        <v/>
      </c>
    </row>
    <row r="203" spans="1:8" x14ac:dyDescent="0.2">
      <c r="A203" s="98" t="str">
        <f t="array" ref="A203">IFERROR(INDEX('Annex 2 Designated EHV charges'!$D$11:$D$58, MATCH(0, IF(ISBLANK('Annex 2 Designated EHV charges'!$D$11:$D$58),1, COUNTIF(A$4:$A202, 'Annex 2 Designated EHV charges'!$D$11:$D$58)), 0)),"")</f>
        <v/>
      </c>
      <c r="B203" s="97" t="str">
        <f>IF($A203="","",VLOOKUP($A203,'Annex 2 Designated EHV charges'!$D:$O,2,0))</f>
        <v/>
      </c>
      <c r="C203" s="98" t="str">
        <f>IF($A203="","",VLOOKUP($A203,'Annex 2 Designated EHV charges'!$D:$O,3,0))</f>
        <v/>
      </c>
      <c r="D203" s="97" t="str">
        <f>IF($A203="","",VLOOKUP($A203,'Annex 2 Designated EHV charges'!$D:$O,4,0))</f>
        <v/>
      </c>
      <c r="E203" s="99" t="str">
        <f>IFERROR(IF(VLOOKUP($A203,'Annex 2 Designated EHV charges'!$D:$P,10,FALSE)=0,"",VLOOKUP($A203,'Annex 2 Designated EHV charges'!$D:$P,10,FALSE)),"")</f>
        <v/>
      </c>
      <c r="F203" s="100" t="str">
        <f>IFERROR(IF(VLOOKUP($A203,'Annex 2 Designated EHV charges'!$D:$P,11,FALSE)=0,"",VLOOKUP($A203,'Annex 2 Designated EHV charges'!$D:$P,11,FALSE)),"")</f>
        <v/>
      </c>
      <c r="G203" s="101" t="str">
        <f>IFERROR(IF(VLOOKUP($A203,'Annex 2 Designated EHV charges'!$D:$P,12,FALSE)=0,"",VLOOKUP($A203,'Annex 2 Designated EHV charges'!$D:$P,12,FALSE)),"")</f>
        <v/>
      </c>
      <c r="H203" s="101" t="str">
        <f>IFERROR(IF(VLOOKUP($A203,'Annex 2 Designated EHV charges'!$D:$P,13,FALSE)=0,"",VLOOKUP($A203,'Annex 2 Designated EHV charges'!$D:$P,13,FALSE)),"")</f>
        <v/>
      </c>
    </row>
    <row r="204" spans="1:8" x14ac:dyDescent="0.2">
      <c r="A204" s="98" t="str">
        <f t="array" ref="A204">IFERROR(INDEX('Annex 2 Designated EHV charges'!$D$11:$D$58, MATCH(0, IF(ISBLANK('Annex 2 Designated EHV charges'!$D$11:$D$58),1, COUNTIF(A$4:$A203, 'Annex 2 Designated EHV charges'!$D$11:$D$58)), 0)),"")</f>
        <v/>
      </c>
      <c r="B204" s="97" t="str">
        <f>IF($A204="","",VLOOKUP($A204,'Annex 2 Designated EHV charges'!$D:$O,2,0))</f>
        <v/>
      </c>
      <c r="C204" s="98" t="str">
        <f>IF($A204="","",VLOOKUP($A204,'Annex 2 Designated EHV charges'!$D:$O,3,0))</f>
        <v/>
      </c>
      <c r="D204" s="97" t="str">
        <f>IF($A204="","",VLOOKUP($A204,'Annex 2 Designated EHV charges'!$D:$O,4,0))</f>
        <v/>
      </c>
      <c r="E204" s="99" t="str">
        <f>IFERROR(IF(VLOOKUP($A204,'Annex 2 Designated EHV charges'!$D:$P,10,FALSE)=0,"",VLOOKUP($A204,'Annex 2 Designated EHV charges'!$D:$P,10,FALSE)),"")</f>
        <v/>
      </c>
      <c r="F204" s="100" t="str">
        <f>IFERROR(IF(VLOOKUP($A204,'Annex 2 Designated EHV charges'!$D:$P,11,FALSE)=0,"",VLOOKUP($A204,'Annex 2 Designated EHV charges'!$D:$P,11,FALSE)),"")</f>
        <v/>
      </c>
      <c r="G204" s="101" t="str">
        <f>IFERROR(IF(VLOOKUP($A204,'Annex 2 Designated EHV charges'!$D:$P,12,FALSE)=0,"",VLOOKUP($A204,'Annex 2 Designated EHV charges'!$D:$P,12,FALSE)),"")</f>
        <v/>
      </c>
      <c r="H204" s="101" t="str">
        <f>IFERROR(IF(VLOOKUP($A204,'Annex 2 Designated EHV charges'!$D:$P,13,FALSE)=0,"",VLOOKUP($A204,'Annex 2 Designated EHV charges'!$D:$P,13,FALSE)),"")</f>
        <v/>
      </c>
    </row>
    <row r="205" spans="1:8" x14ac:dyDescent="0.2">
      <c r="A205" s="98" t="str">
        <f t="array" ref="A205">IFERROR(INDEX('Annex 2 Designated EHV charges'!$D$11:$D$58, MATCH(0, IF(ISBLANK('Annex 2 Designated EHV charges'!$D$11:$D$58),1, COUNTIF(A$4:$A204, 'Annex 2 Designated EHV charges'!$D$11:$D$58)), 0)),"")</f>
        <v/>
      </c>
      <c r="B205" s="97" t="str">
        <f>IF($A205="","",VLOOKUP($A205,'Annex 2 Designated EHV charges'!$D:$O,2,0))</f>
        <v/>
      </c>
      <c r="C205" s="98" t="str">
        <f>IF($A205="","",VLOOKUP($A205,'Annex 2 Designated EHV charges'!$D:$O,3,0))</f>
        <v/>
      </c>
      <c r="D205" s="97" t="str">
        <f>IF($A205="","",VLOOKUP($A205,'Annex 2 Designated EHV charges'!$D:$O,4,0))</f>
        <v/>
      </c>
      <c r="E205" s="99" t="str">
        <f>IFERROR(IF(VLOOKUP($A205,'Annex 2 Designated EHV charges'!$D:$P,10,FALSE)=0,"",VLOOKUP($A205,'Annex 2 Designated EHV charges'!$D:$P,10,FALSE)),"")</f>
        <v/>
      </c>
      <c r="F205" s="100" t="str">
        <f>IFERROR(IF(VLOOKUP($A205,'Annex 2 Designated EHV charges'!$D:$P,11,FALSE)=0,"",VLOOKUP($A205,'Annex 2 Designated EHV charges'!$D:$P,11,FALSE)),"")</f>
        <v/>
      </c>
      <c r="G205" s="101" t="str">
        <f>IFERROR(IF(VLOOKUP($A205,'Annex 2 Designated EHV charges'!$D:$P,12,FALSE)=0,"",VLOOKUP($A205,'Annex 2 Designated EHV charges'!$D:$P,12,FALSE)),"")</f>
        <v/>
      </c>
      <c r="H205" s="101" t="str">
        <f>IFERROR(IF(VLOOKUP($A205,'Annex 2 Designated EHV charges'!$D:$P,13,FALSE)=0,"",VLOOKUP($A205,'Annex 2 Designated EHV charges'!$D:$P,13,FALSE)),"")</f>
        <v/>
      </c>
    </row>
    <row r="206" spans="1:8" x14ac:dyDescent="0.2">
      <c r="A206" s="98" t="str">
        <f t="array" ref="A206">IFERROR(INDEX('Annex 2 Designated EHV charges'!$D$11:$D$58, MATCH(0, IF(ISBLANK('Annex 2 Designated EHV charges'!$D$11:$D$58),1, COUNTIF(A$4:$A205, 'Annex 2 Designated EHV charges'!$D$11:$D$58)), 0)),"")</f>
        <v/>
      </c>
      <c r="B206" s="97" t="str">
        <f>IF($A206="","",VLOOKUP($A206,'Annex 2 Designated EHV charges'!$D:$O,2,0))</f>
        <v/>
      </c>
      <c r="C206" s="98" t="str">
        <f>IF($A206="","",VLOOKUP($A206,'Annex 2 Designated EHV charges'!$D:$O,3,0))</f>
        <v/>
      </c>
      <c r="D206" s="97" t="str">
        <f>IF($A206="","",VLOOKUP($A206,'Annex 2 Designated EHV charges'!$D:$O,4,0))</f>
        <v/>
      </c>
      <c r="E206" s="99" t="str">
        <f>IFERROR(IF(VLOOKUP($A206,'Annex 2 Designated EHV charges'!$D:$P,10,FALSE)=0,"",VLOOKUP($A206,'Annex 2 Designated EHV charges'!$D:$P,10,FALSE)),"")</f>
        <v/>
      </c>
      <c r="F206" s="100" t="str">
        <f>IFERROR(IF(VLOOKUP($A206,'Annex 2 Designated EHV charges'!$D:$P,11,FALSE)=0,"",VLOOKUP($A206,'Annex 2 Designated EHV charges'!$D:$P,11,FALSE)),"")</f>
        <v/>
      </c>
      <c r="G206" s="101" t="str">
        <f>IFERROR(IF(VLOOKUP($A206,'Annex 2 Designated EHV charges'!$D:$P,12,FALSE)=0,"",VLOOKUP($A206,'Annex 2 Designated EHV charges'!$D:$P,12,FALSE)),"")</f>
        <v/>
      </c>
      <c r="H206" s="101" t="str">
        <f>IFERROR(IF(VLOOKUP($A206,'Annex 2 Designated EHV charges'!$D:$P,13,FALSE)=0,"",VLOOKUP($A206,'Annex 2 Designated EHV charges'!$D:$P,13,FALSE)),"")</f>
        <v/>
      </c>
    </row>
    <row r="207" spans="1:8" x14ac:dyDescent="0.2">
      <c r="A207" s="98" t="str">
        <f t="array" ref="A207">IFERROR(INDEX('Annex 2 Designated EHV charges'!$D$11:$D$58, MATCH(0, IF(ISBLANK('Annex 2 Designated EHV charges'!$D$11:$D$58),1, COUNTIF(A$4:$A206, 'Annex 2 Designated EHV charges'!$D$11:$D$58)), 0)),"")</f>
        <v/>
      </c>
      <c r="B207" s="97" t="str">
        <f>IF($A207="","",VLOOKUP($A207,'Annex 2 Designated EHV charges'!$D:$O,2,0))</f>
        <v/>
      </c>
      <c r="C207" s="98" t="str">
        <f>IF($A207="","",VLOOKUP($A207,'Annex 2 Designated EHV charges'!$D:$O,3,0))</f>
        <v/>
      </c>
      <c r="D207" s="97" t="str">
        <f>IF($A207="","",VLOOKUP($A207,'Annex 2 Designated EHV charges'!$D:$O,4,0))</f>
        <v/>
      </c>
      <c r="E207" s="99" t="str">
        <f>IFERROR(IF(VLOOKUP($A207,'Annex 2 Designated EHV charges'!$D:$P,10,FALSE)=0,"",VLOOKUP($A207,'Annex 2 Designated EHV charges'!$D:$P,10,FALSE)),"")</f>
        <v/>
      </c>
      <c r="F207" s="100" t="str">
        <f>IFERROR(IF(VLOOKUP($A207,'Annex 2 Designated EHV charges'!$D:$P,11,FALSE)=0,"",VLOOKUP($A207,'Annex 2 Designated EHV charges'!$D:$P,11,FALSE)),"")</f>
        <v/>
      </c>
      <c r="G207" s="101" t="str">
        <f>IFERROR(IF(VLOOKUP($A207,'Annex 2 Designated EHV charges'!$D:$P,12,FALSE)=0,"",VLOOKUP($A207,'Annex 2 Designated EHV charges'!$D:$P,12,FALSE)),"")</f>
        <v/>
      </c>
      <c r="H207" s="101" t="str">
        <f>IFERROR(IF(VLOOKUP($A207,'Annex 2 Designated EHV charges'!$D:$P,13,FALSE)=0,"",VLOOKUP($A207,'Annex 2 Designated EHV charges'!$D:$P,13,FALSE)),"")</f>
        <v/>
      </c>
    </row>
    <row r="208" spans="1:8" x14ac:dyDescent="0.2">
      <c r="A208" s="98" t="str">
        <f t="array" ref="A208">IFERROR(INDEX('Annex 2 Designated EHV charges'!$D$11:$D$58, MATCH(0, IF(ISBLANK('Annex 2 Designated EHV charges'!$D$11:$D$58),1, COUNTIF(A$4:$A207, 'Annex 2 Designated EHV charges'!$D$11:$D$58)), 0)),"")</f>
        <v/>
      </c>
      <c r="B208" s="97" t="str">
        <f>IF($A208="","",VLOOKUP($A208,'Annex 2 Designated EHV charges'!$D:$O,2,0))</f>
        <v/>
      </c>
      <c r="C208" s="98" t="str">
        <f>IF($A208="","",VLOOKUP($A208,'Annex 2 Designated EHV charges'!$D:$O,3,0))</f>
        <v/>
      </c>
      <c r="D208" s="97" t="str">
        <f>IF($A208="","",VLOOKUP($A208,'Annex 2 Designated EHV charges'!$D:$O,4,0))</f>
        <v/>
      </c>
      <c r="E208" s="99" t="str">
        <f>IFERROR(IF(VLOOKUP($A208,'Annex 2 Designated EHV charges'!$D:$P,10,FALSE)=0,"",VLOOKUP($A208,'Annex 2 Designated EHV charges'!$D:$P,10,FALSE)),"")</f>
        <v/>
      </c>
      <c r="F208" s="100" t="str">
        <f>IFERROR(IF(VLOOKUP($A208,'Annex 2 Designated EHV charges'!$D:$P,11,FALSE)=0,"",VLOOKUP($A208,'Annex 2 Designated EHV charges'!$D:$P,11,FALSE)),"")</f>
        <v/>
      </c>
      <c r="G208" s="101" t="str">
        <f>IFERROR(IF(VLOOKUP($A208,'Annex 2 Designated EHV charges'!$D:$P,12,FALSE)=0,"",VLOOKUP($A208,'Annex 2 Designated EHV charges'!$D:$P,12,FALSE)),"")</f>
        <v/>
      </c>
      <c r="H208" s="101" t="str">
        <f>IFERROR(IF(VLOOKUP($A208,'Annex 2 Designated EHV charges'!$D:$P,13,FALSE)=0,"",VLOOKUP($A208,'Annex 2 Designated EHV charges'!$D:$P,13,FALSE)),"")</f>
        <v/>
      </c>
    </row>
    <row r="209" spans="1:8" x14ac:dyDescent="0.2">
      <c r="A209" s="98" t="str">
        <f t="array" ref="A209">IFERROR(INDEX('Annex 2 Designated EHV charges'!$D$11:$D$58, MATCH(0, IF(ISBLANK('Annex 2 Designated EHV charges'!$D$11:$D$58),1, COUNTIF(A$4:$A208, 'Annex 2 Designated EHV charges'!$D$11:$D$58)), 0)),"")</f>
        <v/>
      </c>
      <c r="B209" s="97" t="str">
        <f>IF($A209="","",VLOOKUP($A209,'Annex 2 Designated EHV charges'!$D:$O,2,0))</f>
        <v/>
      </c>
      <c r="C209" s="98" t="str">
        <f>IF($A209="","",VLOOKUP($A209,'Annex 2 Designated EHV charges'!$D:$O,3,0))</f>
        <v/>
      </c>
      <c r="D209" s="97" t="str">
        <f>IF($A209="","",VLOOKUP($A209,'Annex 2 Designated EHV charges'!$D:$O,4,0))</f>
        <v/>
      </c>
      <c r="E209" s="99" t="str">
        <f>IFERROR(IF(VLOOKUP($A209,'Annex 2 Designated EHV charges'!$D:$P,10,FALSE)=0,"",VLOOKUP($A209,'Annex 2 Designated EHV charges'!$D:$P,10,FALSE)),"")</f>
        <v/>
      </c>
      <c r="F209" s="100" t="str">
        <f>IFERROR(IF(VLOOKUP($A209,'Annex 2 Designated EHV charges'!$D:$P,11,FALSE)=0,"",VLOOKUP($A209,'Annex 2 Designated EHV charges'!$D:$P,11,FALSE)),"")</f>
        <v/>
      </c>
      <c r="G209" s="101" t="str">
        <f>IFERROR(IF(VLOOKUP($A209,'Annex 2 Designated EHV charges'!$D:$P,12,FALSE)=0,"",VLOOKUP($A209,'Annex 2 Designated EHV charges'!$D:$P,12,FALSE)),"")</f>
        <v/>
      </c>
      <c r="H209" s="101" t="str">
        <f>IFERROR(IF(VLOOKUP($A209,'Annex 2 Designated EHV charges'!$D:$P,13,FALSE)=0,"",VLOOKUP($A209,'Annex 2 Designated EHV charges'!$D:$P,13,FALSE)),"")</f>
        <v/>
      </c>
    </row>
    <row r="210" spans="1:8" x14ac:dyDescent="0.2">
      <c r="A210" s="98" t="str">
        <f t="array" ref="A210">IFERROR(INDEX('Annex 2 Designated EHV charges'!$D$11:$D$58, MATCH(0, IF(ISBLANK('Annex 2 Designated EHV charges'!$D$11:$D$58),1, COUNTIF(A$4:$A209, 'Annex 2 Designated EHV charges'!$D$11:$D$58)), 0)),"")</f>
        <v/>
      </c>
      <c r="B210" s="97" t="str">
        <f>IF($A210="","",VLOOKUP($A210,'Annex 2 Designated EHV charges'!$D:$O,2,0))</f>
        <v/>
      </c>
      <c r="C210" s="98" t="str">
        <f>IF($A210="","",VLOOKUP($A210,'Annex 2 Designated EHV charges'!$D:$O,3,0))</f>
        <v/>
      </c>
      <c r="D210" s="97" t="str">
        <f>IF($A210="","",VLOOKUP($A210,'Annex 2 Designated EHV charges'!$D:$O,4,0))</f>
        <v/>
      </c>
      <c r="E210" s="99" t="str">
        <f>IFERROR(IF(VLOOKUP($A210,'Annex 2 Designated EHV charges'!$D:$P,10,FALSE)=0,"",VLOOKUP($A210,'Annex 2 Designated EHV charges'!$D:$P,10,FALSE)),"")</f>
        <v/>
      </c>
      <c r="F210" s="100" t="str">
        <f>IFERROR(IF(VLOOKUP($A210,'Annex 2 Designated EHV charges'!$D:$P,11,FALSE)=0,"",VLOOKUP($A210,'Annex 2 Designated EHV charges'!$D:$P,11,FALSE)),"")</f>
        <v/>
      </c>
      <c r="G210" s="101" t="str">
        <f>IFERROR(IF(VLOOKUP($A210,'Annex 2 Designated EHV charges'!$D:$P,12,FALSE)=0,"",VLOOKUP($A210,'Annex 2 Designated EHV charges'!$D:$P,12,FALSE)),"")</f>
        <v/>
      </c>
      <c r="H210" s="101" t="str">
        <f>IFERROR(IF(VLOOKUP($A210,'Annex 2 Designated EHV charges'!$D:$P,13,FALSE)=0,"",VLOOKUP($A210,'Annex 2 Designated EHV charges'!$D:$P,13,FALSE)),"")</f>
        <v/>
      </c>
    </row>
    <row r="211" spans="1:8" x14ac:dyDescent="0.2">
      <c r="A211" s="98" t="str">
        <f t="array" ref="A211">IFERROR(INDEX('Annex 2 Designated EHV charges'!$D$11:$D$58, MATCH(0, IF(ISBLANK('Annex 2 Designated EHV charges'!$D$11:$D$58),1, COUNTIF(A$4:$A210, 'Annex 2 Designated EHV charges'!$D$11:$D$58)), 0)),"")</f>
        <v/>
      </c>
      <c r="B211" s="97" t="str">
        <f>IF($A211="","",VLOOKUP($A211,'Annex 2 Designated EHV charges'!$D:$O,2,0))</f>
        <v/>
      </c>
      <c r="C211" s="98" t="str">
        <f>IF($A211="","",VLOOKUP($A211,'Annex 2 Designated EHV charges'!$D:$O,3,0))</f>
        <v/>
      </c>
      <c r="D211" s="97" t="str">
        <f>IF($A211="","",VLOOKUP($A211,'Annex 2 Designated EHV charges'!$D:$O,4,0))</f>
        <v/>
      </c>
      <c r="E211" s="99" t="str">
        <f>IFERROR(IF(VLOOKUP($A211,'Annex 2 Designated EHV charges'!$D:$P,10,FALSE)=0,"",VLOOKUP($A211,'Annex 2 Designated EHV charges'!$D:$P,10,FALSE)),"")</f>
        <v/>
      </c>
      <c r="F211" s="100" t="str">
        <f>IFERROR(IF(VLOOKUP($A211,'Annex 2 Designated EHV charges'!$D:$P,11,FALSE)=0,"",VLOOKUP($A211,'Annex 2 Designated EHV charges'!$D:$P,11,FALSE)),"")</f>
        <v/>
      </c>
      <c r="G211" s="101" t="str">
        <f>IFERROR(IF(VLOOKUP($A211,'Annex 2 Designated EHV charges'!$D:$P,12,FALSE)=0,"",VLOOKUP($A211,'Annex 2 Designated EHV charges'!$D:$P,12,FALSE)),"")</f>
        <v/>
      </c>
      <c r="H211" s="101" t="str">
        <f>IFERROR(IF(VLOOKUP($A211,'Annex 2 Designated EHV charges'!$D:$P,13,FALSE)=0,"",VLOOKUP($A211,'Annex 2 Designated EHV charges'!$D:$P,13,FALSE)),"")</f>
        <v/>
      </c>
    </row>
    <row r="212" spans="1:8" x14ac:dyDescent="0.2">
      <c r="A212" s="98" t="str">
        <f t="array" ref="A212">IFERROR(INDEX('Annex 2 Designated EHV charges'!$D$11:$D$58, MATCH(0, IF(ISBLANK('Annex 2 Designated EHV charges'!$D$11:$D$58),1, COUNTIF(A$4:$A211, 'Annex 2 Designated EHV charges'!$D$11:$D$58)), 0)),"")</f>
        <v/>
      </c>
      <c r="B212" s="97" t="str">
        <f>IF($A212="","",VLOOKUP($A212,'Annex 2 Designated EHV charges'!$D:$O,2,0))</f>
        <v/>
      </c>
      <c r="C212" s="98" t="str">
        <f>IF($A212="","",VLOOKUP($A212,'Annex 2 Designated EHV charges'!$D:$O,3,0))</f>
        <v/>
      </c>
      <c r="D212" s="97" t="str">
        <f>IF($A212="","",VLOOKUP($A212,'Annex 2 Designated EHV charges'!$D:$O,4,0))</f>
        <v/>
      </c>
      <c r="E212" s="99" t="str">
        <f>IFERROR(IF(VLOOKUP($A212,'Annex 2 Designated EHV charges'!$D:$P,10,FALSE)=0,"",VLOOKUP($A212,'Annex 2 Designated EHV charges'!$D:$P,10,FALSE)),"")</f>
        <v/>
      </c>
      <c r="F212" s="100" t="str">
        <f>IFERROR(IF(VLOOKUP($A212,'Annex 2 Designated EHV charges'!$D:$P,11,FALSE)=0,"",VLOOKUP($A212,'Annex 2 Designated EHV charges'!$D:$P,11,FALSE)),"")</f>
        <v/>
      </c>
      <c r="G212" s="101" t="str">
        <f>IFERROR(IF(VLOOKUP($A212,'Annex 2 Designated EHV charges'!$D:$P,12,FALSE)=0,"",VLOOKUP($A212,'Annex 2 Designated EHV charges'!$D:$P,12,FALSE)),"")</f>
        <v/>
      </c>
      <c r="H212" s="101" t="str">
        <f>IFERROR(IF(VLOOKUP($A212,'Annex 2 Designated EHV charges'!$D:$P,13,FALSE)=0,"",VLOOKUP($A212,'Annex 2 Designated EHV charges'!$D:$P,13,FALSE)),"")</f>
        <v/>
      </c>
    </row>
    <row r="213" spans="1:8" x14ac:dyDescent="0.2">
      <c r="A213" s="98" t="str">
        <f t="array" ref="A213">IFERROR(INDEX('Annex 2 Designated EHV charges'!$D$11:$D$58, MATCH(0, IF(ISBLANK('Annex 2 Designated EHV charges'!$D$11:$D$58),1, COUNTIF(A$4:$A212, 'Annex 2 Designated EHV charges'!$D$11:$D$58)), 0)),"")</f>
        <v/>
      </c>
      <c r="B213" s="97" t="str">
        <f>IF($A213="","",VLOOKUP($A213,'Annex 2 Designated EHV charges'!$D:$O,2,0))</f>
        <v/>
      </c>
      <c r="C213" s="98" t="str">
        <f>IF($A213="","",VLOOKUP($A213,'Annex 2 Designated EHV charges'!$D:$O,3,0))</f>
        <v/>
      </c>
      <c r="D213" s="97" t="str">
        <f>IF($A213="","",VLOOKUP($A213,'Annex 2 Designated EHV charges'!$D:$O,4,0))</f>
        <v/>
      </c>
      <c r="E213" s="99" t="str">
        <f>IFERROR(IF(VLOOKUP($A213,'Annex 2 Designated EHV charges'!$D:$P,10,FALSE)=0,"",VLOOKUP($A213,'Annex 2 Designated EHV charges'!$D:$P,10,FALSE)),"")</f>
        <v/>
      </c>
      <c r="F213" s="100" t="str">
        <f>IFERROR(IF(VLOOKUP($A213,'Annex 2 Designated EHV charges'!$D:$P,11,FALSE)=0,"",VLOOKUP($A213,'Annex 2 Designated EHV charges'!$D:$P,11,FALSE)),"")</f>
        <v/>
      </c>
      <c r="G213" s="101" t="str">
        <f>IFERROR(IF(VLOOKUP($A213,'Annex 2 Designated EHV charges'!$D:$P,12,FALSE)=0,"",VLOOKUP($A213,'Annex 2 Designated EHV charges'!$D:$P,12,FALSE)),"")</f>
        <v/>
      </c>
      <c r="H213" s="101" t="str">
        <f>IFERROR(IF(VLOOKUP($A213,'Annex 2 Designated EHV charges'!$D:$P,13,FALSE)=0,"",VLOOKUP($A213,'Annex 2 Designated EHV charges'!$D:$P,13,FALSE)),"")</f>
        <v/>
      </c>
    </row>
    <row r="214" spans="1:8" x14ac:dyDescent="0.2">
      <c r="A214" s="98" t="str">
        <f t="array" ref="A214">IFERROR(INDEX('Annex 2 Designated EHV charges'!$D$11:$D$58, MATCH(0, IF(ISBLANK('Annex 2 Designated EHV charges'!$D$11:$D$58),1, COUNTIF(A$4:$A213, 'Annex 2 Designated EHV charges'!$D$11:$D$58)), 0)),"")</f>
        <v/>
      </c>
      <c r="B214" s="97" t="str">
        <f>IF($A214="","",VLOOKUP($A214,'Annex 2 Designated EHV charges'!$D:$O,2,0))</f>
        <v/>
      </c>
      <c r="C214" s="98" t="str">
        <f>IF($A214="","",VLOOKUP($A214,'Annex 2 Designated EHV charges'!$D:$O,3,0))</f>
        <v/>
      </c>
      <c r="D214" s="97" t="str">
        <f>IF($A214="","",VLOOKUP($A214,'Annex 2 Designated EHV charges'!$D:$O,4,0))</f>
        <v/>
      </c>
      <c r="E214" s="99" t="str">
        <f>IFERROR(IF(VLOOKUP($A214,'Annex 2 Designated EHV charges'!$D:$P,10,FALSE)=0,"",VLOOKUP($A214,'Annex 2 Designated EHV charges'!$D:$P,10,FALSE)),"")</f>
        <v/>
      </c>
      <c r="F214" s="100" t="str">
        <f>IFERROR(IF(VLOOKUP($A214,'Annex 2 Designated EHV charges'!$D:$P,11,FALSE)=0,"",VLOOKUP($A214,'Annex 2 Designated EHV charges'!$D:$P,11,FALSE)),"")</f>
        <v/>
      </c>
      <c r="G214" s="101" t="str">
        <f>IFERROR(IF(VLOOKUP($A214,'Annex 2 Designated EHV charges'!$D:$P,12,FALSE)=0,"",VLOOKUP($A214,'Annex 2 Designated EHV charges'!$D:$P,12,FALSE)),"")</f>
        <v/>
      </c>
      <c r="H214" s="101" t="str">
        <f>IFERROR(IF(VLOOKUP($A214,'Annex 2 Designated EHV charges'!$D:$P,13,FALSE)=0,"",VLOOKUP($A214,'Annex 2 Designated EHV charges'!$D:$P,13,FALSE)),"")</f>
        <v/>
      </c>
    </row>
    <row r="215" spans="1:8" x14ac:dyDescent="0.2">
      <c r="A215" s="98" t="str">
        <f t="array" ref="A215">IFERROR(INDEX('Annex 2 Designated EHV charges'!$D$11:$D$58, MATCH(0, IF(ISBLANK('Annex 2 Designated EHV charges'!$D$11:$D$58),1, COUNTIF(A$4:$A214, 'Annex 2 Designated EHV charges'!$D$11:$D$58)), 0)),"")</f>
        <v/>
      </c>
      <c r="B215" s="97" t="str">
        <f>IF($A215="","",VLOOKUP($A215,'Annex 2 Designated EHV charges'!$D:$O,2,0))</f>
        <v/>
      </c>
      <c r="C215" s="98" t="str">
        <f>IF($A215="","",VLOOKUP($A215,'Annex 2 Designated EHV charges'!$D:$O,3,0))</f>
        <v/>
      </c>
      <c r="D215" s="97" t="str">
        <f>IF($A215="","",VLOOKUP($A215,'Annex 2 Designated EHV charges'!$D:$O,4,0))</f>
        <v/>
      </c>
      <c r="E215" s="99" t="str">
        <f>IFERROR(IF(VLOOKUP($A215,'Annex 2 Designated EHV charges'!$D:$P,10,FALSE)=0,"",VLOOKUP($A215,'Annex 2 Designated EHV charges'!$D:$P,10,FALSE)),"")</f>
        <v/>
      </c>
      <c r="F215" s="100" t="str">
        <f>IFERROR(IF(VLOOKUP($A215,'Annex 2 Designated EHV charges'!$D:$P,11,FALSE)=0,"",VLOOKUP($A215,'Annex 2 Designated EHV charges'!$D:$P,11,FALSE)),"")</f>
        <v/>
      </c>
      <c r="G215" s="101" t="str">
        <f>IFERROR(IF(VLOOKUP($A215,'Annex 2 Designated EHV charges'!$D:$P,12,FALSE)=0,"",VLOOKUP($A215,'Annex 2 Designated EHV charges'!$D:$P,12,FALSE)),"")</f>
        <v/>
      </c>
      <c r="H215" s="101" t="str">
        <f>IFERROR(IF(VLOOKUP($A215,'Annex 2 Designated EHV charges'!$D:$P,13,FALSE)=0,"",VLOOKUP($A215,'Annex 2 Designated EHV charges'!$D:$P,13,FALSE)),"")</f>
        <v/>
      </c>
    </row>
    <row r="216" spans="1:8" x14ac:dyDescent="0.2">
      <c r="A216" s="98" t="str">
        <f t="array" ref="A216">IFERROR(INDEX('Annex 2 Designated EHV charges'!$D$11:$D$58, MATCH(0, IF(ISBLANK('Annex 2 Designated EHV charges'!$D$11:$D$58),1, COUNTIF(A$4:$A215, 'Annex 2 Designated EHV charges'!$D$11:$D$58)), 0)),"")</f>
        <v/>
      </c>
      <c r="B216" s="97" t="str">
        <f>IF($A216="","",VLOOKUP($A216,'Annex 2 Designated EHV charges'!$D:$O,2,0))</f>
        <v/>
      </c>
      <c r="C216" s="98" t="str">
        <f>IF($A216="","",VLOOKUP($A216,'Annex 2 Designated EHV charges'!$D:$O,3,0))</f>
        <v/>
      </c>
      <c r="D216" s="97" t="str">
        <f>IF($A216="","",VLOOKUP($A216,'Annex 2 Designated EHV charges'!$D:$O,4,0))</f>
        <v/>
      </c>
      <c r="E216" s="99" t="str">
        <f>IFERROR(IF(VLOOKUP($A216,'Annex 2 Designated EHV charges'!$D:$P,10,FALSE)=0,"",VLOOKUP($A216,'Annex 2 Designated EHV charges'!$D:$P,10,FALSE)),"")</f>
        <v/>
      </c>
      <c r="F216" s="100" t="str">
        <f>IFERROR(IF(VLOOKUP($A216,'Annex 2 Designated EHV charges'!$D:$P,11,FALSE)=0,"",VLOOKUP($A216,'Annex 2 Designated EHV charges'!$D:$P,11,FALSE)),"")</f>
        <v/>
      </c>
      <c r="G216" s="101" t="str">
        <f>IFERROR(IF(VLOOKUP($A216,'Annex 2 Designated EHV charges'!$D:$P,12,FALSE)=0,"",VLOOKUP($A216,'Annex 2 Designated EHV charges'!$D:$P,12,FALSE)),"")</f>
        <v/>
      </c>
      <c r="H216" s="101" t="str">
        <f>IFERROR(IF(VLOOKUP($A216,'Annex 2 Designated EHV charges'!$D:$P,13,FALSE)=0,"",VLOOKUP($A216,'Annex 2 Designated EHV charges'!$D:$P,13,FALSE)),"")</f>
        <v/>
      </c>
    </row>
    <row r="217" spans="1:8" x14ac:dyDescent="0.2">
      <c r="A217" s="98" t="str">
        <f t="array" ref="A217">IFERROR(INDEX('Annex 2 Designated EHV charges'!$D$11:$D$58, MATCH(0, IF(ISBLANK('Annex 2 Designated EHV charges'!$D$11:$D$58),1, COUNTIF(A$4:$A216, 'Annex 2 Designated EHV charges'!$D$11:$D$58)), 0)),"")</f>
        <v/>
      </c>
      <c r="B217" s="97" t="str">
        <f>IF($A217="","",VLOOKUP($A217,'Annex 2 Designated EHV charges'!$D:$O,2,0))</f>
        <v/>
      </c>
      <c r="C217" s="98" t="str">
        <f>IF($A217="","",VLOOKUP($A217,'Annex 2 Designated EHV charges'!$D:$O,3,0))</f>
        <v/>
      </c>
      <c r="D217" s="97" t="str">
        <f>IF($A217="","",VLOOKUP($A217,'Annex 2 Designated EHV charges'!$D:$O,4,0))</f>
        <v/>
      </c>
      <c r="E217" s="99" t="str">
        <f>IFERROR(IF(VLOOKUP($A217,'Annex 2 Designated EHV charges'!$D:$P,10,FALSE)=0,"",VLOOKUP($A217,'Annex 2 Designated EHV charges'!$D:$P,10,FALSE)),"")</f>
        <v/>
      </c>
      <c r="F217" s="100" t="str">
        <f>IFERROR(IF(VLOOKUP($A217,'Annex 2 Designated EHV charges'!$D:$P,11,FALSE)=0,"",VLOOKUP($A217,'Annex 2 Designated EHV charges'!$D:$P,11,FALSE)),"")</f>
        <v/>
      </c>
      <c r="G217" s="101" t="str">
        <f>IFERROR(IF(VLOOKUP($A217,'Annex 2 Designated EHV charges'!$D:$P,12,FALSE)=0,"",VLOOKUP($A217,'Annex 2 Designated EHV charges'!$D:$P,12,FALSE)),"")</f>
        <v/>
      </c>
      <c r="H217" s="101" t="str">
        <f>IFERROR(IF(VLOOKUP($A217,'Annex 2 Designated EHV charges'!$D:$P,13,FALSE)=0,"",VLOOKUP($A217,'Annex 2 Designated EHV charges'!$D:$P,13,FALSE)),"")</f>
        <v/>
      </c>
    </row>
    <row r="218" spans="1:8" x14ac:dyDescent="0.2">
      <c r="A218" s="98" t="str">
        <f t="array" ref="A218">IFERROR(INDEX('Annex 2 Designated EHV charges'!$D$11:$D$58, MATCH(0, IF(ISBLANK('Annex 2 Designated EHV charges'!$D$11:$D$58),1, COUNTIF(A$4:$A217, 'Annex 2 Designated EHV charges'!$D$11:$D$58)), 0)),"")</f>
        <v/>
      </c>
      <c r="B218" s="97" t="str">
        <f>IF($A218="","",VLOOKUP($A218,'Annex 2 Designated EHV charges'!$D:$O,2,0))</f>
        <v/>
      </c>
      <c r="C218" s="98" t="str">
        <f>IF($A218="","",VLOOKUP($A218,'Annex 2 Designated EHV charges'!$D:$O,3,0))</f>
        <v/>
      </c>
      <c r="D218" s="97" t="str">
        <f>IF($A218="","",VLOOKUP($A218,'Annex 2 Designated EHV charges'!$D:$O,4,0))</f>
        <v/>
      </c>
      <c r="E218" s="99" t="str">
        <f>IFERROR(IF(VLOOKUP($A218,'Annex 2 Designated EHV charges'!$D:$P,10,FALSE)=0,"",VLOOKUP($A218,'Annex 2 Designated EHV charges'!$D:$P,10,FALSE)),"")</f>
        <v/>
      </c>
      <c r="F218" s="100" t="str">
        <f>IFERROR(IF(VLOOKUP($A218,'Annex 2 Designated EHV charges'!$D:$P,11,FALSE)=0,"",VLOOKUP($A218,'Annex 2 Designated EHV charges'!$D:$P,11,FALSE)),"")</f>
        <v/>
      </c>
      <c r="G218" s="101" t="str">
        <f>IFERROR(IF(VLOOKUP($A218,'Annex 2 Designated EHV charges'!$D:$P,12,FALSE)=0,"",VLOOKUP($A218,'Annex 2 Designated EHV charges'!$D:$P,12,FALSE)),"")</f>
        <v/>
      </c>
      <c r="H218" s="101" t="str">
        <f>IFERROR(IF(VLOOKUP($A218,'Annex 2 Designated EHV charges'!$D:$P,13,FALSE)=0,"",VLOOKUP($A218,'Annex 2 Designated EHV charges'!$D:$P,13,FALSE)),"")</f>
        <v/>
      </c>
    </row>
    <row r="219" spans="1:8" x14ac:dyDescent="0.2">
      <c r="A219" s="98" t="str">
        <f t="array" ref="A219">IFERROR(INDEX('Annex 2 Designated EHV charges'!$D$11:$D$58, MATCH(0, IF(ISBLANK('Annex 2 Designated EHV charges'!$D$11:$D$58),1, COUNTIF(A$4:$A218, 'Annex 2 Designated EHV charges'!$D$11:$D$58)), 0)),"")</f>
        <v/>
      </c>
      <c r="B219" s="97" t="str">
        <f>IF($A219="","",VLOOKUP($A219,'Annex 2 Designated EHV charges'!$D:$O,2,0))</f>
        <v/>
      </c>
      <c r="C219" s="98" t="str">
        <f>IF($A219="","",VLOOKUP($A219,'Annex 2 Designated EHV charges'!$D:$O,3,0))</f>
        <v/>
      </c>
      <c r="D219" s="97" t="str">
        <f>IF($A219="","",VLOOKUP($A219,'Annex 2 Designated EHV charges'!$D:$O,4,0))</f>
        <v/>
      </c>
      <c r="E219" s="99" t="str">
        <f>IFERROR(IF(VLOOKUP($A219,'Annex 2 Designated EHV charges'!$D:$P,10,FALSE)=0,"",VLOOKUP($A219,'Annex 2 Designated EHV charges'!$D:$P,10,FALSE)),"")</f>
        <v/>
      </c>
      <c r="F219" s="100" t="str">
        <f>IFERROR(IF(VLOOKUP($A219,'Annex 2 Designated EHV charges'!$D:$P,11,FALSE)=0,"",VLOOKUP($A219,'Annex 2 Designated EHV charges'!$D:$P,11,FALSE)),"")</f>
        <v/>
      </c>
      <c r="G219" s="101" t="str">
        <f>IFERROR(IF(VLOOKUP($A219,'Annex 2 Designated EHV charges'!$D:$P,12,FALSE)=0,"",VLOOKUP($A219,'Annex 2 Designated EHV charges'!$D:$P,12,FALSE)),"")</f>
        <v/>
      </c>
      <c r="H219" s="101" t="str">
        <f>IFERROR(IF(VLOOKUP($A219,'Annex 2 Designated EHV charges'!$D:$P,13,FALSE)=0,"",VLOOKUP($A219,'Annex 2 Designated EHV charges'!$D:$P,13,FALSE)),"")</f>
        <v/>
      </c>
    </row>
    <row r="220" spans="1:8" x14ac:dyDescent="0.2">
      <c r="A220" s="98" t="str">
        <f t="array" ref="A220">IFERROR(INDEX('Annex 2 Designated EHV charges'!$D$11:$D$58, MATCH(0, IF(ISBLANK('Annex 2 Designated EHV charges'!$D$11:$D$58),1, COUNTIF(A$4:$A219, 'Annex 2 Designated EHV charges'!$D$11:$D$58)), 0)),"")</f>
        <v/>
      </c>
      <c r="B220" s="97" t="str">
        <f>IF($A220="","",VLOOKUP($A220,'Annex 2 Designated EHV charges'!$D:$O,2,0))</f>
        <v/>
      </c>
      <c r="C220" s="98" t="str">
        <f>IF($A220="","",VLOOKUP($A220,'Annex 2 Designated EHV charges'!$D:$O,3,0))</f>
        <v/>
      </c>
      <c r="D220" s="97" t="str">
        <f>IF($A220="","",VLOOKUP($A220,'Annex 2 Designated EHV charges'!$D:$O,4,0))</f>
        <v/>
      </c>
      <c r="E220" s="99" t="str">
        <f>IFERROR(IF(VLOOKUP($A220,'Annex 2 Designated EHV charges'!$D:$P,10,FALSE)=0,"",VLOOKUP($A220,'Annex 2 Designated EHV charges'!$D:$P,10,FALSE)),"")</f>
        <v/>
      </c>
      <c r="F220" s="100" t="str">
        <f>IFERROR(IF(VLOOKUP($A220,'Annex 2 Designated EHV charges'!$D:$P,11,FALSE)=0,"",VLOOKUP($A220,'Annex 2 Designated EHV charges'!$D:$P,11,FALSE)),"")</f>
        <v/>
      </c>
      <c r="G220" s="101" t="str">
        <f>IFERROR(IF(VLOOKUP($A220,'Annex 2 Designated EHV charges'!$D:$P,12,FALSE)=0,"",VLOOKUP($A220,'Annex 2 Designated EHV charges'!$D:$P,12,FALSE)),"")</f>
        <v/>
      </c>
      <c r="H220" s="101" t="str">
        <f>IFERROR(IF(VLOOKUP($A220,'Annex 2 Designated EHV charges'!$D:$P,13,FALSE)=0,"",VLOOKUP($A220,'Annex 2 Designated EHV charges'!$D:$P,13,FALSE)),"")</f>
        <v/>
      </c>
    </row>
    <row r="221" spans="1:8" x14ac:dyDescent="0.2">
      <c r="A221" s="98" t="str">
        <f t="array" ref="A221">IFERROR(INDEX('Annex 2 Designated EHV charges'!$D$11:$D$58, MATCH(0, IF(ISBLANK('Annex 2 Designated EHV charges'!$D$11:$D$58),1, COUNTIF(A$4:$A220, 'Annex 2 Designated EHV charges'!$D$11:$D$58)), 0)),"")</f>
        <v/>
      </c>
      <c r="B221" s="97" t="str">
        <f>IF($A221="","",VLOOKUP($A221,'Annex 2 Designated EHV charges'!$D:$O,2,0))</f>
        <v/>
      </c>
      <c r="C221" s="98" t="str">
        <f>IF($A221="","",VLOOKUP($A221,'Annex 2 Designated EHV charges'!$D:$O,3,0))</f>
        <v/>
      </c>
      <c r="D221" s="97" t="str">
        <f>IF($A221="","",VLOOKUP($A221,'Annex 2 Designated EHV charges'!$D:$O,4,0))</f>
        <v/>
      </c>
      <c r="E221" s="99" t="str">
        <f>IFERROR(IF(VLOOKUP($A221,'Annex 2 Designated EHV charges'!$D:$P,10,FALSE)=0,"",VLOOKUP($A221,'Annex 2 Designated EHV charges'!$D:$P,10,FALSE)),"")</f>
        <v/>
      </c>
      <c r="F221" s="100" t="str">
        <f>IFERROR(IF(VLOOKUP($A221,'Annex 2 Designated EHV charges'!$D:$P,11,FALSE)=0,"",VLOOKUP($A221,'Annex 2 Designated EHV charges'!$D:$P,11,FALSE)),"")</f>
        <v/>
      </c>
      <c r="G221" s="101" t="str">
        <f>IFERROR(IF(VLOOKUP($A221,'Annex 2 Designated EHV charges'!$D:$P,12,FALSE)=0,"",VLOOKUP($A221,'Annex 2 Designated EHV charges'!$D:$P,12,FALSE)),"")</f>
        <v/>
      </c>
      <c r="H221" s="101" t="str">
        <f>IFERROR(IF(VLOOKUP($A221,'Annex 2 Designated EHV charges'!$D:$P,13,FALSE)=0,"",VLOOKUP($A221,'Annex 2 Designated EHV charges'!$D:$P,13,FALSE)),"")</f>
        <v/>
      </c>
    </row>
    <row r="222" spans="1:8" x14ac:dyDescent="0.2">
      <c r="A222" s="98" t="str">
        <f t="array" ref="A222">IFERROR(INDEX('Annex 2 Designated EHV charges'!$D$11:$D$58, MATCH(0, IF(ISBLANK('Annex 2 Designated EHV charges'!$D$11:$D$58),1, COUNTIF(A$4:$A221, 'Annex 2 Designated EHV charges'!$D$11:$D$58)), 0)),"")</f>
        <v/>
      </c>
      <c r="B222" s="97" t="str">
        <f>IF($A222="","",VLOOKUP($A222,'Annex 2 Designated EHV charges'!$D:$O,2,0))</f>
        <v/>
      </c>
      <c r="C222" s="98" t="str">
        <f>IF($A222="","",VLOOKUP($A222,'Annex 2 Designated EHV charges'!$D:$O,3,0))</f>
        <v/>
      </c>
      <c r="D222" s="97" t="str">
        <f>IF($A222="","",VLOOKUP($A222,'Annex 2 Designated EHV charges'!$D:$O,4,0))</f>
        <v/>
      </c>
      <c r="E222" s="99" t="str">
        <f>IFERROR(IF(VLOOKUP($A222,'Annex 2 Designated EHV charges'!$D:$P,10,FALSE)=0,"",VLOOKUP($A222,'Annex 2 Designated EHV charges'!$D:$P,10,FALSE)),"")</f>
        <v/>
      </c>
      <c r="F222" s="100" t="str">
        <f>IFERROR(IF(VLOOKUP($A222,'Annex 2 Designated EHV charges'!$D:$P,11,FALSE)=0,"",VLOOKUP($A222,'Annex 2 Designated EHV charges'!$D:$P,11,FALSE)),"")</f>
        <v/>
      </c>
      <c r="G222" s="101" t="str">
        <f>IFERROR(IF(VLOOKUP($A222,'Annex 2 Designated EHV charges'!$D:$P,12,FALSE)=0,"",VLOOKUP($A222,'Annex 2 Designated EHV charges'!$D:$P,12,FALSE)),"")</f>
        <v/>
      </c>
      <c r="H222" s="101" t="str">
        <f>IFERROR(IF(VLOOKUP($A222,'Annex 2 Designated EHV charges'!$D:$P,13,FALSE)=0,"",VLOOKUP($A222,'Annex 2 Designated EHV charges'!$D:$P,13,FALSE)),"")</f>
        <v/>
      </c>
    </row>
    <row r="223" spans="1:8" x14ac:dyDescent="0.2">
      <c r="A223" s="98" t="str">
        <f t="array" ref="A223">IFERROR(INDEX('Annex 2 Designated EHV charges'!$D$11:$D$58, MATCH(0, IF(ISBLANK('Annex 2 Designated EHV charges'!$D$11:$D$58),1, COUNTIF(A$4:$A222, 'Annex 2 Designated EHV charges'!$D$11:$D$58)), 0)),"")</f>
        <v/>
      </c>
      <c r="B223" s="97" t="str">
        <f>IF($A223="","",VLOOKUP($A223,'Annex 2 Designated EHV charges'!$D:$O,2,0))</f>
        <v/>
      </c>
      <c r="C223" s="98" t="str">
        <f>IF($A223="","",VLOOKUP($A223,'Annex 2 Designated EHV charges'!$D:$O,3,0))</f>
        <v/>
      </c>
      <c r="D223" s="97" t="str">
        <f>IF($A223="","",VLOOKUP($A223,'Annex 2 Designated EHV charges'!$D:$O,4,0))</f>
        <v/>
      </c>
      <c r="E223" s="99" t="str">
        <f>IFERROR(IF(VLOOKUP($A223,'Annex 2 Designated EHV charges'!$D:$P,10,FALSE)=0,"",VLOOKUP($A223,'Annex 2 Designated EHV charges'!$D:$P,10,FALSE)),"")</f>
        <v/>
      </c>
      <c r="F223" s="100" t="str">
        <f>IFERROR(IF(VLOOKUP($A223,'Annex 2 Designated EHV charges'!$D:$P,11,FALSE)=0,"",VLOOKUP($A223,'Annex 2 Designated EHV charges'!$D:$P,11,FALSE)),"")</f>
        <v/>
      </c>
      <c r="G223" s="101" t="str">
        <f>IFERROR(IF(VLOOKUP($A223,'Annex 2 Designated EHV charges'!$D:$P,12,FALSE)=0,"",VLOOKUP($A223,'Annex 2 Designated EHV charges'!$D:$P,12,FALSE)),"")</f>
        <v/>
      </c>
      <c r="H223" s="101" t="str">
        <f>IFERROR(IF(VLOOKUP($A223,'Annex 2 Designated EHV charges'!$D:$P,13,FALSE)=0,"",VLOOKUP($A223,'Annex 2 Designated EHV charges'!$D:$P,13,FALSE)),"")</f>
        <v/>
      </c>
    </row>
    <row r="224" spans="1:8" x14ac:dyDescent="0.2">
      <c r="A224" s="98" t="str">
        <f t="array" ref="A224">IFERROR(INDEX('Annex 2 Designated EHV charges'!$D$11:$D$58, MATCH(0, IF(ISBLANK('Annex 2 Designated EHV charges'!$D$11:$D$58),1, COUNTIF(A$4:$A223, 'Annex 2 Designated EHV charges'!$D$11:$D$58)), 0)),"")</f>
        <v/>
      </c>
      <c r="B224" s="97" t="str">
        <f>IF($A224="","",VLOOKUP($A224,'Annex 2 Designated EHV charges'!$D:$O,2,0))</f>
        <v/>
      </c>
      <c r="C224" s="98" t="str">
        <f>IF($A224="","",VLOOKUP($A224,'Annex 2 Designated EHV charges'!$D:$O,3,0))</f>
        <v/>
      </c>
      <c r="D224" s="97" t="str">
        <f>IF($A224="","",VLOOKUP($A224,'Annex 2 Designated EHV charges'!$D:$O,4,0))</f>
        <v/>
      </c>
      <c r="E224" s="99" t="str">
        <f>IFERROR(IF(VLOOKUP($A224,'Annex 2 Designated EHV charges'!$D:$P,10,FALSE)=0,"",VLOOKUP($A224,'Annex 2 Designated EHV charges'!$D:$P,10,FALSE)),"")</f>
        <v/>
      </c>
      <c r="F224" s="100" t="str">
        <f>IFERROR(IF(VLOOKUP($A224,'Annex 2 Designated EHV charges'!$D:$P,11,FALSE)=0,"",VLOOKUP($A224,'Annex 2 Designated EHV charges'!$D:$P,11,FALSE)),"")</f>
        <v/>
      </c>
      <c r="G224" s="101" t="str">
        <f>IFERROR(IF(VLOOKUP($A224,'Annex 2 Designated EHV charges'!$D:$P,12,FALSE)=0,"",VLOOKUP($A224,'Annex 2 Designated EHV charges'!$D:$P,12,FALSE)),"")</f>
        <v/>
      </c>
      <c r="H224" s="101" t="str">
        <f>IFERROR(IF(VLOOKUP($A224,'Annex 2 Designated EHV charges'!$D:$P,13,FALSE)=0,"",VLOOKUP($A224,'Annex 2 Designated EHV charges'!$D:$P,13,FALSE)),"")</f>
        <v/>
      </c>
    </row>
    <row r="225" spans="1:8" x14ac:dyDescent="0.2">
      <c r="A225" s="98" t="str">
        <f t="array" ref="A225">IFERROR(INDEX('Annex 2 Designated EHV charges'!$D$11:$D$58, MATCH(0, IF(ISBLANK('Annex 2 Designated EHV charges'!$D$11:$D$58),1, COUNTIF(A$4:$A224, 'Annex 2 Designated EHV charges'!$D$11:$D$58)), 0)),"")</f>
        <v/>
      </c>
      <c r="B225" s="97" t="str">
        <f>IF($A225="","",VLOOKUP($A225,'Annex 2 Designated EHV charges'!$D:$O,2,0))</f>
        <v/>
      </c>
      <c r="C225" s="98" t="str">
        <f>IF($A225="","",VLOOKUP($A225,'Annex 2 Designated EHV charges'!$D:$O,3,0))</f>
        <v/>
      </c>
      <c r="D225" s="97" t="str">
        <f>IF($A225="","",VLOOKUP($A225,'Annex 2 Designated EHV charges'!$D:$O,4,0))</f>
        <v/>
      </c>
      <c r="E225" s="99" t="str">
        <f>IFERROR(IF(VLOOKUP($A225,'Annex 2 Designated EHV charges'!$D:$P,10,FALSE)=0,"",VLOOKUP($A225,'Annex 2 Designated EHV charges'!$D:$P,10,FALSE)),"")</f>
        <v/>
      </c>
      <c r="F225" s="100" t="str">
        <f>IFERROR(IF(VLOOKUP($A225,'Annex 2 Designated EHV charges'!$D:$P,11,FALSE)=0,"",VLOOKUP($A225,'Annex 2 Designated EHV charges'!$D:$P,11,FALSE)),"")</f>
        <v/>
      </c>
      <c r="G225" s="101" t="str">
        <f>IFERROR(IF(VLOOKUP($A225,'Annex 2 Designated EHV charges'!$D:$P,12,FALSE)=0,"",VLOOKUP($A225,'Annex 2 Designated EHV charges'!$D:$P,12,FALSE)),"")</f>
        <v/>
      </c>
      <c r="H225" s="101" t="str">
        <f>IFERROR(IF(VLOOKUP($A225,'Annex 2 Designated EHV charges'!$D:$P,13,FALSE)=0,"",VLOOKUP($A225,'Annex 2 Designated EHV charges'!$D:$P,13,FALSE)),"")</f>
        <v/>
      </c>
    </row>
    <row r="226" spans="1:8" x14ac:dyDescent="0.2">
      <c r="A226" s="98" t="str">
        <f t="array" ref="A226">IFERROR(INDEX('Annex 2 Designated EHV charges'!$D$11:$D$58, MATCH(0, IF(ISBLANK('Annex 2 Designated EHV charges'!$D$11:$D$58),1, COUNTIF(A$4:$A225, 'Annex 2 Designated EHV charges'!$D$11:$D$58)), 0)),"")</f>
        <v/>
      </c>
      <c r="B226" s="97" t="str">
        <f>IF($A226="","",VLOOKUP($A226,'Annex 2 Designated EHV charges'!$D:$O,2,0))</f>
        <v/>
      </c>
      <c r="C226" s="98" t="str">
        <f>IF($A226="","",VLOOKUP($A226,'Annex 2 Designated EHV charges'!$D:$O,3,0))</f>
        <v/>
      </c>
      <c r="D226" s="97" t="str">
        <f>IF($A226="","",VLOOKUP($A226,'Annex 2 Designated EHV charges'!$D:$O,4,0))</f>
        <v/>
      </c>
      <c r="E226" s="99" t="str">
        <f>IFERROR(IF(VLOOKUP($A226,'Annex 2 Designated EHV charges'!$D:$P,10,FALSE)=0,"",VLOOKUP($A226,'Annex 2 Designated EHV charges'!$D:$P,10,FALSE)),"")</f>
        <v/>
      </c>
      <c r="F226" s="100" t="str">
        <f>IFERROR(IF(VLOOKUP($A226,'Annex 2 Designated EHV charges'!$D:$P,11,FALSE)=0,"",VLOOKUP($A226,'Annex 2 Designated EHV charges'!$D:$P,11,FALSE)),"")</f>
        <v/>
      </c>
      <c r="G226" s="101" t="str">
        <f>IFERROR(IF(VLOOKUP($A226,'Annex 2 Designated EHV charges'!$D:$P,12,FALSE)=0,"",VLOOKUP($A226,'Annex 2 Designated EHV charges'!$D:$P,12,FALSE)),"")</f>
        <v/>
      </c>
      <c r="H226" s="101" t="str">
        <f>IFERROR(IF(VLOOKUP($A226,'Annex 2 Designated EHV charges'!$D:$P,13,FALSE)=0,"",VLOOKUP($A226,'Annex 2 Designated EHV charges'!$D:$P,13,FALSE)),"")</f>
        <v/>
      </c>
    </row>
    <row r="227" spans="1:8" x14ac:dyDescent="0.2">
      <c r="A227" s="98" t="str">
        <f t="array" ref="A227">IFERROR(INDEX('Annex 2 Designated EHV charges'!$D$11:$D$58, MATCH(0, IF(ISBLANK('Annex 2 Designated EHV charges'!$D$11:$D$58),1, COUNTIF(A$4:$A226, 'Annex 2 Designated EHV charges'!$D$11:$D$58)), 0)),"")</f>
        <v/>
      </c>
      <c r="B227" s="97" t="str">
        <f>IF($A227="","",VLOOKUP($A227,'Annex 2 Designated EHV charges'!$D:$O,2,0))</f>
        <v/>
      </c>
      <c r="C227" s="98" t="str">
        <f>IF($A227="","",VLOOKUP($A227,'Annex 2 Designated EHV charges'!$D:$O,3,0))</f>
        <v/>
      </c>
      <c r="D227" s="97" t="str">
        <f>IF($A227="","",VLOOKUP($A227,'Annex 2 Designated EHV charges'!$D:$O,4,0))</f>
        <v/>
      </c>
      <c r="E227" s="99" t="str">
        <f>IFERROR(IF(VLOOKUP($A227,'Annex 2 Designated EHV charges'!$D:$P,10,FALSE)=0,"",VLOOKUP($A227,'Annex 2 Designated EHV charges'!$D:$P,10,FALSE)),"")</f>
        <v/>
      </c>
      <c r="F227" s="100" t="str">
        <f>IFERROR(IF(VLOOKUP($A227,'Annex 2 Designated EHV charges'!$D:$P,11,FALSE)=0,"",VLOOKUP($A227,'Annex 2 Designated EHV charges'!$D:$P,11,FALSE)),"")</f>
        <v/>
      </c>
      <c r="G227" s="101" t="str">
        <f>IFERROR(IF(VLOOKUP($A227,'Annex 2 Designated EHV charges'!$D:$P,12,FALSE)=0,"",VLOOKUP($A227,'Annex 2 Designated EHV charges'!$D:$P,12,FALSE)),"")</f>
        <v/>
      </c>
      <c r="H227" s="101" t="str">
        <f>IFERROR(IF(VLOOKUP($A227,'Annex 2 Designated EHV charges'!$D:$P,13,FALSE)=0,"",VLOOKUP($A227,'Annex 2 Designated EHV charges'!$D:$P,13,FALSE)),"")</f>
        <v/>
      </c>
    </row>
    <row r="228" spans="1:8" x14ac:dyDescent="0.2">
      <c r="A228" s="98" t="str">
        <f t="array" ref="A228">IFERROR(INDEX('Annex 2 Designated EHV charges'!$D$11:$D$58, MATCH(0, IF(ISBLANK('Annex 2 Designated EHV charges'!$D$11:$D$58),1, COUNTIF(A$4:$A227, 'Annex 2 Designated EHV charges'!$D$11:$D$58)), 0)),"")</f>
        <v/>
      </c>
      <c r="B228" s="97" t="str">
        <f>IF($A228="","",VLOOKUP($A228,'Annex 2 Designated EHV charges'!$D:$O,2,0))</f>
        <v/>
      </c>
      <c r="C228" s="98" t="str">
        <f>IF($A228="","",VLOOKUP($A228,'Annex 2 Designated EHV charges'!$D:$O,3,0))</f>
        <v/>
      </c>
      <c r="D228" s="97" t="str">
        <f>IF($A228="","",VLOOKUP($A228,'Annex 2 Designated EHV charges'!$D:$O,4,0))</f>
        <v/>
      </c>
      <c r="E228" s="99" t="str">
        <f>IFERROR(IF(VLOOKUP($A228,'Annex 2 Designated EHV charges'!$D:$P,10,FALSE)=0,"",VLOOKUP($A228,'Annex 2 Designated EHV charges'!$D:$P,10,FALSE)),"")</f>
        <v/>
      </c>
      <c r="F228" s="100" t="str">
        <f>IFERROR(IF(VLOOKUP($A228,'Annex 2 Designated EHV charges'!$D:$P,11,FALSE)=0,"",VLOOKUP($A228,'Annex 2 Designated EHV charges'!$D:$P,11,FALSE)),"")</f>
        <v/>
      </c>
      <c r="G228" s="101" t="str">
        <f>IFERROR(IF(VLOOKUP($A228,'Annex 2 Designated EHV charges'!$D:$P,12,FALSE)=0,"",VLOOKUP($A228,'Annex 2 Designated EHV charges'!$D:$P,12,FALSE)),"")</f>
        <v/>
      </c>
      <c r="H228" s="101" t="str">
        <f>IFERROR(IF(VLOOKUP($A228,'Annex 2 Designated EHV charges'!$D:$P,13,FALSE)=0,"",VLOOKUP($A228,'Annex 2 Designated EHV charges'!$D:$P,13,FALSE)),"")</f>
        <v/>
      </c>
    </row>
    <row r="229" spans="1:8" x14ac:dyDescent="0.2">
      <c r="A229" s="98" t="str">
        <f t="array" ref="A229">IFERROR(INDEX('Annex 2 Designated EHV charges'!$D$11:$D$58, MATCH(0, IF(ISBLANK('Annex 2 Designated EHV charges'!$D$11:$D$58),1, COUNTIF(A$4:$A228, 'Annex 2 Designated EHV charges'!$D$11:$D$58)), 0)),"")</f>
        <v/>
      </c>
      <c r="B229" s="97" t="str">
        <f>IF($A229="","",VLOOKUP($A229,'Annex 2 Designated EHV charges'!$D:$O,2,0))</f>
        <v/>
      </c>
      <c r="C229" s="98" t="str">
        <f>IF($A229="","",VLOOKUP($A229,'Annex 2 Designated EHV charges'!$D:$O,3,0))</f>
        <v/>
      </c>
      <c r="D229" s="97" t="str">
        <f>IF($A229="","",VLOOKUP($A229,'Annex 2 Designated EHV charges'!$D:$O,4,0))</f>
        <v/>
      </c>
      <c r="E229" s="99" t="str">
        <f>IFERROR(IF(VLOOKUP($A229,'Annex 2 Designated EHV charges'!$D:$P,10,FALSE)=0,"",VLOOKUP($A229,'Annex 2 Designated EHV charges'!$D:$P,10,FALSE)),"")</f>
        <v/>
      </c>
      <c r="F229" s="100" t="str">
        <f>IFERROR(IF(VLOOKUP($A229,'Annex 2 Designated EHV charges'!$D:$P,11,FALSE)=0,"",VLOOKUP($A229,'Annex 2 Designated EHV charges'!$D:$P,11,FALSE)),"")</f>
        <v/>
      </c>
      <c r="G229" s="101" t="str">
        <f>IFERROR(IF(VLOOKUP($A229,'Annex 2 Designated EHV charges'!$D:$P,12,FALSE)=0,"",VLOOKUP($A229,'Annex 2 Designated EHV charges'!$D:$P,12,FALSE)),"")</f>
        <v/>
      </c>
      <c r="H229" s="101" t="str">
        <f>IFERROR(IF(VLOOKUP($A229,'Annex 2 Designated EHV charges'!$D:$P,13,FALSE)=0,"",VLOOKUP($A229,'Annex 2 Designated EHV charges'!$D:$P,13,FALSE)),"")</f>
        <v/>
      </c>
    </row>
    <row r="230" spans="1:8" x14ac:dyDescent="0.2">
      <c r="A230" s="98" t="str">
        <f t="array" ref="A230">IFERROR(INDEX('Annex 2 Designated EHV charges'!$D$11:$D$58, MATCH(0, IF(ISBLANK('Annex 2 Designated EHV charges'!$D$11:$D$58),1, COUNTIF(A$4:$A229, 'Annex 2 Designated EHV charges'!$D$11:$D$58)), 0)),"")</f>
        <v/>
      </c>
      <c r="B230" s="97" t="str">
        <f>IF($A230="","",VLOOKUP($A230,'Annex 2 Designated EHV charges'!$D:$O,2,0))</f>
        <v/>
      </c>
      <c r="C230" s="98" t="str">
        <f>IF($A230="","",VLOOKUP($A230,'Annex 2 Designated EHV charges'!$D:$O,3,0))</f>
        <v/>
      </c>
      <c r="D230" s="97" t="str">
        <f>IF($A230="","",VLOOKUP($A230,'Annex 2 Designated EHV charges'!$D:$O,4,0))</f>
        <v/>
      </c>
      <c r="E230" s="99" t="str">
        <f>IFERROR(IF(VLOOKUP($A230,'Annex 2 Designated EHV charges'!$D:$P,10,FALSE)=0,"",VLOOKUP($A230,'Annex 2 Designated EHV charges'!$D:$P,10,FALSE)),"")</f>
        <v/>
      </c>
      <c r="F230" s="100" t="str">
        <f>IFERROR(IF(VLOOKUP($A230,'Annex 2 Designated EHV charges'!$D:$P,11,FALSE)=0,"",VLOOKUP($A230,'Annex 2 Designated EHV charges'!$D:$P,11,FALSE)),"")</f>
        <v/>
      </c>
      <c r="G230" s="101" t="str">
        <f>IFERROR(IF(VLOOKUP($A230,'Annex 2 Designated EHV charges'!$D:$P,12,FALSE)=0,"",VLOOKUP($A230,'Annex 2 Designated EHV charges'!$D:$P,12,FALSE)),"")</f>
        <v/>
      </c>
      <c r="H230" s="101" t="str">
        <f>IFERROR(IF(VLOOKUP($A230,'Annex 2 Designated EHV charges'!$D:$P,13,FALSE)=0,"",VLOOKUP($A230,'Annex 2 Designated EHV charges'!$D:$P,13,FALSE)),"")</f>
        <v/>
      </c>
    </row>
    <row r="231" spans="1:8" x14ac:dyDescent="0.2">
      <c r="A231" s="98" t="str">
        <f t="array" ref="A231">IFERROR(INDEX('Annex 2 Designated EHV charges'!$D$11:$D$58, MATCH(0, IF(ISBLANK('Annex 2 Designated EHV charges'!$D$11:$D$58),1, COUNTIF(A$4:$A230, 'Annex 2 Designated EHV charges'!$D$11:$D$58)), 0)),"")</f>
        <v/>
      </c>
      <c r="B231" s="97" t="str">
        <f>IF($A231="","",VLOOKUP($A231,'Annex 2 Designated EHV charges'!$D:$O,2,0))</f>
        <v/>
      </c>
      <c r="C231" s="98" t="str">
        <f>IF($A231="","",VLOOKUP($A231,'Annex 2 Designated EHV charges'!$D:$O,3,0))</f>
        <v/>
      </c>
      <c r="D231" s="97" t="str">
        <f>IF($A231="","",VLOOKUP($A231,'Annex 2 Designated EHV charges'!$D:$O,4,0))</f>
        <v/>
      </c>
      <c r="E231" s="99" t="str">
        <f>IFERROR(IF(VLOOKUP($A231,'Annex 2 Designated EHV charges'!$D:$P,10,FALSE)=0,"",VLOOKUP($A231,'Annex 2 Designated EHV charges'!$D:$P,10,FALSE)),"")</f>
        <v/>
      </c>
      <c r="F231" s="100" t="str">
        <f>IFERROR(IF(VLOOKUP($A231,'Annex 2 Designated EHV charges'!$D:$P,11,FALSE)=0,"",VLOOKUP($A231,'Annex 2 Designated EHV charges'!$D:$P,11,FALSE)),"")</f>
        <v/>
      </c>
      <c r="G231" s="101" t="str">
        <f>IFERROR(IF(VLOOKUP($A231,'Annex 2 Designated EHV charges'!$D:$P,12,FALSE)=0,"",VLOOKUP($A231,'Annex 2 Designated EHV charges'!$D:$P,12,FALSE)),"")</f>
        <v/>
      </c>
      <c r="H231" s="101" t="str">
        <f>IFERROR(IF(VLOOKUP($A231,'Annex 2 Designated EHV charges'!$D:$P,13,FALSE)=0,"",VLOOKUP($A231,'Annex 2 Designated EHV charges'!$D:$P,13,FALSE)),"")</f>
        <v/>
      </c>
    </row>
    <row r="232" spans="1:8" x14ac:dyDescent="0.2">
      <c r="A232" s="98" t="str">
        <f t="array" ref="A232">IFERROR(INDEX('Annex 2 Designated EHV charges'!$D$11:$D$58, MATCH(0, IF(ISBLANK('Annex 2 Designated EHV charges'!$D$11:$D$58),1, COUNTIF(A$4:$A231, 'Annex 2 Designated EHV charges'!$D$11:$D$58)), 0)),"")</f>
        <v/>
      </c>
      <c r="B232" s="97" t="str">
        <f>IF($A232="","",VLOOKUP($A232,'Annex 2 Designated EHV charges'!$D:$O,2,0))</f>
        <v/>
      </c>
      <c r="C232" s="98" t="str">
        <f>IF($A232="","",VLOOKUP($A232,'Annex 2 Designated EHV charges'!$D:$O,3,0))</f>
        <v/>
      </c>
      <c r="D232" s="97" t="str">
        <f>IF($A232="","",VLOOKUP($A232,'Annex 2 Designated EHV charges'!$D:$O,4,0))</f>
        <v/>
      </c>
      <c r="E232" s="99" t="str">
        <f>IFERROR(IF(VLOOKUP($A232,'Annex 2 Designated EHV charges'!$D:$P,10,FALSE)=0,"",VLOOKUP($A232,'Annex 2 Designated EHV charges'!$D:$P,10,FALSE)),"")</f>
        <v/>
      </c>
      <c r="F232" s="100" t="str">
        <f>IFERROR(IF(VLOOKUP($A232,'Annex 2 Designated EHV charges'!$D:$P,11,FALSE)=0,"",VLOOKUP($A232,'Annex 2 Designated EHV charges'!$D:$P,11,FALSE)),"")</f>
        <v/>
      </c>
      <c r="G232" s="101" t="str">
        <f>IFERROR(IF(VLOOKUP($A232,'Annex 2 Designated EHV charges'!$D:$P,12,FALSE)=0,"",VLOOKUP($A232,'Annex 2 Designated EHV charges'!$D:$P,12,FALSE)),"")</f>
        <v/>
      </c>
      <c r="H232" s="101" t="str">
        <f>IFERROR(IF(VLOOKUP($A232,'Annex 2 Designated EHV charges'!$D:$P,13,FALSE)=0,"",VLOOKUP($A232,'Annex 2 Designated EHV charges'!$D:$P,13,FALSE)),"")</f>
        <v/>
      </c>
    </row>
    <row r="233" spans="1:8" x14ac:dyDescent="0.2">
      <c r="A233" s="98" t="str">
        <f t="array" ref="A233">IFERROR(INDEX('Annex 2 Designated EHV charges'!$D$11:$D$58, MATCH(0, IF(ISBLANK('Annex 2 Designated EHV charges'!$D$11:$D$58),1, COUNTIF(A$4:$A232, 'Annex 2 Designated EHV charges'!$D$11:$D$58)), 0)),"")</f>
        <v/>
      </c>
      <c r="B233" s="97" t="str">
        <f>IF($A233="","",VLOOKUP($A233,'Annex 2 Designated EHV charges'!$D:$O,2,0))</f>
        <v/>
      </c>
      <c r="C233" s="98" t="str">
        <f>IF($A233="","",VLOOKUP($A233,'Annex 2 Designated EHV charges'!$D:$O,3,0))</f>
        <v/>
      </c>
      <c r="D233" s="97" t="str">
        <f>IF($A233="","",VLOOKUP($A233,'Annex 2 Designated EHV charges'!$D:$O,4,0))</f>
        <v/>
      </c>
      <c r="E233" s="99" t="str">
        <f>IFERROR(IF(VLOOKUP($A233,'Annex 2 Designated EHV charges'!$D:$P,10,FALSE)=0,"",VLOOKUP($A233,'Annex 2 Designated EHV charges'!$D:$P,10,FALSE)),"")</f>
        <v/>
      </c>
      <c r="F233" s="100" t="str">
        <f>IFERROR(IF(VLOOKUP($A233,'Annex 2 Designated EHV charges'!$D:$P,11,FALSE)=0,"",VLOOKUP($A233,'Annex 2 Designated EHV charges'!$D:$P,11,FALSE)),"")</f>
        <v/>
      </c>
      <c r="G233" s="101" t="str">
        <f>IFERROR(IF(VLOOKUP($A233,'Annex 2 Designated EHV charges'!$D:$P,12,FALSE)=0,"",VLOOKUP($A233,'Annex 2 Designated EHV charges'!$D:$P,12,FALSE)),"")</f>
        <v/>
      </c>
      <c r="H233" s="101" t="str">
        <f>IFERROR(IF(VLOOKUP($A233,'Annex 2 Designated EHV charges'!$D:$P,13,FALSE)=0,"",VLOOKUP($A233,'Annex 2 Designated EHV charges'!$D:$P,13,FALSE)),"")</f>
        <v/>
      </c>
    </row>
    <row r="234" spans="1:8" x14ac:dyDescent="0.2">
      <c r="A234" s="98" t="str">
        <f t="array" ref="A234">IFERROR(INDEX('Annex 2 Designated EHV charges'!$D$11:$D$58, MATCH(0, IF(ISBLANK('Annex 2 Designated EHV charges'!$D$11:$D$58),1, COUNTIF(A$4:$A233, 'Annex 2 Designated EHV charges'!$D$11:$D$58)), 0)),"")</f>
        <v/>
      </c>
      <c r="B234" s="97" t="str">
        <f>IF($A234="","",VLOOKUP($A234,'Annex 2 Designated EHV charges'!$D:$O,2,0))</f>
        <v/>
      </c>
      <c r="C234" s="98" t="str">
        <f>IF($A234="","",VLOOKUP($A234,'Annex 2 Designated EHV charges'!$D:$O,3,0))</f>
        <v/>
      </c>
      <c r="D234" s="97" t="str">
        <f>IF($A234="","",VLOOKUP($A234,'Annex 2 Designated EHV charges'!$D:$O,4,0))</f>
        <v/>
      </c>
      <c r="E234" s="99" t="str">
        <f>IFERROR(IF(VLOOKUP($A234,'Annex 2 Designated EHV charges'!$D:$P,10,FALSE)=0,"",VLOOKUP($A234,'Annex 2 Designated EHV charges'!$D:$P,10,FALSE)),"")</f>
        <v/>
      </c>
      <c r="F234" s="100" t="str">
        <f>IFERROR(IF(VLOOKUP($A234,'Annex 2 Designated EHV charges'!$D:$P,11,FALSE)=0,"",VLOOKUP($A234,'Annex 2 Designated EHV charges'!$D:$P,11,FALSE)),"")</f>
        <v/>
      </c>
      <c r="G234" s="101" t="str">
        <f>IFERROR(IF(VLOOKUP($A234,'Annex 2 Designated EHV charges'!$D:$P,12,FALSE)=0,"",VLOOKUP($A234,'Annex 2 Designated EHV charges'!$D:$P,12,FALSE)),"")</f>
        <v/>
      </c>
      <c r="H234" s="101" t="str">
        <f>IFERROR(IF(VLOOKUP($A234,'Annex 2 Designated EHV charges'!$D:$P,13,FALSE)=0,"",VLOOKUP($A234,'Annex 2 Designated EHV charges'!$D:$P,13,FALSE)),"")</f>
        <v/>
      </c>
    </row>
    <row r="235" spans="1:8" x14ac:dyDescent="0.2">
      <c r="A235" s="98" t="str">
        <f t="array" ref="A235">IFERROR(INDEX('Annex 2 Designated EHV charges'!$D$11:$D$58, MATCH(0, IF(ISBLANK('Annex 2 Designated EHV charges'!$D$11:$D$58),1, COUNTIF(A$4:$A234, 'Annex 2 Designated EHV charges'!$D$11:$D$58)), 0)),"")</f>
        <v/>
      </c>
      <c r="B235" s="97" t="str">
        <f>IF($A235="","",VLOOKUP($A235,'Annex 2 Designated EHV charges'!$D:$O,2,0))</f>
        <v/>
      </c>
      <c r="C235" s="98" t="str">
        <f>IF($A235="","",VLOOKUP($A235,'Annex 2 Designated EHV charges'!$D:$O,3,0))</f>
        <v/>
      </c>
      <c r="D235" s="97" t="str">
        <f>IF($A235="","",VLOOKUP($A235,'Annex 2 Designated EHV charges'!$D:$O,4,0))</f>
        <v/>
      </c>
      <c r="E235" s="99" t="str">
        <f>IFERROR(IF(VLOOKUP($A235,'Annex 2 Designated EHV charges'!$D:$P,10,FALSE)=0,"",VLOOKUP($A235,'Annex 2 Designated EHV charges'!$D:$P,10,FALSE)),"")</f>
        <v/>
      </c>
      <c r="F235" s="100" t="str">
        <f>IFERROR(IF(VLOOKUP($A235,'Annex 2 Designated EHV charges'!$D:$P,11,FALSE)=0,"",VLOOKUP($A235,'Annex 2 Designated EHV charges'!$D:$P,11,FALSE)),"")</f>
        <v/>
      </c>
      <c r="G235" s="101" t="str">
        <f>IFERROR(IF(VLOOKUP($A235,'Annex 2 Designated EHV charges'!$D:$P,12,FALSE)=0,"",VLOOKUP($A235,'Annex 2 Designated EHV charges'!$D:$P,12,FALSE)),"")</f>
        <v/>
      </c>
      <c r="H235" s="101" t="str">
        <f>IFERROR(IF(VLOOKUP($A235,'Annex 2 Designated EHV charges'!$D:$P,13,FALSE)=0,"",VLOOKUP($A235,'Annex 2 Designated EHV charges'!$D:$P,13,FALSE)),"")</f>
        <v/>
      </c>
    </row>
    <row r="236" spans="1:8" x14ac:dyDescent="0.2">
      <c r="A236" s="98" t="str">
        <f t="array" ref="A236">IFERROR(INDEX('Annex 2 Designated EHV charges'!$D$11:$D$58, MATCH(0, IF(ISBLANK('Annex 2 Designated EHV charges'!$D$11:$D$58),1, COUNTIF(A$4:$A235, 'Annex 2 Designated EHV charges'!$D$11:$D$58)), 0)),"")</f>
        <v/>
      </c>
      <c r="B236" s="97" t="str">
        <f>IF($A236="","",VLOOKUP($A236,'Annex 2 Designated EHV charges'!$D:$O,2,0))</f>
        <v/>
      </c>
      <c r="C236" s="98" t="str">
        <f>IF($A236="","",VLOOKUP($A236,'Annex 2 Designated EHV charges'!$D:$O,3,0))</f>
        <v/>
      </c>
      <c r="D236" s="97" t="str">
        <f>IF($A236="","",VLOOKUP($A236,'Annex 2 Designated EHV charges'!$D:$O,4,0))</f>
        <v/>
      </c>
      <c r="E236" s="99" t="str">
        <f>IFERROR(IF(VLOOKUP($A236,'Annex 2 Designated EHV charges'!$D:$P,10,FALSE)=0,"",VLOOKUP($A236,'Annex 2 Designated EHV charges'!$D:$P,10,FALSE)),"")</f>
        <v/>
      </c>
      <c r="F236" s="100" t="str">
        <f>IFERROR(IF(VLOOKUP($A236,'Annex 2 Designated EHV charges'!$D:$P,11,FALSE)=0,"",VLOOKUP($A236,'Annex 2 Designated EHV charges'!$D:$P,11,FALSE)),"")</f>
        <v/>
      </c>
      <c r="G236" s="101" t="str">
        <f>IFERROR(IF(VLOOKUP($A236,'Annex 2 Designated EHV charges'!$D:$P,12,FALSE)=0,"",VLOOKUP($A236,'Annex 2 Designated EHV charges'!$D:$P,12,FALSE)),"")</f>
        <v/>
      </c>
      <c r="H236" s="101" t="str">
        <f>IFERROR(IF(VLOOKUP($A236,'Annex 2 Designated EHV charges'!$D:$P,13,FALSE)=0,"",VLOOKUP($A236,'Annex 2 Designated EHV charges'!$D:$P,13,FALSE)),"")</f>
        <v/>
      </c>
    </row>
    <row r="237" spans="1:8" x14ac:dyDescent="0.2">
      <c r="A237" s="98" t="str">
        <f t="array" ref="A237">IFERROR(INDEX('Annex 2 Designated EHV charges'!$D$11:$D$58, MATCH(0, IF(ISBLANK('Annex 2 Designated EHV charges'!$D$11:$D$58),1, COUNTIF(A$4:$A236, 'Annex 2 Designated EHV charges'!$D$11:$D$58)), 0)),"")</f>
        <v/>
      </c>
      <c r="B237" s="97" t="str">
        <f>IF($A237="","",VLOOKUP($A237,'Annex 2 Designated EHV charges'!$D:$O,2,0))</f>
        <v/>
      </c>
      <c r="C237" s="98" t="str">
        <f>IF($A237="","",VLOOKUP($A237,'Annex 2 Designated EHV charges'!$D:$O,3,0))</f>
        <v/>
      </c>
      <c r="D237" s="97" t="str">
        <f>IF($A237="","",VLOOKUP($A237,'Annex 2 Designated EHV charges'!$D:$O,4,0))</f>
        <v/>
      </c>
      <c r="E237" s="99" t="str">
        <f>IFERROR(IF(VLOOKUP($A237,'Annex 2 Designated EHV charges'!$D:$P,10,FALSE)=0,"",VLOOKUP($A237,'Annex 2 Designated EHV charges'!$D:$P,10,FALSE)),"")</f>
        <v/>
      </c>
      <c r="F237" s="100" t="str">
        <f>IFERROR(IF(VLOOKUP($A237,'Annex 2 Designated EHV charges'!$D:$P,11,FALSE)=0,"",VLOOKUP($A237,'Annex 2 Designated EHV charges'!$D:$P,11,FALSE)),"")</f>
        <v/>
      </c>
      <c r="G237" s="101" t="str">
        <f>IFERROR(IF(VLOOKUP($A237,'Annex 2 Designated EHV charges'!$D:$P,12,FALSE)=0,"",VLOOKUP($A237,'Annex 2 Designated EHV charges'!$D:$P,12,FALSE)),"")</f>
        <v/>
      </c>
      <c r="H237" s="101" t="str">
        <f>IFERROR(IF(VLOOKUP($A237,'Annex 2 Designated EHV charges'!$D:$P,13,FALSE)=0,"",VLOOKUP($A237,'Annex 2 Designated EHV charges'!$D:$P,13,FALSE)),"")</f>
        <v/>
      </c>
    </row>
    <row r="238" spans="1:8" x14ac:dyDescent="0.2">
      <c r="A238" s="98" t="str">
        <f t="array" ref="A238">IFERROR(INDEX('Annex 2 Designated EHV charges'!$D$11:$D$58, MATCH(0, IF(ISBLANK('Annex 2 Designated EHV charges'!$D$11:$D$58),1, COUNTIF(A$4:$A237, 'Annex 2 Designated EHV charges'!$D$11:$D$58)), 0)),"")</f>
        <v/>
      </c>
      <c r="B238" s="97" t="str">
        <f>IF($A238="","",VLOOKUP($A238,'Annex 2 Designated EHV charges'!$D:$O,2,0))</f>
        <v/>
      </c>
      <c r="C238" s="98" t="str">
        <f>IF($A238="","",VLOOKUP($A238,'Annex 2 Designated EHV charges'!$D:$O,3,0))</f>
        <v/>
      </c>
      <c r="D238" s="97" t="str">
        <f>IF($A238="","",VLOOKUP($A238,'Annex 2 Designated EHV charges'!$D:$O,4,0))</f>
        <v/>
      </c>
      <c r="E238" s="99" t="str">
        <f>IFERROR(IF(VLOOKUP($A238,'Annex 2 Designated EHV charges'!$D:$P,10,FALSE)=0,"",VLOOKUP($A238,'Annex 2 Designated EHV charges'!$D:$P,10,FALSE)),"")</f>
        <v/>
      </c>
      <c r="F238" s="100" t="str">
        <f>IFERROR(IF(VLOOKUP($A238,'Annex 2 Designated EHV charges'!$D:$P,11,FALSE)=0,"",VLOOKUP($A238,'Annex 2 Designated EHV charges'!$D:$P,11,FALSE)),"")</f>
        <v/>
      </c>
      <c r="G238" s="101" t="str">
        <f>IFERROR(IF(VLOOKUP($A238,'Annex 2 Designated EHV charges'!$D:$P,12,FALSE)=0,"",VLOOKUP($A238,'Annex 2 Designated EHV charges'!$D:$P,12,FALSE)),"")</f>
        <v/>
      </c>
      <c r="H238" s="101" t="str">
        <f>IFERROR(IF(VLOOKUP($A238,'Annex 2 Designated EHV charges'!$D:$P,13,FALSE)=0,"",VLOOKUP($A238,'Annex 2 Designated EHV charges'!$D:$P,13,FALSE)),"")</f>
        <v/>
      </c>
    </row>
    <row r="239" spans="1:8" x14ac:dyDescent="0.2">
      <c r="A239" s="98" t="str">
        <f t="array" ref="A239">IFERROR(INDEX('Annex 2 Designated EHV charges'!$D$11:$D$58, MATCH(0, IF(ISBLANK('Annex 2 Designated EHV charges'!$D$11:$D$58),1, COUNTIF(A$4:$A238, 'Annex 2 Designated EHV charges'!$D$11:$D$58)), 0)),"")</f>
        <v/>
      </c>
      <c r="B239" s="97" t="str">
        <f>IF($A239="","",VLOOKUP($A239,'Annex 2 Designated EHV charges'!$D:$O,2,0))</f>
        <v/>
      </c>
      <c r="C239" s="98" t="str">
        <f>IF($A239="","",VLOOKUP($A239,'Annex 2 Designated EHV charges'!$D:$O,3,0))</f>
        <v/>
      </c>
      <c r="D239" s="97" t="str">
        <f>IF($A239="","",VLOOKUP($A239,'Annex 2 Designated EHV charges'!$D:$O,4,0))</f>
        <v/>
      </c>
      <c r="E239" s="99" t="str">
        <f>IFERROR(IF(VLOOKUP($A239,'Annex 2 Designated EHV charges'!$D:$P,10,FALSE)=0,"",VLOOKUP($A239,'Annex 2 Designated EHV charges'!$D:$P,10,FALSE)),"")</f>
        <v/>
      </c>
      <c r="F239" s="100" t="str">
        <f>IFERROR(IF(VLOOKUP($A239,'Annex 2 Designated EHV charges'!$D:$P,11,FALSE)=0,"",VLOOKUP($A239,'Annex 2 Designated EHV charges'!$D:$P,11,FALSE)),"")</f>
        <v/>
      </c>
      <c r="G239" s="101" t="str">
        <f>IFERROR(IF(VLOOKUP($A239,'Annex 2 Designated EHV charges'!$D:$P,12,FALSE)=0,"",VLOOKUP($A239,'Annex 2 Designated EHV charges'!$D:$P,12,FALSE)),"")</f>
        <v/>
      </c>
      <c r="H239" s="101" t="str">
        <f>IFERROR(IF(VLOOKUP($A239,'Annex 2 Designated EHV charges'!$D:$P,13,FALSE)=0,"",VLOOKUP($A239,'Annex 2 Designated EHV charges'!$D:$P,13,FALSE)),"")</f>
        <v/>
      </c>
    </row>
    <row r="240" spans="1:8" x14ac:dyDescent="0.2">
      <c r="A240" s="98" t="str">
        <f t="array" ref="A240">IFERROR(INDEX('Annex 2 Designated EHV charges'!$D$11:$D$58, MATCH(0, IF(ISBLANK('Annex 2 Designated EHV charges'!$D$11:$D$58),1, COUNTIF(A$4:$A239, 'Annex 2 Designated EHV charges'!$D$11:$D$58)), 0)),"")</f>
        <v/>
      </c>
      <c r="B240" s="97" t="str">
        <f>IF($A240="","",VLOOKUP($A240,'Annex 2 Designated EHV charges'!$D:$O,2,0))</f>
        <v/>
      </c>
      <c r="C240" s="98" t="str">
        <f>IF($A240="","",VLOOKUP($A240,'Annex 2 Designated EHV charges'!$D:$O,3,0))</f>
        <v/>
      </c>
      <c r="D240" s="97" t="str">
        <f>IF($A240="","",VLOOKUP($A240,'Annex 2 Designated EHV charges'!$D:$O,4,0))</f>
        <v/>
      </c>
      <c r="E240" s="99" t="str">
        <f>IFERROR(IF(VLOOKUP($A240,'Annex 2 Designated EHV charges'!$D:$P,10,FALSE)=0,"",VLOOKUP($A240,'Annex 2 Designated EHV charges'!$D:$P,10,FALSE)),"")</f>
        <v/>
      </c>
      <c r="F240" s="100" t="str">
        <f>IFERROR(IF(VLOOKUP($A240,'Annex 2 Designated EHV charges'!$D:$P,11,FALSE)=0,"",VLOOKUP($A240,'Annex 2 Designated EHV charges'!$D:$P,11,FALSE)),"")</f>
        <v/>
      </c>
      <c r="G240" s="101" t="str">
        <f>IFERROR(IF(VLOOKUP($A240,'Annex 2 Designated EHV charges'!$D:$P,12,FALSE)=0,"",VLOOKUP($A240,'Annex 2 Designated EHV charges'!$D:$P,12,FALSE)),"")</f>
        <v/>
      </c>
      <c r="H240" s="101" t="str">
        <f>IFERROR(IF(VLOOKUP($A240,'Annex 2 Designated EHV charges'!$D:$P,13,FALSE)=0,"",VLOOKUP($A240,'Annex 2 Designated EHV charges'!$D:$P,13,FALSE)),"")</f>
        <v/>
      </c>
    </row>
    <row r="241" spans="1:8" x14ac:dyDescent="0.2">
      <c r="A241" s="98" t="str">
        <f t="array" ref="A241">IFERROR(INDEX('Annex 2 Designated EHV charges'!$D$11:$D$58, MATCH(0, IF(ISBLANK('Annex 2 Designated EHV charges'!$D$11:$D$58),1, COUNTIF(A$4:$A240, 'Annex 2 Designated EHV charges'!$D$11:$D$58)), 0)),"")</f>
        <v/>
      </c>
      <c r="B241" s="97" t="str">
        <f>IF($A241="","",VLOOKUP($A241,'Annex 2 Designated EHV charges'!$D:$O,2,0))</f>
        <v/>
      </c>
      <c r="C241" s="98" t="str">
        <f>IF($A241="","",VLOOKUP($A241,'Annex 2 Designated EHV charges'!$D:$O,3,0))</f>
        <v/>
      </c>
      <c r="D241" s="97" t="str">
        <f>IF($A241="","",VLOOKUP($A241,'Annex 2 Designated EHV charges'!$D:$O,4,0))</f>
        <v/>
      </c>
      <c r="E241" s="99" t="str">
        <f>IFERROR(IF(VLOOKUP($A241,'Annex 2 Designated EHV charges'!$D:$P,10,FALSE)=0,"",VLOOKUP($A241,'Annex 2 Designated EHV charges'!$D:$P,10,FALSE)),"")</f>
        <v/>
      </c>
      <c r="F241" s="100" t="str">
        <f>IFERROR(IF(VLOOKUP($A241,'Annex 2 Designated EHV charges'!$D:$P,11,FALSE)=0,"",VLOOKUP($A241,'Annex 2 Designated EHV charges'!$D:$P,11,FALSE)),"")</f>
        <v/>
      </c>
      <c r="G241" s="101" t="str">
        <f>IFERROR(IF(VLOOKUP($A241,'Annex 2 Designated EHV charges'!$D:$P,12,FALSE)=0,"",VLOOKUP($A241,'Annex 2 Designated EHV charges'!$D:$P,12,FALSE)),"")</f>
        <v/>
      </c>
      <c r="H241" s="101" t="str">
        <f>IFERROR(IF(VLOOKUP($A241,'Annex 2 Designated EHV charges'!$D:$P,13,FALSE)=0,"",VLOOKUP($A241,'Annex 2 Designated EHV charges'!$D:$P,13,FALSE)),"")</f>
        <v/>
      </c>
    </row>
    <row r="242" spans="1:8" x14ac:dyDescent="0.2">
      <c r="A242" s="98" t="str">
        <f t="array" ref="A242">IFERROR(INDEX('Annex 2 Designated EHV charges'!$D$11:$D$58, MATCH(0, IF(ISBLANK('Annex 2 Designated EHV charges'!$D$11:$D$58),1, COUNTIF(A$4:$A241, 'Annex 2 Designated EHV charges'!$D$11:$D$58)), 0)),"")</f>
        <v/>
      </c>
      <c r="B242" s="97" t="str">
        <f>IF($A242="","",VLOOKUP($A242,'Annex 2 Designated EHV charges'!$D:$O,2,0))</f>
        <v/>
      </c>
      <c r="C242" s="98" t="str">
        <f>IF($A242="","",VLOOKUP($A242,'Annex 2 Designated EHV charges'!$D:$O,3,0))</f>
        <v/>
      </c>
      <c r="D242" s="97" t="str">
        <f>IF($A242="","",VLOOKUP($A242,'Annex 2 Designated EHV charges'!$D:$O,4,0))</f>
        <v/>
      </c>
      <c r="E242" s="99" t="str">
        <f>IFERROR(IF(VLOOKUP($A242,'Annex 2 Designated EHV charges'!$D:$P,10,FALSE)=0,"",VLOOKUP($A242,'Annex 2 Designated EHV charges'!$D:$P,10,FALSE)),"")</f>
        <v/>
      </c>
      <c r="F242" s="100" t="str">
        <f>IFERROR(IF(VLOOKUP($A242,'Annex 2 Designated EHV charges'!$D:$P,11,FALSE)=0,"",VLOOKUP($A242,'Annex 2 Designated EHV charges'!$D:$P,11,FALSE)),"")</f>
        <v/>
      </c>
      <c r="G242" s="101" t="str">
        <f>IFERROR(IF(VLOOKUP($A242,'Annex 2 Designated EHV charges'!$D:$P,12,FALSE)=0,"",VLOOKUP($A242,'Annex 2 Designated EHV charges'!$D:$P,12,FALSE)),"")</f>
        <v/>
      </c>
      <c r="H242" s="101" t="str">
        <f>IFERROR(IF(VLOOKUP($A242,'Annex 2 Designated EHV charges'!$D:$P,13,FALSE)=0,"",VLOOKUP($A242,'Annex 2 Designated EHV charges'!$D:$P,13,FALSE)),"")</f>
        <v/>
      </c>
    </row>
    <row r="243" spans="1:8" x14ac:dyDescent="0.2">
      <c r="A243" s="98" t="str">
        <f t="array" ref="A243">IFERROR(INDEX('Annex 2 Designated EHV charges'!$D$11:$D$58, MATCH(0, IF(ISBLANK('Annex 2 Designated EHV charges'!$D$11:$D$58),1, COUNTIF(A$4:$A242, 'Annex 2 Designated EHV charges'!$D$11:$D$58)), 0)),"")</f>
        <v/>
      </c>
      <c r="B243" s="97" t="str">
        <f>IF($A243="","",VLOOKUP($A243,'Annex 2 Designated EHV charges'!$D:$O,2,0))</f>
        <v/>
      </c>
      <c r="C243" s="98" t="str">
        <f>IF($A243="","",VLOOKUP($A243,'Annex 2 Designated EHV charges'!$D:$O,3,0))</f>
        <v/>
      </c>
      <c r="D243" s="97" t="str">
        <f>IF($A243="","",VLOOKUP($A243,'Annex 2 Designated EHV charges'!$D:$O,4,0))</f>
        <v/>
      </c>
      <c r="E243" s="99" t="str">
        <f>IFERROR(IF(VLOOKUP($A243,'Annex 2 Designated EHV charges'!$D:$P,10,FALSE)=0,"",VLOOKUP($A243,'Annex 2 Designated EHV charges'!$D:$P,10,FALSE)),"")</f>
        <v/>
      </c>
      <c r="F243" s="100" t="str">
        <f>IFERROR(IF(VLOOKUP($A243,'Annex 2 Designated EHV charges'!$D:$P,11,FALSE)=0,"",VLOOKUP($A243,'Annex 2 Designated EHV charges'!$D:$P,11,FALSE)),"")</f>
        <v/>
      </c>
      <c r="G243" s="101" t="str">
        <f>IFERROR(IF(VLOOKUP($A243,'Annex 2 Designated EHV charges'!$D:$P,12,FALSE)=0,"",VLOOKUP($A243,'Annex 2 Designated EHV charges'!$D:$P,12,FALSE)),"")</f>
        <v/>
      </c>
      <c r="H243" s="101" t="str">
        <f>IFERROR(IF(VLOOKUP($A243,'Annex 2 Designated EHV charges'!$D:$P,13,FALSE)=0,"",VLOOKUP($A243,'Annex 2 Designated EHV charges'!$D:$P,13,FALSE)),"")</f>
        <v/>
      </c>
    </row>
    <row r="244" spans="1:8" x14ac:dyDescent="0.2">
      <c r="A244" s="98" t="str">
        <f t="array" ref="A244">IFERROR(INDEX('Annex 2 Designated EHV charges'!$D$11:$D$58, MATCH(0, IF(ISBLANK('Annex 2 Designated EHV charges'!$D$11:$D$58),1, COUNTIF(A$4:$A243, 'Annex 2 Designated EHV charges'!$D$11:$D$58)), 0)),"")</f>
        <v/>
      </c>
      <c r="B244" s="97" t="str">
        <f>IF($A244="","",VLOOKUP($A244,'Annex 2 Designated EHV charges'!$D:$O,2,0))</f>
        <v/>
      </c>
      <c r="C244" s="98" t="str">
        <f>IF($A244="","",VLOOKUP($A244,'Annex 2 Designated EHV charges'!$D:$O,3,0))</f>
        <v/>
      </c>
      <c r="D244" s="97" t="str">
        <f>IF($A244="","",VLOOKUP($A244,'Annex 2 Designated EHV charges'!$D:$O,4,0))</f>
        <v/>
      </c>
      <c r="E244" s="99" t="str">
        <f>IFERROR(IF(VLOOKUP($A244,'Annex 2 Designated EHV charges'!$D:$P,10,FALSE)=0,"",VLOOKUP($A244,'Annex 2 Designated EHV charges'!$D:$P,10,FALSE)),"")</f>
        <v/>
      </c>
      <c r="F244" s="100" t="str">
        <f>IFERROR(IF(VLOOKUP($A244,'Annex 2 Designated EHV charges'!$D:$P,11,FALSE)=0,"",VLOOKUP($A244,'Annex 2 Designated EHV charges'!$D:$P,11,FALSE)),"")</f>
        <v/>
      </c>
      <c r="G244" s="101" t="str">
        <f>IFERROR(IF(VLOOKUP($A244,'Annex 2 Designated EHV charges'!$D:$P,12,FALSE)=0,"",VLOOKUP($A244,'Annex 2 Designated EHV charges'!$D:$P,12,FALSE)),"")</f>
        <v/>
      </c>
      <c r="H244" s="101" t="str">
        <f>IFERROR(IF(VLOOKUP($A244,'Annex 2 Designated EHV charges'!$D:$P,13,FALSE)=0,"",VLOOKUP($A244,'Annex 2 Designated EHV charges'!$D:$P,13,FALSE)),"")</f>
        <v/>
      </c>
    </row>
    <row r="245" spans="1:8" x14ac:dyDescent="0.2">
      <c r="A245" s="98" t="str">
        <f t="array" ref="A245">IFERROR(INDEX('Annex 2 Designated EHV charges'!$D$11:$D$58, MATCH(0, IF(ISBLANK('Annex 2 Designated EHV charges'!$D$11:$D$58),1, COUNTIF(A$4:$A244, 'Annex 2 Designated EHV charges'!$D$11:$D$58)), 0)),"")</f>
        <v/>
      </c>
      <c r="B245" s="97" t="str">
        <f>IF($A245="","",VLOOKUP($A245,'Annex 2 Designated EHV charges'!$D:$O,2,0))</f>
        <v/>
      </c>
      <c r="C245" s="98" t="str">
        <f>IF($A245="","",VLOOKUP($A245,'Annex 2 Designated EHV charges'!$D:$O,3,0))</f>
        <v/>
      </c>
      <c r="D245" s="97" t="str">
        <f>IF($A245="","",VLOOKUP($A245,'Annex 2 Designated EHV charges'!$D:$O,4,0))</f>
        <v/>
      </c>
      <c r="E245" s="99" t="str">
        <f>IFERROR(IF(VLOOKUP($A245,'Annex 2 Designated EHV charges'!$D:$P,10,FALSE)=0,"",VLOOKUP($A245,'Annex 2 Designated EHV charges'!$D:$P,10,FALSE)),"")</f>
        <v/>
      </c>
      <c r="F245" s="100" t="str">
        <f>IFERROR(IF(VLOOKUP($A245,'Annex 2 Designated EHV charges'!$D:$P,11,FALSE)=0,"",VLOOKUP($A245,'Annex 2 Designated EHV charges'!$D:$P,11,FALSE)),"")</f>
        <v/>
      </c>
      <c r="G245" s="101" t="str">
        <f>IFERROR(IF(VLOOKUP($A245,'Annex 2 Designated EHV charges'!$D:$P,12,FALSE)=0,"",VLOOKUP($A245,'Annex 2 Designated EHV charges'!$D:$P,12,FALSE)),"")</f>
        <v/>
      </c>
      <c r="H245" s="101" t="str">
        <f>IFERROR(IF(VLOOKUP($A245,'Annex 2 Designated EHV charges'!$D:$P,13,FALSE)=0,"",VLOOKUP($A245,'Annex 2 Designated EHV charges'!$D:$P,13,FALSE)),"")</f>
        <v/>
      </c>
    </row>
    <row r="246" spans="1:8" x14ac:dyDescent="0.2">
      <c r="A246" s="98" t="str">
        <f t="array" ref="A246">IFERROR(INDEX('Annex 2 Designated EHV charges'!$D$11:$D$58, MATCH(0, IF(ISBLANK('Annex 2 Designated EHV charges'!$D$11:$D$58),1, COUNTIF(A$4:$A245, 'Annex 2 Designated EHV charges'!$D$11:$D$58)), 0)),"")</f>
        <v/>
      </c>
      <c r="B246" s="97" t="str">
        <f>IF($A246="","",VLOOKUP($A246,'Annex 2 Designated EHV charges'!$D:$O,2,0))</f>
        <v/>
      </c>
      <c r="C246" s="98" t="str">
        <f>IF($A246="","",VLOOKUP($A246,'Annex 2 Designated EHV charges'!$D:$O,3,0))</f>
        <v/>
      </c>
      <c r="D246" s="97" t="str">
        <f>IF($A246="","",VLOOKUP($A246,'Annex 2 Designated EHV charges'!$D:$O,4,0))</f>
        <v/>
      </c>
      <c r="E246" s="99" t="str">
        <f>IFERROR(IF(VLOOKUP($A246,'Annex 2 Designated EHV charges'!$D:$P,10,FALSE)=0,"",VLOOKUP($A246,'Annex 2 Designated EHV charges'!$D:$P,10,FALSE)),"")</f>
        <v/>
      </c>
      <c r="F246" s="100" t="str">
        <f>IFERROR(IF(VLOOKUP($A246,'Annex 2 Designated EHV charges'!$D:$P,11,FALSE)=0,"",VLOOKUP($A246,'Annex 2 Designated EHV charges'!$D:$P,11,FALSE)),"")</f>
        <v/>
      </c>
      <c r="G246" s="101" t="str">
        <f>IFERROR(IF(VLOOKUP($A246,'Annex 2 Designated EHV charges'!$D:$P,12,FALSE)=0,"",VLOOKUP($A246,'Annex 2 Designated EHV charges'!$D:$P,12,FALSE)),"")</f>
        <v/>
      </c>
      <c r="H246" s="101" t="str">
        <f>IFERROR(IF(VLOOKUP($A246,'Annex 2 Designated EHV charges'!$D:$P,13,FALSE)=0,"",VLOOKUP($A246,'Annex 2 Designated EHV charges'!$D:$P,13,FALSE)),"")</f>
        <v/>
      </c>
    </row>
    <row r="247" spans="1:8" x14ac:dyDescent="0.2">
      <c r="A247" s="98" t="str">
        <f t="array" ref="A247">IFERROR(INDEX('Annex 2 Designated EHV charges'!$D$11:$D$58, MATCH(0, IF(ISBLANK('Annex 2 Designated EHV charges'!$D$11:$D$58),1, COUNTIF(A$4:$A246, 'Annex 2 Designated EHV charges'!$D$11:$D$58)), 0)),"")</f>
        <v/>
      </c>
      <c r="B247" s="97" t="str">
        <f>IF($A247="","",VLOOKUP($A247,'Annex 2 Designated EHV charges'!$D:$O,2,0))</f>
        <v/>
      </c>
      <c r="C247" s="98" t="str">
        <f>IF($A247="","",VLOOKUP($A247,'Annex 2 Designated EHV charges'!$D:$O,3,0))</f>
        <v/>
      </c>
      <c r="D247" s="97" t="str">
        <f>IF($A247="","",VLOOKUP($A247,'Annex 2 Designated EHV charges'!$D:$O,4,0))</f>
        <v/>
      </c>
      <c r="E247" s="99" t="str">
        <f>IFERROR(IF(VLOOKUP($A247,'Annex 2 Designated EHV charges'!$D:$P,10,FALSE)=0,"",VLOOKUP($A247,'Annex 2 Designated EHV charges'!$D:$P,10,FALSE)),"")</f>
        <v/>
      </c>
      <c r="F247" s="100" t="str">
        <f>IFERROR(IF(VLOOKUP($A247,'Annex 2 Designated EHV charges'!$D:$P,11,FALSE)=0,"",VLOOKUP($A247,'Annex 2 Designated EHV charges'!$D:$P,11,FALSE)),"")</f>
        <v/>
      </c>
      <c r="G247" s="101" t="str">
        <f>IFERROR(IF(VLOOKUP($A247,'Annex 2 Designated EHV charges'!$D:$P,12,FALSE)=0,"",VLOOKUP($A247,'Annex 2 Designated EHV charges'!$D:$P,12,FALSE)),"")</f>
        <v/>
      </c>
      <c r="H247" s="101" t="str">
        <f>IFERROR(IF(VLOOKUP($A247,'Annex 2 Designated EHV charges'!$D:$P,13,FALSE)=0,"",VLOOKUP($A247,'Annex 2 Designated EHV charges'!$D:$P,13,FALSE)),"")</f>
        <v/>
      </c>
    </row>
    <row r="248" spans="1:8" x14ac:dyDescent="0.2">
      <c r="A248" s="98" t="str">
        <f t="array" ref="A248">IFERROR(INDEX('Annex 2 Designated EHV charges'!$D$11:$D$58, MATCH(0, IF(ISBLANK('Annex 2 Designated EHV charges'!$D$11:$D$58),1, COUNTIF(A$4:$A247, 'Annex 2 Designated EHV charges'!$D$11:$D$58)), 0)),"")</f>
        <v/>
      </c>
      <c r="B248" s="97" t="str">
        <f>IF($A248="","",VLOOKUP($A248,'Annex 2 Designated EHV charges'!$D:$O,2,0))</f>
        <v/>
      </c>
      <c r="C248" s="98" t="str">
        <f>IF($A248="","",VLOOKUP($A248,'Annex 2 Designated EHV charges'!$D:$O,3,0))</f>
        <v/>
      </c>
      <c r="D248" s="97" t="str">
        <f>IF($A248="","",VLOOKUP($A248,'Annex 2 Designated EHV charges'!$D:$O,4,0))</f>
        <v/>
      </c>
      <c r="E248" s="99" t="str">
        <f>IFERROR(IF(VLOOKUP($A248,'Annex 2 Designated EHV charges'!$D:$P,10,FALSE)=0,"",VLOOKUP($A248,'Annex 2 Designated EHV charges'!$D:$P,10,FALSE)),"")</f>
        <v/>
      </c>
      <c r="F248" s="100" t="str">
        <f>IFERROR(IF(VLOOKUP($A248,'Annex 2 Designated EHV charges'!$D:$P,11,FALSE)=0,"",VLOOKUP($A248,'Annex 2 Designated EHV charges'!$D:$P,11,FALSE)),"")</f>
        <v/>
      </c>
      <c r="G248" s="101" t="str">
        <f>IFERROR(IF(VLOOKUP($A248,'Annex 2 Designated EHV charges'!$D:$P,12,FALSE)=0,"",VLOOKUP($A248,'Annex 2 Designated EHV charges'!$D:$P,12,FALSE)),"")</f>
        <v/>
      </c>
      <c r="H248" s="101" t="str">
        <f>IFERROR(IF(VLOOKUP($A248,'Annex 2 Designated EHV charges'!$D:$P,13,FALSE)=0,"",VLOOKUP($A248,'Annex 2 Designated EHV charges'!$D:$P,13,FALSE)),"")</f>
        <v/>
      </c>
    </row>
    <row r="249" spans="1:8" x14ac:dyDescent="0.2">
      <c r="A249" s="98" t="str">
        <f t="array" ref="A249">IFERROR(INDEX('Annex 2 Designated EHV charges'!$D$11:$D$58, MATCH(0, IF(ISBLANK('Annex 2 Designated EHV charges'!$D$11:$D$58),1, COUNTIF(A$4:$A248, 'Annex 2 Designated EHV charges'!$D$11:$D$58)), 0)),"")</f>
        <v/>
      </c>
      <c r="B249" s="97" t="str">
        <f>IF($A249="","",VLOOKUP($A249,'Annex 2 Designated EHV charges'!$D:$O,2,0))</f>
        <v/>
      </c>
      <c r="C249" s="98" t="str">
        <f>IF($A249="","",VLOOKUP($A249,'Annex 2 Designated EHV charges'!$D:$O,3,0))</f>
        <v/>
      </c>
      <c r="D249" s="97" t="str">
        <f>IF($A249="","",VLOOKUP($A249,'Annex 2 Designated EHV charges'!$D:$O,4,0))</f>
        <v/>
      </c>
      <c r="E249" s="99" t="str">
        <f>IFERROR(IF(VLOOKUP($A249,'Annex 2 Designated EHV charges'!$D:$P,10,FALSE)=0,"",VLOOKUP($A249,'Annex 2 Designated EHV charges'!$D:$P,10,FALSE)),"")</f>
        <v/>
      </c>
      <c r="F249" s="100" t="str">
        <f>IFERROR(IF(VLOOKUP($A249,'Annex 2 Designated EHV charges'!$D:$P,11,FALSE)=0,"",VLOOKUP($A249,'Annex 2 Designated EHV charges'!$D:$P,11,FALSE)),"")</f>
        <v/>
      </c>
      <c r="G249" s="101" t="str">
        <f>IFERROR(IF(VLOOKUP($A249,'Annex 2 Designated EHV charges'!$D:$P,12,FALSE)=0,"",VLOOKUP($A249,'Annex 2 Designated EHV charges'!$D:$P,12,FALSE)),"")</f>
        <v/>
      </c>
      <c r="H249" s="101" t="str">
        <f>IFERROR(IF(VLOOKUP($A249,'Annex 2 Designated EHV charges'!$D:$P,13,FALSE)=0,"",VLOOKUP($A249,'Annex 2 Designated EHV charges'!$D:$P,13,FALSE)),"")</f>
        <v/>
      </c>
    </row>
    <row r="250" spans="1:8" x14ac:dyDescent="0.2">
      <c r="A250" s="98" t="str">
        <f t="array" ref="A250">IFERROR(INDEX('Annex 2 Designated EHV charges'!$D$11:$D$58, MATCH(0, IF(ISBLANK('Annex 2 Designated EHV charges'!$D$11:$D$58),1, COUNTIF(A$4:$A249, 'Annex 2 Designated EHV charges'!$D$11:$D$58)), 0)),"")</f>
        <v/>
      </c>
      <c r="B250" s="97" t="str">
        <f>IF($A250="","",VLOOKUP($A250,'Annex 2 Designated EHV charges'!$D:$O,2,0))</f>
        <v/>
      </c>
      <c r="C250" s="98" t="str">
        <f>IF($A250="","",VLOOKUP($A250,'Annex 2 Designated EHV charges'!$D:$O,3,0))</f>
        <v/>
      </c>
      <c r="D250" s="97" t="str">
        <f>IF($A250="","",VLOOKUP($A250,'Annex 2 Designated EHV charges'!$D:$O,4,0))</f>
        <v/>
      </c>
      <c r="E250" s="99" t="str">
        <f>IFERROR(IF(VLOOKUP($A250,'Annex 2 Designated EHV charges'!$D:$P,10,FALSE)=0,"",VLOOKUP($A250,'Annex 2 Designated EHV charges'!$D:$P,10,FALSE)),"")</f>
        <v/>
      </c>
      <c r="F250" s="100" t="str">
        <f>IFERROR(IF(VLOOKUP($A250,'Annex 2 Designated EHV charges'!$D:$P,11,FALSE)=0,"",VLOOKUP($A250,'Annex 2 Designated EHV charges'!$D:$P,11,FALSE)),"")</f>
        <v/>
      </c>
      <c r="G250" s="101" t="str">
        <f>IFERROR(IF(VLOOKUP($A250,'Annex 2 Designated EHV charges'!$D:$P,12,FALSE)=0,"",VLOOKUP($A250,'Annex 2 Designated EHV charges'!$D:$P,12,FALSE)),"")</f>
        <v/>
      </c>
      <c r="H250" s="101" t="str">
        <f>IFERROR(IF(VLOOKUP($A250,'Annex 2 Designated EHV charges'!$D:$P,13,FALSE)=0,"",VLOOKUP($A250,'Annex 2 Designated EHV charges'!$D:$P,13,FALSE)),"")</f>
        <v/>
      </c>
    </row>
    <row r="251" spans="1:8" x14ac:dyDescent="0.2">
      <c r="A251" s="98" t="str">
        <f t="array" ref="A251">IFERROR(INDEX('Annex 2 Designated EHV charges'!$D$11:$D$58, MATCH(0, IF(ISBLANK('Annex 2 Designated EHV charges'!$D$11:$D$58),1, COUNTIF(A$4:$A250, 'Annex 2 Designated EHV charges'!$D$11:$D$58)), 0)),"")</f>
        <v/>
      </c>
      <c r="B251" s="97" t="str">
        <f>IF($A251="","",VLOOKUP($A251,'Annex 2 Designated EHV charges'!$D:$O,2,0))</f>
        <v/>
      </c>
      <c r="C251" s="98" t="str">
        <f>IF($A251="","",VLOOKUP($A251,'Annex 2 Designated EHV charges'!$D:$O,3,0))</f>
        <v/>
      </c>
      <c r="D251" s="97" t="str">
        <f>IF($A251="","",VLOOKUP($A251,'Annex 2 Designated EHV charges'!$D:$O,4,0))</f>
        <v/>
      </c>
      <c r="E251" s="99" t="str">
        <f>IFERROR(IF(VLOOKUP($A251,'Annex 2 Designated EHV charges'!$D:$P,10,FALSE)=0,"",VLOOKUP($A251,'Annex 2 Designated EHV charges'!$D:$P,10,FALSE)),"")</f>
        <v/>
      </c>
      <c r="F251" s="100" t="str">
        <f>IFERROR(IF(VLOOKUP($A251,'Annex 2 Designated EHV charges'!$D:$P,11,FALSE)=0,"",VLOOKUP($A251,'Annex 2 Designated EHV charges'!$D:$P,11,FALSE)),"")</f>
        <v/>
      </c>
      <c r="G251" s="101" t="str">
        <f>IFERROR(IF(VLOOKUP($A251,'Annex 2 Designated EHV charges'!$D:$P,12,FALSE)=0,"",VLOOKUP($A251,'Annex 2 Designated EHV charges'!$D:$P,12,FALSE)),"")</f>
        <v/>
      </c>
      <c r="H251" s="101" t="str">
        <f>IFERROR(IF(VLOOKUP($A251,'Annex 2 Designated EHV charges'!$D:$P,13,FALSE)=0,"",VLOOKUP($A251,'Annex 2 Designated EHV charges'!$D:$P,13,FALSE)),"")</f>
        <v/>
      </c>
    </row>
    <row r="252" spans="1:8" x14ac:dyDescent="0.2">
      <c r="A252" s="98" t="str">
        <f t="array" ref="A252">IFERROR(INDEX('Annex 2 Designated EHV charges'!$D$11:$D$58, MATCH(0, IF(ISBLANK('Annex 2 Designated EHV charges'!$D$11:$D$58),1, COUNTIF(A$4:$A251, 'Annex 2 Designated EHV charges'!$D$11:$D$58)), 0)),"")</f>
        <v/>
      </c>
      <c r="B252" s="97" t="str">
        <f>IF($A252="","",VLOOKUP($A252,'Annex 2 Designated EHV charges'!$D:$O,2,0))</f>
        <v/>
      </c>
      <c r="C252" s="98" t="str">
        <f>IF($A252="","",VLOOKUP($A252,'Annex 2 Designated EHV charges'!$D:$O,3,0))</f>
        <v/>
      </c>
      <c r="D252" s="97" t="str">
        <f>IF($A252="","",VLOOKUP($A252,'Annex 2 Designated EHV charges'!$D:$O,4,0))</f>
        <v/>
      </c>
      <c r="E252" s="99" t="str">
        <f>IFERROR(IF(VLOOKUP($A252,'Annex 2 Designated EHV charges'!$D:$P,10,FALSE)=0,"",VLOOKUP($A252,'Annex 2 Designated EHV charges'!$D:$P,10,FALSE)),"")</f>
        <v/>
      </c>
      <c r="F252" s="100" t="str">
        <f>IFERROR(IF(VLOOKUP($A252,'Annex 2 Designated EHV charges'!$D:$P,11,FALSE)=0,"",VLOOKUP($A252,'Annex 2 Designated EHV charges'!$D:$P,11,FALSE)),"")</f>
        <v/>
      </c>
      <c r="G252" s="101" t="str">
        <f>IFERROR(IF(VLOOKUP($A252,'Annex 2 Designated EHV charges'!$D:$P,12,FALSE)=0,"",VLOOKUP($A252,'Annex 2 Designated EHV charges'!$D:$P,12,FALSE)),"")</f>
        <v/>
      </c>
      <c r="H252" s="101" t="str">
        <f>IFERROR(IF(VLOOKUP($A252,'Annex 2 Designated EHV charges'!$D:$P,13,FALSE)=0,"",VLOOKUP($A252,'Annex 2 Designated EHV charges'!$D:$P,13,FALSE)),"")</f>
        <v/>
      </c>
    </row>
    <row r="253" spans="1:8" x14ac:dyDescent="0.2">
      <c r="A253" s="98" t="str">
        <f t="array" ref="A253">IFERROR(INDEX('Annex 2 Designated EHV charges'!$D$11:$D$58, MATCH(0, IF(ISBLANK('Annex 2 Designated EHV charges'!$D$11:$D$58),1, COUNTIF(A$4:$A252, 'Annex 2 Designated EHV charges'!$D$11:$D$58)), 0)),"")</f>
        <v/>
      </c>
      <c r="B253" s="97" t="str">
        <f>IF($A253="","",VLOOKUP($A253,'Annex 2 Designated EHV charges'!$D:$O,2,0))</f>
        <v/>
      </c>
      <c r="C253" s="98" t="str">
        <f>IF($A253="","",VLOOKUP($A253,'Annex 2 Designated EHV charges'!$D:$O,3,0))</f>
        <v/>
      </c>
      <c r="D253" s="97" t="str">
        <f>IF($A253="","",VLOOKUP($A253,'Annex 2 Designated EHV charges'!$D:$O,4,0))</f>
        <v/>
      </c>
      <c r="E253" s="99" t="str">
        <f>IFERROR(IF(VLOOKUP($A253,'Annex 2 Designated EHV charges'!$D:$P,10,FALSE)=0,"",VLOOKUP($A253,'Annex 2 Designated EHV charges'!$D:$P,10,FALSE)),"")</f>
        <v/>
      </c>
      <c r="F253" s="100" t="str">
        <f>IFERROR(IF(VLOOKUP($A253,'Annex 2 Designated EHV charges'!$D:$P,11,FALSE)=0,"",VLOOKUP($A253,'Annex 2 Designated EHV charges'!$D:$P,11,FALSE)),"")</f>
        <v/>
      </c>
      <c r="G253" s="101" t="str">
        <f>IFERROR(IF(VLOOKUP($A253,'Annex 2 Designated EHV charges'!$D:$P,12,FALSE)=0,"",VLOOKUP($A253,'Annex 2 Designated EHV charges'!$D:$P,12,FALSE)),"")</f>
        <v/>
      </c>
      <c r="H253" s="101" t="str">
        <f>IFERROR(IF(VLOOKUP($A253,'Annex 2 Designated EHV charges'!$D:$P,13,FALSE)=0,"",VLOOKUP($A253,'Annex 2 Designated EHV charges'!$D:$P,13,FALSE)),"")</f>
        <v/>
      </c>
    </row>
    <row r="254" spans="1:8" x14ac:dyDescent="0.2">
      <c r="A254" s="98" t="str">
        <f t="array" ref="A254">IFERROR(INDEX('Annex 2 Designated EHV charges'!$D$11:$D$58, MATCH(0, IF(ISBLANK('Annex 2 Designated EHV charges'!$D$11:$D$58),1, COUNTIF(A$4:$A253, 'Annex 2 Designated EHV charges'!$D$11:$D$58)), 0)),"")</f>
        <v/>
      </c>
      <c r="B254" s="97" t="str">
        <f>IF($A254="","",VLOOKUP($A254,'Annex 2 Designated EHV charges'!$D:$O,2,0))</f>
        <v/>
      </c>
      <c r="C254" s="98" t="str">
        <f>IF($A254="","",VLOOKUP($A254,'Annex 2 Designated EHV charges'!$D:$O,3,0))</f>
        <v/>
      </c>
      <c r="D254" s="97" t="str">
        <f>IF($A254="","",VLOOKUP($A254,'Annex 2 Designated EHV charges'!$D:$O,4,0))</f>
        <v/>
      </c>
      <c r="E254" s="99" t="str">
        <f>IFERROR(IF(VLOOKUP($A254,'Annex 2 Designated EHV charges'!$D:$P,10,FALSE)=0,"",VLOOKUP($A254,'Annex 2 Designated EHV charges'!$D:$P,10,FALSE)),"")</f>
        <v/>
      </c>
      <c r="F254" s="100" t="str">
        <f>IFERROR(IF(VLOOKUP($A254,'Annex 2 Designated EHV charges'!$D:$P,11,FALSE)=0,"",VLOOKUP($A254,'Annex 2 Designated EHV charges'!$D:$P,11,FALSE)),"")</f>
        <v/>
      </c>
      <c r="G254" s="101" t="str">
        <f>IFERROR(IF(VLOOKUP($A254,'Annex 2 Designated EHV charges'!$D:$P,12,FALSE)=0,"",VLOOKUP($A254,'Annex 2 Designated EHV charges'!$D:$P,12,FALSE)),"")</f>
        <v/>
      </c>
      <c r="H254" s="101" t="str">
        <f>IFERROR(IF(VLOOKUP($A254,'Annex 2 Designated EHV charges'!$D:$P,13,FALSE)=0,"",VLOOKUP($A254,'Annex 2 Designated EHV charges'!$D:$P,13,FALSE)),"")</f>
        <v/>
      </c>
    </row>
  </sheetData>
  <mergeCells count="2">
    <mergeCell ref="A2:H2"/>
    <mergeCell ref="A1:H1"/>
  </mergeCells>
  <pageMargins left="0.70866141732283472" right="0.70866141732283472" top="0.94488188976377963" bottom="0.74803149606299213" header="0.31496062992125984" footer="0.31496062992125984"/>
  <pageSetup paperSize="9" scale="90" fitToHeight="0" orientation="landscape" r:id="rId1"/>
  <headerFooter differentFirst="1" scaleWithDoc="0">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firstHeader>
    <firstFooter>&amp;L&amp;8Note: The list of MPANs / MSIDs provided may be incomplete; the DNO reserves the right to apply the listed charges to any other MPANs / MSIDs associated with the site.&amp;R&amp;P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17"/>
  <sheetViews>
    <sheetView zoomScale="80" zoomScaleNormal="80" zoomScaleSheetLayoutView="100" workbookViewId="0"/>
  </sheetViews>
  <sheetFormatPr defaultRowHeight="12.75" x14ac:dyDescent="0.2"/>
  <cols>
    <col min="1" max="1" width="27.42578125" customWidth="1"/>
    <col min="2" max="2" width="11" customWidth="1"/>
    <col min="4" max="10" width="16.5703125" customWidth="1"/>
  </cols>
  <sheetData>
    <row r="1" spans="1:12" s="2" customFormat="1" ht="27.75" customHeight="1" x14ac:dyDescent="0.2">
      <c r="A1" s="13" t="s">
        <v>16</v>
      </c>
      <c r="B1" s="3"/>
      <c r="D1" s="3"/>
      <c r="E1" s="3"/>
      <c r="F1" s="3"/>
      <c r="G1" s="10"/>
      <c r="H1" s="4"/>
      <c r="I1" s="4"/>
    </row>
    <row r="2" spans="1:12" s="2" customFormat="1" ht="27" customHeight="1" x14ac:dyDescent="0.2">
      <c r="A2" s="241" t="str">
        <f>Overview!B4&amp; " - Effective from "&amp;Overview!D4&amp;" - "&amp;Overview!E4&amp;" LV and HV tariffs"</f>
        <v>London Power Networks - Effective from 1 April 2026 - Final LV and HV tariffs</v>
      </c>
      <c r="B2" s="241"/>
      <c r="C2" s="241"/>
      <c r="D2" s="241"/>
      <c r="E2" s="241"/>
      <c r="F2" s="241"/>
      <c r="G2" s="241"/>
      <c r="H2" s="241"/>
      <c r="I2" s="241"/>
      <c r="J2" s="241"/>
      <c r="K2" s="4"/>
      <c r="L2" s="4"/>
    </row>
    <row r="3" spans="1:12" s="2" customFormat="1" ht="9" customHeight="1" x14ac:dyDescent="0.2">
      <c r="A3" s="4"/>
      <c r="B3" s="4"/>
      <c r="C3" s="4"/>
      <c r="D3" s="4"/>
      <c r="E3" s="4"/>
      <c r="F3" s="4"/>
      <c r="G3" s="4"/>
      <c r="H3" s="4"/>
      <c r="I3" s="4"/>
      <c r="J3" s="4"/>
      <c r="K3" s="4"/>
      <c r="L3" s="4"/>
    </row>
    <row r="4" spans="1:12" s="2" customFormat="1" ht="27" customHeight="1" x14ac:dyDescent="0.2">
      <c r="A4" s="267" t="s">
        <v>707</v>
      </c>
      <c r="B4" s="267"/>
      <c r="C4" s="267"/>
      <c r="D4" s="267"/>
      <c r="E4" s="267"/>
      <c r="F4" s="267"/>
      <c r="G4" s="267"/>
      <c r="H4" s="267"/>
      <c r="I4" s="267"/>
      <c r="J4" s="267"/>
      <c r="K4" s="4"/>
      <c r="L4" s="4"/>
    </row>
    <row r="5" spans="1:12" s="2" customFormat="1" ht="71.25" customHeight="1" x14ac:dyDescent="0.2">
      <c r="A5" s="15"/>
      <c r="B5" s="27" t="s">
        <v>705</v>
      </c>
      <c r="C5" s="14" t="s">
        <v>20</v>
      </c>
      <c r="D5" s="55" t="s">
        <v>142</v>
      </c>
      <c r="E5" s="55" t="s">
        <v>144</v>
      </c>
      <c r="F5" s="55" t="s">
        <v>143</v>
      </c>
      <c r="G5" s="14" t="s">
        <v>21</v>
      </c>
      <c r="H5" s="14"/>
      <c r="I5" s="14"/>
      <c r="J5" s="14"/>
      <c r="K5" s="4"/>
      <c r="L5" s="4"/>
    </row>
    <row r="6" spans="1:12" s="2" customFormat="1" ht="32.25" customHeight="1" x14ac:dyDescent="0.2">
      <c r="A6" s="16"/>
      <c r="B6" s="26"/>
      <c r="C6" s="17"/>
      <c r="D6" s="18"/>
      <c r="E6" s="18"/>
      <c r="F6" s="18"/>
      <c r="G6" s="19"/>
      <c r="H6" s="25"/>
      <c r="I6" s="25"/>
      <c r="J6" s="25"/>
      <c r="K6" s="4"/>
      <c r="L6" s="4"/>
    </row>
    <row r="7" spans="1:12" ht="12.75" customHeight="1" x14ac:dyDescent="0.2">
      <c r="A7" s="268" t="s">
        <v>1</v>
      </c>
      <c r="B7" s="255" t="s">
        <v>710</v>
      </c>
      <c r="C7" s="256"/>
      <c r="D7" s="256"/>
      <c r="E7" s="256"/>
      <c r="F7" s="256"/>
      <c r="G7" s="256"/>
      <c r="H7" s="256"/>
      <c r="I7" s="256"/>
      <c r="J7" s="257"/>
    </row>
    <row r="8" spans="1:12" x14ac:dyDescent="0.2">
      <c r="A8" s="268"/>
      <c r="B8" s="258"/>
      <c r="C8" s="259"/>
      <c r="D8" s="259"/>
      <c r="E8" s="259"/>
      <c r="F8" s="259"/>
      <c r="G8" s="259"/>
      <c r="H8" s="259"/>
      <c r="I8" s="259"/>
      <c r="J8" s="260"/>
    </row>
    <row r="9" spans="1:12" x14ac:dyDescent="0.2">
      <c r="A9" s="268"/>
      <c r="B9" s="261"/>
      <c r="C9" s="262"/>
      <c r="D9" s="262"/>
      <c r="E9" s="262"/>
      <c r="F9" s="262"/>
      <c r="G9" s="262"/>
      <c r="H9" s="262"/>
      <c r="I9" s="262"/>
      <c r="J9" s="263"/>
    </row>
    <row r="10" spans="1:12" ht="6.75" customHeight="1" x14ac:dyDescent="0.2">
      <c r="A10" s="51"/>
      <c r="B10" s="51"/>
      <c r="C10" s="51"/>
      <c r="D10" s="51"/>
      <c r="E10" s="51"/>
      <c r="F10" s="51"/>
      <c r="G10" s="51"/>
      <c r="H10" s="51"/>
      <c r="I10" s="51"/>
      <c r="J10" s="51"/>
    </row>
    <row r="11" spans="1:12" ht="6.75" customHeight="1" x14ac:dyDescent="0.2">
      <c r="A11" s="51"/>
      <c r="B11" s="51"/>
      <c r="C11" s="51"/>
      <c r="D11" s="51"/>
      <c r="E11" s="51"/>
      <c r="F11" s="51"/>
      <c r="G11" s="51"/>
      <c r="H11" s="51"/>
      <c r="I11" s="51"/>
      <c r="J11" s="51"/>
    </row>
    <row r="12" spans="1:12" s="2" customFormat="1" ht="27" customHeight="1" x14ac:dyDescent="0.2">
      <c r="A12" s="267" t="s">
        <v>708</v>
      </c>
      <c r="B12" s="267"/>
      <c r="C12" s="267"/>
      <c r="D12" s="267"/>
      <c r="E12" s="267"/>
      <c r="F12" s="267"/>
      <c r="G12" s="267"/>
      <c r="H12" s="267"/>
      <c r="I12" s="267"/>
      <c r="J12" s="267"/>
      <c r="K12" s="4"/>
      <c r="L12" s="4"/>
    </row>
    <row r="13" spans="1:12" s="2" customFormat="1" ht="58.5" customHeight="1" x14ac:dyDescent="0.2">
      <c r="A13" s="15"/>
      <c r="B13" s="27" t="s">
        <v>705</v>
      </c>
      <c r="C13" s="14" t="s">
        <v>20</v>
      </c>
      <c r="D13" s="55" t="s">
        <v>142</v>
      </c>
      <c r="E13" s="55" t="s">
        <v>144</v>
      </c>
      <c r="F13" s="55" t="s">
        <v>143</v>
      </c>
      <c r="G13" s="14" t="s">
        <v>21</v>
      </c>
      <c r="H13" s="14" t="s">
        <v>22</v>
      </c>
      <c r="I13" s="27" t="s">
        <v>118</v>
      </c>
      <c r="J13" s="14" t="s">
        <v>28</v>
      </c>
      <c r="K13" s="4"/>
      <c r="L13" s="4"/>
    </row>
    <row r="14" spans="1:12" s="2" customFormat="1" ht="32.25" customHeight="1" x14ac:dyDescent="0.2">
      <c r="A14" s="16"/>
      <c r="B14" s="26"/>
      <c r="C14" s="17"/>
      <c r="D14" s="18"/>
      <c r="E14" s="18"/>
      <c r="F14" s="18"/>
      <c r="G14" s="19"/>
      <c r="H14" s="19"/>
      <c r="I14" s="19"/>
      <c r="J14" s="18"/>
      <c r="K14" s="4"/>
      <c r="L14" s="4"/>
    </row>
    <row r="15" spans="1:12" ht="12.75" customHeight="1" x14ac:dyDescent="0.2">
      <c r="A15" s="268" t="s">
        <v>1</v>
      </c>
      <c r="B15" s="255" t="s">
        <v>711</v>
      </c>
      <c r="C15" s="256"/>
      <c r="D15" s="256"/>
      <c r="E15" s="256"/>
      <c r="F15" s="256"/>
      <c r="G15" s="256"/>
      <c r="H15" s="256"/>
      <c r="I15" s="256"/>
      <c r="J15" s="264"/>
    </row>
    <row r="16" spans="1:12" ht="12.75" customHeight="1" x14ac:dyDescent="0.2">
      <c r="A16" s="268"/>
      <c r="B16" s="258"/>
      <c r="C16" s="259"/>
      <c r="D16" s="259"/>
      <c r="E16" s="259"/>
      <c r="F16" s="259"/>
      <c r="G16" s="259"/>
      <c r="H16" s="259"/>
      <c r="I16" s="259"/>
      <c r="J16" s="265"/>
    </row>
    <row r="17" spans="1:10" ht="12.75" customHeight="1" x14ac:dyDescent="0.2">
      <c r="A17" s="268"/>
      <c r="B17" s="261"/>
      <c r="C17" s="262"/>
      <c r="D17" s="262"/>
      <c r="E17" s="262"/>
      <c r="F17" s="262"/>
      <c r="G17" s="262"/>
      <c r="H17" s="262"/>
      <c r="I17" s="262"/>
      <c r="J17" s="266"/>
    </row>
  </sheetData>
  <customSheetViews>
    <customSheetView guid="{5032A364-B81A-48DA-88DA-AB3B86B47EE9}" scale="80" fitToPage="1">
      <selection activeCell="A2" sqref="A2:J2"/>
      <pageMargins left="0.70866141732283472" right="0.70866141732283472" top="1.0236220472440944" bottom="0.74803149606299213" header="0.31496062992125984" footer="0.31496062992125984"/>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7">
    <mergeCell ref="B7:J9"/>
    <mergeCell ref="B15:J17"/>
    <mergeCell ref="A2:J2"/>
    <mergeCell ref="A4:J4"/>
    <mergeCell ref="A7:A9"/>
    <mergeCell ref="A12:J12"/>
    <mergeCell ref="A15:A17"/>
  </mergeCells>
  <phoneticPr fontId="10"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Annex 3 - Schedule of Charges for use of the Distribution System to Preserved/Additional LLFC Classes</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80" zoomScaleNormal="80" zoomScaleSheetLayoutView="85" workbookViewId="0"/>
  </sheetViews>
  <sheetFormatPr defaultColWidth="9.140625" defaultRowHeight="27.75" customHeight="1" x14ac:dyDescent="0.2"/>
  <cols>
    <col min="1" max="1" width="58" style="2" bestFit="1" customWidth="1"/>
    <col min="2" max="2" width="17.7109375" style="3" customWidth="1"/>
    <col min="3" max="4" width="17.7109375" style="2" customWidth="1"/>
    <col min="5" max="7" width="17.7109375" style="3" customWidth="1"/>
    <col min="8" max="9" width="17.7109375" style="9" customWidth="1"/>
    <col min="10" max="10" width="17.7109375" style="4" customWidth="1"/>
    <col min="11" max="11" width="15.5703125" style="4" customWidth="1"/>
    <col min="12" max="17" width="15.5703125" style="2" customWidth="1"/>
    <col min="18" max="16384" width="9.140625" style="2"/>
  </cols>
  <sheetData>
    <row r="1" spans="1:13" ht="27.75" customHeight="1" x14ac:dyDescent="0.2">
      <c r="A1" s="13" t="s">
        <v>16</v>
      </c>
      <c r="B1" s="4"/>
      <c r="C1" s="4"/>
      <c r="D1" s="4"/>
      <c r="E1" s="4"/>
      <c r="F1" s="4"/>
      <c r="G1" s="4"/>
      <c r="H1" s="4"/>
      <c r="I1" s="4"/>
      <c r="J1" s="2"/>
      <c r="K1" s="2"/>
    </row>
    <row r="2" spans="1:13" ht="31.5" customHeight="1" x14ac:dyDescent="0.2">
      <c r="A2" s="269" t="str">
        <f>Overview!B4&amp; " - Effective from "&amp;Overview!D4&amp;" - "&amp;Overview!E4&amp;" LDNO tariffs"</f>
        <v>London Power Networks - Effective from 1 April 2026 - Final LDNO tariffs</v>
      </c>
      <c r="B2" s="269"/>
      <c r="C2" s="269"/>
      <c r="D2" s="269"/>
      <c r="E2" s="269"/>
      <c r="F2" s="269"/>
      <c r="G2" s="269"/>
      <c r="H2" s="269"/>
      <c r="I2" s="269"/>
      <c r="J2" s="269"/>
    </row>
    <row r="3" spans="1:13" ht="8.25" customHeight="1" x14ac:dyDescent="0.2">
      <c r="A3" s="86"/>
      <c r="B3" s="86"/>
      <c r="C3" s="86"/>
      <c r="D3" s="86"/>
      <c r="E3" s="86"/>
      <c r="F3" s="86"/>
      <c r="G3" s="86"/>
      <c r="H3" s="86"/>
      <c r="I3" s="86"/>
      <c r="J3" s="86"/>
    </row>
    <row r="4" spans="1:13" ht="27" customHeight="1" x14ac:dyDescent="0.2">
      <c r="A4" s="241" t="s">
        <v>140</v>
      </c>
      <c r="B4" s="241"/>
      <c r="C4" s="241"/>
      <c r="D4" s="241"/>
      <c r="E4" s="88"/>
      <c r="F4" s="241" t="s">
        <v>141</v>
      </c>
      <c r="G4" s="241"/>
      <c r="H4" s="241"/>
      <c r="I4" s="241"/>
      <c r="J4" s="241"/>
      <c r="L4" s="4"/>
    </row>
    <row r="5" spans="1:13" ht="32.25" customHeight="1" x14ac:dyDescent="0.2">
      <c r="A5" s="77" t="s">
        <v>9</v>
      </c>
      <c r="B5" s="80" t="s">
        <v>51</v>
      </c>
      <c r="C5" s="93" t="s">
        <v>52</v>
      </c>
      <c r="D5" s="79" t="s">
        <v>53</v>
      </c>
      <c r="E5" s="84"/>
      <c r="F5" s="245"/>
      <c r="G5" s="246"/>
      <c r="H5" s="81" t="s">
        <v>58</v>
      </c>
      <c r="I5" s="82" t="s">
        <v>59</v>
      </c>
      <c r="J5" s="79" t="s">
        <v>53</v>
      </c>
      <c r="K5" s="84"/>
      <c r="L5" s="4"/>
      <c r="M5" s="4"/>
    </row>
    <row r="6" spans="1:13" ht="56.25" customHeight="1" x14ac:dyDescent="0.2">
      <c r="A6" s="188" t="s">
        <v>54</v>
      </c>
      <c r="B6" s="22" t="s">
        <v>667</v>
      </c>
      <c r="C6" s="187" t="s">
        <v>668</v>
      </c>
      <c r="D6" s="189" t="s">
        <v>669</v>
      </c>
      <c r="E6" s="84"/>
      <c r="F6" s="249" t="s">
        <v>55</v>
      </c>
      <c r="G6" s="249"/>
      <c r="H6" s="22" t="s">
        <v>671</v>
      </c>
      <c r="I6" s="83" t="s">
        <v>672</v>
      </c>
      <c r="J6" s="189" t="s">
        <v>669</v>
      </c>
      <c r="K6" s="84"/>
      <c r="L6" s="4"/>
      <c r="M6" s="4"/>
    </row>
    <row r="7" spans="1:13" ht="56.25" customHeight="1" x14ac:dyDescent="0.2">
      <c r="A7" s="188" t="s">
        <v>12</v>
      </c>
      <c r="B7" s="21"/>
      <c r="C7" s="190"/>
      <c r="D7" s="83" t="s">
        <v>670</v>
      </c>
      <c r="E7" s="84"/>
      <c r="F7" s="249" t="s">
        <v>56</v>
      </c>
      <c r="G7" s="249"/>
      <c r="H7" s="83" t="s">
        <v>673</v>
      </c>
      <c r="I7" s="83" t="s">
        <v>674</v>
      </c>
      <c r="J7" s="189" t="s">
        <v>669</v>
      </c>
      <c r="K7" s="84"/>
      <c r="L7" s="4"/>
      <c r="M7" s="4"/>
    </row>
    <row r="8" spans="1:13" ht="55.5" customHeight="1" x14ac:dyDescent="0.2">
      <c r="A8" s="186" t="s">
        <v>10</v>
      </c>
      <c r="B8" s="236" t="s">
        <v>11</v>
      </c>
      <c r="C8" s="237"/>
      <c r="D8" s="238"/>
      <c r="E8" s="84"/>
      <c r="F8" s="249" t="s">
        <v>675</v>
      </c>
      <c r="G8" s="249"/>
      <c r="H8" s="21"/>
      <c r="I8" s="83" t="s">
        <v>676</v>
      </c>
      <c r="J8" s="189" t="s">
        <v>669</v>
      </c>
      <c r="K8" s="84"/>
      <c r="L8" s="4"/>
      <c r="M8" s="4"/>
    </row>
    <row r="9" spans="1:13" s="78" customFormat="1" ht="55.5" customHeight="1" x14ac:dyDescent="0.2">
      <c r="E9" s="87"/>
      <c r="F9" s="249" t="s">
        <v>62</v>
      </c>
      <c r="G9" s="249"/>
      <c r="H9" s="21"/>
      <c r="I9" s="21"/>
      <c r="J9" s="83" t="s">
        <v>670</v>
      </c>
      <c r="K9" s="84"/>
      <c r="L9" s="51"/>
      <c r="M9" s="51"/>
    </row>
    <row r="10" spans="1:13" ht="27.75" customHeight="1" x14ac:dyDescent="0.2">
      <c r="F10" s="249" t="s">
        <v>10</v>
      </c>
      <c r="G10" s="249"/>
      <c r="H10" s="270" t="s">
        <v>11</v>
      </c>
      <c r="I10" s="271"/>
      <c r="J10" s="272"/>
    </row>
    <row r="11" spans="1:13" ht="12" customHeight="1" x14ac:dyDescent="0.2"/>
    <row r="12" spans="1:13" ht="12" customHeight="1" x14ac:dyDescent="0.2"/>
    <row r="13" spans="1:13" ht="48.75" customHeight="1" x14ac:dyDescent="0.2">
      <c r="A13" s="27" t="s">
        <v>117</v>
      </c>
      <c r="B13" s="27" t="s">
        <v>445</v>
      </c>
      <c r="C13" s="14" t="s">
        <v>20</v>
      </c>
      <c r="D13" s="55" t="s">
        <v>142</v>
      </c>
      <c r="E13" s="55" t="s">
        <v>144</v>
      </c>
      <c r="F13" s="55" t="s">
        <v>143</v>
      </c>
      <c r="G13" s="14" t="s">
        <v>21</v>
      </c>
      <c r="H13" s="14" t="s">
        <v>22</v>
      </c>
      <c r="I13" s="14" t="s">
        <v>118</v>
      </c>
      <c r="J13" s="14" t="s">
        <v>28</v>
      </c>
    </row>
    <row r="14" spans="1:13" ht="27.75" customHeight="1" x14ac:dyDescent="0.2">
      <c r="A14" s="167" t="s">
        <v>584</v>
      </c>
      <c r="B14" s="26" t="s">
        <v>725</v>
      </c>
      <c r="C14" s="168" t="s">
        <v>716</v>
      </c>
      <c r="D14" s="140">
        <v>7.798</v>
      </c>
      <c r="E14" s="141">
        <v>0.35</v>
      </c>
      <c r="F14" s="142">
        <v>0</v>
      </c>
      <c r="G14" s="169">
        <v>0</v>
      </c>
      <c r="H14" s="170"/>
      <c r="I14" s="172"/>
      <c r="J14" s="43"/>
    </row>
    <row r="15" spans="1:13" ht="27.75" customHeight="1" x14ac:dyDescent="0.2">
      <c r="A15" s="167" t="s">
        <v>626</v>
      </c>
      <c r="B15" s="26" t="s">
        <v>726</v>
      </c>
      <c r="C15" s="168">
        <v>2</v>
      </c>
      <c r="D15" s="140">
        <v>7.992</v>
      </c>
      <c r="E15" s="141">
        <v>0.54500000000000004</v>
      </c>
      <c r="F15" s="142">
        <v>4.5999999999999999E-2</v>
      </c>
      <c r="G15" s="170"/>
      <c r="H15" s="170"/>
      <c r="I15" s="172"/>
      <c r="J15" s="43"/>
    </row>
    <row r="16" spans="1:13" ht="27.75" customHeight="1" x14ac:dyDescent="0.2">
      <c r="A16" s="167" t="s">
        <v>585</v>
      </c>
      <c r="B16" s="26" t="s">
        <v>727</v>
      </c>
      <c r="C16" s="168" t="s">
        <v>717</v>
      </c>
      <c r="D16" s="140">
        <v>7.0739999999999998</v>
      </c>
      <c r="E16" s="141">
        <v>0.48199999999999998</v>
      </c>
      <c r="F16" s="142">
        <v>0.04</v>
      </c>
      <c r="G16" s="169">
        <v>4.2</v>
      </c>
      <c r="H16" s="170"/>
      <c r="I16" s="172"/>
      <c r="J16" s="43"/>
    </row>
    <row r="17" spans="1:10" ht="27.75" customHeight="1" x14ac:dyDescent="0.2">
      <c r="A17" s="167" t="s">
        <v>586</v>
      </c>
      <c r="B17" s="26" t="s">
        <v>728</v>
      </c>
      <c r="C17" s="168" t="s">
        <v>717</v>
      </c>
      <c r="D17" s="140">
        <v>6.9740000000000002</v>
      </c>
      <c r="E17" s="141">
        <v>0.38300000000000001</v>
      </c>
      <c r="F17" s="142">
        <v>0</v>
      </c>
      <c r="G17" s="169">
        <v>0</v>
      </c>
      <c r="H17" s="170"/>
      <c r="I17" s="172"/>
      <c r="J17" s="43"/>
    </row>
    <row r="18" spans="1:10" ht="27.75" customHeight="1" x14ac:dyDescent="0.2">
      <c r="A18" s="167" t="s">
        <v>587</v>
      </c>
      <c r="B18" s="26" t="s">
        <v>729</v>
      </c>
      <c r="C18" s="168" t="s">
        <v>717</v>
      </c>
      <c r="D18" s="140">
        <v>6.0970000000000004</v>
      </c>
      <c r="E18" s="141">
        <v>0</v>
      </c>
      <c r="F18" s="142">
        <v>0</v>
      </c>
      <c r="G18" s="169">
        <v>0</v>
      </c>
      <c r="H18" s="170"/>
      <c r="I18" s="172"/>
      <c r="J18" s="43"/>
    </row>
    <row r="19" spans="1:10" ht="27.75" customHeight="1" x14ac:dyDescent="0.2">
      <c r="A19" s="167" t="s">
        <v>588</v>
      </c>
      <c r="B19" s="26" t="s">
        <v>730</v>
      </c>
      <c r="C19" s="168" t="s">
        <v>717</v>
      </c>
      <c r="D19" s="140">
        <v>5.7210000000000001</v>
      </c>
      <c r="E19" s="141">
        <v>0</v>
      </c>
      <c r="F19" s="142">
        <v>0</v>
      </c>
      <c r="G19" s="169">
        <v>0</v>
      </c>
      <c r="H19" s="170"/>
      <c r="I19" s="172"/>
      <c r="J19" s="43"/>
    </row>
    <row r="20" spans="1:10" ht="27.75" customHeight="1" x14ac:dyDescent="0.2">
      <c r="A20" s="167" t="s">
        <v>589</v>
      </c>
      <c r="B20" s="26" t="s">
        <v>731</v>
      </c>
      <c r="C20" s="168" t="s">
        <v>717</v>
      </c>
      <c r="D20" s="140">
        <v>5.4660000000000002</v>
      </c>
      <c r="E20" s="141">
        <v>0</v>
      </c>
      <c r="F20" s="142">
        <v>0</v>
      </c>
      <c r="G20" s="169">
        <v>0</v>
      </c>
      <c r="H20" s="170"/>
      <c r="I20" s="172"/>
      <c r="J20" s="43"/>
    </row>
    <row r="21" spans="1:10" ht="27.75" customHeight="1" x14ac:dyDescent="0.2">
      <c r="A21" s="167" t="s">
        <v>399</v>
      </c>
      <c r="B21" s="26" t="s">
        <v>732</v>
      </c>
      <c r="C21" s="168">
        <v>4</v>
      </c>
      <c r="D21" s="140">
        <v>7.0739999999999998</v>
      </c>
      <c r="E21" s="141">
        <v>0.48199999999999998</v>
      </c>
      <c r="F21" s="142">
        <v>0.04</v>
      </c>
      <c r="G21" s="170"/>
      <c r="H21" s="170"/>
      <c r="I21" s="172"/>
      <c r="J21" s="43"/>
    </row>
    <row r="22" spans="1:10" ht="27.75" customHeight="1" x14ac:dyDescent="0.2">
      <c r="A22" s="167" t="s">
        <v>465</v>
      </c>
      <c r="B22" s="26" t="s">
        <v>733</v>
      </c>
      <c r="C22" s="168">
        <v>0</v>
      </c>
      <c r="D22" s="140">
        <v>5.3070000000000004</v>
      </c>
      <c r="E22" s="141">
        <v>0.375</v>
      </c>
      <c r="F22" s="142">
        <v>2.5000000000000001E-2</v>
      </c>
      <c r="G22" s="169">
        <v>10.210000000000001</v>
      </c>
      <c r="H22" s="169">
        <v>5.18</v>
      </c>
      <c r="I22" s="173">
        <v>5.18</v>
      </c>
      <c r="J22" s="42">
        <v>0.373</v>
      </c>
    </row>
    <row r="23" spans="1:10" ht="27.75" customHeight="1" x14ac:dyDescent="0.2">
      <c r="A23" s="167" t="s">
        <v>466</v>
      </c>
      <c r="B23" s="26" t="s">
        <v>734</v>
      </c>
      <c r="C23" s="168">
        <v>0</v>
      </c>
      <c r="D23" s="140">
        <v>3.1819999999999999</v>
      </c>
      <c r="E23" s="141">
        <v>0.11600000000000001</v>
      </c>
      <c r="F23" s="142">
        <v>1.7000000000000001E-2</v>
      </c>
      <c r="G23" s="169">
        <v>1.68</v>
      </c>
      <c r="H23" s="169">
        <v>5.18</v>
      </c>
      <c r="I23" s="173">
        <v>5.18</v>
      </c>
      <c r="J23" s="42">
        <v>0.373</v>
      </c>
    </row>
    <row r="24" spans="1:10" ht="27.75" customHeight="1" x14ac:dyDescent="0.2">
      <c r="A24" s="167" t="s">
        <v>467</v>
      </c>
      <c r="B24" s="26" t="s">
        <v>735</v>
      </c>
      <c r="C24" s="168">
        <v>0</v>
      </c>
      <c r="D24" s="140">
        <v>3.1419999999999999</v>
      </c>
      <c r="E24" s="141">
        <v>0.11600000000000001</v>
      </c>
      <c r="F24" s="142">
        <v>1.7000000000000001E-2</v>
      </c>
      <c r="G24" s="169">
        <v>1.68</v>
      </c>
      <c r="H24" s="169">
        <v>5.18</v>
      </c>
      <c r="I24" s="173">
        <v>5.18</v>
      </c>
      <c r="J24" s="42">
        <v>0.373</v>
      </c>
    </row>
    <row r="25" spans="1:10" ht="27.75" customHeight="1" x14ac:dyDescent="0.2">
      <c r="A25" s="167" t="s">
        <v>468</v>
      </c>
      <c r="B25" s="26" t="s">
        <v>736</v>
      </c>
      <c r="C25" s="168">
        <v>0</v>
      </c>
      <c r="D25" s="140">
        <v>3.097</v>
      </c>
      <c r="E25" s="141">
        <v>0.11600000000000001</v>
      </c>
      <c r="F25" s="142">
        <v>1.7000000000000001E-2</v>
      </c>
      <c r="G25" s="169">
        <v>1.68</v>
      </c>
      <c r="H25" s="169">
        <v>5.18</v>
      </c>
      <c r="I25" s="173">
        <v>5.18</v>
      </c>
      <c r="J25" s="42">
        <v>0.373</v>
      </c>
    </row>
    <row r="26" spans="1:10" ht="27.75" customHeight="1" x14ac:dyDescent="0.2">
      <c r="A26" s="167" t="s">
        <v>469</v>
      </c>
      <c r="B26" s="26" t="s">
        <v>737</v>
      </c>
      <c r="C26" s="168">
        <v>0</v>
      </c>
      <c r="D26" s="140">
        <v>3.048</v>
      </c>
      <c r="E26" s="141">
        <v>0.11600000000000001</v>
      </c>
      <c r="F26" s="142">
        <v>1.7000000000000001E-2</v>
      </c>
      <c r="G26" s="169">
        <v>1.68</v>
      </c>
      <c r="H26" s="169">
        <v>5.18</v>
      </c>
      <c r="I26" s="173">
        <v>5.18</v>
      </c>
      <c r="J26" s="42">
        <v>0.373</v>
      </c>
    </row>
    <row r="27" spans="1:10" ht="27.75" customHeight="1" x14ac:dyDescent="0.2">
      <c r="A27" s="167" t="s">
        <v>400</v>
      </c>
      <c r="B27" s="26" t="s">
        <v>738</v>
      </c>
      <c r="C27" s="174" t="s">
        <v>723</v>
      </c>
      <c r="D27" s="143">
        <v>30.006</v>
      </c>
      <c r="E27" s="144">
        <v>1.9159999999999999</v>
      </c>
      <c r="F27" s="142">
        <v>0.318</v>
      </c>
      <c r="G27" s="170"/>
      <c r="H27" s="170"/>
      <c r="I27" s="172"/>
      <c r="J27" s="43"/>
    </row>
    <row r="28" spans="1:10" ht="27.75" customHeight="1" x14ac:dyDescent="0.2">
      <c r="A28" s="167" t="s">
        <v>401</v>
      </c>
      <c r="B28" s="26" t="s">
        <v>739</v>
      </c>
      <c r="C28" s="174" t="s">
        <v>1472</v>
      </c>
      <c r="D28" s="140">
        <v>-7.5780000000000003</v>
      </c>
      <c r="E28" s="141">
        <v>-0.51600000000000001</v>
      </c>
      <c r="F28" s="142">
        <v>-4.2999999999999997E-2</v>
      </c>
      <c r="G28" s="169">
        <v>0</v>
      </c>
      <c r="H28" s="170"/>
      <c r="I28" s="172"/>
      <c r="J28" s="43"/>
    </row>
    <row r="29" spans="1:10" ht="27.75" customHeight="1" x14ac:dyDescent="0.2">
      <c r="A29" s="167" t="s">
        <v>402</v>
      </c>
      <c r="B29" s="26" t="s">
        <v>740</v>
      </c>
      <c r="C29" s="174">
        <v>0</v>
      </c>
      <c r="D29" s="140">
        <v>-7.5780000000000003</v>
      </c>
      <c r="E29" s="141">
        <v>-0.51600000000000001</v>
      </c>
      <c r="F29" s="142">
        <v>-4.2999999999999997E-2</v>
      </c>
      <c r="G29" s="169">
        <v>0</v>
      </c>
      <c r="H29" s="170"/>
      <c r="I29" s="172"/>
      <c r="J29" s="42">
        <v>0.48</v>
      </c>
    </row>
    <row r="30" spans="1:10" ht="27.75" customHeight="1" x14ac:dyDescent="0.2">
      <c r="A30" s="171" t="s">
        <v>590</v>
      </c>
      <c r="B30" s="26" t="s">
        <v>741</v>
      </c>
      <c r="C30" s="174" t="s">
        <v>716</v>
      </c>
      <c r="D30" s="140">
        <v>5.9589999999999996</v>
      </c>
      <c r="E30" s="141">
        <v>0.26800000000000002</v>
      </c>
      <c r="F30" s="142">
        <v>0</v>
      </c>
      <c r="G30" s="169">
        <v>0</v>
      </c>
      <c r="H30" s="170"/>
      <c r="I30" s="172"/>
      <c r="J30" s="43"/>
    </row>
    <row r="31" spans="1:10" ht="27.75" customHeight="1" x14ac:dyDescent="0.2">
      <c r="A31" s="171" t="s">
        <v>470</v>
      </c>
      <c r="B31" s="26" t="s">
        <v>742</v>
      </c>
      <c r="C31" s="174">
        <v>2</v>
      </c>
      <c r="D31" s="140">
        <v>6.1070000000000002</v>
      </c>
      <c r="E31" s="141">
        <v>0.41599999999999998</v>
      </c>
      <c r="F31" s="142">
        <v>3.5000000000000003E-2</v>
      </c>
      <c r="G31" s="170"/>
      <c r="H31" s="170"/>
      <c r="I31" s="172"/>
      <c r="J31" s="43"/>
    </row>
    <row r="32" spans="1:10" ht="27.75" customHeight="1" x14ac:dyDescent="0.2">
      <c r="A32" s="171" t="s">
        <v>591</v>
      </c>
      <c r="B32" s="26" t="s">
        <v>743</v>
      </c>
      <c r="C32" s="174" t="s">
        <v>717</v>
      </c>
      <c r="D32" s="140">
        <v>5.4059999999999997</v>
      </c>
      <c r="E32" s="141">
        <v>0.36799999999999999</v>
      </c>
      <c r="F32" s="142">
        <v>3.1E-2</v>
      </c>
      <c r="G32" s="169">
        <v>3.21</v>
      </c>
      <c r="H32" s="170"/>
      <c r="I32" s="172"/>
      <c r="J32" s="43"/>
    </row>
    <row r="33" spans="1:10" ht="27.75" customHeight="1" x14ac:dyDescent="0.2">
      <c r="A33" s="171" t="s">
        <v>592</v>
      </c>
      <c r="B33" s="26" t="s">
        <v>744</v>
      </c>
      <c r="C33" s="174" t="s">
        <v>717</v>
      </c>
      <c r="D33" s="140">
        <v>5.33</v>
      </c>
      <c r="E33" s="141">
        <v>0.29199999999999998</v>
      </c>
      <c r="F33" s="142">
        <v>0</v>
      </c>
      <c r="G33" s="169">
        <v>0</v>
      </c>
      <c r="H33" s="170"/>
      <c r="I33" s="172"/>
      <c r="J33" s="43"/>
    </row>
    <row r="34" spans="1:10" ht="27.75" customHeight="1" x14ac:dyDescent="0.2">
      <c r="A34" s="171" t="s">
        <v>593</v>
      </c>
      <c r="B34" s="26" t="s">
        <v>745</v>
      </c>
      <c r="C34" s="174" t="s">
        <v>717</v>
      </c>
      <c r="D34" s="140">
        <v>4.6589999999999998</v>
      </c>
      <c r="E34" s="141">
        <v>0</v>
      </c>
      <c r="F34" s="142">
        <v>0</v>
      </c>
      <c r="G34" s="169">
        <v>0</v>
      </c>
      <c r="H34" s="170"/>
      <c r="I34" s="172"/>
      <c r="J34" s="43"/>
    </row>
    <row r="35" spans="1:10" ht="27.75" customHeight="1" x14ac:dyDescent="0.2">
      <c r="A35" s="171" t="s">
        <v>594</v>
      </c>
      <c r="B35" s="26" t="s">
        <v>746</v>
      </c>
      <c r="C35" s="174" t="s">
        <v>717</v>
      </c>
      <c r="D35" s="140">
        <v>4.3719999999999999</v>
      </c>
      <c r="E35" s="141">
        <v>0</v>
      </c>
      <c r="F35" s="142">
        <v>0</v>
      </c>
      <c r="G35" s="169">
        <v>0</v>
      </c>
      <c r="H35" s="170"/>
      <c r="I35" s="172"/>
      <c r="J35" s="43"/>
    </row>
    <row r="36" spans="1:10" ht="27.75" customHeight="1" x14ac:dyDescent="0.2">
      <c r="A36" s="171" t="s">
        <v>595</v>
      </c>
      <c r="B36" s="26" t="s">
        <v>747</v>
      </c>
      <c r="C36" s="174" t="s">
        <v>717</v>
      </c>
      <c r="D36" s="140">
        <v>4.1769999999999996</v>
      </c>
      <c r="E36" s="141">
        <v>0</v>
      </c>
      <c r="F36" s="142">
        <v>0</v>
      </c>
      <c r="G36" s="169">
        <v>0</v>
      </c>
      <c r="H36" s="170"/>
      <c r="I36" s="172"/>
      <c r="J36" s="43"/>
    </row>
    <row r="37" spans="1:10" ht="27.75" customHeight="1" x14ac:dyDescent="0.2">
      <c r="A37" s="171" t="s">
        <v>403</v>
      </c>
      <c r="B37" s="26" t="s">
        <v>748</v>
      </c>
      <c r="C37" s="174">
        <v>4</v>
      </c>
      <c r="D37" s="140">
        <v>5.4059999999999997</v>
      </c>
      <c r="E37" s="141">
        <v>0.36799999999999999</v>
      </c>
      <c r="F37" s="142">
        <v>3.1E-2</v>
      </c>
      <c r="G37" s="170"/>
      <c r="H37" s="170"/>
      <c r="I37" s="172"/>
      <c r="J37" s="43"/>
    </row>
    <row r="38" spans="1:10" ht="27.75" customHeight="1" x14ac:dyDescent="0.2">
      <c r="A38" s="171" t="s">
        <v>471</v>
      </c>
      <c r="B38" s="26" t="s">
        <v>749</v>
      </c>
      <c r="C38" s="174">
        <v>0</v>
      </c>
      <c r="D38" s="140">
        <v>4.056</v>
      </c>
      <c r="E38" s="141">
        <v>0.28599999999999998</v>
      </c>
      <c r="F38" s="142">
        <v>1.9E-2</v>
      </c>
      <c r="G38" s="169">
        <v>7.8</v>
      </c>
      <c r="H38" s="169">
        <v>3.96</v>
      </c>
      <c r="I38" s="173">
        <v>3.96</v>
      </c>
      <c r="J38" s="42">
        <v>0.28499999999999998</v>
      </c>
    </row>
    <row r="39" spans="1:10" ht="27.75" customHeight="1" x14ac:dyDescent="0.2">
      <c r="A39" s="171" t="s">
        <v>472</v>
      </c>
      <c r="B39" s="26" t="s">
        <v>750</v>
      </c>
      <c r="C39" s="174">
        <v>0</v>
      </c>
      <c r="D39" s="140">
        <v>2.431</v>
      </c>
      <c r="E39" s="141">
        <v>8.8999999999999996E-2</v>
      </c>
      <c r="F39" s="142">
        <v>1.2999999999999999E-2</v>
      </c>
      <c r="G39" s="169">
        <v>1.29</v>
      </c>
      <c r="H39" s="169">
        <v>3.96</v>
      </c>
      <c r="I39" s="173">
        <v>3.96</v>
      </c>
      <c r="J39" s="42">
        <v>0.28499999999999998</v>
      </c>
    </row>
    <row r="40" spans="1:10" ht="27.75" customHeight="1" x14ac:dyDescent="0.2">
      <c r="A40" s="171" t="s">
        <v>473</v>
      </c>
      <c r="B40" s="26" t="s">
        <v>751</v>
      </c>
      <c r="C40" s="174">
        <v>0</v>
      </c>
      <c r="D40" s="140">
        <v>2.4009999999999998</v>
      </c>
      <c r="E40" s="141">
        <v>8.8999999999999996E-2</v>
      </c>
      <c r="F40" s="142">
        <v>1.2999999999999999E-2</v>
      </c>
      <c r="G40" s="169">
        <v>1.29</v>
      </c>
      <c r="H40" s="169">
        <v>3.96</v>
      </c>
      <c r="I40" s="173">
        <v>3.96</v>
      </c>
      <c r="J40" s="42">
        <v>0.28499999999999998</v>
      </c>
    </row>
    <row r="41" spans="1:10" ht="27.75" customHeight="1" x14ac:dyDescent="0.2">
      <c r="A41" s="171" t="s">
        <v>474</v>
      </c>
      <c r="B41" s="26" t="s">
        <v>752</v>
      </c>
      <c r="C41" s="174">
        <v>0</v>
      </c>
      <c r="D41" s="140">
        <v>2.367</v>
      </c>
      <c r="E41" s="141">
        <v>8.8999999999999996E-2</v>
      </c>
      <c r="F41" s="142">
        <v>1.2999999999999999E-2</v>
      </c>
      <c r="G41" s="169">
        <v>1.29</v>
      </c>
      <c r="H41" s="169">
        <v>3.96</v>
      </c>
      <c r="I41" s="173">
        <v>3.96</v>
      </c>
      <c r="J41" s="42">
        <v>0.28499999999999998</v>
      </c>
    </row>
    <row r="42" spans="1:10" ht="27.75" customHeight="1" x14ac:dyDescent="0.2">
      <c r="A42" s="171" t="s">
        <v>475</v>
      </c>
      <c r="B42" s="26" t="s">
        <v>753</v>
      </c>
      <c r="C42" s="174">
        <v>0</v>
      </c>
      <c r="D42" s="140">
        <v>2.3290000000000002</v>
      </c>
      <c r="E42" s="141">
        <v>8.8999999999999996E-2</v>
      </c>
      <c r="F42" s="142">
        <v>1.2999999999999999E-2</v>
      </c>
      <c r="G42" s="169">
        <v>1.29</v>
      </c>
      <c r="H42" s="169">
        <v>3.96</v>
      </c>
      <c r="I42" s="173">
        <v>3.96</v>
      </c>
      <c r="J42" s="42">
        <v>0.28499999999999998</v>
      </c>
    </row>
    <row r="43" spans="1:10" ht="27.75" customHeight="1" x14ac:dyDescent="0.2">
      <c r="A43" s="171" t="s">
        <v>476</v>
      </c>
      <c r="B43" s="26" t="s">
        <v>754</v>
      </c>
      <c r="C43" s="174">
        <v>0</v>
      </c>
      <c r="D43" s="140">
        <v>3.673</v>
      </c>
      <c r="E43" s="141">
        <v>0.28100000000000003</v>
      </c>
      <c r="F43" s="142">
        <v>8.9999999999999993E-3</v>
      </c>
      <c r="G43" s="169">
        <v>9.24</v>
      </c>
      <c r="H43" s="169">
        <v>6.94</v>
      </c>
      <c r="I43" s="173">
        <v>6.94</v>
      </c>
      <c r="J43" s="42">
        <v>0.251</v>
      </c>
    </row>
    <row r="44" spans="1:10" ht="27.75" customHeight="1" x14ac:dyDescent="0.2">
      <c r="A44" s="171" t="s">
        <v>477</v>
      </c>
      <c r="B44" s="26" t="s">
        <v>755</v>
      </c>
      <c r="C44" s="174">
        <v>0</v>
      </c>
      <c r="D44" s="140">
        <v>1.37</v>
      </c>
      <c r="E44" s="141">
        <v>0</v>
      </c>
      <c r="F44" s="142">
        <v>0</v>
      </c>
      <c r="G44" s="169">
        <v>0</v>
      </c>
      <c r="H44" s="169">
        <v>6.94</v>
      </c>
      <c r="I44" s="173">
        <v>6.94</v>
      </c>
      <c r="J44" s="42">
        <v>0.251</v>
      </c>
    </row>
    <row r="45" spans="1:10" ht="27.75" customHeight="1" x14ac:dyDescent="0.2">
      <c r="A45" s="171" t="s">
        <v>478</v>
      </c>
      <c r="B45" s="26" t="s">
        <v>756</v>
      </c>
      <c r="C45" s="174">
        <v>0</v>
      </c>
      <c r="D45" s="140">
        <v>1.327</v>
      </c>
      <c r="E45" s="141">
        <v>0</v>
      </c>
      <c r="F45" s="142">
        <v>0</v>
      </c>
      <c r="G45" s="169">
        <v>0</v>
      </c>
      <c r="H45" s="169">
        <v>6.94</v>
      </c>
      <c r="I45" s="173">
        <v>6.94</v>
      </c>
      <c r="J45" s="42">
        <v>0.251</v>
      </c>
    </row>
    <row r="46" spans="1:10" ht="27.75" customHeight="1" x14ac:dyDescent="0.2">
      <c r="A46" s="171" t="s">
        <v>479</v>
      </c>
      <c r="B46" s="26" t="s">
        <v>757</v>
      </c>
      <c r="C46" s="174">
        <v>0</v>
      </c>
      <c r="D46" s="140">
        <v>1.2789999999999999</v>
      </c>
      <c r="E46" s="141">
        <v>0</v>
      </c>
      <c r="F46" s="142">
        <v>0</v>
      </c>
      <c r="G46" s="169">
        <v>0</v>
      </c>
      <c r="H46" s="169">
        <v>6.94</v>
      </c>
      <c r="I46" s="173">
        <v>6.94</v>
      </c>
      <c r="J46" s="42">
        <v>0.251</v>
      </c>
    </row>
    <row r="47" spans="1:10" ht="27.75" customHeight="1" x14ac:dyDescent="0.2">
      <c r="A47" s="171" t="s">
        <v>480</v>
      </c>
      <c r="B47" s="26" t="s">
        <v>758</v>
      </c>
      <c r="C47" s="174">
        <v>0</v>
      </c>
      <c r="D47" s="140">
        <v>1.2250000000000001</v>
      </c>
      <c r="E47" s="141">
        <v>0</v>
      </c>
      <c r="F47" s="142">
        <v>0</v>
      </c>
      <c r="G47" s="169">
        <v>0</v>
      </c>
      <c r="H47" s="169">
        <v>6.94</v>
      </c>
      <c r="I47" s="173">
        <v>6.94</v>
      </c>
      <c r="J47" s="42">
        <v>0.251</v>
      </c>
    </row>
    <row r="48" spans="1:10" ht="27.75" customHeight="1" x14ac:dyDescent="0.2">
      <c r="A48" s="171" t="s">
        <v>481</v>
      </c>
      <c r="B48" s="26" t="s">
        <v>759</v>
      </c>
      <c r="C48" s="174">
        <v>0</v>
      </c>
      <c r="D48" s="140">
        <v>2.9769999999999999</v>
      </c>
      <c r="E48" s="141">
        <v>0.22700000000000001</v>
      </c>
      <c r="F48" s="142">
        <v>7.0000000000000001E-3</v>
      </c>
      <c r="G48" s="169">
        <v>104.34</v>
      </c>
      <c r="H48" s="169">
        <v>7.95</v>
      </c>
      <c r="I48" s="173">
        <v>7.95</v>
      </c>
      <c r="J48" s="42">
        <v>0.21199999999999999</v>
      </c>
    </row>
    <row r="49" spans="1:10" ht="27.75" customHeight="1" x14ac:dyDescent="0.2">
      <c r="A49" s="171" t="s">
        <v>482</v>
      </c>
      <c r="B49" s="26" t="s">
        <v>760</v>
      </c>
      <c r="C49" s="174">
        <v>0</v>
      </c>
      <c r="D49" s="140">
        <v>0.19900000000000001</v>
      </c>
      <c r="E49" s="141">
        <v>0</v>
      </c>
      <c r="F49" s="142">
        <v>0</v>
      </c>
      <c r="G49" s="169">
        <v>0</v>
      </c>
      <c r="H49" s="169">
        <v>7.95</v>
      </c>
      <c r="I49" s="173">
        <v>7.95</v>
      </c>
      <c r="J49" s="42">
        <v>0.21199999999999999</v>
      </c>
    </row>
    <row r="50" spans="1:10" ht="27.75" customHeight="1" x14ac:dyDescent="0.2">
      <c r="A50" s="171" t="s">
        <v>483</v>
      </c>
      <c r="B50" s="26" t="s">
        <v>761</v>
      </c>
      <c r="C50" s="174">
        <v>0</v>
      </c>
      <c r="D50" s="140">
        <v>8.0000000000000002E-3</v>
      </c>
      <c r="E50" s="141">
        <v>0</v>
      </c>
      <c r="F50" s="142">
        <v>0</v>
      </c>
      <c r="G50" s="169">
        <v>0</v>
      </c>
      <c r="H50" s="169">
        <v>7.95</v>
      </c>
      <c r="I50" s="173">
        <v>7.95</v>
      </c>
      <c r="J50" s="42">
        <v>0.21199999999999999</v>
      </c>
    </row>
    <row r="51" spans="1:10" ht="27.75" customHeight="1" x14ac:dyDescent="0.2">
      <c r="A51" s="171" t="s">
        <v>484</v>
      </c>
      <c r="B51" s="26" t="s">
        <v>762</v>
      </c>
      <c r="C51" s="174">
        <v>0</v>
      </c>
      <c r="D51" s="140">
        <v>0.09</v>
      </c>
      <c r="E51" s="141">
        <v>0</v>
      </c>
      <c r="F51" s="142">
        <v>0</v>
      </c>
      <c r="G51" s="169">
        <v>0</v>
      </c>
      <c r="H51" s="169">
        <v>7.95</v>
      </c>
      <c r="I51" s="173">
        <v>7.95</v>
      </c>
      <c r="J51" s="42">
        <v>0.21199999999999999</v>
      </c>
    </row>
    <row r="52" spans="1:10" ht="27.75" customHeight="1" x14ac:dyDescent="0.2">
      <c r="A52" s="171" t="s">
        <v>485</v>
      </c>
      <c r="B52" s="26" t="s">
        <v>763</v>
      </c>
      <c r="C52" s="174">
        <v>0</v>
      </c>
      <c r="D52" s="140">
        <v>1.7999999999999999E-2</v>
      </c>
      <c r="E52" s="141">
        <v>0</v>
      </c>
      <c r="F52" s="142">
        <v>0</v>
      </c>
      <c r="G52" s="169">
        <v>0</v>
      </c>
      <c r="H52" s="169">
        <v>7.95</v>
      </c>
      <c r="I52" s="173">
        <v>7.95</v>
      </c>
      <c r="J52" s="42">
        <v>0.21199999999999999</v>
      </c>
    </row>
    <row r="53" spans="1:10" ht="27.75" customHeight="1" x14ac:dyDescent="0.2">
      <c r="A53" s="171" t="s">
        <v>404</v>
      </c>
      <c r="B53" s="26" t="s">
        <v>764</v>
      </c>
      <c r="C53" s="174" t="s">
        <v>723</v>
      </c>
      <c r="D53" s="143">
        <v>22.93</v>
      </c>
      <c r="E53" s="144">
        <v>1.464</v>
      </c>
      <c r="F53" s="142">
        <v>0.24299999999999999</v>
      </c>
      <c r="G53" s="170"/>
      <c r="H53" s="170"/>
      <c r="I53" s="172"/>
      <c r="J53" s="43"/>
    </row>
    <row r="54" spans="1:10" ht="27.75" customHeight="1" x14ac:dyDescent="0.2">
      <c r="A54" s="171" t="s">
        <v>405</v>
      </c>
      <c r="B54" s="26" t="s">
        <v>765</v>
      </c>
      <c r="C54" s="174" t="s">
        <v>1472</v>
      </c>
      <c r="D54" s="140">
        <v>-7.5780000000000003</v>
      </c>
      <c r="E54" s="141">
        <v>-0.51600000000000001</v>
      </c>
      <c r="F54" s="142">
        <v>-4.2999999999999997E-2</v>
      </c>
      <c r="G54" s="169">
        <v>0</v>
      </c>
      <c r="H54" s="170"/>
      <c r="I54" s="172"/>
      <c r="J54" s="43"/>
    </row>
    <row r="55" spans="1:10" ht="27.75" customHeight="1" x14ac:dyDescent="0.2">
      <c r="A55" s="171" t="s">
        <v>406</v>
      </c>
      <c r="B55" s="26" t="s">
        <v>766</v>
      </c>
      <c r="C55" s="174">
        <v>0</v>
      </c>
      <c r="D55" s="140">
        <v>-6.2629999999999999</v>
      </c>
      <c r="E55" s="141">
        <v>-0.436</v>
      </c>
      <c r="F55" s="142">
        <v>-3.2000000000000001E-2</v>
      </c>
      <c r="G55" s="169">
        <v>0</v>
      </c>
      <c r="H55" s="170"/>
      <c r="I55" s="172"/>
      <c r="J55" s="43"/>
    </row>
    <row r="56" spans="1:10" ht="27.75" customHeight="1" x14ac:dyDescent="0.2">
      <c r="A56" s="171" t="s">
        <v>407</v>
      </c>
      <c r="B56" s="26" t="s">
        <v>767</v>
      </c>
      <c r="C56" s="174">
        <v>0</v>
      </c>
      <c r="D56" s="140">
        <v>-7.5780000000000003</v>
      </c>
      <c r="E56" s="141">
        <v>-0.51600000000000001</v>
      </c>
      <c r="F56" s="142">
        <v>-4.2999999999999997E-2</v>
      </c>
      <c r="G56" s="169">
        <v>0</v>
      </c>
      <c r="H56" s="170"/>
      <c r="I56" s="172"/>
      <c r="J56" s="42">
        <v>0.48</v>
      </c>
    </row>
    <row r="57" spans="1:10" ht="27.75" customHeight="1" x14ac:dyDescent="0.2">
      <c r="A57" s="171" t="s">
        <v>408</v>
      </c>
      <c r="B57" s="26" t="s">
        <v>768</v>
      </c>
      <c r="C57" s="174">
        <v>0</v>
      </c>
      <c r="D57" s="140">
        <v>-6.2629999999999999</v>
      </c>
      <c r="E57" s="141">
        <v>-0.436</v>
      </c>
      <c r="F57" s="142">
        <v>-3.2000000000000001E-2</v>
      </c>
      <c r="G57" s="169">
        <v>0</v>
      </c>
      <c r="H57" s="170"/>
      <c r="I57" s="172"/>
      <c r="J57" s="42">
        <v>0.38200000000000001</v>
      </c>
    </row>
    <row r="58" spans="1:10" ht="27.75" customHeight="1" x14ac:dyDescent="0.2">
      <c r="A58" s="171" t="s">
        <v>409</v>
      </c>
      <c r="B58" s="26" t="s">
        <v>769</v>
      </c>
      <c r="C58" s="174">
        <v>0</v>
      </c>
      <c r="D58" s="140">
        <v>-4.0940000000000003</v>
      </c>
      <c r="E58" s="141">
        <v>-0.313</v>
      </c>
      <c r="F58" s="142">
        <v>-0.01</v>
      </c>
      <c r="G58" s="169">
        <v>0</v>
      </c>
      <c r="H58" s="170"/>
      <c r="I58" s="172"/>
      <c r="J58" s="42">
        <v>0.33800000000000002</v>
      </c>
    </row>
    <row r="59" spans="1:10" ht="27.75" customHeight="1" x14ac:dyDescent="0.2">
      <c r="A59" s="167" t="s">
        <v>596</v>
      </c>
      <c r="B59" s="26" t="s">
        <v>770</v>
      </c>
      <c r="C59" s="174" t="s">
        <v>716</v>
      </c>
      <c r="D59" s="140">
        <v>5.2789999999999999</v>
      </c>
      <c r="E59" s="141">
        <v>0.23699999999999999</v>
      </c>
      <c r="F59" s="142">
        <v>0</v>
      </c>
      <c r="G59" s="169">
        <v>0</v>
      </c>
      <c r="H59" s="170"/>
      <c r="I59" s="172"/>
      <c r="J59" s="43"/>
    </row>
    <row r="60" spans="1:10" ht="27.75" customHeight="1" x14ac:dyDescent="0.2">
      <c r="A60" s="167" t="s">
        <v>627</v>
      </c>
      <c r="B60" s="26" t="s">
        <v>771</v>
      </c>
      <c r="C60" s="174">
        <v>2</v>
      </c>
      <c r="D60" s="140">
        <v>5.41</v>
      </c>
      <c r="E60" s="141">
        <v>0.36899999999999999</v>
      </c>
      <c r="F60" s="142">
        <v>3.1E-2</v>
      </c>
      <c r="G60" s="170"/>
      <c r="H60" s="170"/>
      <c r="I60" s="172"/>
      <c r="J60" s="43"/>
    </row>
    <row r="61" spans="1:10" ht="27.75" customHeight="1" x14ac:dyDescent="0.2">
      <c r="A61" s="167" t="s">
        <v>597</v>
      </c>
      <c r="B61" s="26" t="s">
        <v>772</v>
      </c>
      <c r="C61" s="174" t="s">
        <v>717</v>
      </c>
      <c r="D61" s="140">
        <v>4.7880000000000003</v>
      </c>
      <c r="E61" s="141">
        <v>0.32600000000000001</v>
      </c>
      <c r="F61" s="142">
        <v>2.7E-2</v>
      </c>
      <c r="G61" s="169">
        <v>2.84</v>
      </c>
      <c r="H61" s="170"/>
      <c r="I61" s="172"/>
      <c r="J61" s="43"/>
    </row>
    <row r="62" spans="1:10" ht="27.75" customHeight="1" x14ac:dyDescent="0.2">
      <c r="A62" s="167" t="s">
        <v>598</v>
      </c>
      <c r="B62" s="26" t="s">
        <v>773</v>
      </c>
      <c r="C62" s="174" t="s">
        <v>717</v>
      </c>
      <c r="D62" s="140">
        <v>4.7210000000000001</v>
      </c>
      <c r="E62" s="141">
        <v>0.25900000000000001</v>
      </c>
      <c r="F62" s="142">
        <v>0</v>
      </c>
      <c r="G62" s="169">
        <v>0</v>
      </c>
      <c r="H62" s="170"/>
      <c r="I62" s="172"/>
      <c r="J62" s="43"/>
    </row>
    <row r="63" spans="1:10" ht="27.75" customHeight="1" x14ac:dyDescent="0.2">
      <c r="A63" s="167" t="s">
        <v>599</v>
      </c>
      <c r="B63" s="26" t="s">
        <v>774</v>
      </c>
      <c r="C63" s="174" t="s">
        <v>717</v>
      </c>
      <c r="D63" s="140">
        <v>4.1269999999999998</v>
      </c>
      <c r="E63" s="141">
        <v>0</v>
      </c>
      <c r="F63" s="142">
        <v>0</v>
      </c>
      <c r="G63" s="169">
        <v>0</v>
      </c>
      <c r="H63" s="170"/>
      <c r="I63" s="172"/>
      <c r="J63" s="43"/>
    </row>
    <row r="64" spans="1:10" ht="27.75" customHeight="1" x14ac:dyDescent="0.2">
      <c r="A64" s="167" t="s">
        <v>600</v>
      </c>
      <c r="B64" s="26" t="s">
        <v>775</v>
      </c>
      <c r="C64" s="174" t="s">
        <v>717</v>
      </c>
      <c r="D64" s="140">
        <v>3.8730000000000002</v>
      </c>
      <c r="E64" s="141">
        <v>0</v>
      </c>
      <c r="F64" s="142">
        <v>0</v>
      </c>
      <c r="G64" s="169">
        <v>0</v>
      </c>
      <c r="H64" s="170"/>
      <c r="I64" s="172"/>
      <c r="J64" s="43"/>
    </row>
    <row r="65" spans="1:10" ht="27.75" customHeight="1" x14ac:dyDescent="0.2">
      <c r="A65" s="167" t="s">
        <v>601</v>
      </c>
      <c r="B65" s="26" t="s">
        <v>776</v>
      </c>
      <c r="C65" s="174" t="s">
        <v>717</v>
      </c>
      <c r="D65" s="140">
        <v>3.7</v>
      </c>
      <c r="E65" s="141">
        <v>0</v>
      </c>
      <c r="F65" s="142">
        <v>0</v>
      </c>
      <c r="G65" s="169">
        <v>0</v>
      </c>
      <c r="H65" s="170"/>
      <c r="I65" s="172"/>
      <c r="J65" s="43"/>
    </row>
    <row r="66" spans="1:10" ht="27.75" customHeight="1" x14ac:dyDescent="0.2">
      <c r="A66" s="167" t="s">
        <v>410</v>
      </c>
      <c r="B66" s="26" t="s">
        <v>777</v>
      </c>
      <c r="C66" s="174">
        <v>4</v>
      </c>
      <c r="D66" s="140">
        <v>4.7880000000000003</v>
      </c>
      <c r="E66" s="141">
        <v>0.32600000000000001</v>
      </c>
      <c r="F66" s="142">
        <v>2.7E-2</v>
      </c>
      <c r="G66" s="170"/>
      <c r="H66" s="170"/>
      <c r="I66" s="172"/>
      <c r="J66" s="43"/>
    </row>
    <row r="67" spans="1:10" ht="27.75" customHeight="1" x14ac:dyDescent="0.2">
      <c r="A67" s="167" t="s">
        <v>546</v>
      </c>
      <c r="B67" s="26" t="s">
        <v>778</v>
      </c>
      <c r="C67" s="174">
        <v>0</v>
      </c>
      <c r="D67" s="140">
        <v>3.593</v>
      </c>
      <c r="E67" s="141">
        <v>0.254</v>
      </c>
      <c r="F67" s="142">
        <v>1.7000000000000001E-2</v>
      </c>
      <c r="G67" s="169">
        <v>6.91</v>
      </c>
      <c r="H67" s="169">
        <v>3.5</v>
      </c>
      <c r="I67" s="173">
        <v>3.5</v>
      </c>
      <c r="J67" s="42">
        <v>0.253</v>
      </c>
    </row>
    <row r="68" spans="1:10" ht="27.75" customHeight="1" x14ac:dyDescent="0.2">
      <c r="A68" s="167" t="s">
        <v>547</v>
      </c>
      <c r="B68" s="26" t="s">
        <v>779</v>
      </c>
      <c r="C68" s="174">
        <v>0</v>
      </c>
      <c r="D68" s="140">
        <v>2.1539999999999999</v>
      </c>
      <c r="E68" s="141">
        <v>7.8E-2</v>
      </c>
      <c r="F68" s="142">
        <v>1.0999999999999999E-2</v>
      </c>
      <c r="G68" s="169">
        <v>1.1399999999999999</v>
      </c>
      <c r="H68" s="169">
        <v>3.5</v>
      </c>
      <c r="I68" s="173">
        <v>3.5</v>
      </c>
      <c r="J68" s="42">
        <v>0.253</v>
      </c>
    </row>
    <row r="69" spans="1:10" ht="27.75" customHeight="1" x14ac:dyDescent="0.2">
      <c r="A69" s="167" t="s">
        <v>548</v>
      </c>
      <c r="B69" s="26" t="s">
        <v>780</v>
      </c>
      <c r="C69" s="174">
        <v>0</v>
      </c>
      <c r="D69" s="140">
        <v>2.1269999999999998</v>
      </c>
      <c r="E69" s="141">
        <v>7.8E-2</v>
      </c>
      <c r="F69" s="142">
        <v>1.0999999999999999E-2</v>
      </c>
      <c r="G69" s="169">
        <v>1.1399999999999999</v>
      </c>
      <c r="H69" s="169">
        <v>3.5</v>
      </c>
      <c r="I69" s="173">
        <v>3.5</v>
      </c>
      <c r="J69" s="42">
        <v>0.253</v>
      </c>
    </row>
    <row r="70" spans="1:10" ht="27.75" customHeight="1" x14ac:dyDescent="0.2">
      <c r="A70" s="167" t="s">
        <v>549</v>
      </c>
      <c r="B70" s="26" t="s">
        <v>781</v>
      </c>
      <c r="C70" s="174">
        <v>0</v>
      </c>
      <c r="D70" s="140">
        <v>2.0960000000000001</v>
      </c>
      <c r="E70" s="141">
        <v>7.8E-2</v>
      </c>
      <c r="F70" s="142">
        <v>1.0999999999999999E-2</v>
      </c>
      <c r="G70" s="169">
        <v>1.1399999999999999</v>
      </c>
      <c r="H70" s="169">
        <v>3.5</v>
      </c>
      <c r="I70" s="173">
        <v>3.5</v>
      </c>
      <c r="J70" s="42">
        <v>0.253</v>
      </c>
    </row>
    <row r="71" spans="1:10" ht="27.75" customHeight="1" x14ac:dyDescent="0.2">
      <c r="A71" s="167" t="s">
        <v>550</v>
      </c>
      <c r="B71" s="26" t="s">
        <v>782</v>
      </c>
      <c r="C71" s="174">
        <v>0</v>
      </c>
      <c r="D71" s="140">
        <v>2.0630000000000002</v>
      </c>
      <c r="E71" s="141">
        <v>7.8E-2</v>
      </c>
      <c r="F71" s="142">
        <v>1.0999999999999999E-2</v>
      </c>
      <c r="G71" s="169">
        <v>1.1399999999999999</v>
      </c>
      <c r="H71" s="169">
        <v>3.5</v>
      </c>
      <c r="I71" s="173">
        <v>3.5</v>
      </c>
      <c r="J71" s="42">
        <v>0.253</v>
      </c>
    </row>
    <row r="72" spans="1:10" ht="27.75" customHeight="1" x14ac:dyDescent="0.2">
      <c r="A72" s="167" t="s">
        <v>551</v>
      </c>
      <c r="B72" s="26" t="s">
        <v>783</v>
      </c>
      <c r="C72" s="174">
        <v>0</v>
      </c>
      <c r="D72" s="140">
        <v>3.226</v>
      </c>
      <c r="E72" s="141">
        <v>0.246</v>
      </c>
      <c r="F72" s="142">
        <v>8.0000000000000002E-3</v>
      </c>
      <c r="G72" s="169">
        <v>8.11</v>
      </c>
      <c r="H72" s="169">
        <v>6.09</v>
      </c>
      <c r="I72" s="173">
        <v>6.09</v>
      </c>
      <c r="J72" s="42">
        <v>0.22</v>
      </c>
    </row>
    <row r="73" spans="1:10" ht="27.75" customHeight="1" x14ac:dyDescent="0.2">
      <c r="A73" s="167" t="s">
        <v>552</v>
      </c>
      <c r="B73" s="26" t="s">
        <v>784</v>
      </c>
      <c r="C73" s="174">
        <v>0</v>
      </c>
      <c r="D73" s="140">
        <v>1.204</v>
      </c>
      <c r="E73" s="141">
        <v>0</v>
      </c>
      <c r="F73" s="142">
        <v>0</v>
      </c>
      <c r="G73" s="169">
        <v>0</v>
      </c>
      <c r="H73" s="169">
        <v>6.09</v>
      </c>
      <c r="I73" s="173">
        <v>6.09</v>
      </c>
      <c r="J73" s="42">
        <v>0.22</v>
      </c>
    </row>
    <row r="74" spans="1:10" ht="27.75" customHeight="1" x14ac:dyDescent="0.2">
      <c r="A74" s="167" t="s">
        <v>553</v>
      </c>
      <c r="B74" s="26" t="s">
        <v>785</v>
      </c>
      <c r="C74" s="174">
        <v>0</v>
      </c>
      <c r="D74" s="140">
        <v>1.165</v>
      </c>
      <c r="E74" s="141">
        <v>0</v>
      </c>
      <c r="F74" s="142">
        <v>0</v>
      </c>
      <c r="G74" s="169">
        <v>0</v>
      </c>
      <c r="H74" s="169">
        <v>6.09</v>
      </c>
      <c r="I74" s="173">
        <v>6.09</v>
      </c>
      <c r="J74" s="42">
        <v>0.22</v>
      </c>
    </row>
    <row r="75" spans="1:10" ht="27.75" customHeight="1" x14ac:dyDescent="0.2">
      <c r="A75" s="167" t="s">
        <v>554</v>
      </c>
      <c r="B75" s="26" t="s">
        <v>786</v>
      </c>
      <c r="C75" s="174">
        <v>0</v>
      </c>
      <c r="D75" s="140">
        <v>1.123</v>
      </c>
      <c r="E75" s="141">
        <v>0</v>
      </c>
      <c r="F75" s="142">
        <v>0</v>
      </c>
      <c r="G75" s="169">
        <v>0</v>
      </c>
      <c r="H75" s="169">
        <v>6.09</v>
      </c>
      <c r="I75" s="173">
        <v>6.09</v>
      </c>
      <c r="J75" s="42">
        <v>0.22</v>
      </c>
    </row>
    <row r="76" spans="1:10" ht="27.75" customHeight="1" x14ac:dyDescent="0.2">
      <c r="A76" s="167" t="s">
        <v>555</v>
      </c>
      <c r="B76" s="26" t="s">
        <v>787</v>
      </c>
      <c r="C76" s="174">
        <v>0</v>
      </c>
      <c r="D76" s="140">
        <v>1.0760000000000001</v>
      </c>
      <c r="E76" s="141">
        <v>0</v>
      </c>
      <c r="F76" s="142">
        <v>0</v>
      </c>
      <c r="G76" s="169">
        <v>0</v>
      </c>
      <c r="H76" s="169">
        <v>6.09</v>
      </c>
      <c r="I76" s="173">
        <v>6.09</v>
      </c>
      <c r="J76" s="42">
        <v>0.22</v>
      </c>
    </row>
    <row r="77" spans="1:10" ht="27.75" customHeight="1" x14ac:dyDescent="0.2">
      <c r="A77" s="167" t="s">
        <v>556</v>
      </c>
      <c r="B77" s="26" t="s">
        <v>788</v>
      </c>
      <c r="C77" s="174">
        <v>0</v>
      </c>
      <c r="D77" s="140">
        <v>2.6030000000000002</v>
      </c>
      <c r="E77" s="141">
        <v>0.19800000000000001</v>
      </c>
      <c r="F77" s="142">
        <v>6.0000000000000001E-3</v>
      </c>
      <c r="G77" s="169">
        <v>91.23</v>
      </c>
      <c r="H77" s="169">
        <v>6.95</v>
      </c>
      <c r="I77" s="173">
        <v>6.95</v>
      </c>
      <c r="J77" s="42">
        <v>0.185</v>
      </c>
    </row>
    <row r="78" spans="1:10" ht="27.75" customHeight="1" x14ac:dyDescent="0.2">
      <c r="A78" s="167" t="s">
        <v>557</v>
      </c>
      <c r="B78" s="26" t="s">
        <v>789</v>
      </c>
      <c r="C78" s="174">
        <v>0</v>
      </c>
      <c r="D78" s="140">
        <v>0.17399999999999999</v>
      </c>
      <c r="E78" s="141">
        <v>0</v>
      </c>
      <c r="F78" s="142">
        <v>0</v>
      </c>
      <c r="G78" s="169">
        <v>0</v>
      </c>
      <c r="H78" s="169">
        <v>6.95</v>
      </c>
      <c r="I78" s="173">
        <v>6.95</v>
      </c>
      <c r="J78" s="42">
        <v>0.185</v>
      </c>
    </row>
    <row r="79" spans="1:10" ht="27.75" customHeight="1" x14ac:dyDescent="0.2">
      <c r="A79" s="167" t="s">
        <v>558</v>
      </c>
      <c r="B79" s="26" t="s">
        <v>790</v>
      </c>
      <c r="C79" s="174">
        <v>0</v>
      </c>
      <c r="D79" s="140">
        <v>7.0000000000000001E-3</v>
      </c>
      <c r="E79" s="141">
        <v>0</v>
      </c>
      <c r="F79" s="142">
        <v>0</v>
      </c>
      <c r="G79" s="169">
        <v>0</v>
      </c>
      <c r="H79" s="169">
        <v>6.95</v>
      </c>
      <c r="I79" s="173">
        <v>6.95</v>
      </c>
      <c r="J79" s="42">
        <v>0.185</v>
      </c>
    </row>
    <row r="80" spans="1:10" ht="27.75" customHeight="1" x14ac:dyDescent="0.2">
      <c r="A80" s="167" t="s">
        <v>559</v>
      </c>
      <c r="B80" s="26" t="s">
        <v>791</v>
      </c>
      <c r="C80" s="174">
        <v>0</v>
      </c>
      <c r="D80" s="140">
        <v>7.8E-2</v>
      </c>
      <c r="E80" s="141">
        <v>0</v>
      </c>
      <c r="F80" s="142">
        <v>0</v>
      </c>
      <c r="G80" s="169">
        <v>0</v>
      </c>
      <c r="H80" s="169">
        <v>6.95</v>
      </c>
      <c r="I80" s="173">
        <v>6.95</v>
      </c>
      <c r="J80" s="42">
        <v>0.185</v>
      </c>
    </row>
    <row r="81" spans="1:10" ht="27.75" customHeight="1" x14ac:dyDescent="0.2">
      <c r="A81" s="167" t="s">
        <v>560</v>
      </c>
      <c r="B81" s="26" t="s">
        <v>792</v>
      </c>
      <c r="C81" s="174">
        <v>0</v>
      </c>
      <c r="D81" s="140">
        <v>1.6E-2</v>
      </c>
      <c r="E81" s="141">
        <v>0</v>
      </c>
      <c r="F81" s="142">
        <v>0</v>
      </c>
      <c r="G81" s="169">
        <v>0</v>
      </c>
      <c r="H81" s="169">
        <v>6.95</v>
      </c>
      <c r="I81" s="173">
        <v>6.95</v>
      </c>
      <c r="J81" s="42">
        <v>0.185</v>
      </c>
    </row>
    <row r="82" spans="1:10" ht="27.75" customHeight="1" x14ac:dyDescent="0.2">
      <c r="A82" s="167" t="s">
        <v>411</v>
      </c>
      <c r="B82" s="26" t="s">
        <v>793</v>
      </c>
      <c r="C82" s="174" t="s">
        <v>723</v>
      </c>
      <c r="D82" s="143">
        <v>20.312000000000001</v>
      </c>
      <c r="E82" s="144">
        <v>1.2969999999999999</v>
      </c>
      <c r="F82" s="142">
        <v>0.215</v>
      </c>
      <c r="G82" s="170"/>
      <c r="H82" s="170"/>
      <c r="I82" s="172"/>
      <c r="J82" s="43"/>
    </row>
    <row r="83" spans="1:10" ht="27.75" customHeight="1" x14ac:dyDescent="0.2">
      <c r="A83" s="167" t="s">
        <v>412</v>
      </c>
      <c r="B83" s="26" t="s">
        <v>794</v>
      </c>
      <c r="C83" s="174" t="s">
        <v>1472</v>
      </c>
      <c r="D83" s="140">
        <v>-5.1609999999999996</v>
      </c>
      <c r="E83" s="141">
        <v>-0.35199999999999998</v>
      </c>
      <c r="F83" s="142">
        <v>-0.03</v>
      </c>
      <c r="G83" s="169">
        <v>0</v>
      </c>
      <c r="H83" s="170"/>
      <c r="I83" s="172"/>
      <c r="J83" s="43"/>
    </row>
    <row r="84" spans="1:10" ht="27.75" customHeight="1" x14ac:dyDescent="0.2">
      <c r="A84" s="167" t="s">
        <v>413</v>
      </c>
      <c r="B84" s="26" t="s">
        <v>795</v>
      </c>
      <c r="C84" s="174">
        <v>0</v>
      </c>
      <c r="D84" s="140">
        <v>-4.74</v>
      </c>
      <c r="E84" s="141">
        <v>-0.33</v>
      </c>
      <c r="F84" s="142">
        <v>-2.4E-2</v>
      </c>
      <c r="G84" s="169">
        <v>0</v>
      </c>
      <c r="H84" s="170"/>
      <c r="I84" s="172"/>
      <c r="J84" s="43"/>
    </row>
    <row r="85" spans="1:10" ht="27.75" customHeight="1" x14ac:dyDescent="0.2">
      <c r="A85" s="167" t="s">
        <v>414</v>
      </c>
      <c r="B85" s="26" t="s">
        <v>796</v>
      </c>
      <c r="C85" s="174">
        <v>0</v>
      </c>
      <c r="D85" s="140">
        <v>-5.1609999999999996</v>
      </c>
      <c r="E85" s="141">
        <v>-0.35199999999999998</v>
      </c>
      <c r="F85" s="142">
        <v>-0.03</v>
      </c>
      <c r="G85" s="169">
        <v>0</v>
      </c>
      <c r="H85" s="170"/>
      <c r="I85" s="172"/>
      <c r="J85" s="42">
        <v>0.32700000000000001</v>
      </c>
    </row>
    <row r="86" spans="1:10" ht="27.75" customHeight="1" x14ac:dyDescent="0.2">
      <c r="A86" s="167" t="s">
        <v>415</v>
      </c>
      <c r="B86" s="26" t="s">
        <v>797</v>
      </c>
      <c r="C86" s="174">
        <v>0</v>
      </c>
      <c r="D86" s="140">
        <v>-4.74</v>
      </c>
      <c r="E86" s="141">
        <v>-0.33</v>
      </c>
      <c r="F86" s="142">
        <v>-2.4E-2</v>
      </c>
      <c r="G86" s="169">
        <v>0</v>
      </c>
      <c r="H86" s="170"/>
      <c r="I86" s="172"/>
      <c r="J86" s="42">
        <v>0.28899999999999998</v>
      </c>
    </row>
    <row r="87" spans="1:10" ht="27.75" customHeight="1" x14ac:dyDescent="0.2">
      <c r="A87" s="167" t="s">
        <v>416</v>
      </c>
      <c r="B87" s="26" t="s">
        <v>798</v>
      </c>
      <c r="C87" s="174">
        <v>0</v>
      </c>
      <c r="D87" s="140">
        <v>-4.0940000000000003</v>
      </c>
      <c r="E87" s="141">
        <v>-0.313</v>
      </c>
      <c r="F87" s="142">
        <v>-0.01</v>
      </c>
      <c r="G87" s="169">
        <v>8.5500000000000007</v>
      </c>
      <c r="H87" s="170"/>
      <c r="I87" s="172"/>
      <c r="J87" s="42">
        <v>0.33800000000000002</v>
      </c>
    </row>
    <row r="88" spans="1:10" ht="27.75" customHeight="1" x14ac:dyDescent="0.2">
      <c r="A88" s="167" t="s">
        <v>602</v>
      </c>
      <c r="B88" s="26" t="s">
        <v>799</v>
      </c>
      <c r="C88" s="174" t="s">
        <v>716</v>
      </c>
      <c r="D88" s="140">
        <v>4.016</v>
      </c>
      <c r="E88" s="141">
        <v>0.18</v>
      </c>
      <c r="F88" s="142">
        <v>0</v>
      </c>
      <c r="G88" s="169">
        <v>0</v>
      </c>
      <c r="H88" s="170"/>
      <c r="I88" s="172"/>
      <c r="J88" s="43"/>
    </row>
    <row r="89" spans="1:10" ht="27.75" customHeight="1" x14ac:dyDescent="0.2">
      <c r="A89" s="167" t="s">
        <v>628</v>
      </c>
      <c r="B89" s="26" t="s">
        <v>800</v>
      </c>
      <c r="C89" s="174">
        <v>2</v>
      </c>
      <c r="D89" s="140">
        <v>4.1159999999999997</v>
      </c>
      <c r="E89" s="141">
        <v>0.28100000000000003</v>
      </c>
      <c r="F89" s="142">
        <v>2.4E-2</v>
      </c>
      <c r="G89" s="170"/>
      <c r="H89" s="170"/>
      <c r="I89" s="172"/>
      <c r="J89" s="43"/>
    </row>
    <row r="90" spans="1:10" ht="27.75" customHeight="1" x14ac:dyDescent="0.2">
      <c r="A90" s="167" t="s">
        <v>603</v>
      </c>
      <c r="B90" s="26" t="s">
        <v>801</v>
      </c>
      <c r="C90" s="174" t="s">
        <v>717</v>
      </c>
      <c r="D90" s="140">
        <v>3.6429999999999998</v>
      </c>
      <c r="E90" s="141">
        <v>0.248</v>
      </c>
      <c r="F90" s="142">
        <v>2.1000000000000001E-2</v>
      </c>
      <c r="G90" s="169">
        <v>2.16</v>
      </c>
      <c r="H90" s="170"/>
      <c r="I90" s="172"/>
      <c r="J90" s="43"/>
    </row>
    <row r="91" spans="1:10" ht="27.75" customHeight="1" x14ac:dyDescent="0.2">
      <c r="A91" s="167" t="s">
        <v>604</v>
      </c>
      <c r="B91" s="26" t="s">
        <v>802</v>
      </c>
      <c r="C91" s="174" t="s">
        <v>717</v>
      </c>
      <c r="D91" s="140">
        <v>3.5920000000000001</v>
      </c>
      <c r="E91" s="141">
        <v>0.19700000000000001</v>
      </c>
      <c r="F91" s="142">
        <v>0</v>
      </c>
      <c r="G91" s="169">
        <v>0</v>
      </c>
      <c r="H91" s="170"/>
      <c r="I91" s="172"/>
      <c r="J91" s="43"/>
    </row>
    <row r="92" spans="1:10" ht="27.75" customHeight="1" x14ac:dyDescent="0.2">
      <c r="A92" s="167" t="s">
        <v>605</v>
      </c>
      <c r="B92" s="26" t="s">
        <v>803</v>
      </c>
      <c r="C92" s="174" t="s">
        <v>717</v>
      </c>
      <c r="D92" s="140">
        <v>3.14</v>
      </c>
      <c r="E92" s="141">
        <v>0</v>
      </c>
      <c r="F92" s="142">
        <v>0</v>
      </c>
      <c r="G92" s="169">
        <v>0</v>
      </c>
      <c r="H92" s="170"/>
      <c r="I92" s="172"/>
      <c r="J92" s="43"/>
    </row>
    <row r="93" spans="1:10" ht="27.75" customHeight="1" x14ac:dyDescent="0.2">
      <c r="A93" s="167" t="s">
        <v>606</v>
      </c>
      <c r="B93" s="26" t="s">
        <v>804</v>
      </c>
      <c r="C93" s="174" t="s">
        <v>717</v>
      </c>
      <c r="D93" s="140">
        <v>2.9460000000000002</v>
      </c>
      <c r="E93" s="141">
        <v>0</v>
      </c>
      <c r="F93" s="142">
        <v>0</v>
      </c>
      <c r="G93" s="169">
        <v>0</v>
      </c>
      <c r="H93" s="170"/>
      <c r="I93" s="172"/>
      <c r="J93" s="43"/>
    </row>
    <row r="94" spans="1:10" ht="27.75" customHeight="1" x14ac:dyDescent="0.2">
      <c r="A94" s="167" t="s">
        <v>607</v>
      </c>
      <c r="B94" s="26" t="s">
        <v>805</v>
      </c>
      <c r="C94" s="174" t="s">
        <v>717</v>
      </c>
      <c r="D94" s="140">
        <v>2.8149999999999999</v>
      </c>
      <c r="E94" s="141">
        <v>0</v>
      </c>
      <c r="F94" s="142">
        <v>0</v>
      </c>
      <c r="G94" s="169">
        <v>0</v>
      </c>
      <c r="H94" s="170"/>
      <c r="I94" s="172"/>
      <c r="J94" s="43"/>
    </row>
    <row r="95" spans="1:10" ht="27.75" customHeight="1" x14ac:dyDescent="0.2">
      <c r="A95" s="167" t="s">
        <v>417</v>
      </c>
      <c r="B95" s="26" t="s">
        <v>806</v>
      </c>
      <c r="C95" s="174">
        <v>4</v>
      </c>
      <c r="D95" s="140">
        <v>3.6429999999999998</v>
      </c>
      <c r="E95" s="141">
        <v>0.248</v>
      </c>
      <c r="F95" s="142">
        <v>2.1000000000000001E-2</v>
      </c>
      <c r="G95" s="170"/>
      <c r="H95" s="170"/>
      <c r="I95" s="172"/>
      <c r="J95" s="43"/>
    </row>
    <row r="96" spans="1:10" ht="27.75" customHeight="1" x14ac:dyDescent="0.2">
      <c r="A96" s="167" t="s">
        <v>531</v>
      </c>
      <c r="B96" s="26" t="s">
        <v>807</v>
      </c>
      <c r="C96" s="174">
        <v>0</v>
      </c>
      <c r="D96" s="140">
        <v>2.7330000000000001</v>
      </c>
      <c r="E96" s="141">
        <v>0.193</v>
      </c>
      <c r="F96" s="142">
        <v>1.2999999999999999E-2</v>
      </c>
      <c r="G96" s="169">
        <v>5.26</v>
      </c>
      <c r="H96" s="169">
        <v>2.67</v>
      </c>
      <c r="I96" s="173">
        <v>2.67</v>
      </c>
      <c r="J96" s="42">
        <v>0.192</v>
      </c>
    </row>
    <row r="97" spans="1:10" ht="27.75" customHeight="1" x14ac:dyDescent="0.2">
      <c r="A97" s="167" t="s">
        <v>532</v>
      </c>
      <c r="B97" s="26" t="s">
        <v>808</v>
      </c>
      <c r="C97" s="174">
        <v>0</v>
      </c>
      <c r="D97" s="140">
        <v>1.639</v>
      </c>
      <c r="E97" s="141">
        <v>0.06</v>
      </c>
      <c r="F97" s="142">
        <v>8.9999999999999993E-3</v>
      </c>
      <c r="G97" s="169">
        <v>0.87</v>
      </c>
      <c r="H97" s="169">
        <v>2.67</v>
      </c>
      <c r="I97" s="173">
        <v>2.67</v>
      </c>
      <c r="J97" s="42">
        <v>0.192</v>
      </c>
    </row>
    <row r="98" spans="1:10" ht="27.75" customHeight="1" x14ac:dyDescent="0.2">
      <c r="A98" s="167" t="s">
        <v>533</v>
      </c>
      <c r="B98" s="26" t="s">
        <v>809</v>
      </c>
      <c r="C98" s="174">
        <v>0</v>
      </c>
      <c r="D98" s="140">
        <v>1.6180000000000001</v>
      </c>
      <c r="E98" s="141">
        <v>0.06</v>
      </c>
      <c r="F98" s="142">
        <v>8.9999999999999993E-3</v>
      </c>
      <c r="G98" s="169">
        <v>0.87</v>
      </c>
      <c r="H98" s="169">
        <v>2.67</v>
      </c>
      <c r="I98" s="173">
        <v>2.67</v>
      </c>
      <c r="J98" s="42">
        <v>0.192</v>
      </c>
    </row>
    <row r="99" spans="1:10" ht="27.75" customHeight="1" x14ac:dyDescent="0.2">
      <c r="A99" s="167" t="s">
        <v>534</v>
      </c>
      <c r="B99" s="26" t="s">
        <v>810</v>
      </c>
      <c r="C99" s="174">
        <v>0</v>
      </c>
      <c r="D99" s="140">
        <v>1.595</v>
      </c>
      <c r="E99" s="141">
        <v>0.06</v>
      </c>
      <c r="F99" s="142">
        <v>8.9999999999999993E-3</v>
      </c>
      <c r="G99" s="169">
        <v>0.87</v>
      </c>
      <c r="H99" s="169">
        <v>2.67</v>
      </c>
      <c r="I99" s="173">
        <v>2.67</v>
      </c>
      <c r="J99" s="42">
        <v>0.192</v>
      </c>
    </row>
    <row r="100" spans="1:10" ht="27.75" customHeight="1" x14ac:dyDescent="0.2">
      <c r="A100" s="167" t="s">
        <v>535</v>
      </c>
      <c r="B100" s="26" t="s">
        <v>811</v>
      </c>
      <c r="C100" s="174">
        <v>0</v>
      </c>
      <c r="D100" s="140">
        <v>1.57</v>
      </c>
      <c r="E100" s="141">
        <v>0.06</v>
      </c>
      <c r="F100" s="142">
        <v>8.9999999999999993E-3</v>
      </c>
      <c r="G100" s="169">
        <v>0.87</v>
      </c>
      <c r="H100" s="169">
        <v>2.67</v>
      </c>
      <c r="I100" s="173">
        <v>2.67</v>
      </c>
      <c r="J100" s="42">
        <v>0.192</v>
      </c>
    </row>
    <row r="101" spans="1:10" ht="27.75" customHeight="1" x14ac:dyDescent="0.2">
      <c r="A101" s="167" t="s">
        <v>536</v>
      </c>
      <c r="B101" s="26" t="s">
        <v>812</v>
      </c>
      <c r="C101" s="174">
        <v>0</v>
      </c>
      <c r="D101" s="140">
        <v>2.4540000000000002</v>
      </c>
      <c r="E101" s="141">
        <v>0.187</v>
      </c>
      <c r="F101" s="142">
        <v>6.0000000000000001E-3</v>
      </c>
      <c r="G101" s="169">
        <v>6.17</v>
      </c>
      <c r="H101" s="169">
        <v>4.6399999999999997</v>
      </c>
      <c r="I101" s="173">
        <v>4.6399999999999997</v>
      </c>
      <c r="J101" s="42">
        <v>0.16800000000000001</v>
      </c>
    </row>
    <row r="102" spans="1:10" ht="27.75" customHeight="1" x14ac:dyDescent="0.2">
      <c r="A102" s="167" t="s">
        <v>537</v>
      </c>
      <c r="B102" s="26" t="s">
        <v>813</v>
      </c>
      <c r="C102" s="174">
        <v>0</v>
      </c>
      <c r="D102" s="140">
        <v>0.91600000000000004</v>
      </c>
      <c r="E102" s="141">
        <v>0</v>
      </c>
      <c r="F102" s="142">
        <v>0</v>
      </c>
      <c r="G102" s="169">
        <v>0</v>
      </c>
      <c r="H102" s="169">
        <v>4.6399999999999997</v>
      </c>
      <c r="I102" s="173">
        <v>4.6399999999999997</v>
      </c>
      <c r="J102" s="42">
        <v>0.16800000000000001</v>
      </c>
    </row>
    <row r="103" spans="1:10" ht="27.75" customHeight="1" x14ac:dyDescent="0.2">
      <c r="A103" s="167" t="s">
        <v>538</v>
      </c>
      <c r="B103" s="26" t="s">
        <v>814</v>
      </c>
      <c r="C103" s="174">
        <v>0</v>
      </c>
      <c r="D103" s="140">
        <v>0.88700000000000001</v>
      </c>
      <c r="E103" s="141">
        <v>0</v>
      </c>
      <c r="F103" s="142">
        <v>0</v>
      </c>
      <c r="G103" s="169">
        <v>0</v>
      </c>
      <c r="H103" s="169">
        <v>4.6399999999999997</v>
      </c>
      <c r="I103" s="173">
        <v>4.6399999999999997</v>
      </c>
      <c r="J103" s="42">
        <v>0.16800000000000001</v>
      </c>
    </row>
    <row r="104" spans="1:10" ht="27.75" customHeight="1" x14ac:dyDescent="0.2">
      <c r="A104" s="167" t="s">
        <v>539</v>
      </c>
      <c r="B104" s="26" t="s">
        <v>815</v>
      </c>
      <c r="C104" s="174">
        <v>0</v>
      </c>
      <c r="D104" s="140">
        <v>0.85399999999999998</v>
      </c>
      <c r="E104" s="141">
        <v>0</v>
      </c>
      <c r="F104" s="142">
        <v>0</v>
      </c>
      <c r="G104" s="169">
        <v>0</v>
      </c>
      <c r="H104" s="169">
        <v>4.6399999999999997</v>
      </c>
      <c r="I104" s="173">
        <v>4.6399999999999997</v>
      </c>
      <c r="J104" s="42">
        <v>0.16800000000000001</v>
      </c>
    </row>
    <row r="105" spans="1:10" ht="27.75" customHeight="1" x14ac:dyDescent="0.2">
      <c r="A105" s="167" t="s">
        <v>540</v>
      </c>
      <c r="B105" s="26" t="s">
        <v>816</v>
      </c>
      <c r="C105" s="174">
        <v>0</v>
      </c>
      <c r="D105" s="140">
        <v>0.81899999999999995</v>
      </c>
      <c r="E105" s="141">
        <v>0</v>
      </c>
      <c r="F105" s="142">
        <v>0</v>
      </c>
      <c r="G105" s="169">
        <v>0</v>
      </c>
      <c r="H105" s="169">
        <v>4.6399999999999997</v>
      </c>
      <c r="I105" s="173">
        <v>4.6399999999999997</v>
      </c>
      <c r="J105" s="42">
        <v>0.16800000000000001</v>
      </c>
    </row>
    <row r="106" spans="1:10" ht="27.75" customHeight="1" x14ac:dyDescent="0.2">
      <c r="A106" s="167" t="s">
        <v>541</v>
      </c>
      <c r="B106" s="26" t="s">
        <v>817</v>
      </c>
      <c r="C106" s="174">
        <v>0</v>
      </c>
      <c r="D106" s="140">
        <v>1.98</v>
      </c>
      <c r="E106" s="141">
        <v>0.151</v>
      </c>
      <c r="F106" s="142">
        <v>5.0000000000000001E-3</v>
      </c>
      <c r="G106" s="169">
        <v>69.41</v>
      </c>
      <c r="H106" s="169">
        <v>5.29</v>
      </c>
      <c r="I106" s="173">
        <v>5.29</v>
      </c>
      <c r="J106" s="42">
        <v>0.14099999999999999</v>
      </c>
    </row>
    <row r="107" spans="1:10" ht="27.75" customHeight="1" x14ac:dyDescent="0.2">
      <c r="A107" s="167" t="s">
        <v>542</v>
      </c>
      <c r="B107" s="26" t="s">
        <v>818</v>
      </c>
      <c r="C107" s="174">
        <v>0</v>
      </c>
      <c r="D107" s="140">
        <v>0.13200000000000001</v>
      </c>
      <c r="E107" s="141">
        <v>0</v>
      </c>
      <c r="F107" s="142">
        <v>0</v>
      </c>
      <c r="G107" s="169">
        <v>0</v>
      </c>
      <c r="H107" s="169">
        <v>5.29</v>
      </c>
      <c r="I107" s="173">
        <v>5.29</v>
      </c>
      <c r="J107" s="42">
        <v>0.14099999999999999</v>
      </c>
    </row>
    <row r="108" spans="1:10" ht="27.75" customHeight="1" x14ac:dyDescent="0.2">
      <c r="A108" s="167" t="s">
        <v>543</v>
      </c>
      <c r="B108" s="26" t="s">
        <v>819</v>
      </c>
      <c r="C108" s="174">
        <v>0</v>
      </c>
      <c r="D108" s="140">
        <v>5.0000000000000001E-3</v>
      </c>
      <c r="E108" s="141">
        <v>0</v>
      </c>
      <c r="F108" s="142">
        <v>0</v>
      </c>
      <c r="G108" s="169">
        <v>0</v>
      </c>
      <c r="H108" s="169">
        <v>5.29</v>
      </c>
      <c r="I108" s="173">
        <v>5.29</v>
      </c>
      <c r="J108" s="42">
        <v>0.14099999999999999</v>
      </c>
    </row>
    <row r="109" spans="1:10" ht="27.75" customHeight="1" x14ac:dyDescent="0.2">
      <c r="A109" s="167" t="s">
        <v>544</v>
      </c>
      <c r="B109" s="26" t="s">
        <v>820</v>
      </c>
      <c r="C109" s="174">
        <v>0</v>
      </c>
      <c r="D109" s="140">
        <v>0.06</v>
      </c>
      <c r="E109" s="141">
        <v>0</v>
      </c>
      <c r="F109" s="142">
        <v>0</v>
      </c>
      <c r="G109" s="169">
        <v>0</v>
      </c>
      <c r="H109" s="169">
        <v>5.29</v>
      </c>
      <c r="I109" s="173">
        <v>5.29</v>
      </c>
      <c r="J109" s="42">
        <v>0.14099999999999999</v>
      </c>
    </row>
    <row r="110" spans="1:10" ht="27.75" customHeight="1" x14ac:dyDescent="0.2">
      <c r="A110" s="167" t="s">
        <v>545</v>
      </c>
      <c r="B110" s="26" t="s">
        <v>821</v>
      </c>
      <c r="C110" s="174">
        <v>0</v>
      </c>
      <c r="D110" s="140">
        <v>1.2E-2</v>
      </c>
      <c r="E110" s="141">
        <v>0</v>
      </c>
      <c r="F110" s="142">
        <v>0</v>
      </c>
      <c r="G110" s="169">
        <v>0</v>
      </c>
      <c r="H110" s="169">
        <v>5.29</v>
      </c>
      <c r="I110" s="173">
        <v>5.29</v>
      </c>
      <c r="J110" s="42">
        <v>0.14099999999999999</v>
      </c>
    </row>
    <row r="111" spans="1:10" ht="27.75" customHeight="1" x14ac:dyDescent="0.2">
      <c r="A111" s="167" t="s">
        <v>418</v>
      </c>
      <c r="B111" s="26" t="s">
        <v>822</v>
      </c>
      <c r="C111" s="174" t="s">
        <v>723</v>
      </c>
      <c r="D111" s="143">
        <v>15.454000000000001</v>
      </c>
      <c r="E111" s="144">
        <v>0.98699999999999999</v>
      </c>
      <c r="F111" s="142">
        <v>0.16400000000000001</v>
      </c>
      <c r="G111" s="170"/>
      <c r="H111" s="170"/>
      <c r="I111" s="172"/>
      <c r="J111" s="43"/>
    </row>
    <row r="112" spans="1:10" ht="27.75" customHeight="1" x14ac:dyDescent="0.2">
      <c r="A112" s="167" t="s">
        <v>419</v>
      </c>
      <c r="B112" s="26" t="s">
        <v>823</v>
      </c>
      <c r="C112" s="174" t="s">
        <v>1472</v>
      </c>
      <c r="D112" s="140">
        <v>-3.927</v>
      </c>
      <c r="E112" s="141">
        <v>-0.26800000000000002</v>
      </c>
      <c r="F112" s="142">
        <v>-2.1999999999999999E-2</v>
      </c>
      <c r="G112" s="169">
        <v>0</v>
      </c>
      <c r="H112" s="170"/>
      <c r="I112" s="172"/>
      <c r="J112" s="43"/>
    </row>
    <row r="113" spans="1:10" ht="27.75" customHeight="1" x14ac:dyDescent="0.2">
      <c r="A113" s="167" t="s">
        <v>420</v>
      </c>
      <c r="B113" s="26" t="s">
        <v>824</v>
      </c>
      <c r="C113" s="174">
        <v>0</v>
      </c>
      <c r="D113" s="140">
        <v>-3.6059999999999999</v>
      </c>
      <c r="E113" s="141">
        <v>-0.251</v>
      </c>
      <c r="F113" s="142">
        <v>-1.7999999999999999E-2</v>
      </c>
      <c r="G113" s="169">
        <v>0</v>
      </c>
      <c r="H113" s="170"/>
      <c r="I113" s="172"/>
      <c r="J113" s="43"/>
    </row>
    <row r="114" spans="1:10" ht="27.75" customHeight="1" x14ac:dyDescent="0.2">
      <c r="A114" s="167" t="s">
        <v>421</v>
      </c>
      <c r="B114" s="26" t="s">
        <v>825</v>
      </c>
      <c r="C114" s="174">
        <v>0</v>
      </c>
      <c r="D114" s="140">
        <v>-3.927</v>
      </c>
      <c r="E114" s="141">
        <v>-0.26800000000000002</v>
      </c>
      <c r="F114" s="142">
        <v>-2.1999999999999999E-2</v>
      </c>
      <c r="G114" s="169">
        <v>0</v>
      </c>
      <c r="H114" s="170"/>
      <c r="I114" s="172"/>
      <c r="J114" s="42">
        <v>0.249</v>
      </c>
    </row>
    <row r="115" spans="1:10" ht="27.75" customHeight="1" x14ac:dyDescent="0.2">
      <c r="A115" s="167" t="s">
        <v>422</v>
      </c>
      <c r="B115" s="26" t="s">
        <v>826</v>
      </c>
      <c r="C115" s="174">
        <v>0</v>
      </c>
      <c r="D115" s="140">
        <v>-3.6059999999999999</v>
      </c>
      <c r="E115" s="141">
        <v>-0.251</v>
      </c>
      <c r="F115" s="142">
        <v>-1.7999999999999999E-2</v>
      </c>
      <c r="G115" s="169">
        <v>0</v>
      </c>
      <c r="H115" s="170"/>
      <c r="I115" s="172"/>
      <c r="J115" s="42">
        <v>0.22</v>
      </c>
    </row>
    <row r="116" spans="1:10" ht="27.75" customHeight="1" x14ac:dyDescent="0.2">
      <c r="A116" s="167" t="s">
        <v>423</v>
      </c>
      <c r="B116" s="26" t="s">
        <v>827</v>
      </c>
      <c r="C116" s="174">
        <v>0</v>
      </c>
      <c r="D116" s="140">
        <v>-3.1150000000000002</v>
      </c>
      <c r="E116" s="141">
        <v>-0.23799999999999999</v>
      </c>
      <c r="F116" s="142">
        <v>-8.0000000000000002E-3</v>
      </c>
      <c r="G116" s="169">
        <v>6.5</v>
      </c>
      <c r="H116" s="170"/>
      <c r="I116" s="172"/>
      <c r="J116" s="42">
        <v>0.25700000000000001</v>
      </c>
    </row>
    <row r="117" spans="1:10" ht="27.75" customHeight="1" x14ac:dyDescent="0.2">
      <c r="A117" s="167" t="s">
        <v>608</v>
      </c>
      <c r="B117" s="26" t="s">
        <v>828</v>
      </c>
      <c r="C117" s="174" t="s">
        <v>716</v>
      </c>
      <c r="D117" s="140">
        <v>2.4319999999999999</v>
      </c>
      <c r="E117" s="141">
        <v>0.109</v>
      </c>
      <c r="F117" s="142">
        <v>0</v>
      </c>
      <c r="G117" s="169">
        <v>0</v>
      </c>
      <c r="H117" s="170"/>
      <c r="I117" s="172"/>
      <c r="J117" s="43"/>
    </row>
    <row r="118" spans="1:10" ht="27.75" customHeight="1" x14ac:dyDescent="0.2">
      <c r="A118" s="167" t="s">
        <v>629</v>
      </c>
      <c r="B118" s="26" t="s">
        <v>829</v>
      </c>
      <c r="C118" s="174">
        <v>2</v>
      </c>
      <c r="D118" s="140">
        <v>2.4929999999999999</v>
      </c>
      <c r="E118" s="141">
        <v>0.17</v>
      </c>
      <c r="F118" s="142">
        <v>1.4E-2</v>
      </c>
      <c r="G118" s="170"/>
      <c r="H118" s="170"/>
      <c r="I118" s="172"/>
      <c r="J118" s="43"/>
    </row>
    <row r="119" spans="1:10" ht="27.75" customHeight="1" x14ac:dyDescent="0.2">
      <c r="A119" s="167" t="s">
        <v>609</v>
      </c>
      <c r="B119" s="26" t="s">
        <v>830</v>
      </c>
      <c r="C119" s="174" t="s">
        <v>717</v>
      </c>
      <c r="D119" s="140">
        <v>2.2069999999999999</v>
      </c>
      <c r="E119" s="141">
        <v>0.15</v>
      </c>
      <c r="F119" s="142">
        <v>1.2999999999999999E-2</v>
      </c>
      <c r="G119" s="169">
        <v>1.31</v>
      </c>
      <c r="H119" s="170"/>
      <c r="I119" s="172"/>
      <c r="J119" s="43"/>
    </row>
    <row r="120" spans="1:10" ht="27.75" customHeight="1" x14ac:dyDescent="0.2">
      <c r="A120" s="167" t="s">
        <v>610</v>
      </c>
      <c r="B120" s="26" t="s">
        <v>831</v>
      </c>
      <c r="C120" s="174" t="s">
        <v>717</v>
      </c>
      <c r="D120" s="140">
        <v>2.1760000000000002</v>
      </c>
      <c r="E120" s="141">
        <v>0.11899999999999999</v>
      </c>
      <c r="F120" s="142">
        <v>0</v>
      </c>
      <c r="G120" s="169">
        <v>0</v>
      </c>
      <c r="H120" s="170"/>
      <c r="I120" s="172"/>
      <c r="J120" s="43"/>
    </row>
    <row r="121" spans="1:10" ht="27.75" customHeight="1" x14ac:dyDescent="0.2">
      <c r="A121" s="167" t="s">
        <v>611</v>
      </c>
      <c r="B121" s="26" t="s">
        <v>832</v>
      </c>
      <c r="C121" s="174" t="s">
        <v>717</v>
      </c>
      <c r="D121" s="140">
        <v>1.9019999999999999</v>
      </c>
      <c r="E121" s="141">
        <v>0</v>
      </c>
      <c r="F121" s="142">
        <v>0</v>
      </c>
      <c r="G121" s="169">
        <v>0</v>
      </c>
      <c r="H121" s="170"/>
      <c r="I121" s="172"/>
      <c r="J121" s="43"/>
    </row>
    <row r="122" spans="1:10" ht="27.75" customHeight="1" x14ac:dyDescent="0.2">
      <c r="A122" s="167" t="s">
        <v>612</v>
      </c>
      <c r="B122" s="26" t="s">
        <v>833</v>
      </c>
      <c r="C122" s="174" t="s">
        <v>717</v>
      </c>
      <c r="D122" s="140">
        <v>1.7849999999999999</v>
      </c>
      <c r="E122" s="141">
        <v>0</v>
      </c>
      <c r="F122" s="142">
        <v>0</v>
      </c>
      <c r="G122" s="169">
        <v>0</v>
      </c>
      <c r="H122" s="170"/>
      <c r="I122" s="172"/>
      <c r="J122" s="43"/>
    </row>
    <row r="123" spans="1:10" ht="27.75" customHeight="1" x14ac:dyDescent="0.2">
      <c r="A123" s="167" t="s">
        <v>613</v>
      </c>
      <c r="B123" s="26" t="s">
        <v>834</v>
      </c>
      <c r="C123" s="174" t="s">
        <v>717</v>
      </c>
      <c r="D123" s="140">
        <v>1.7050000000000001</v>
      </c>
      <c r="E123" s="141">
        <v>0</v>
      </c>
      <c r="F123" s="142">
        <v>0</v>
      </c>
      <c r="G123" s="169">
        <v>0</v>
      </c>
      <c r="H123" s="170"/>
      <c r="I123" s="172"/>
      <c r="J123" s="43"/>
    </row>
    <row r="124" spans="1:10" ht="27.75" customHeight="1" x14ac:dyDescent="0.2">
      <c r="A124" s="167" t="s">
        <v>424</v>
      </c>
      <c r="B124" s="26" t="s">
        <v>835</v>
      </c>
      <c r="C124" s="174">
        <v>4</v>
      </c>
      <c r="D124" s="140">
        <v>2.2069999999999999</v>
      </c>
      <c r="E124" s="141">
        <v>0.15</v>
      </c>
      <c r="F124" s="142">
        <v>1.2999999999999999E-2</v>
      </c>
      <c r="G124" s="170"/>
      <c r="H124" s="170"/>
      <c r="I124" s="172"/>
      <c r="J124" s="43"/>
    </row>
    <row r="125" spans="1:10" ht="27.75" customHeight="1" x14ac:dyDescent="0.2">
      <c r="A125" s="167" t="s">
        <v>516</v>
      </c>
      <c r="B125" s="26" t="s">
        <v>836</v>
      </c>
      <c r="C125" s="174">
        <v>0</v>
      </c>
      <c r="D125" s="140">
        <v>1.6559999999999999</v>
      </c>
      <c r="E125" s="141">
        <v>0.11700000000000001</v>
      </c>
      <c r="F125" s="142">
        <v>8.0000000000000002E-3</v>
      </c>
      <c r="G125" s="169">
        <v>3.19</v>
      </c>
      <c r="H125" s="169">
        <v>1.62</v>
      </c>
      <c r="I125" s="173">
        <v>1.62</v>
      </c>
      <c r="J125" s="42">
        <v>0.11700000000000001</v>
      </c>
    </row>
    <row r="126" spans="1:10" ht="27.75" customHeight="1" x14ac:dyDescent="0.2">
      <c r="A126" s="167" t="s">
        <v>517</v>
      </c>
      <c r="B126" s="26" t="s">
        <v>837</v>
      </c>
      <c r="C126" s="174">
        <v>0</v>
      </c>
      <c r="D126" s="140">
        <v>0.99199999999999999</v>
      </c>
      <c r="E126" s="141">
        <v>3.5999999999999997E-2</v>
      </c>
      <c r="F126" s="142">
        <v>5.0000000000000001E-3</v>
      </c>
      <c r="G126" s="169">
        <v>0.53</v>
      </c>
      <c r="H126" s="169">
        <v>1.62</v>
      </c>
      <c r="I126" s="173">
        <v>1.62</v>
      </c>
      <c r="J126" s="42">
        <v>0.11700000000000001</v>
      </c>
    </row>
    <row r="127" spans="1:10" ht="27.75" customHeight="1" x14ac:dyDescent="0.2">
      <c r="A127" s="167" t="s">
        <v>518</v>
      </c>
      <c r="B127" s="26" t="s">
        <v>838</v>
      </c>
      <c r="C127" s="174">
        <v>0</v>
      </c>
      <c r="D127" s="140">
        <v>0.98</v>
      </c>
      <c r="E127" s="141">
        <v>3.5999999999999997E-2</v>
      </c>
      <c r="F127" s="142">
        <v>5.0000000000000001E-3</v>
      </c>
      <c r="G127" s="169">
        <v>0.53</v>
      </c>
      <c r="H127" s="169">
        <v>1.62</v>
      </c>
      <c r="I127" s="173">
        <v>1.62</v>
      </c>
      <c r="J127" s="42">
        <v>0.11700000000000001</v>
      </c>
    </row>
    <row r="128" spans="1:10" ht="27.75" customHeight="1" x14ac:dyDescent="0.2">
      <c r="A128" s="167" t="s">
        <v>519</v>
      </c>
      <c r="B128" s="26" t="s">
        <v>839</v>
      </c>
      <c r="C128" s="174">
        <v>0</v>
      </c>
      <c r="D128" s="140">
        <v>0.96599999999999997</v>
      </c>
      <c r="E128" s="141">
        <v>3.5999999999999997E-2</v>
      </c>
      <c r="F128" s="142">
        <v>5.0000000000000001E-3</v>
      </c>
      <c r="G128" s="169">
        <v>0.53</v>
      </c>
      <c r="H128" s="169">
        <v>1.62</v>
      </c>
      <c r="I128" s="173">
        <v>1.62</v>
      </c>
      <c r="J128" s="42">
        <v>0.11700000000000001</v>
      </c>
    </row>
    <row r="129" spans="1:10" ht="27.75" customHeight="1" x14ac:dyDescent="0.2">
      <c r="A129" s="167" t="s">
        <v>520</v>
      </c>
      <c r="B129" s="26" t="s">
        <v>840</v>
      </c>
      <c r="C129" s="174">
        <v>0</v>
      </c>
      <c r="D129" s="140">
        <v>0.95099999999999996</v>
      </c>
      <c r="E129" s="141">
        <v>3.5999999999999997E-2</v>
      </c>
      <c r="F129" s="142">
        <v>5.0000000000000001E-3</v>
      </c>
      <c r="G129" s="169">
        <v>0.53</v>
      </c>
      <c r="H129" s="169">
        <v>1.62</v>
      </c>
      <c r="I129" s="173">
        <v>1.62</v>
      </c>
      <c r="J129" s="42">
        <v>0.11700000000000001</v>
      </c>
    </row>
    <row r="130" spans="1:10" ht="27.75" customHeight="1" x14ac:dyDescent="0.2">
      <c r="A130" s="167" t="s">
        <v>521</v>
      </c>
      <c r="B130" s="26" t="s">
        <v>841</v>
      </c>
      <c r="C130" s="174">
        <v>0</v>
      </c>
      <c r="D130" s="140">
        <v>1.4870000000000001</v>
      </c>
      <c r="E130" s="141">
        <v>0.114</v>
      </c>
      <c r="F130" s="142">
        <v>4.0000000000000001E-3</v>
      </c>
      <c r="G130" s="169">
        <v>3.74</v>
      </c>
      <c r="H130" s="169">
        <v>2.81</v>
      </c>
      <c r="I130" s="173">
        <v>2.81</v>
      </c>
      <c r="J130" s="42">
        <v>0.10100000000000001</v>
      </c>
    </row>
    <row r="131" spans="1:10" ht="27.75" customHeight="1" x14ac:dyDescent="0.2">
      <c r="A131" s="167" t="s">
        <v>522</v>
      </c>
      <c r="B131" s="26" t="s">
        <v>842</v>
      </c>
      <c r="C131" s="174">
        <v>0</v>
      </c>
      <c r="D131" s="140">
        <v>0.55500000000000005</v>
      </c>
      <c r="E131" s="141">
        <v>0</v>
      </c>
      <c r="F131" s="142">
        <v>0</v>
      </c>
      <c r="G131" s="169">
        <v>0</v>
      </c>
      <c r="H131" s="169">
        <v>2.81</v>
      </c>
      <c r="I131" s="173">
        <v>2.81</v>
      </c>
      <c r="J131" s="42">
        <v>0.10100000000000001</v>
      </c>
    </row>
    <row r="132" spans="1:10" ht="27.75" customHeight="1" x14ac:dyDescent="0.2">
      <c r="A132" s="167" t="s">
        <v>523</v>
      </c>
      <c r="B132" s="26" t="s">
        <v>843</v>
      </c>
      <c r="C132" s="174">
        <v>0</v>
      </c>
      <c r="D132" s="140">
        <v>0.53700000000000003</v>
      </c>
      <c r="E132" s="141">
        <v>0</v>
      </c>
      <c r="F132" s="142">
        <v>0</v>
      </c>
      <c r="G132" s="169">
        <v>0</v>
      </c>
      <c r="H132" s="169">
        <v>2.81</v>
      </c>
      <c r="I132" s="173">
        <v>2.81</v>
      </c>
      <c r="J132" s="42">
        <v>0.10100000000000001</v>
      </c>
    </row>
    <row r="133" spans="1:10" ht="27.75" customHeight="1" x14ac:dyDescent="0.2">
      <c r="A133" s="167" t="s">
        <v>524</v>
      </c>
      <c r="B133" s="26" t="s">
        <v>844</v>
      </c>
      <c r="C133" s="174">
        <v>0</v>
      </c>
      <c r="D133" s="140">
        <v>0.51800000000000002</v>
      </c>
      <c r="E133" s="141">
        <v>0</v>
      </c>
      <c r="F133" s="142">
        <v>0</v>
      </c>
      <c r="G133" s="169">
        <v>0</v>
      </c>
      <c r="H133" s="169">
        <v>2.81</v>
      </c>
      <c r="I133" s="173">
        <v>2.81</v>
      </c>
      <c r="J133" s="42">
        <v>0.10100000000000001</v>
      </c>
    </row>
    <row r="134" spans="1:10" ht="27.75" customHeight="1" x14ac:dyDescent="0.2">
      <c r="A134" s="167" t="s">
        <v>525</v>
      </c>
      <c r="B134" s="26" t="s">
        <v>845</v>
      </c>
      <c r="C134" s="174">
        <v>0</v>
      </c>
      <c r="D134" s="140">
        <v>0.496</v>
      </c>
      <c r="E134" s="141">
        <v>0</v>
      </c>
      <c r="F134" s="142">
        <v>0</v>
      </c>
      <c r="G134" s="169">
        <v>0</v>
      </c>
      <c r="H134" s="169">
        <v>2.81</v>
      </c>
      <c r="I134" s="173">
        <v>2.81</v>
      </c>
      <c r="J134" s="42">
        <v>0.10100000000000001</v>
      </c>
    </row>
    <row r="135" spans="1:10" ht="27.75" customHeight="1" x14ac:dyDescent="0.2">
      <c r="A135" s="167" t="s">
        <v>526</v>
      </c>
      <c r="B135" s="26" t="s">
        <v>846</v>
      </c>
      <c r="C135" s="174">
        <v>0</v>
      </c>
      <c r="D135" s="140">
        <v>1.1990000000000001</v>
      </c>
      <c r="E135" s="141">
        <v>9.0999999999999998E-2</v>
      </c>
      <c r="F135" s="142">
        <v>3.0000000000000001E-3</v>
      </c>
      <c r="G135" s="169">
        <v>42.04</v>
      </c>
      <c r="H135" s="169">
        <v>3.2</v>
      </c>
      <c r="I135" s="173">
        <v>3.2</v>
      </c>
      <c r="J135" s="42">
        <v>8.5000000000000006E-2</v>
      </c>
    </row>
    <row r="136" spans="1:10" ht="27.75" customHeight="1" x14ac:dyDescent="0.2">
      <c r="A136" s="167" t="s">
        <v>527</v>
      </c>
      <c r="B136" s="26" t="s">
        <v>847</v>
      </c>
      <c r="C136" s="174">
        <v>0</v>
      </c>
      <c r="D136" s="140">
        <v>0.08</v>
      </c>
      <c r="E136" s="141">
        <v>0</v>
      </c>
      <c r="F136" s="142">
        <v>0</v>
      </c>
      <c r="G136" s="169">
        <v>0</v>
      </c>
      <c r="H136" s="169">
        <v>3.2</v>
      </c>
      <c r="I136" s="173">
        <v>3.2</v>
      </c>
      <c r="J136" s="42">
        <v>8.5000000000000006E-2</v>
      </c>
    </row>
    <row r="137" spans="1:10" ht="27.75" customHeight="1" x14ac:dyDescent="0.2">
      <c r="A137" s="167" t="s">
        <v>528</v>
      </c>
      <c r="B137" s="26" t="s">
        <v>848</v>
      </c>
      <c r="C137" s="174">
        <v>0</v>
      </c>
      <c r="D137" s="140">
        <v>3.0000000000000001E-3</v>
      </c>
      <c r="E137" s="141">
        <v>0</v>
      </c>
      <c r="F137" s="142">
        <v>0</v>
      </c>
      <c r="G137" s="169">
        <v>0</v>
      </c>
      <c r="H137" s="169">
        <v>3.2</v>
      </c>
      <c r="I137" s="173">
        <v>3.2</v>
      </c>
      <c r="J137" s="42">
        <v>8.5000000000000006E-2</v>
      </c>
    </row>
    <row r="138" spans="1:10" ht="27.75" customHeight="1" x14ac:dyDescent="0.2">
      <c r="A138" s="167" t="s">
        <v>529</v>
      </c>
      <c r="B138" s="26" t="s">
        <v>849</v>
      </c>
      <c r="C138" s="174">
        <v>0</v>
      </c>
      <c r="D138" s="140">
        <v>3.5999999999999997E-2</v>
      </c>
      <c r="E138" s="141">
        <v>0</v>
      </c>
      <c r="F138" s="142">
        <v>0</v>
      </c>
      <c r="G138" s="169">
        <v>0</v>
      </c>
      <c r="H138" s="169">
        <v>3.2</v>
      </c>
      <c r="I138" s="173">
        <v>3.2</v>
      </c>
      <c r="J138" s="42">
        <v>8.5000000000000006E-2</v>
      </c>
    </row>
    <row r="139" spans="1:10" ht="27.75" customHeight="1" x14ac:dyDescent="0.2">
      <c r="A139" s="167" t="s">
        <v>530</v>
      </c>
      <c r="B139" s="26" t="s">
        <v>850</v>
      </c>
      <c r="C139" s="174">
        <v>0</v>
      </c>
      <c r="D139" s="140">
        <v>7.0000000000000001E-3</v>
      </c>
      <c r="E139" s="141">
        <v>0</v>
      </c>
      <c r="F139" s="142">
        <v>0</v>
      </c>
      <c r="G139" s="169">
        <v>0</v>
      </c>
      <c r="H139" s="169">
        <v>3.2</v>
      </c>
      <c r="I139" s="173">
        <v>3.2</v>
      </c>
      <c r="J139" s="42">
        <v>8.5000000000000006E-2</v>
      </c>
    </row>
    <row r="140" spans="1:10" ht="27.75" customHeight="1" x14ac:dyDescent="0.2">
      <c r="A140" s="167" t="s">
        <v>425</v>
      </c>
      <c r="B140" s="26" t="s">
        <v>851</v>
      </c>
      <c r="C140" s="174" t="s">
        <v>723</v>
      </c>
      <c r="D140" s="143">
        <v>9.36</v>
      </c>
      <c r="E140" s="144">
        <v>0.59799999999999998</v>
      </c>
      <c r="F140" s="142">
        <v>9.9000000000000005E-2</v>
      </c>
      <c r="G140" s="170"/>
      <c r="H140" s="170"/>
      <c r="I140" s="172"/>
      <c r="J140" s="43"/>
    </row>
    <row r="141" spans="1:10" ht="27.75" customHeight="1" x14ac:dyDescent="0.2">
      <c r="A141" s="167" t="s">
        <v>426</v>
      </c>
      <c r="B141" s="26" t="s">
        <v>852</v>
      </c>
      <c r="C141" s="174" t="s">
        <v>1472</v>
      </c>
      <c r="D141" s="140">
        <v>-2.3780000000000001</v>
      </c>
      <c r="E141" s="141">
        <v>-0.16200000000000001</v>
      </c>
      <c r="F141" s="142">
        <v>-1.4E-2</v>
      </c>
      <c r="G141" s="169">
        <v>0</v>
      </c>
      <c r="H141" s="170"/>
      <c r="I141" s="172"/>
      <c r="J141" s="43"/>
    </row>
    <row r="142" spans="1:10" ht="27.75" customHeight="1" x14ac:dyDescent="0.2">
      <c r="A142" s="167" t="s">
        <v>427</v>
      </c>
      <c r="B142" s="26" t="s">
        <v>853</v>
      </c>
      <c r="C142" s="174">
        <v>0</v>
      </c>
      <c r="D142" s="140">
        <v>-2.1840000000000002</v>
      </c>
      <c r="E142" s="141">
        <v>-0.152</v>
      </c>
      <c r="F142" s="142">
        <v>-1.0999999999999999E-2</v>
      </c>
      <c r="G142" s="169">
        <v>0</v>
      </c>
      <c r="H142" s="170"/>
      <c r="I142" s="172"/>
      <c r="J142" s="43"/>
    </row>
    <row r="143" spans="1:10" ht="27.75" customHeight="1" x14ac:dyDescent="0.2">
      <c r="A143" s="167" t="s">
        <v>428</v>
      </c>
      <c r="B143" s="26" t="s">
        <v>854</v>
      </c>
      <c r="C143" s="174">
        <v>0</v>
      </c>
      <c r="D143" s="140">
        <v>-2.3780000000000001</v>
      </c>
      <c r="E143" s="141">
        <v>-0.16200000000000001</v>
      </c>
      <c r="F143" s="142">
        <v>-1.4E-2</v>
      </c>
      <c r="G143" s="169">
        <v>0</v>
      </c>
      <c r="H143" s="170"/>
      <c r="I143" s="172"/>
      <c r="J143" s="42">
        <v>0.151</v>
      </c>
    </row>
    <row r="144" spans="1:10" ht="27.75" customHeight="1" x14ac:dyDescent="0.2">
      <c r="A144" s="167" t="s">
        <v>429</v>
      </c>
      <c r="B144" s="26" t="s">
        <v>855</v>
      </c>
      <c r="C144" s="174">
        <v>0</v>
      </c>
      <c r="D144" s="140">
        <v>-2.1840000000000002</v>
      </c>
      <c r="E144" s="141">
        <v>-0.152</v>
      </c>
      <c r="F144" s="142">
        <v>-1.0999999999999999E-2</v>
      </c>
      <c r="G144" s="169">
        <v>0</v>
      </c>
      <c r="H144" s="170"/>
      <c r="I144" s="172"/>
      <c r="J144" s="42">
        <v>0.13300000000000001</v>
      </c>
    </row>
    <row r="145" spans="1:10" ht="27.75" customHeight="1" x14ac:dyDescent="0.2">
      <c r="A145" s="167" t="s">
        <v>430</v>
      </c>
      <c r="B145" s="26" t="s">
        <v>856</v>
      </c>
      <c r="C145" s="174">
        <v>0</v>
      </c>
      <c r="D145" s="140">
        <v>-1.887</v>
      </c>
      <c r="E145" s="141">
        <v>-0.14399999999999999</v>
      </c>
      <c r="F145" s="142">
        <v>-5.0000000000000001E-3</v>
      </c>
      <c r="G145" s="169">
        <v>3.94</v>
      </c>
      <c r="H145" s="170"/>
      <c r="I145" s="172"/>
      <c r="J145" s="42">
        <v>0.156</v>
      </c>
    </row>
    <row r="146" spans="1:10" ht="27.75" customHeight="1" x14ac:dyDescent="0.2">
      <c r="A146" s="167" t="s">
        <v>614</v>
      </c>
      <c r="B146" s="26" t="s">
        <v>857</v>
      </c>
      <c r="C146" s="174" t="s">
        <v>716</v>
      </c>
      <c r="D146" s="140">
        <v>1.667</v>
      </c>
      <c r="E146" s="141">
        <v>7.4999999999999997E-2</v>
      </c>
      <c r="F146" s="142">
        <v>0</v>
      </c>
      <c r="G146" s="169">
        <v>0</v>
      </c>
      <c r="H146" s="170"/>
      <c r="I146" s="172"/>
      <c r="J146" s="43"/>
    </row>
    <row r="147" spans="1:10" ht="27.75" customHeight="1" x14ac:dyDescent="0.2">
      <c r="A147" s="167" t="s">
        <v>630</v>
      </c>
      <c r="B147" s="26" t="s">
        <v>858</v>
      </c>
      <c r="C147" s="174">
        <v>2</v>
      </c>
      <c r="D147" s="140">
        <v>1.7090000000000001</v>
      </c>
      <c r="E147" s="141">
        <v>0.11600000000000001</v>
      </c>
      <c r="F147" s="142">
        <v>0.01</v>
      </c>
      <c r="G147" s="170"/>
      <c r="H147" s="170"/>
      <c r="I147" s="172"/>
      <c r="J147" s="43"/>
    </row>
    <row r="148" spans="1:10" ht="27.75" customHeight="1" x14ac:dyDescent="0.2">
      <c r="A148" s="167" t="s">
        <v>615</v>
      </c>
      <c r="B148" s="26" t="s">
        <v>859</v>
      </c>
      <c r="C148" s="174" t="s">
        <v>717</v>
      </c>
      <c r="D148" s="140">
        <v>1.512</v>
      </c>
      <c r="E148" s="141">
        <v>0.10299999999999999</v>
      </c>
      <c r="F148" s="142">
        <v>8.9999999999999993E-3</v>
      </c>
      <c r="G148" s="169">
        <v>0.9</v>
      </c>
      <c r="H148" s="170"/>
      <c r="I148" s="172"/>
      <c r="J148" s="43"/>
    </row>
    <row r="149" spans="1:10" ht="27.75" customHeight="1" x14ac:dyDescent="0.2">
      <c r="A149" s="167" t="s">
        <v>616</v>
      </c>
      <c r="B149" s="26" t="s">
        <v>860</v>
      </c>
      <c r="C149" s="174" t="s">
        <v>717</v>
      </c>
      <c r="D149" s="140">
        <v>1.4910000000000001</v>
      </c>
      <c r="E149" s="141">
        <v>8.2000000000000003E-2</v>
      </c>
      <c r="F149" s="142">
        <v>0</v>
      </c>
      <c r="G149" s="169">
        <v>0</v>
      </c>
      <c r="H149" s="170"/>
      <c r="I149" s="172"/>
      <c r="J149" s="43"/>
    </row>
    <row r="150" spans="1:10" ht="27.75" customHeight="1" x14ac:dyDescent="0.2">
      <c r="A150" s="167" t="s">
        <v>617</v>
      </c>
      <c r="B150" s="26" t="s">
        <v>861</v>
      </c>
      <c r="C150" s="174" t="s">
        <v>717</v>
      </c>
      <c r="D150" s="140">
        <v>1.304</v>
      </c>
      <c r="E150" s="141">
        <v>0</v>
      </c>
      <c r="F150" s="142">
        <v>0</v>
      </c>
      <c r="G150" s="169">
        <v>0</v>
      </c>
      <c r="H150" s="170"/>
      <c r="I150" s="172"/>
      <c r="J150" s="43"/>
    </row>
    <row r="151" spans="1:10" ht="27.75" customHeight="1" x14ac:dyDescent="0.2">
      <c r="A151" s="167" t="s">
        <v>618</v>
      </c>
      <c r="B151" s="26" t="s">
        <v>862</v>
      </c>
      <c r="C151" s="174" t="s">
        <v>717</v>
      </c>
      <c r="D151" s="140">
        <v>1.2230000000000001</v>
      </c>
      <c r="E151" s="141">
        <v>0</v>
      </c>
      <c r="F151" s="142">
        <v>0</v>
      </c>
      <c r="G151" s="169">
        <v>0</v>
      </c>
      <c r="H151" s="170"/>
      <c r="I151" s="172"/>
      <c r="J151" s="43"/>
    </row>
    <row r="152" spans="1:10" ht="27.75" customHeight="1" x14ac:dyDescent="0.2">
      <c r="A152" s="167" t="s">
        <v>619</v>
      </c>
      <c r="B152" s="26" t="s">
        <v>863</v>
      </c>
      <c r="C152" s="174" t="s">
        <v>717</v>
      </c>
      <c r="D152" s="140">
        <v>1.169</v>
      </c>
      <c r="E152" s="141">
        <v>0</v>
      </c>
      <c r="F152" s="142">
        <v>0</v>
      </c>
      <c r="G152" s="169">
        <v>0</v>
      </c>
      <c r="H152" s="170"/>
      <c r="I152" s="172"/>
      <c r="J152" s="43"/>
    </row>
    <row r="153" spans="1:10" ht="27.75" customHeight="1" x14ac:dyDescent="0.2">
      <c r="A153" s="167" t="s">
        <v>431</v>
      </c>
      <c r="B153" s="26" t="s">
        <v>864</v>
      </c>
      <c r="C153" s="174">
        <v>4</v>
      </c>
      <c r="D153" s="140">
        <v>1.512</v>
      </c>
      <c r="E153" s="141">
        <v>0.10299999999999999</v>
      </c>
      <c r="F153" s="142">
        <v>8.9999999999999993E-3</v>
      </c>
      <c r="G153" s="170"/>
      <c r="H153" s="170"/>
      <c r="I153" s="172"/>
      <c r="J153" s="43"/>
    </row>
    <row r="154" spans="1:10" ht="27.75" customHeight="1" x14ac:dyDescent="0.2">
      <c r="A154" s="167" t="s">
        <v>501</v>
      </c>
      <c r="B154" s="26" t="s">
        <v>865</v>
      </c>
      <c r="C154" s="174">
        <v>0</v>
      </c>
      <c r="D154" s="140">
        <v>1.135</v>
      </c>
      <c r="E154" s="141">
        <v>0.08</v>
      </c>
      <c r="F154" s="142">
        <v>5.0000000000000001E-3</v>
      </c>
      <c r="G154" s="169">
        <v>2.1800000000000002</v>
      </c>
      <c r="H154" s="169">
        <v>1.1100000000000001</v>
      </c>
      <c r="I154" s="173">
        <v>1.1100000000000001</v>
      </c>
      <c r="J154" s="42">
        <v>0.08</v>
      </c>
    </row>
    <row r="155" spans="1:10" ht="27.75" customHeight="1" x14ac:dyDescent="0.2">
      <c r="A155" s="167" t="s">
        <v>502</v>
      </c>
      <c r="B155" s="26" t="s">
        <v>866</v>
      </c>
      <c r="C155" s="174">
        <v>0</v>
      </c>
      <c r="D155" s="140">
        <v>0.68</v>
      </c>
      <c r="E155" s="141">
        <v>2.5000000000000001E-2</v>
      </c>
      <c r="F155" s="142">
        <v>4.0000000000000001E-3</v>
      </c>
      <c r="G155" s="169">
        <v>0.36</v>
      </c>
      <c r="H155" s="169">
        <v>1.1100000000000001</v>
      </c>
      <c r="I155" s="173">
        <v>1.1100000000000001</v>
      </c>
      <c r="J155" s="42">
        <v>0.08</v>
      </c>
    </row>
    <row r="156" spans="1:10" ht="27.75" customHeight="1" x14ac:dyDescent="0.2">
      <c r="A156" s="167" t="s">
        <v>503</v>
      </c>
      <c r="B156" s="26" t="s">
        <v>867</v>
      </c>
      <c r="C156" s="174">
        <v>0</v>
      </c>
      <c r="D156" s="140">
        <v>0.67200000000000004</v>
      </c>
      <c r="E156" s="141">
        <v>2.5000000000000001E-2</v>
      </c>
      <c r="F156" s="142">
        <v>4.0000000000000001E-3</v>
      </c>
      <c r="G156" s="169">
        <v>0.36</v>
      </c>
      <c r="H156" s="169">
        <v>1.1100000000000001</v>
      </c>
      <c r="I156" s="173">
        <v>1.1100000000000001</v>
      </c>
      <c r="J156" s="42">
        <v>0.08</v>
      </c>
    </row>
    <row r="157" spans="1:10" ht="27.75" customHeight="1" x14ac:dyDescent="0.2">
      <c r="A157" s="167" t="s">
        <v>504</v>
      </c>
      <c r="B157" s="26" t="s">
        <v>868</v>
      </c>
      <c r="C157" s="174">
        <v>0</v>
      </c>
      <c r="D157" s="140">
        <v>0.66200000000000003</v>
      </c>
      <c r="E157" s="141">
        <v>2.5000000000000001E-2</v>
      </c>
      <c r="F157" s="142">
        <v>4.0000000000000001E-3</v>
      </c>
      <c r="G157" s="169">
        <v>0.36</v>
      </c>
      <c r="H157" s="169">
        <v>1.1100000000000001</v>
      </c>
      <c r="I157" s="173">
        <v>1.1100000000000001</v>
      </c>
      <c r="J157" s="42">
        <v>0.08</v>
      </c>
    </row>
    <row r="158" spans="1:10" ht="27.75" customHeight="1" x14ac:dyDescent="0.2">
      <c r="A158" s="167" t="s">
        <v>505</v>
      </c>
      <c r="B158" s="26" t="s">
        <v>869</v>
      </c>
      <c r="C158" s="174">
        <v>0</v>
      </c>
      <c r="D158" s="140">
        <v>0.65200000000000002</v>
      </c>
      <c r="E158" s="141">
        <v>2.5000000000000001E-2</v>
      </c>
      <c r="F158" s="142">
        <v>4.0000000000000001E-3</v>
      </c>
      <c r="G158" s="169">
        <v>0.36</v>
      </c>
      <c r="H158" s="169">
        <v>1.1100000000000001</v>
      </c>
      <c r="I158" s="173">
        <v>1.1100000000000001</v>
      </c>
      <c r="J158" s="42">
        <v>0.08</v>
      </c>
    </row>
    <row r="159" spans="1:10" ht="27.75" customHeight="1" x14ac:dyDescent="0.2">
      <c r="A159" s="167" t="s">
        <v>506</v>
      </c>
      <c r="B159" s="26" t="s">
        <v>870</v>
      </c>
      <c r="C159" s="174">
        <v>0</v>
      </c>
      <c r="D159" s="140">
        <v>1.0189999999999999</v>
      </c>
      <c r="E159" s="141">
        <v>7.8E-2</v>
      </c>
      <c r="F159" s="142">
        <v>2E-3</v>
      </c>
      <c r="G159" s="169">
        <v>2.56</v>
      </c>
      <c r="H159" s="169">
        <v>1.92</v>
      </c>
      <c r="I159" s="173">
        <v>1.92</v>
      </c>
      <c r="J159" s="42">
        <v>7.0000000000000007E-2</v>
      </c>
    </row>
    <row r="160" spans="1:10" ht="27.75" customHeight="1" x14ac:dyDescent="0.2">
      <c r="A160" s="167" t="s">
        <v>507</v>
      </c>
      <c r="B160" s="26" t="s">
        <v>871</v>
      </c>
      <c r="C160" s="174">
        <v>0</v>
      </c>
      <c r="D160" s="140">
        <v>0.38</v>
      </c>
      <c r="E160" s="141">
        <v>0</v>
      </c>
      <c r="F160" s="142">
        <v>0</v>
      </c>
      <c r="G160" s="169">
        <v>0</v>
      </c>
      <c r="H160" s="169">
        <v>1.92</v>
      </c>
      <c r="I160" s="173">
        <v>1.92</v>
      </c>
      <c r="J160" s="42">
        <v>7.0000000000000007E-2</v>
      </c>
    </row>
    <row r="161" spans="1:10" ht="27.75" customHeight="1" x14ac:dyDescent="0.2">
      <c r="A161" s="167" t="s">
        <v>508</v>
      </c>
      <c r="B161" s="26" t="s">
        <v>872</v>
      </c>
      <c r="C161" s="174">
        <v>0</v>
      </c>
      <c r="D161" s="140">
        <v>0.36799999999999999</v>
      </c>
      <c r="E161" s="141">
        <v>0</v>
      </c>
      <c r="F161" s="142">
        <v>0</v>
      </c>
      <c r="G161" s="169">
        <v>0</v>
      </c>
      <c r="H161" s="169">
        <v>1.92</v>
      </c>
      <c r="I161" s="173">
        <v>1.92</v>
      </c>
      <c r="J161" s="42">
        <v>7.0000000000000007E-2</v>
      </c>
    </row>
    <row r="162" spans="1:10" ht="27.75" customHeight="1" x14ac:dyDescent="0.2">
      <c r="A162" s="167" t="s">
        <v>509</v>
      </c>
      <c r="B162" s="26" t="s">
        <v>873</v>
      </c>
      <c r="C162" s="174">
        <v>0</v>
      </c>
      <c r="D162" s="140">
        <v>0.35499999999999998</v>
      </c>
      <c r="E162" s="141">
        <v>0</v>
      </c>
      <c r="F162" s="142">
        <v>0</v>
      </c>
      <c r="G162" s="169">
        <v>0</v>
      </c>
      <c r="H162" s="169">
        <v>1.92</v>
      </c>
      <c r="I162" s="173">
        <v>1.92</v>
      </c>
      <c r="J162" s="42">
        <v>7.0000000000000007E-2</v>
      </c>
    </row>
    <row r="163" spans="1:10" ht="27.75" customHeight="1" x14ac:dyDescent="0.2">
      <c r="A163" s="167" t="s">
        <v>510</v>
      </c>
      <c r="B163" s="26" t="s">
        <v>874</v>
      </c>
      <c r="C163" s="174">
        <v>0</v>
      </c>
      <c r="D163" s="140">
        <v>0.34</v>
      </c>
      <c r="E163" s="141">
        <v>0</v>
      </c>
      <c r="F163" s="142">
        <v>0</v>
      </c>
      <c r="G163" s="169">
        <v>0</v>
      </c>
      <c r="H163" s="169">
        <v>1.92</v>
      </c>
      <c r="I163" s="173">
        <v>1.92</v>
      </c>
      <c r="J163" s="42">
        <v>7.0000000000000007E-2</v>
      </c>
    </row>
    <row r="164" spans="1:10" ht="27.75" customHeight="1" x14ac:dyDescent="0.2">
      <c r="A164" s="167" t="s">
        <v>511</v>
      </c>
      <c r="B164" s="26" t="s">
        <v>875</v>
      </c>
      <c r="C164" s="174">
        <v>0</v>
      </c>
      <c r="D164" s="140">
        <v>0.82199999999999995</v>
      </c>
      <c r="E164" s="141">
        <v>6.3E-2</v>
      </c>
      <c r="F164" s="142">
        <v>2E-3</v>
      </c>
      <c r="G164" s="169">
        <v>28.81</v>
      </c>
      <c r="H164" s="169">
        <v>2.2000000000000002</v>
      </c>
      <c r="I164" s="173">
        <v>2.2000000000000002</v>
      </c>
      <c r="J164" s="42">
        <v>5.8000000000000003E-2</v>
      </c>
    </row>
    <row r="165" spans="1:10" ht="27.75" customHeight="1" x14ac:dyDescent="0.2">
      <c r="A165" s="167" t="s">
        <v>512</v>
      </c>
      <c r="B165" s="26" t="s">
        <v>876</v>
      </c>
      <c r="C165" s="174">
        <v>0</v>
      </c>
      <c r="D165" s="140">
        <v>5.5E-2</v>
      </c>
      <c r="E165" s="141">
        <v>0</v>
      </c>
      <c r="F165" s="142">
        <v>0</v>
      </c>
      <c r="G165" s="169">
        <v>0</v>
      </c>
      <c r="H165" s="169">
        <v>2.2000000000000002</v>
      </c>
      <c r="I165" s="173">
        <v>2.2000000000000002</v>
      </c>
      <c r="J165" s="42">
        <v>5.8000000000000003E-2</v>
      </c>
    </row>
    <row r="166" spans="1:10" ht="27.75" customHeight="1" x14ac:dyDescent="0.2">
      <c r="A166" s="167" t="s">
        <v>513</v>
      </c>
      <c r="B166" s="26" t="s">
        <v>877</v>
      </c>
      <c r="C166" s="174">
        <v>0</v>
      </c>
      <c r="D166" s="140">
        <v>2E-3</v>
      </c>
      <c r="E166" s="141">
        <v>0</v>
      </c>
      <c r="F166" s="142">
        <v>0</v>
      </c>
      <c r="G166" s="169">
        <v>0</v>
      </c>
      <c r="H166" s="169">
        <v>2.2000000000000002</v>
      </c>
      <c r="I166" s="173">
        <v>2.2000000000000002</v>
      </c>
      <c r="J166" s="42">
        <v>5.8000000000000003E-2</v>
      </c>
    </row>
    <row r="167" spans="1:10" ht="27.75" customHeight="1" x14ac:dyDescent="0.2">
      <c r="A167" s="167" t="s">
        <v>514</v>
      </c>
      <c r="B167" s="26" t="s">
        <v>878</v>
      </c>
      <c r="C167" s="174">
        <v>0</v>
      </c>
      <c r="D167" s="140">
        <v>2.5000000000000001E-2</v>
      </c>
      <c r="E167" s="141">
        <v>0</v>
      </c>
      <c r="F167" s="142">
        <v>0</v>
      </c>
      <c r="G167" s="169">
        <v>0</v>
      </c>
      <c r="H167" s="169">
        <v>2.2000000000000002</v>
      </c>
      <c r="I167" s="173">
        <v>2.2000000000000002</v>
      </c>
      <c r="J167" s="42">
        <v>5.8000000000000003E-2</v>
      </c>
    </row>
    <row r="168" spans="1:10" ht="27.75" customHeight="1" x14ac:dyDescent="0.2">
      <c r="A168" s="167" t="s">
        <v>515</v>
      </c>
      <c r="B168" s="26" t="s">
        <v>879</v>
      </c>
      <c r="C168" s="174">
        <v>0</v>
      </c>
      <c r="D168" s="140">
        <v>5.0000000000000001E-3</v>
      </c>
      <c r="E168" s="141">
        <v>0</v>
      </c>
      <c r="F168" s="142">
        <v>0</v>
      </c>
      <c r="G168" s="169">
        <v>0</v>
      </c>
      <c r="H168" s="169">
        <v>2.2000000000000002</v>
      </c>
      <c r="I168" s="173">
        <v>2.2000000000000002</v>
      </c>
      <c r="J168" s="42">
        <v>5.8000000000000003E-2</v>
      </c>
    </row>
    <row r="169" spans="1:10" ht="27.75" customHeight="1" x14ac:dyDescent="0.2">
      <c r="A169" s="167" t="s">
        <v>432</v>
      </c>
      <c r="B169" s="26" t="s">
        <v>880</v>
      </c>
      <c r="C169" s="174" t="s">
        <v>723</v>
      </c>
      <c r="D169" s="143">
        <v>6.4160000000000004</v>
      </c>
      <c r="E169" s="144">
        <v>0.41</v>
      </c>
      <c r="F169" s="142">
        <v>6.8000000000000005E-2</v>
      </c>
      <c r="G169" s="170"/>
      <c r="H169" s="170"/>
      <c r="I169" s="172"/>
      <c r="J169" s="43"/>
    </row>
    <row r="170" spans="1:10" ht="27.75" customHeight="1" x14ac:dyDescent="0.2">
      <c r="A170" s="167" t="s">
        <v>433</v>
      </c>
      <c r="B170" s="26" t="s">
        <v>881</v>
      </c>
      <c r="C170" s="174" t="s">
        <v>1472</v>
      </c>
      <c r="D170" s="140">
        <v>-1.63</v>
      </c>
      <c r="E170" s="141">
        <v>-0.111</v>
      </c>
      <c r="F170" s="142">
        <v>-8.9999999999999993E-3</v>
      </c>
      <c r="G170" s="169">
        <v>0</v>
      </c>
      <c r="H170" s="170"/>
      <c r="I170" s="172"/>
      <c r="J170" s="43"/>
    </row>
    <row r="171" spans="1:10" ht="27.75" customHeight="1" x14ac:dyDescent="0.2">
      <c r="A171" s="167" t="s">
        <v>434</v>
      </c>
      <c r="B171" s="26" t="s">
        <v>882</v>
      </c>
      <c r="C171" s="174">
        <v>0</v>
      </c>
      <c r="D171" s="140">
        <v>-1.4970000000000001</v>
      </c>
      <c r="E171" s="141">
        <v>-0.104</v>
      </c>
      <c r="F171" s="142">
        <v>-8.0000000000000002E-3</v>
      </c>
      <c r="G171" s="169">
        <v>0</v>
      </c>
      <c r="H171" s="170"/>
      <c r="I171" s="172"/>
      <c r="J171" s="43"/>
    </row>
    <row r="172" spans="1:10" ht="27.75" customHeight="1" x14ac:dyDescent="0.2">
      <c r="A172" s="167" t="s">
        <v>435</v>
      </c>
      <c r="B172" s="26" t="s">
        <v>883</v>
      </c>
      <c r="C172" s="174">
        <v>0</v>
      </c>
      <c r="D172" s="140">
        <v>-1.63</v>
      </c>
      <c r="E172" s="141">
        <v>-0.111</v>
      </c>
      <c r="F172" s="142">
        <v>-8.9999999999999993E-3</v>
      </c>
      <c r="G172" s="169">
        <v>0</v>
      </c>
      <c r="H172" s="170"/>
      <c r="I172" s="172"/>
      <c r="J172" s="42">
        <v>0.10299999999999999</v>
      </c>
    </row>
    <row r="173" spans="1:10" ht="27.75" customHeight="1" x14ac:dyDescent="0.2">
      <c r="A173" s="167" t="s">
        <v>436</v>
      </c>
      <c r="B173" s="26" t="s">
        <v>884</v>
      </c>
      <c r="C173" s="174">
        <v>0</v>
      </c>
      <c r="D173" s="140">
        <v>-1.4970000000000001</v>
      </c>
      <c r="E173" s="141">
        <v>-0.104</v>
      </c>
      <c r="F173" s="142">
        <v>-8.0000000000000002E-3</v>
      </c>
      <c r="G173" s="169">
        <v>0</v>
      </c>
      <c r="H173" s="170"/>
      <c r="I173" s="172"/>
      <c r="J173" s="42">
        <v>9.0999999999999998E-2</v>
      </c>
    </row>
    <row r="174" spans="1:10" ht="27.75" customHeight="1" x14ac:dyDescent="0.2">
      <c r="A174" s="167" t="s">
        <v>437</v>
      </c>
      <c r="B174" s="26" t="s">
        <v>885</v>
      </c>
      <c r="C174" s="174">
        <v>0</v>
      </c>
      <c r="D174" s="140">
        <v>-1.2929999999999999</v>
      </c>
      <c r="E174" s="141">
        <v>-9.9000000000000005E-2</v>
      </c>
      <c r="F174" s="142">
        <v>-3.0000000000000001E-3</v>
      </c>
      <c r="G174" s="169">
        <v>2.7</v>
      </c>
      <c r="H174" s="170"/>
      <c r="I174" s="172"/>
      <c r="J174" s="42">
        <v>0.107</v>
      </c>
    </row>
    <row r="175" spans="1:10" ht="27.75" customHeight="1" x14ac:dyDescent="0.2">
      <c r="A175" s="167" t="s">
        <v>620</v>
      </c>
      <c r="B175" s="26" t="s">
        <v>886</v>
      </c>
      <c r="C175" s="174" t="s">
        <v>716</v>
      </c>
      <c r="D175" s="140">
        <v>0.59899999999999998</v>
      </c>
      <c r="E175" s="141">
        <v>2.7E-2</v>
      </c>
      <c r="F175" s="142">
        <v>0</v>
      </c>
      <c r="G175" s="169">
        <v>0</v>
      </c>
      <c r="H175" s="170"/>
      <c r="I175" s="172"/>
      <c r="J175" s="43"/>
    </row>
    <row r="176" spans="1:10" ht="27.75" customHeight="1" x14ac:dyDescent="0.2">
      <c r="A176" s="167" t="s">
        <v>631</v>
      </c>
      <c r="B176" s="26" t="s">
        <v>887</v>
      </c>
      <c r="C176" s="174">
        <v>2</v>
      </c>
      <c r="D176" s="140">
        <v>0.61399999999999999</v>
      </c>
      <c r="E176" s="141">
        <v>4.2000000000000003E-2</v>
      </c>
      <c r="F176" s="142">
        <v>4.0000000000000001E-3</v>
      </c>
      <c r="G176" s="170"/>
      <c r="H176" s="170"/>
      <c r="I176" s="172"/>
      <c r="J176" s="43"/>
    </row>
    <row r="177" spans="1:10" ht="27.75" customHeight="1" x14ac:dyDescent="0.2">
      <c r="A177" s="167" t="s">
        <v>621</v>
      </c>
      <c r="B177" s="26" t="s">
        <v>888</v>
      </c>
      <c r="C177" s="174" t="s">
        <v>717</v>
      </c>
      <c r="D177" s="140">
        <v>0.54300000000000004</v>
      </c>
      <c r="E177" s="141">
        <v>3.6999999999999998E-2</v>
      </c>
      <c r="F177" s="142">
        <v>3.0000000000000001E-3</v>
      </c>
      <c r="G177" s="169">
        <v>0.32</v>
      </c>
      <c r="H177" s="170"/>
      <c r="I177" s="172"/>
      <c r="J177" s="43"/>
    </row>
    <row r="178" spans="1:10" ht="27.75" customHeight="1" x14ac:dyDescent="0.2">
      <c r="A178" s="167" t="s">
        <v>622</v>
      </c>
      <c r="B178" s="26" t="s">
        <v>889</v>
      </c>
      <c r="C178" s="174" t="s">
        <v>717</v>
      </c>
      <c r="D178" s="140">
        <v>0.53500000000000003</v>
      </c>
      <c r="E178" s="141">
        <v>2.9000000000000001E-2</v>
      </c>
      <c r="F178" s="142">
        <v>0</v>
      </c>
      <c r="G178" s="169">
        <v>0</v>
      </c>
      <c r="H178" s="170"/>
      <c r="I178" s="172"/>
      <c r="J178" s="43"/>
    </row>
    <row r="179" spans="1:10" ht="27.75" customHeight="1" x14ac:dyDescent="0.2">
      <c r="A179" s="167" t="s">
        <v>623</v>
      </c>
      <c r="B179" s="26" t="s">
        <v>890</v>
      </c>
      <c r="C179" s="174" t="s">
        <v>717</v>
      </c>
      <c r="D179" s="140">
        <v>0.46800000000000003</v>
      </c>
      <c r="E179" s="141">
        <v>0</v>
      </c>
      <c r="F179" s="142">
        <v>0</v>
      </c>
      <c r="G179" s="169">
        <v>0</v>
      </c>
      <c r="H179" s="170"/>
      <c r="I179" s="172"/>
      <c r="J179" s="43"/>
    </row>
    <row r="180" spans="1:10" ht="27.75" customHeight="1" x14ac:dyDescent="0.2">
      <c r="A180" s="167" t="s">
        <v>624</v>
      </c>
      <c r="B180" s="26" t="s">
        <v>891</v>
      </c>
      <c r="C180" s="174" t="s">
        <v>717</v>
      </c>
      <c r="D180" s="140">
        <v>0.439</v>
      </c>
      <c r="E180" s="141">
        <v>0</v>
      </c>
      <c r="F180" s="142">
        <v>0</v>
      </c>
      <c r="G180" s="169">
        <v>0</v>
      </c>
      <c r="H180" s="170"/>
      <c r="I180" s="172"/>
      <c r="J180" s="43"/>
    </row>
    <row r="181" spans="1:10" ht="27.75" customHeight="1" x14ac:dyDescent="0.2">
      <c r="A181" s="167" t="s">
        <v>625</v>
      </c>
      <c r="B181" s="26" t="s">
        <v>892</v>
      </c>
      <c r="C181" s="174" t="s">
        <v>717</v>
      </c>
      <c r="D181" s="140">
        <v>0.42</v>
      </c>
      <c r="E181" s="141">
        <v>0</v>
      </c>
      <c r="F181" s="142">
        <v>0</v>
      </c>
      <c r="G181" s="169">
        <v>0</v>
      </c>
      <c r="H181" s="170"/>
      <c r="I181" s="172"/>
      <c r="J181" s="43"/>
    </row>
    <row r="182" spans="1:10" ht="27.75" customHeight="1" x14ac:dyDescent="0.2">
      <c r="A182" s="167" t="s">
        <v>438</v>
      </c>
      <c r="B182" s="26" t="s">
        <v>893</v>
      </c>
      <c r="C182" s="174">
        <v>4</v>
      </c>
      <c r="D182" s="140">
        <v>0.54300000000000004</v>
      </c>
      <c r="E182" s="141">
        <v>3.6999999999999998E-2</v>
      </c>
      <c r="F182" s="142">
        <v>3.0000000000000001E-3</v>
      </c>
      <c r="G182" s="170"/>
      <c r="H182" s="170"/>
      <c r="I182" s="172"/>
      <c r="J182" s="43"/>
    </row>
    <row r="183" spans="1:10" ht="27.75" customHeight="1" x14ac:dyDescent="0.2">
      <c r="A183" s="167" t="s">
        <v>486</v>
      </c>
      <c r="B183" s="26" t="s">
        <v>894</v>
      </c>
      <c r="C183" s="174">
        <v>0</v>
      </c>
      <c r="D183" s="140">
        <v>0.40699999999999997</v>
      </c>
      <c r="E183" s="141">
        <v>2.9000000000000001E-2</v>
      </c>
      <c r="F183" s="142">
        <v>2E-3</v>
      </c>
      <c r="G183" s="169">
        <v>0.78</v>
      </c>
      <c r="H183" s="169">
        <v>0.4</v>
      </c>
      <c r="I183" s="173">
        <v>0.4</v>
      </c>
      <c r="J183" s="42">
        <v>2.9000000000000001E-2</v>
      </c>
    </row>
    <row r="184" spans="1:10" ht="27.75" customHeight="1" x14ac:dyDescent="0.2">
      <c r="A184" s="167" t="s">
        <v>487</v>
      </c>
      <c r="B184" s="26" t="s">
        <v>895</v>
      </c>
      <c r="C184" s="174">
        <v>0</v>
      </c>
      <c r="D184" s="140">
        <v>0.24399999999999999</v>
      </c>
      <c r="E184" s="141">
        <v>8.9999999999999993E-3</v>
      </c>
      <c r="F184" s="142">
        <v>1E-3</v>
      </c>
      <c r="G184" s="169">
        <v>0.13</v>
      </c>
      <c r="H184" s="169">
        <v>0.4</v>
      </c>
      <c r="I184" s="173">
        <v>0.4</v>
      </c>
      <c r="J184" s="42">
        <v>2.9000000000000001E-2</v>
      </c>
    </row>
    <row r="185" spans="1:10" ht="27.75" customHeight="1" x14ac:dyDescent="0.2">
      <c r="A185" s="167" t="s">
        <v>488</v>
      </c>
      <c r="B185" s="26" t="s">
        <v>896</v>
      </c>
      <c r="C185" s="174">
        <v>0</v>
      </c>
      <c r="D185" s="140">
        <v>0.24099999999999999</v>
      </c>
      <c r="E185" s="141">
        <v>8.9999999999999993E-3</v>
      </c>
      <c r="F185" s="142">
        <v>1E-3</v>
      </c>
      <c r="G185" s="169">
        <v>0.13</v>
      </c>
      <c r="H185" s="169">
        <v>0.4</v>
      </c>
      <c r="I185" s="173">
        <v>0.4</v>
      </c>
      <c r="J185" s="42">
        <v>2.9000000000000001E-2</v>
      </c>
    </row>
    <row r="186" spans="1:10" ht="27.75" customHeight="1" x14ac:dyDescent="0.2">
      <c r="A186" s="167" t="s">
        <v>489</v>
      </c>
      <c r="B186" s="26" t="s">
        <v>897</v>
      </c>
      <c r="C186" s="174">
        <v>0</v>
      </c>
      <c r="D186" s="140">
        <v>0.23799999999999999</v>
      </c>
      <c r="E186" s="141">
        <v>8.9999999999999993E-3</v>
      </c>
      <c r="F186" s="142">
        <v>1E-3</v>
      </c>
      <c r="G186" s="169">
        <v>0.13</v>
      </c>
      <c r="H186" s="169">
        <v>0.4</v>
      </c>
      <c r="I186" s="173">
        <v>0.4</v>
      </c>
      <c r="J186" s="42">
        <v>2.9000000000000001E-2</v>
      </c>
    </row>
    <row r="187" spans="1:10" ht="27.75" customHeight="1" x14ac:dyDescent="0.2">
      <c r="A187" s="167" t="s">
        <v>490</v>
      </c>
      <c r="B187" s="26" t="s">
        <v>898</v>
      </c>
      <c r="C187" s="174">
        <v>0</v>
      </c>
      <c r="D187" s="140">
        <v>0.23400000000000001</v>
      </c>
      <c r="E187" s="141">
        <v>8.9999999999999993E-3</v>
      </c>
      <c r="F187" s="142">
        <v>1E-3</v>
      </c>
      <c r="G187" s="169">
        <v>0.13</v>
      </c>
      <c r="H187" s="169">
        <v>0.4</v>
      </c>
      <c r="I187" s="173">
        <v>0.4</v>
      </c>
      <c r="J187" s="42">
        <v>2.9000000000000001E-2</v>
      </c>
    </row>
    <row r="188" spans="1:10" ht="27.75" customHeight="1" x14ac:dyDescent="0.2">
      <c r="A188" s="167" t="s">
        <v>491</v>
      </c>
      <c r="B188" s="26" t="s">
        <v>899</v>
      </c>
      <c r="C188" s="174">
        <v>0</v>
      </c>
      <c r="D188" s="140">
        <v>0.36599999999999999</v>
      </c>
      <c r="E188" s="141">
        <v>2.8000000000000001E-2</v>
      </c>
      <c r="F188" s="142">
        <v>1E-3</v>
      </c>
      <c r="G188" s="169">
        <v>0.92</v>
      </c>
      <c r="H188" s="169">
        <v>0.69</v>
      </c>
      <c r="I188" s="173">
        <v>0.69</v>
      </c>
      <c r="J188" s="42">
        <v>2.5000000000000001E-2</v>
      </c>
    </row>
    <row r="189" spans="1:10" ht="27.75" customHeight="1" x14ac:dyDescent="0.2">
      <c r="A189" s="167" t="s">
        <v>492</v>
      </c>
      <c r="B189" s="26" t="s">
        <v>900</v>
      </c>
      <c r="C189" s="174">
        <v>0</v>
      </c>
      <c r="D189" s="140">
        <v>0.13600000000000001</v>
      </c>
      <c r="E189" s="141">
        <v>0</v>
      </c>
      <c r="F189" s="142">
        <v>0</v>
      </c>
      <c r="G189" s="169">
        <v>0</v>
      </c>
      <c r="H189" s="169">
        <v>0.69</v>
      </c>
      <c r="I189" s="173">
        <v>0.69</v>
      </c>
      <c r="J189" s="42">
        <v>2.5000000000000001E-2</v>
      </c>
    </row>
    <row r="190" spans="1:10" ht="27.75" customHeight="1" x14ac:dyDescent="0.2">
      <c r="A190" s="167" t="s">
        <v>493</v>
      </c>
      <c r="B190" s="26" t="s">
        <v>901</v>
      </c>
      <c r="C190" s="174">
        <v>0</v>
      </c>
      <c r="D190" s="140">
        <v>0.13200000000000001</v>
      </c>
      <c r="E190" s="141">
        <v>0</v>
      </c>
      <c r="F190" s="142">
        <v>0</v>
      </c>
      <c r="G190" s="169">
        <v>0</v>
      </c>
      <c r="H190" s="169">
        <v>0.69</v>
      </c>
      <c r="I190" s="173">
        <v>0.69</v>
      </c>
      <c r="J190" s="42">
        <v>2.5000000000000001E-2</v>
      </c>
    </row>
    <row r="191" spans="1:10" ht="27.75" customHeight="1" x14ac:dyDescent="0.2">
      <c r="A191" s="167" t="s">
        <v>494</v>
      </c>
      <c r="B191" s="26" t="s">
        <v>902</v>
      </c>
      <c r="C191" s="174">
        <v>0</v>
      </c>
      <c r="D191" s="140">
        <v>0.127</v>
      </c>
      <c r="E191" s="141">
        <v>0</v>
      </c>
      <c r="F191" s="142">
        <v>0</v>
      </c>
      <c r="G191" s="169">
        <v>0</v>
      </c>
      <c r="H191" s="169">
        <v>0.69</v>
      </c>
      <c r="I191" s="173">
        <v>0.69</v>
      </c>
      <c r="J191" s="42">
        <v>2.5000000000000001E-2</v>
      </c>
    </row>
    <row r="192" spans="1:10" ht="27.75" customHeight="1" x14ac:dyDescent="0.2">
      <c r="A192" s="167" t="s">
        <v>495</v>
      </c>
      <c r="B192" s="26" t="s">
        <v>903</v>
      </c>
      <c r="C192" s="174">
        <v>0</v>
      </c>
      <c r="D192" s="140">
        <v>0.122</v>
      </c>
      <c r="E192" s="141">
        <v>0</v>
      </c>
      <c r="F192" s="142">
        <v>0</v>
      </c>
      <c r="G192" s="169">
        <v>0</v>
      </c>
      <c r="H192" s="169">
        <v>0.69</v>
      </c>
      <c r="I192" s="173">
        <v>0.69</v>
      </c>
      <c r="J192" s="42">
        <v>2.5000000000000001E-2</v>
      </c>
    </row>
    <row r="193" spans="1:10" ht="27.75" customHeight="1" x14ac:dyDescent="0.2">
      <c r="A193" s="167" t="s">
        <v>496</v>
      </c>
      <c r="B193" s="26" t="s">
        <v>904</v>
      </c>
      <c r="C193" s="174">
        <v>0</v>
      </c>
      <c r="D193" s="140">
        <v>0.29499999999999998</v>
      </c>
      <c r="E193" s="141">
        <v>2.1999999999999999E-2</v>
      </c>
      <c r="F193" s="142">
        <v>1E-3</v>
      </c>
      <c r="G193" s="169">
        <v>10.35</v>
      </c>
      <c r="H193" s="169">
        <v>0.79</v>
      </c>
      <c r="I193" s="173">
        <v>0.79</v>
      </c>
      <c r="J193" s="42">
        <v>2.1000000000000001E-2</v>
      </c>
    </row>
    <row r="194" spans="1:10" ht="27.75" customHeight="1" x14ac:dyDescent="0.2">
      <c r="A194" s="167" t="s">
        <v>497</v>
      </c>
      <c r="B194" s="26" t="s">
        <v>905</v>
      </c>
      <c r="C194" s="174">
        <v>0</v>
      </c>
      <c r="D194" s="140">
        <v>0.02</v>
      </c>
      <c r="E194" s="141">
        <v>0</v>
      </c>
      <c r="F194" s="142">
        <v>0</v>
      </c>
      <c r="G194" s="169">
        <v>0</v>
      </c>
      <c r="H194" s="169">
        <v>0.79</v>
      </c>
      <c r="I194" s="173">
        <v>0.79</v>
      </c>
      <c r="J194" s="42">
        <v>2.1000000000000001E-2</v>
      </c>
    </row>
    <row r="195" spans="1:10" ht="27.75" customHeight="1" x14ac:dyDescent="0.2">
      <c r="A195" s="167" t="s">
        <v>498</v>
      </c>
      <c r="B195" s="26" t="s">
        <v>906</v>
      </c>
      <c r="C195" s="174">
        <v>0</v>
      </c>
      <c r="D195" s="140">
        <v>1E-3</v>
      </c>
      <c r="E195" s="141">
        <v>0</v>
      </c>
      <c r="F195" s="142">
        <v>0</v>
      </c>
      <c r="G195" s="169">
        <v>0</v>
      </c>
      <c r="H195" s="169">
        <v>0.79</v>
      </c>
      <c r="I195" s="173">
        <v>0.79</v>
      </c>
      <c r="J195" s="42">
        <v>2.1000000000000001E-2</v>
      </c>
    </row>
    <row r="196" spans="1:10" ht="27.75" customHeight="1" x14ac:dyDescent="0.2">
      <c r="A196" s="167" t="s">
        <v>499</v>
      </c>
      <c r="B196" s="26" t="s">
        <v>907</v>
      </c>
      <c r="C196" s="174">
        <v>0</v>
      </c>
      <c r="D196" s="140">
        <v>8.9999999999999993E-3</v>
      </c>
      <c r="E196" s="141">
        <v>0</v>
      </c>
      <c r="F196" s="142">
        <v>0</v>
      </c>
      <c r="G196" s="169">
        <v>0</v>
      </c>
      <c r="H196" s="169">
        <v>0.79</v>
      </c>
      <c r="I196" s="173">
        <v>0.79</v>
      </c>
      <c r="J196" s="42">
        <v>2.1000000000000001E-2</v>
      </c>
    </row>
    <row r="197" spans="1:10" ht="27.75" customHeight="1" x14ac:dyDescent="0.2">
      <c r="A197" s="167" t="s">
        <v>500</v>
      </c>
      <c r="B197" s="26" t="s">
        <v>908</v>
      </c>
      <c r="C197" s="174">
        <v>0</v>
      </c>
      <c r="D197" s="140">
        <v>2E-3</v>
      </c>
      <c r="E197" s="141">
        <v>0</v>
      </c>
      <c r="F197" s="142">
        <v>0</v>
      </c>
      <c r="G197" s="169">
        <v>0</v>
      </c>
      <c r="H197" s="169">
        <v>0.79</v>
      </c>
      <c r="I197" s="173">
        <v>0.79</v>
      </c>
      <c r="J197" s="42">
        <v>2.1000000000000001E-2</v>
      </c>
    </row>
    <row r="198" spans="1:10" ht="27.75" customHeight="1" x14ac:dyDescent="0.2">
      <c r="A198" s="167" t="s">
        <v>439</v>
      </c>
      <c r="B198" s="26" t="s">
        <v>909</v>
      </c>
      <c r="C198" s="174" t="s">
        <v>723</v>
      </c>
      <c r="D198" s="143">
        <v>2.3039999999999998</v>
      </c>
      <c r="E198" s="144">
        <v>0.14699999999999999</v>
      </c>
      <c r="F198" s="142">
        <v>2.4E-2</v>
      </c>
      <c r="G198" s="170"/>
      <c r="H198" s="170"/>
      <c r="I198" s="172"/>
      <c r="J198" s="43"/>
    </row>
    <row r="199" spans="1:10" ht="27.75" customHeight="1" x14ac:dyDescent="0.2">
      <c r="A199" s="167" t="s">
        <v>440</v>
      </c>
      <c r="B199" s="26" t="s">
        <v>910</v>
      </c>
      <c r="C199" s="174" t="s">
        <v>1472</v>
      </c>
      <c r="D199" s="140">
        <v>-0.58499999999999996</v>
      </c>
      <c r="E199" s="141">
        <v>-0.04</v>
      </c>
      <c r="F199" s="142">
        <v>-3.0000000000000001E-3</v>
      </c>
      <c r="G199" s="169">
        <v>0</v>
      </c>
      <c r="H199" s="170"/>
      <c r="I199" s="172"/>
      <c r="J199" s="43"/>
    </row>
    <row r="200" spans="1:10" ht="27.75" customHeight="1" x14ac:dyDescent="0.2">
      <c r="A200" s="167" t="s">
        <v>441</v>
      </c>
      <c r="B200" s="26" t="s">
        <v>911</v>
      </c>
      <c r="C200" s="174">
        <v>0</v>
      </c>
      <c r="D200" s="140">
        <v>-0.53800000000000003</v>
      </c>
      <c r="E200" s="141">
        <v>-3.6999999999999998E-2</v>
      </c>
      <c r="F200" s="142">
        <v>-3.0000000000000001E-3</v>
      </c>
      <c r="G200" s="169">
        <v>0</v>
      </c>
      <c r="H200" s="170"/>
      <c r="I200" s="172"/>
      <c r="J200" s="43"/>
    </row>
    <row r="201" spans="1:10" ht="27.75" customHeight="1" x14ac:dyDescent="0.2">
      <c r="A201" s="167" t="s">
        <v>442</v>
      </c>
      <c r="B201" s="26" t="s">
        <v>912</v>
      </c>
      <c r="C201" s="174">
        <v>0</v>
      </c>
      <c r="D201" s="140">
        <v>-0.58499999999999996</v>
      </c>
      <c r="E201" s="141">
        <v>-0.04</v>
      </c>
      <c r="F201" s="142">
        <v>-3.0000000000000001E-3</v>
      </c>
      <c r="G201" s="169">
        <v>0</v>
      </c>
      <c r="H201" s="170"/>
      <c r="I201" s="172"/>
      <c r="J201" s="42">
        <v>3.6999999999999998E-2</v>
      </c>
    </row>
    <row r="202" spans="1:10" ht="27.75" customHeight="1" x14ac:dyDescent="0.2">
      <c r="A202" s="167" t="s">
        <v>443</v>
      </c>
      <c r="B202" s="26" t="s">
        <v>913</v>
      </c>
      <c r="C202" s="174">
        <v>0</v>
      </c>
      <c r="D202" s="140">
        <v>-0.53800000000000003</v>
      </c>
      <c r="E202" s="141">
        <v>-3.6999999999999998E-2</v>
      </c>
      <c r="F202" s="142">
        <v>-3.0000000000000001E-3</v>
      </c>
      <c r="G202" s="169">
        <v>0</v>
      </c>
      <c r="H202" s="170"/>
      <c r="I202" s="172"/>
      <c r="J202" s="42">
        <v>3.3000000000000002E-2</v>
      </c>
    </row>
    <row r="203" spans="1:10" ht="27.75" customHeight="1" x14ac:dyDescent="0.2">
      <c r="A203" s="167" t="s">
        <v>444</v>
      </c>
      <c r="B203" s="26" t="s">
        <v>914</v>
      </c>
      <c r="C203" s="174">
        <v>0</v>
      </c>
      <c r="D203" s="140">
        <v>-0.46400000000000002</v>
      </c>
      <c r="E203" s="141">
        <v>-3.5000000000000003E-2</v>
      </c>
      <c r="F203" s="142">
        <v>-1E-3</v>
      </c>
      <c r="G203" s="169">
        <v>0.97</v>
      </c>
      <c r="H203" s="170"/>
      <c r="I203" s="172"/>
      <c r="J203" s="42">
        <v>3.7999999999999999E-2</v>
      </c>
    </row>
  </sheetData>
  <customSheetViews>
    <customSheetView guid="{5032A364-B81A-48DA-88DA-AB3B86B47EE9}" scale="70" fitToPage="1">
      <selection activeCell="D11" sqref="D11"/>
      <pageMargins left="0.39370078740157483" right="0.35433070866141736" top="0.9055118110236221" bottom="0.74803149606299213" header="0.51181102362204722" footer="0.51181102362204722"/>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1">
    <mergeCell ref="A2:J2"/>
    <mergeCell ref="F4:J4"/>
    <mergeCell ref="F5:G5"/>
    <mergeCell ref="F10:G10"/>
    <mergeCell ref="H10:J10"/>
    <mergeCell ref="F9:G9"/>
    <mergeCell ref="B8:D8"/>
    <mergeCell ref="A4:D4"/>
    <mergeCell ref="F6:G6"/>
    <mergeCell ref="F7:G7"/>
    <mergeCell ref="F8:G8"/>
  </mergeCells>
  <phoneticPr fontId="5"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5" fitToHeight="0" orientation="portrait" r:id="rId2"/>
  <headerFooter scaleWithDoc="0">
    <oddHeader>&amp;L
Annex 4 - Charges applied to LDNOs with HV/LV end users</oddHeader>
    <oddFooter>&amp;C&amp;P of &amp;N</oddFooter>
    <firstHeader>&amp;L
Annex 4 - Charges applied to LDNOs with HV/LV end users</firstHeader>
    <firstFooter>&amp;LNote: Where a tariff only has a p/kWh unit rate in Unit Charge 1 then this unit rate applies at all times.&amp;R&amp;P of &amp;N</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G85"/>
  <sheetViews>
    <sheetView zoomScale="80" zoomScaleNormal="80" zoomScaleSheetLayoutView="100" workbookViewId="0"/>
  </sheetViews>
  <sheetFormatPr defaultRowHeight="12.75" x14ac:dyDescent="0.2"/>
  <cols>
    <col min="1" max="1" width="28.85546875" customWidth="1"/>
    <col min="2" max="7" width="24" customWidth="1"/>
  </cols>
  <sheetData>
    <row r="1" spans="1:7" ht="27.75" customHeight="1" x14ac:dyDescent="0.2">
      <c r="A1" s="137" t="s">
        <v>16</v>
      </c>
    </row>
    <row r="2" spans="1:7" ht="44.25" customHeight="1" x14ac:dyDescent="0.2">
      <c r="A2" s="274" t="s">
        <v>1528</v>
      </c>
      <c r="B2" s="274"/>
      <c r="C2" s="274"/>
      <c r="D2" s="274"/>
      <c r="E2" s="274"/>
      <c r="F2" s="274"/>
      <c r="G2" s="274"/>
    </row>
    <row r="3" spans="1:7" ht="47.25" customHeight="1" x14ac:dyDescent="0.2">
      <c r="A3" s="251" t="str">
        <f>Overview!B4&amp; " - Illustrative LLFs for year beginning "&amp;Overview!D4</f>
        <v>London Power Networks - Illustrative LLFs for year beginning 1 April 2026</v>
      </c>
      <c r="B3" s="252"/>
      <c r="C3" s="252"/>
      <c r="D3" s="252"/>
      <c r="E3" s="252"/>
      <c r="F3" s="252"/>
      <c r="G3" s="253"/>
    </row>
    <row r="4" spans="1:7" ht="9.75" customHeight="1" x14ac:dyDescent="0.2"/>
    <row r="5" spans="1:7" ht="19.5" customHeight="1" x14ac:dyDescent="0.2">
      <c r="A5" s="276" t="s">
        <v>9</v>
      </c>
      <c r="B5" s="276"/>
      <c r="C5" s="20" t="s">
        <v>2</v>
      </c>
      <c r="D5" s="20" t="s">
        <v>3</v>
      </c>
      <c r="E5" s="20" t="s">
        <v>4</v>
      </c>
      <c r="F5" s="20" t="s">
        <v>5</v>
      </c>
      <c r="G5" s="20" t="s">
        <v>677</v>
      </c>
    </row>
    <row r="6" spans="1:7" ht="19.5" customHeight="1" x14ac:dyDescent="0.2">
      <c r="A6" s="276"/>
      <c r="B6" s="276"/>
      <c r="C6" s="20" t="s">
        <v>678</v>
      </c>
      <c r="D6" s="20" t="s">
        <v>679</v>
      </c>
      <c r="E6" s="20" t="s">
        <v>680</v>
      </c>
      <c r="F6" s="20" t="s">
        <v>681</v>
      </c>
      <c r="G6" s="20" t="s">
        <v>682</v>
      </c>
    </row>
    <row r="7" spans="1:7" ht="45" customHeight="1" x14ac:dyDescent="0.2">
      <c r="A7" s="239" t="s">
        <v>683</v>
      </c>
      <c r="B7" s="240"/>
      <c r="C7" s="22" t="s">
        <v>684</v>
      </c>
      <c r="D7" s="21"/>
      <c r="E7" s="83" t="s">
        <v>685</v>
      </c>
      <c r="F7" s="21"/>
      <c r="G7" s="21"/>
    </row>
    <row r="8" spans="1:7" ht="45" customHeight="1" x14ac:dyDescent="0.2">
      <c r="A8" s="239" t="s">
        <v>686</v>
      </c>
      <c r="B8" s="240"/>
      <c r="C8" s="21"/>
      <c r="D8" s="22" t="s">
        <v>687</v>
      </c>
      <c r="E8" s="21"/>
      <c r="F8" s="21"/>
      <c r="G8" s="21"/>
    </row>
    <row r="9" spans="1:7" ht="45" customHeight="1" x14ac:dyDescent="0.2">
      <c r="A9" s="239" t="s">
        <v>688</v>
      </c>
      <c r="B9" s="240"/>
      <c r="C9" s="21"/>
      <c r="D9" s="21"/>
      <c r="E9" s="22" t="s">
        <v>687</v>
      </c>
      <c r="F9" s="21"/>
      <c r="G9" s="21"/>
    </row>
    <row r="10" spans="1:7" ht="25.5" customHeight="1" x14ac:dyDescent="0.2">
      <c r="A10" s="239" t="s">
        <v>689</v>
      </c>
      <c r="B10" s="240"/>
      <c r="C10" s="21"/>
      <c r="D10" s="21"/>
      <c r="E10" s="21"/>
      <c r="F10" s="83" t="s">
        <v>690</v>
      </c>
      <c r="G10" s="83" t="s">
        <v>691</v>
      </c>
    </row>
    <row r="11" spans="1:7" ht="15" customHeight="1" x14ac:dyDescent="0.2">
      <c r="A11" s="249" t="s">
        <v>10</v>
      </c>
      <c r="B11" s="249"/>
      <c r="C11" s="275" t="s">
        <v>11</v>
      </c>
      <c r="D11" s="275"/>
      <c r="E11" s="275"/>
      <c r="F11" s="275"/>
      <c r="G11" s="275"/>
    </row>
    <row r="12" spans="1:7" x14ac:dyDescent="0.2">
      <c r="B12" s="12"/>
      <c r="C12" s="12"/>
      <c r="D12" s="12"/>
      <c r="E12" s="12"/>
    </row>
    <row r="13" spans="1:7" ht="22.5" customHeight="1" x14ac:dyDescent="0.2">
      <c r="A13" s="276" t="s">
        <v>36</v>
      </c>
      <c r="B13" s="276"/>
      <c r="C13" s="276"/>
      <c r="D13" s="276"/>
      <c r="E13" s="276"/>
      <c r="F13" s="276"/>
      <c r="G13" s="276"/>
    </row>
    <row r="14" spans="1:7" ht="22.5" customHeight="1" x14ac:dyDescent="0.2">
      <c r="A14" s="276" t="s">
        <v>712</v>
      </c>
      <c r="B14" s="276"/>
      <c r="C14" s="276"/>
      <c r="D14" s="276"/>
      <c r="E14" s="276"/>
      <c r="F14" s="276"/>
      <c r="G14" s="276"/>
    </row>
    <row r="15" spans="1:7" ht="33" customHeight="1" x14ac:dyDescent="0.2">
      <c r="A15" s="20" t="s">
        <v>37</v>
      </c>
      <c r="B15" s="20" t="s">
        <v>2</v>
      </c>
      <c r="C15" s="20" t="s">
        <v>3</v>
      </c>
      <c r="D15" s="20" t="s">
        <v>4</v>
      </c>
      <c r="E15" s="20" t="s">
        <v>5</v>
      </c>
      <c r="F15" s="20" t="s">
        <v>677</v>
      </c>
      <c r="G15" s="20" t="s">
        <v>713</v>
      </c>
    </row>
    <row r="16" spans="1:7" ht="105.75" customHeight="1" x14ac:dyDescent="0.2">
      <c r="A16" s="1" t="s">
        <v>38</v>
      </c>
      <c r="B16" s="202">
        <v>1.123</v>
      </c>
      <c r="C16" s="202">
        <v>1.095</v>
      </c>
      <c r="D16" s="202">
        <v>1.113</v>
      </c>
      <c r="E16" s="202">
        <v>1.0780000000000001</v>
      </c>
      <c r="F16" s="202">
        <v>1.097</v>
      </c>
      <c r="G16" s="201" t="s">
        <v>1475</v>
      </c>
    </row>
    <row r="17" spans="1:7" ht="27" customHeight="1" x14ac:dyDescent="0.2">
      <c r="A17" s="1" t="s">
        <v>39</v>
      </c>
      <c r="B17" s="202">
        <v>1.046</v>
      </c>
      <c r="C17" s="202">
        <v>1.04</v>
      </c>
      <c r="D17" s="202">
        <v>1.0449999999999999</v>
      </c>
      <c r="E17" s="202">
        <v>1.036</v>
      </c>
      <c r="F17" s="202">
        <v>1.04</v>
      </c>
      <c r="G17" s="201" t="s">
        <v>1476</v>
      </c>
    </row>
    <row r="18" spans="1:7" ht="27" customHeight="1" x14ac:dyDescent="0.2">
      <c r="A18" s="1" t="s">
        <v>40</v>
      </c>
      <c r="B18" s="202">
        <v>1.036</v>
      </c>
      <c r="C18" s="202">
        <v>1.03</v>
      </c>
      <c r="D18" s="202">
        <v>1.034</v>
      </c>
      <c r="E18" s="202">
        <v>1.024</v>
      </c>
      <c r="F18" s="202">
        <v>1.0289999999999999</v>
      </c>
      <c r="G18" s="201" t="s">
        <v>1477</v>
      </c>
    </row>
    <row r="19" spans="1:7" ht="24.75" customHeight="1" x14ac:dyDescent="0.2">
      <c r="A19" s="1" t="s">
        <v>41</v>
      </c>
      <c r="B19" s="202">
        <v>1.024</v>
      </c>
      <c r="C19" s="202">
        <v>1.022</v>
      </c>
      <c r="D19" s="202">
        <v>1.0229999999999999</v>
      </c>
      <c r="E19" s="202">
        <v>1.02</v>
      </c>
      <c r="F19" s="202">
        <v>1.0209999999999999</v>
      </c>
      <c r="G19" s="201" t="s">
        <v>1478</v>
      </c>
    </row>
    <row r="20" spans="1:7" ht="24.75" customHeight="1" x14ac:dyDescent="0.2">
      <c r="A20" s="1" t="s">
        <v>42</v>
      </c>
      <c r="B20" s="202">
        <v>1.0169999999999999</v>
      </c>
      <c r="C20" s="202">
        <v>1.0149999999999999</v>
      </c>
      <c r="D20" s="202">
        <v>1.0169999999999999</v>
      </c>
      <c r="E20" s="202">
        <v>1.014</v>
      </c>
      <c r="F20" s="202">
        <v>1.0149999999999999</v>
      </c>
      <c r="G20" s="201" t="s">
        <v>1479</v>
      </c>
    </row>
    <row r="21" spans="1:7" ht="24.75" customHeight="1" x14ac:dyDescent="0.2">
      <c r="A21" s="1" t="s">
        <v>43</v>
      </c>
      <c r="B21" s="202">
        <v>1.0029999999999999</v>
      </c>
      <c r="C21" s="202">
        <v>1.0029999999999999</v>
      </c>
      <c r="D21" s="202">
        <v>1.0029999999999999</v>
      </c>
      <c r="E21" s="202">
        <v>1.002</v>
      </c>
      <c r="F21" s="202">
        <v>1.002</v>
      </c>
      <c r="G21" s="201" t="s">
        <v>1480</v>
      </c>
    </row>
    <row r="23" spans="1:7" ht="22.5" customHeight="1" x14ac:dyDescent="0.2">
      <c r="A23" s="276" t="s">
        <v>44</v>
      </c>
      <c r="B23" s="276"/>
      <c r="C23" s="276"/>
      <c r="D23" s="276"/>
      <c r="E23" s="276"/>
      <c r="F23" s="276"/>
      <c r="G23" s="276"/>
    </row>
    <row r="24" spans="1:7" ht="22.5" customHeight="1" x14ac:dyDescent="0.2">
      <c r="A24" s="276" t="s">
        <v>7</v>
      </c>
      <c r="B24" s="276"/>
      <c r="C24" s="276"/>
      <c r="D24" s="276"/>
      <c r="E24" s="276"/>
      <c r="F24" s="276"/>
      <c r="G24" s="276"/>
    </row>
    <row r="25" spans="1:7" ht="33" customHeight="1" x14ac:dyDescent="0.2">
      <c r="A25" s="20" t="s">
        <v>6</v>
      </c>
      <c r="B25" s="20" t="s">
        <v>2</v>
      </c>
      <c r="C25" s="20" t="s">
        <v>3</v>
      </c>
      <c r="D25" s="20" t="s">
        <v>4</v>
      </c>
      <c r="E25" s="20" t="s">
        <v>5</v>
      </c>
      <c r="F25" s="20" t="s">
        <v>677</v>
      </c>
      <c r="G25" s="20" t="s">
        <v>713</v>
      </c>
    </row>
    <row r="26" spans="1:7" ht="22.5" customHeight="1" x14ac:dyDescent="0.2">
      <c r="A26" s="205" t="s">
        <v>1481</v>
      </c>
      <c r="B26" s="203">
        <v>1.004</v>
      </c>
      <c r="C26" s="203">
        <v>1.004</v>
      </c>
      <c r="D26" s="203">
        <v>1.004</v>
      </c>
      <c r="E26" s="203">
        <v>1.0029999999999999</v>
      </c>
      <c r="F26" s="203">
        <v>1.004</v>
      </c>
      <c r="G26" s="204">
        <v>800</v>
      </c>
    </row>
    <row r="27" spans="1:7" ht="22.5" customHeight="1" x14ac:dyDescent="0.2">
      <c r="A27" s="205" t="s">
        <v>1482</v>
      </c>
      <c r="B27" s="203">
        <v>1.006</v>
      </c>
      <c r="C27" s="203">
        <v>1.006</v>
      </c>
      <c r="D27" s="203">
        <v>1.006</v>
      </c>
      <c r="E27" s="203">
        <v>1.006</v>
      </c>
      <c r="F27" s="203">
        <v>1.006</v>
      </c>
      <c r="G27" s="204">
        <v>801</v>
      </c>
    </row>
    <row r="28" spans="1:7" ht="22.5" customHeight="1" x14ac:dyDescent="0.2">
      <c r="A28" s="205" t="s">
        <v>1483</v>
      </c>
      <c r="B28" s="203">
        <v>1.0009999999999999</v>
      </c>
      <c r="C28" s="203">
        <v>1.0009999999999999</v>
      </c>
      <c r="D28" s="203">
        <v>1.0009999999999999</v>
      </c>
      <c r="E28" s="203">
        <v>1.0009999999999999</v>
      </c>
      <c r="F28" s="203">
        <v>1.0009999999999999</v>
      </c>
      <c r="G28" s="204">
        <v>802</v>
      </c>
    </row>
    <row r="29" spans="1:7" ht="22.5" customHeight="1" x14ac:dyDescent="0.2">
      <c r="A29" s="205" t="s">
        <v>1484</v>
      </c>
      <c r="B29" s="203">
        <v>1.002</v>
      </c>
      <c r="C29" s="203">
        <v>1.002</v>
      </c>
      <c r="D29" s="203">
        <v>1.002</v>
      </c>
      <c r="E29" s="203">
        <v>1.002</v>
      </c>
      <c r="F29" s="203">
        <v>1.002</v>
      </c>
      <c r="G29" s="204">
        <v>803</v>
      </c>
    </row>
    <row r="30" spans="1:7" ht="22.5" customHeight="1" x14ac:dyDescent="0.2">
      <c r="A30" s="205" t="s">
        <v>1485</v>
      </c>
      <c r="B30" s="203">
        <v>1.0169999999999999</v>
      </c>
      <c r="C30" s="203">
        <v>1.0149999999999999</v>
      </c>
      <c r="D30" s="203">
        <v>1.0169999999999999</v>
      </c>
      <c r="E30" s="203">
        <v>1.014</v>
      </c>
      <c r="F30" s="203">
        <v>1.0149999999999999</v>
      </c>
      <c r="G30" s="204">
        <v>804</v>
      </c>
    </row>
    <row r="31" spans="1:7" ht="22.5" customHeight="1" x14ac:dyDescent="0.2">
      <c r="A31" s="205" t="s">
        <v>1486</v>
      </c>
      <c r="B31" s="203">
        <v>1.0029999999999999</v>
      </c>
      <c r="C31" s="203">
        <v>1.004</v>
      </c>
      <c r="D31" s="203">
        <v>1.004</v>
      </c>
      <c r="E31" s="203">
        <v>1.0029999999999999</v>
      </c>
      <c r="F31" s="203">
        <v>1.0029999999999999</v>
      </c>
      <c r="G31" s="204">
        <v>805</v>
      </c>
    </row>
    <row r="32" spans="1:7" ht="22.5" customHeight="1" x14ac:dyDescent="0.2">
      <c r="A32" s="205" t="s">
        <v>1487</v>
      </c>
      <c r="B32" s="203">
        <v>1.0069999999999999</v>
      </c>
      <c r="C32" s="203">
        <v>1.006</v>
      </c>
      <c r="D32" s="203">
        <v>1.0069999999999999</v>
      </c>
      <c r="E32" s="203">
        <v>1.0049999999999999</v>
      </c>
      <c r="F32" s="203">
        <v>1.006</v>
      </c>
      <c r="G32" s="204">
        <v>806</v>
      </c>
    </row>
    <row r="33" spans="1:7" ht="22.5" customHeight="1" x14ac:dyDescent="0.2">
      <c r="A33" s="205" t="s">
        <v>1488</v>
      </c>
      <c r="B33" s="203">
        <v>1.0109999999999999</v>
      </c>
      <c r="C33" s="203">
        <v>1.0109999999999999</v>
      </c>
      <c r="D33" s="203">
        <v>1.0109999999999999</v>
      </c>
      <c r="E33" s="203">
        <v>1.01</v>
      </c>
      <c r="F33" s="203">
        <v>1.0109999999999999</v>
      </c>
      <c r="G33" s="204">
        <v>807</v>
      </c>
    </row>
    <row r="34" spans="1:7" ht="22.5" customHeight="1" x14ac:dyDescent="0.2">
      <c r="A34" s="205" t="s">
        <v>1489</v>
      </c>
      <c r="B34" s="203">
        <v>1.0029999999999999</v>
      </c>
      <c r="C34" s="203">
        <v>1.0029999999999999</v>
      </c>
      <c r="D34" s="203">
        <v>1.0029999999999999</v>
      </c>
      <c r="E34" s="203">
        <v>1.0029999999999999</v>
      </c>
      <c r="F34" s="203">
        <v>1.0029999999999999</v>
      </c>
      <c r="G34" s="204">
        <v>808</v>
      </c>
    </row>
    <row r="35" spans="1:7" ht="22.5" customHeight="1" x14ac:dyDescent="0.2">
      <c r="A35" s="205" t="s">
        <v>1490</v>
      </c>
      <c r="B35" s="203">
        <v>1</v>
      </c>
      <c r="C35" s="203">
        <v>1</v>
      </c>
      <c r="D35" s="203">
        <v>1</v>
      </c>
      <c r="E35" s="203">
        <v>1</v>
      </c>
      <c r="F35" s="203">
        <v>1</v>
      </c>
      <c r="G35" s="204">
        <v>809</v>
      </c>
    </row>
    <row r="36" spans="1:7" ht="22.5" customHeight="1" x14ac:dyDescent="0.2">
      <c r="A36" s="205" t="s">
        <v>1491</v>
      </c>
      <c r="B36" s="203">
        <v>1.004</v>
      </c>
      <c r="C36" s="203">
        <v>1.004</v>
      </c>
      <c r="D36" s="203">
        <v>1.0049999999999999</v>
      </c>
      <c r="E36" s="203">
        <v>1.004</v>
      </c>
      <c r="F36" s="203">
        <v>1.004</v>
      </c>
      <c r="G36" s="204">
        <v>810</v>
      </c>
    </row>
    <row r="37" spans="1:7" ht="22.5" customHeight="1" x14ac:dyDescent="0.2">
      <c r="A37" s="205" t="s">
        <v>1492</v>
      </c>
      <c r="B37" s="203">
        <v>1.0129999999999999</v>
      </c>
      <c r="C37" s="203">
        <v>1.0109999999999999</v>
      </c>
      <c r="D37" s="203">
        <v>1.012</v>
      </c>
      <c r="E37" s="203">
        <v>1.006</v>
      </c>
      <c r="F37" s="203">
        <v>1.0089999999999999</v>
      </c>
      <c r="G37" s="204">
        <v>811</v>
      </c>
    </row>
    <row r="38" spans="1:7" ht="22.5" customHeight="1" x14ac:dyDescent="0.2">
      <c r="A38" s="205" t="s">
        <v>1493</v>
      </c>
      <c r="B38" s="203">
        <v>1.042</v>
      </c>
      <c r="C38" s="203">
        <v>1.0429999999999999</v>
      </c>
      <c r="D38" s="203">
        <v>1.042</v>
      </c>
      <c r="E38" s="203">
        <v>1.042</v>
      </c>
      <c r="F38" s="203">
        <v>1.042</v>
      </c>
      <c r="G38" s="204">
        <v>812</v>
      </c>
    </row>
    <row r="39" spans="1:7" ht="22.5" customHeight="1" x14ac:dyDescent="0.2">
      <c r="A39" s="205" t="s">
        <v>1494</v>
      </c>
      <c r="B39" s="203">
        <v>1.0129999999999999</v>
      </c>
      <c r="C39" s="203">
        <v>1.0109999999999999</v>
      </c>
      <c r="D39" s="203">
        <v>1.0109999999999999</v>
      </c>
      <c r="E39" s="203">
        <v>1.0049999999999999</v>
      </c>
      <c r="F39" s="203">
        <v>1.0089999999999999</v>
      </c>
      <c r="G39" s="204">
        <v>813</v>
      </c>
    </row>
    <row r="40" spans="1:7" ht="22.5" customHeight="1" x14ac:dyDescent="0.2">
      <c r="A40" s="205" t="s">
        <v>1495</v>
      </c>
      <c r="B40" s="203">
        <v>1.0129999999999999</v>
      </c>
      <c r="C40" s="203">
        <v>1.01</v>
      </c>
      <c r="D40" s="203">
        <v>1.0129999999999999</v>
      </c>
      <c r="E40" s="203">
        <v>1.0049999999999999</v>
      </c>
      <c r="F40" s="203">
        <v>1.0089999999999999</v>
      </c>
      <c r="G40" s="204">
        <v>814</v>
      </c>
    </row>
    <row r="41" spans="1:7" ht="22.5" customHeight="1" x14ac:dyDescent="0.2">
      <c r="A41" s="205" t="s">
        <v>1496</v>
      </c>
      <c r="B41" s="203">
        <v>1</v>
      </c>
      <c r="C41" s="203">
        <v>1</v>
      </c>
      <c r="D41" s="203">
        <v>1.0009999999999999</v>
      </c>
      <c r="E41" s="203">
        <v>1</v>
      </c>
      <c r="F41" s="203">
        <v>1</v>
      </c>
      <c r="G41" s="204">
        <v>815</v>
      </c>
    </row>
    <row r="42" spans="1:7" ht="22.5" customHeight="1" x14ac:dyDescent="0.2">
      <c r="A42" s="205" t="s">
        <v>1497</v>
      </c>
      <c r="B42" s="203">
        <v>1.01</v>
      </c>
      <c r="C42" s="203">
        <v>1.0069999999999999</v>
      </c>
      <c r="D42" s="203">
        <v>1.0089999999999999</v>
      </c>
      <c r="E42" s="203">
        <v>1.006</v>
      </c>
      <c r="F42" s="203">
        <v>1.0069999999999999</v>
      </c>
      <c r="G42" s="204">
        <v>816</v>
      </c>
    </row>
    <row r="43" spans="1:7" ht="22.5" customHeight="1" x14ac:dyDescent="0.2">
      <c r="A43" s="205" t="s">
        <v>1498</v>
      </c>
      <c r="B43" s="203">
        <v>1</v>
      </c>
      <c r="C43" s="203">
        <v>1</v>
      </c>
      <c r="D43" s="203">
        <v>1</v>
      </c>
      <c r="E43" s="203">
        <v>1</v>
      </c>
      <c r="F43" s="203">
        <v>1</v>
      </c>
      <c r="G43" s="204">
        <v>817</v>
      </c>
    </row>
    <row r="44" spans="1:7" ht="22.5" customHeight="1" x14ac:dyDescent="0.2">
      <c r="A44" s="205" t="s">
        <v>1499</v>
      </c>
      <c r="B44" s="203">
        <v>1</v>
      </c>
      <c r="C44" s="203">
        <v>1</v>
      </c>
      <c r="D44" s="203">
        <v>1</v>
      </c>
      <c r="E44" s="203">
        <v>1</v>
      </c>
      <c r="F44" s="203">
        <v>1</v>
      </c>
      <c r="G44" s="204">
        <v>818</v>
      </c>
    </row>
    <row r="45" spans="1:7" ht="22.5" customHeight="1" x14ac:dyDescent="0.2">
      <c r="A45" s="205" t="s">
        <v>1500</v>
      </c>
      <c r="B45" s="203">
        <v>1.0029999999999999</v>
      </c>
      <c r="C45" s="203">
        <v>1.0029999999999999</v>
      </c>
      <c r="D45" s="203">
        <v>1.0029999999999999</v>
      </c>
      <c r="E45" s="203">
        <v>1.004</v>
      </c>
      <c r="F45" s="203">
        <v>1.0029999999999999</v>
      </c>
      <c r="G45" s="204">
        <v>820</v>
      </c>
    </row>
    <row r="46" spans="1:7" ht="22.5" customHeight="1" x14ac:dyDescent="0.2">
      <c r="A46" s="205" t="s">
        <v>1501</v>
      </c>
      <c r="B46" s="203">
        <v>1.0029999999999999</v>
      </c>
      <c r="C46" s="203">
        <v>1.0029999999999999</v>
      </c>
      <c r="D46" s="203">
        <v>1.0029999999999999</v>
      </c>
      <c r="E46" s="203">
        <v>1.0029999999999999</v>
      </c>
      <c r="F46" s="203">
        <v>1.0029999999999999</v>
      </c>
      <c r="G46" s="204">
        <v>821</v>
      </c>
    </row>
    <row r="47" spans="1:7" ht="22.5" customHeight="1" x14ac:dyDescent="0.2">
      <c r="A47" s="205" t="s">
        <v>1502</v>
      </c>
      <c r="B47" s="203">
        <v>1.024</v>
      </c>
      <c r="C47" s="203">
        <v>1.022</v>
      </c>
      <c r="D47" s="203">
        <v>1.0229999999999999</v>
      </c>
      <c r="E47" s="203">
        <v>1.02</v>
      </c>
      <c r="F47" s="203">
        <v>1.0209999999999999</v>
      </c>
      <c r="G47" s="204">
        <v>823</v>
      </c>
    </row>
    <row r="48" spans="1:7" ht="22.5" customHeight="1" x14ac:dyDescent="0.2">
      <c r="A48" s="205" t="s">
        <v>1503</v>
      </c>
      <c r="B48" s="203">
        <v>1.022</v>
      </c>
      <c r="C48" s="203">
        <v>1.022</v>
      </c>
      <c r="D48" s="203">
        <v>1.0209999999999999</v>
      </c>
      <c r="E48" s="203">
        <v>1.022</v>
      </c>
      <c r="F48" s="203">
        <v>1.02</v>
      </c>
      <c r="G48" s="204">
        <v>827</v>
      </c>
    </row>
    <row r="49" spans="1:7" ht="22.5" customHeight="1" x14ac:dyDescent="0.2">
      <c r="A49" s="205" t="s">
        <v>1504</v>
      </c>
      <c r="B49" s="203">
        <v>1.0009999999999999</v>
      </c>
      <c r="C49" s="203">
        <v>1.0009999999999999</v>
      </c>
      <c r="D49" s="203">
        <v>1.0009999999999999</v>
      </c>
      <c r="E49" s="203">
        <v>1.0009999999999999</v>
      </c>
      <c r="F49" s="203">
        <v>1.0009999999999999</v>
      </c>
      <c r="G49" s="204">
        <v>828</v>
      </c>
    </row>
    <row r="50" spans="1:7" ht="22.5" customHeight="1" x14ac:dyDescent="0.2">
      <c r="A50" s="205" t="s">
        <v>1505</v>
      </c>
      <c r="B50" s="203">
        <v>1.004</v>
      </c>
      <c r="C50" s="203">
        <v>1.004</v>
      </c>
      <c r="D50" s="203">
        <v>1.004</v>
      </c>
      <c r="E50" s="203">
        <v>1.004</v>
      </c>
      <c r="F50" s="203">
        <v>1.004</v>
      </c>
      <c r="G50" s="204">
        <v>829</v>
      </c>
    </row>
    <row r="51" spans="1:7" ht="22.5" customHeight="1" x14ac:dyDescent="0.2">
      <c r="A51" s="205" t="s">
        <v>1506</v>
      </c>
      <c r="B51" s="203">
        <v>1.008</v>
      </c>
      <c r="C51" s="203">
        <v>1.008</v>
      </c>
      <c r="D51" s="203">
        <v>1.008</v>
      </c>
      <c r="E51" s="203">
        <v>1.0069999999999999</v>
      </c>
      <c r="F51" s="203">
        <v>1.0069999999999999</v>
      </c>
      <c r="G51" s="204">
        <v>837</v>
      </c>
    </row>
    <row r="52" spans="1:7" ht="22.5" customHeight="1" x14ac:dyDescent="0.2">
      <c r="A52" s="205" t="s">
        <v>1507</v>
      </c>
      <c r="B52" s="203">
        <v>1.008</v>
      </c>
      <c r="C52" s="203">
        <v>1.008</v>
      </c>
      <c r="D52" s="203">
        <v>1.008</v>
      </c>
      <c r="E52" s="203">
        <v>1.0069999999999999</v>
      </c>
      <c r="F52" s="203">
        <v>1.008</v>
      </c>
      <c r="G52" s="204">
        <v>838</v>
      </c>
    </row>
    <row r="53" spans="1:7" ht="22.5" customHeight="1" x14ac:dyDescent="0.2">
      <c r="A53" s="205" t="s">
        <v>1508</v>
      </c>
      <c r="B53" s="203">
        <v>1.006</v>
      </c>
      <c r="C53" s="203">
        <v>1.006</v>
      </c>
      <c r="D53" s="203">
        <v>1.006</v>
      </c>
      <c r="E53" s="203">
        <v>1.0049999999999999</v>
      </c>
      <c r="F53" s="203">
        <v>1.006</v>
      </c>
      <c r="G53" s="204">
        <v>839</v>
      </c>
    </row>
    <row r="54" spans="1:7" ht="22.5" customHeight="1" x14ac:dyDescent="0.2">
      <c r="A54" s="205" t="s">
        <v>1509</v>
      </c>
      <c r="B54" s="203">
        <v>1.01</v>
      </c>
      <c r="C54" s="203">
        <v>1.01</v>
      </c>
      <c r="D54" s="203">
        <v>1.01</v>
      </c>
      <c r="E54" s="203">
        <v>1.0089999999999999</v>
      </c>
      <c r="F54" s="203">
        <v>1.01</v>
      </c>
      <c r="G54" s="204">
        <v>840</v>
      </c>
    </row>
    <row r="55" spans="1:7" ht="22.5" customHeight="1" x14ac:dyDescent="0.2">
      <c r="A55" s="205" t="s">
        <v>1510</v>
      </c>
      <c r="B55" s="203">
        <v>1.0149999999999999</v>
      </c>
      <c r="C55" s="203">
        <v>1.0149999999999999</v>
      </c>
      <c r="D55" s="203">
        <v>1.0149999999999999</v>
      </c>
      <c r="E55" s="203">
        <v>1.014</v>
      </c>
      <c r="F55" s="203">
        <v>1.0149999999999999</v>
      </c>
      <c r="G55" s="204">
        <v>841</v>
      </c>
    </row>
    <row r="56" spans="1:7" ht="22.5" customHeight="1" x14ac:dyDescent="0.2">
      <c r="A56" s="205" t="s">
        <v>1511</v>
      </c>
      <c r="B56" s="203">
        <v>1.008</v>
      </c>
      <c r="C56" s="203">
        <v>1.008</v>
      </c>
      <c r="D56" s="203">
        <v>1.008</v>
      </c>
      <c r="E56" s="203">
        <v>1.0069999999999999</v>
      </c>
      <c r="F56" s="203">
        <v>1.008</v>
      </c>
      <c r="G56" s="204">
        <v>842</v>
      </c>
    </row>
    <row r="57" spans="1:7" ht="22.5" customHeight="1" x14ac:dyDescent="0.2">
      <c r="A57" s="205" t="s">
        <v>1512</v>
      </c>
      <c r="B57" s="203">
        <v>1.008</v>
      </c>
      <c r="C57" s="203">
        <v>1.008</v>
      </c>
      <c r="D57" s="203">
        <v>1.008</v>
      </c>
      <c r="E57" s="203">
        <v>1.008</v>
      </c>
      <c r="F57" s="203">
        <v>1.008</v>
      </c>
      <c r="G57" s="204">
        <v>843</v>
      </c>
    </row>
    <row r="58" spans="1:7" ht="22.5" customHeight="1" x14ac:dyDescent="0.2">
      <c r="A58" s="205" t="s">
        <v>1513</v>
      </c>
      <c r="B58" s="203">
        <v>1.0049999999999999</v>
      </c>
      <c r="C58" s="203">
        <v>1.0049999999999999</v>
      </c>
      <c r="D58" s="203">
        <v>1.0049999999999999</v>
      </c>
      <c r="E58" s="203">
        <v>1.0049999999999999</v>
      </c>
      <c r="F58" s="203">
        <v>1.0049999999999999</v>
      </c>
      <c r="G58" s="204">
        <v>844</v>
      </c>
    </row>
    <row r="59" spans="1:7" ht="22.5" customHeight="1" x14ac:dyDescent="0.2">
      <c r="A59" s="205" t="s">
        <v>1514</v>
      </c>
      <c r="B59" s="203">
        <v>1.012</v>
      </c>
      <c r="C59" s="203">
        <v>1.0169999999999999</v>
      </c>
      <c r="D59" s="203">
        <v>1.0109999999999999</v>
      </c>
      <c r="E59" s="203">
        <v>1.01</v>
      </c>
      <c r="F59" s="203">
        <v>1.0109999999999999</v>
      </c>
      <c r="G59" s="204">
        <v>846</v>
      </c>
    </row>
    <row r="60" spans="1:7" ht="22.5" customHeight="1" x14ac:dyDescent="0.2">
      <c r="A60" s="205" t="s">
        <v>1515</v>
      </c>
      <c r="B60" s="203">
        <v>1.0109999999999999</v>
      </c>
      <c r="C60" s="203">
        <v>1.008</v>
      </c>
      <c r="D60" s="203">
        <v>1.0089999999999999</v>
      </c>
      <c r="E60" s="203">
        <v>1.0069999999999999</v>
      </c>
      <c r="F60" s="203">
        <v>1.008</v>
      </c>
      <c r="G60" s="204">
        <v>847</v>
      </c>
    </row>
    <row r="61" spans="1:7" ht="22.5" customHeight="1" x14ac:dyDescent="0.2">
      <c r="A61" s="205" t="s">
        <v>1516</v>
      </c>
      <c r="B61" s="203">
        <v>1.0169999999999999</v>
      </c>
      <c r="C61" s="203">
        <v>1.0169999999999999</v>
      </c>
      <c r="D61" s="203">
        <v>1.016</v>
      </c>
      <c r="E61" s="203">
        <v>1.0169999999999999</v>
      </c>
      <c r="F61" s="203">
        <v>1.0169999999999999</v>
      </c>
      <c r="G61" s="204">
        <v>848</v>
      </c>
    </row>
    <row r="62" spans="1:7" ht="22.5" customHeight="1" x14ac:dyDescent="0.2">
      <c r="A62" s="205" t="s">
        <v>1517</v>
      </c>
      <c r="B62" s="203">
        <v>1.04</v>
      </c>
      <c r="C62" s="203">
        <v>1.0289999999999999</v>
      </c>
      <c r="D62" s="203">
        <v>1.032</v>
      </c>
      <c r="E62" s="203">
        <v>1.026</v>
      </c>
      <c r="F62" s="203">
        <v>1.032</v>
      </c>
      <c r="G62" s="204">
        <v>849</v>
      </c>
    </row>
    <row r="63" spans="1:7" ht="22.5" customHeight="1" x14ac:dyDescent="0.2">
      <c r="A63" s="205" t="s">
        <v>1518</v>
      </c>
      <c r="B63" s="203">
        <v>1.002</v>
      </c>
      <c r="C63" s="203">
        <v>1.002</v>
      </c>
      <c r="D63" s="203">
        <v>1.002</v>
      </c>
      <c r="E63" s="203">
        <v>1.002</v>
      </c>
      <c r="F63" s="203">
        <v>1.002</v>
      </c>
      <c r="G63" s="204">
        <v>854</v>
      </c>
    </row>
    <row r="64" spans="1:7" ht="22.5" customHeight="1" x14ac:dyDescent="0.2">
      <c r="A64" s="205" t="s">
        <v>1519</v>
      </c>
      <c r="B64" s="203">
        <v>1.0029999999999999</v>
      </c>
      <c r="C64" s="203">
        <v>1.0029999999999999</v>
      </c>
      <c r="D64" s="203">
        <v>1.0029999999999999</v>
      </c>
      <c r="E64" s="203">
        <v>1.002</v>
      </c>
      <c r="F64" s="203">
        <v>1.002</v>
      </c>
      <c r="G64" s="204">
        <v>865</v>
      </c>
    </row>
    <row r="66" spans="1:7" ht="22.5" customHeight="1" x14ac:dyDescent="0.2">
      <c r="A66" s="276" t="s">
        <v>44</v>
      </c>
      <c r="B66" s="276"/>
      <c r="C66" s="276"/>
      <c r="D66" s="276"/>
      <c r="E66" s="276"/>
      <c r="F66" s="276"/>
      <c r="G66" s="276"/>
    </row>
    <row r="67" spans="1:7" ht="22.5" customHeight="1" x14ac:dyDescent="0.2">
      <c r="A67" s="276" t="s">
        <v>8</v>
      </c>
      <c r="B67" s="276"/>
      <c r="C67" s="276"/>
      <c r="D67" s="276"/>
      <c r="E67" s="276"/>
      <c r="F67" s="276"/>
      <c r="G67" s="276"/>
    </row>
    <row r="68" spans="1:7" ht="33" customHeight="1" x14ac:dyDescent="0.2">
      <c r="A68" s="20" t="s">
        <v>6</v>
      </c>
      <c r="B68" s="20" t="s">
        <v>2</v>
      </c>
      <c r="C68" s="20" t="s">
        <v>3</v>
      </c>
      <c r="D68" s="20" t="s">
        <v>4</v>
      </c>
      <c r="E68" s="20" t="s">
        <v>5</v>
      </c>
      <c r="F68" s="20" t="s">
        <v>677</v>
      </c>
      <c r="G68" s="20" t="s">
        <v>713</v>
      </c>
    </row>
    <row r="69" spans="1:7" ht="22.5" customHeight="1" x14ac:dyDescent="0.2">
      <c r="A69" s="1" t="s">
        <v>1520</v>
      </c>
      <c r="B69" s="203">
        <v>0.999</v>
      </c>
      <c r="C69" s="203">
        <v>0.999</v>
      </c>
      <c r="D69" s="203">
        <v>0.999</v>
      </c>
      <c r="E69" s="203">
        <v>0.999</v>
      </c>
      <c r="F69" s="203">
        <v>0.999</v>
      </c>
      <c r="G69" s="204">
        <v>701</v>
      </c>
    </row>
    <row r="70" spans="1:7" ht="22.5" customHeight="1" x14ac:dyDescent="0.2">
      <c r="A70" s="1" t="s">
        <v>1521</v>
      </c>
      <c r="B70" s="203">
        <v>1.0169999999999999</v>
      </c>
      <c r="C70" s="203">
        <v>1.0149999999999999</v>
      </c>
      <c r="D70" s="203">
        <v>1.0169999999999999</v>
      </c>
      <c r="E70" s="203">
        <v>1.014</v>
      </c>
      <c r="F70" s="203">
        <v>1.0149999999999999</v>
      </c>
      <c r="G70" s="204">
        <v>702</v>
      </c>
    </row>
    <row r="71" spans="1:7" ht="22.5" customHeight="1" x14ac:dyDescent="0.2">
      <c r="A71" s="1" t="s">
        <v>1522</v>
      </c>
      <c r="B71" s="203">
        <v>0.99399999999999999</v>
      </c>
      <c r="C71" s="203">
        <v>0.99399999999999999</v>
      </c>
      <c r="D71" s="203">
        <v>0.99399999999999999</v>
      </c>
      <c r="E71" s="203">
        <v>0.99399999999999999</v>
      </c>
      <c r="F71" s="203">
        <v>0.99399999999999999</v>
      </c>
      <c r="G71" s="204">
        <v>703</v>
      </c>
    </row>
    <row r="72" spans="1:7" ht="22.5" customHeight="1" x14ac:dyDescent="0.2">
      <c r="A72" s="1" t="s">
        <v>1523</v>
      </c>
      <c r="B72" s="203">
        <v>0.99</v>
      </c>
      <c r="C72" s="203">
        <v>0.99</v>
      </c>
      <c r="D72" s="203">
        <v>0.99</v>
      </c>
      <c r="E72" s="203">
        <v>0.99099999999999999</v>
      </c>
      <c r="F72" s="203">
        <v>0.99</v>
      </c>
      <c r="G72" s="204">
        <v>707</v>
      </c>
    </row>
    <row r="73" spans="1:7" ht="22.5" customHeight="1" x14ac:dyDescent="0.2">
      <c r="A73" s="1" t="s">
        <v>1524</v>
      </c>
      <c r="B73" s="203">
        <v>0.999</v>
      </c>
      <c r="C73" s="203">
        <v>0.999</v>
      </c>
      <c r="D73" s="203">
        <v>0.999</v>
      </c>
      <c r="E73" s="203">
        <v>0.999</v>
      </c>
      <c r="F73" s="203">
        <v>0.999</v>
      </c>
      <c r="G73" s="204">
        <v>711</v>
      </c>
    </row>
    <row r="74" spans="1:7" ht="22.5" customHeight="1" x14ac:dyDescent="0.2">
      <c r="A74" s="1" t="s">
        <v>1525</v>
      </c>
      <c r="B74" s="203">
        <v>0.98399999999999999</v>
      </c>
      <c r="C74" s="203">
        <v>0.98399999999999999</v>
      </c>
      <c r="D74" s="203">
        <v>0.98399999999999999</v>
      </c>
      <c r="E74" s="203">
        <v>0.98399999999999999</v>
      </c>
      <c r="F74" s="203">
        <v>0.98399999999999999</v>
      </c>
      <c r="G74" s="204">
        <v>716</v>
      </c>
    </row>
    <row r="75" spans="1:7" ht="22.5" customHeight="1" x14ac:dyDescent="0.2">
      <c r="A75" s="1" t="s">
        <v>1526</v>
      </c>
      <c r="B75" s="203">
        <v>1.0029999999999999</v>
      </c>
      <c r="C75" s="203">
        <v>1.0029999999999999</v>
      </c>
      <c r="D75" s="203">
        <v>1.0029999999999999</v>
      </c>
      <c r="E75" s="203">
        <v>1.002</v>
      </c>
      <c r="F75" s="203">
        <v>1.002</v>
      </c>
      <c r="G75" s="204">
        <v>726</v>
      </c>
    </row>
    <row r="76" spans="1:7" ht="22.5" customHeight="1" x14ac:dyDescent="0.2">
      <c r="A76" s="1" t="s">
        <v>1527</v>
      </c>
      <c r="B76" s="203">
        <v>1</v>
      </c>
      <c r="C76" s="203">
        <v>1.0009999999999999</v>
      </c>
      <c r="D76" s="203">
        <v>1</v>
      </c>
      <c r="E76" s="203">
        <v>1</v>
      </c>
      <c r="F76" s="203">
        <v>0.999</v>
      </c>
      <c r="G76" s="204">
        <v>730</v>
      </c>
    </row>
    <row r="77" spans="1:7" ht="24.75" customHeight="1" x14ac:dyDescent="0.2"/>
    <row r="78" spans="1:7" ht="24.75" customHeight="1" x14ac:dyDescent="0.2">
      <c r="A78" s="273" t="s">
        <v>702</v>
      </c>
      <c r="B78" s="273"/>
      <c r="C78" s="273"/>
      <c r="D78" s="273"/>
      <c r="E78" s="273"/>
      <c r="F78" s="273"/>
      <c r="G78" s="273"/>
    </row>
    <row r="79" spans="1:7" ht="24.75" customHeight="1" x14ac:dyDescent="0.2">
      <c r="A79" s="20" t="s">
        <v>6</v>
      </c>
      <c r="B79" s="20" t="s">
        <v>2</v>
      </c>
      <c r="C79" s="20" t="s">
        <v>3</v>
      </c>
      <c r="D79" s="20" t="s">
        <v>4</v>
      </c>
      <c r="E79" s="20" t="s">
        <v>5</v>
      </c>
      <c r="F79" s="20" t="s">
        <v>677</v>
      </c>
      <c r="G79" s="20" t="s">
        <v>703</v>
      </c>
    </row>
    <row r="80" spans="1:7" ht="24.75" customHeight="1" x14ac:dyDescent="0.2">
      <c r="A80" s="1" t="s">
        <v>1530</v>
      </c>
      <c r="B80" s="203">
        <v>1.006</v>
      </c>
      <c r="C80" s="203">
        <v>1.004</v>
      </c>
      <c r="D80" s="203">
        <v>1.0049999999999999</v>
      </c>
      <c r="E80" s="203">
        <v>1.0049999999999999</v>
      </c>
      <c r="F80" s="203">
        <v>1.006</v>
      </c>
      <c r="G80" s="204">
        <v>1027</v>
      </c>
    </row>
    <row r="81" spans="1:7" ht="24.75" customHeight="1" x14ac:dyDescent="0.2">
      <c r="A81" s="1" t="s">
        <v>1531</v>
      </c>
      <c r="B81" s="203">
        <v>1.002</v>
      </c>
      <c r="C81" s="203">
        <v>1.002</v>
      </c>
      <c r="D81" s="203">
        <v>1.002</v>
      </c>
      <c r="E81" s="203">
        <v>1.002</v>
      </c>
      <c r="F81" s="203">
        <v>1.002</v>
      </c>
      <c r="G81" s="204">
        <v>1436</v>
      </c>
    </row>
    <row r="82" spans="1:7" ht="24.75" customHeight="1" x14ac:dyDescent="0.2">
      <c r="A82" s="1" t="s">
        <v>1532</v>
      </c>
      <c r="B82" s="203">
        <v>1.002</v>
      </c>
      <c r="C82" s="203">
        <v>1.002</v>
      </c>
      <c r="D82" s="203">
        <v>1.002</v>
      </c>
      <c r="E82" s="203">
        <v>1.0009999999999999</v>
      </c>
      <c r="F82" s="203">
        <v>1.002</v>
      </c>
      <c r="G82" s="204">
        <v>1608</v>
      </c>
    </row>
    <row r="83" spans="1:7" ht="30" customHeight="1" x14ac:dyDescent="0.2">
      <c r="A83" s="224" t="s">
        <v>1529</v>
      </c>
      <c r="B83" s="203">
        <v>1.0089999999999999</v>
      </c>
      <c r="C83" s="203">
        <v>1.0089999999999999</v>
      </c>
      <c r="D83" s="203">
        <v>1.0089999999999999</v>
      </c>
      <c r="E83" s="203">
        <v>1.0089999999999999</v>
      </c>
      <c r="F83" s="203">
        <v>1.0089999999999999</v>
      </c>
      <c r="G83" s="204">
        <v>1625</v>
      </c>
    </row>
    <row r="84" spans="1:7" ht="30" customHeight="1" x14ac:dyDescent="0.2">
      <c r="A84" s="1" t="s">
        <v>1533</v>
      </c>
      <c r="B84" s="203">
        <v>1.046</v>
      </c>
      <c r="C84" s="203">
        <v>1.04</v>
      </c>
      <c r="D84" s="203">
        <v>1.0449999999999999</v>
      </c>
      <c r="E84" s="203">
        <v>1.036</v>
      </c>
      <c r="F84" s="203">
        <v>1.04</v>
      </c>
      <c r="G84" s="204">
        <v>5538</v>
      </c>
    </row>
    <row r="85" spans="1:7" ht="30" customHeight="1" x14ac:dyDescent="0.2">
      <c r="A85" s="1" t="s">
        <v>1534</v>
      </c>
      <c r="B85" s="203">
        <v>1.008</v>
      </c>
      <c r="C85" s="203">
        <v>1.0069999999999999</v>
      </c>
      <c r="D85" s="203">
        <v>1.0069999999999999</v>
      </c>
      <c r="E85" s="203">
        <v>1.006</v>
      </c>
      <c r="F85" s="203">
        <v>1.0069999999999999</v>
      </c>
      <c r="G85" s="204">
        <v>7167</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6">
    <mergeCell ref="A78:G78"/>
    <mergeCell ref="A3:G3"/>
    <mergeCell ref="A2:G2"/>
    <mergeCell ref="C11:G11"/>
    <mergeCell ref="A9:B9"/>
    <mergeCell ref="A10:B10"/>
    <mergeCell ref="A11:B11"/>
    <mergeCell ref="A5:B6"/>
    <mergeCell ref="A7:B7"/>
    <mergeCell ref="A8:B8"/>
    <mergeCell ref="A67:G67"/>
    <mergeCell ref="A13:G13"/>
    <mergeCell ref="A14:G14"/>
    <mergeCell ref="A23:G23"/>
    <mergeCell ref="A24:G24"/>
    <mergeCell ref="A66:G66"/>
  </mergeCells>
  <phoneticPr fontId="10" type="noConversion"/>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51" fitToHeight="0" orientation="portrait" r:id="rId2"/>
  <headerFooter scaleWithDoc="0">
    <oddHeader>&amp;L
Annex 5 – Schedule of Line Loss Factors</oddHeader>
    <oddFooter>&amp;C&amp;P of &amp;N</oddFooter>
    <firstHeader>&amp;L
Annex 5 – Schedule of Line Loss Factors</firstHeader>
    <firstFooter>&amp;C&amp;P of &amp;N</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S28"/>
  <sheetViews>
    <sheetView zoomScale="85" zoomScaleNormal="85" zoomScaleSheetLayoutView="100" workbookViewId="0"/>
  </sheetViews>
  <sheetFormatPr defaultColWidth="9.140625" defaultRowHeight="27.75" customHeight="1" x14ac:dyDescent="0.2"/>
  <cols>
    <col min="1" max="2" width="14.7109375" style="2" customWidth="1"/>
    <col min="3" max="3" width="8" style="2" customWidth="1"/>
    <col min="4" max="4" width="14.7109375" style="2" customWidth="1"/>
    <col min="5" max="5" width="14.7109375" style="3" customWidth="1"/>
    <col min="6" max="6" width="8" style="3" customWidth="1"/>
    <col min="7" max="7" width="14.7109375" style="2" customWidth="1"/>
    <col min="8" max="8" width="30.7109375" style="3" customWidth="1"/>
    <col min="9" max="10" width="14.7109375" style="3" customWidth="1"/>
    <col min="11" max="11" width="14.7109375" style="10" customWidth="1"/>
    <col min="12" max="13" width="14.7109375" style="4" customWidth="1"/>
    <col min="14" max="19" width="14.7109375" style="2" customWidth="1"/>
    <col min="20" max="16384" width="9.140625" style="2"/>
  </cols>
  <sheetData>
    <row r="1" spans="1:17" ht="63" customHeight="1" x14ac:dyDescent="0.2">
      <c r="A1" s="13" t="s">
        <v>16</v>
      </c>
      <c r="B1" s="13"/>
      <c r="C1" s="13"/>
      <c r="D1" s="277" t="s">
        <v>696</v>
      </c>
      <c r="E1" s="277"/>
      <c r="F1" s="277"/>
      <c r="G1" s="277"/>
      <c r="H1" s="277"/>
      <c r="I1" s="277"/>
      <c r="J1" s="277"/>
      <c r="K1" s="277"/>
      <c r="L1" s="277"/>
      <c r="M1" s="277"/>
      <c r="N1" s="277"/>
      <c r="O1" s="277"/>
      <c r="P1" s="277"/>
      <c r="Q1" s="277"/>
    </row>
    <row r="2" spans="1:17" ht="27.75" customHeight="1" x14ac:dyDescent="0.2">
      <c r="A2" s="251" t="s">
        <v>125</v>
      </c>
      <c r="B2" s="252"/>
      <c r="C2" s="252"/>
      <c r="D2" s="252"/>
      <c r="E2" s="252"/>
      <c r="F2" s="252"/>
      <c r="G2" s="252"/>
      <c r="H2" s="252"/>
      <c r="I2" s="252"/>
      <c r="J2" s="252"/>
      <c r="K2" s="252"/>
      <c r="L2" s="252"/>
      <c r="M2" s="252"/>
      <c r="N2" s="252"/>
      <c r="O2" s="252"/>
      <c r="P2" s="252"/>
      <c r="Q2" s="253"/>
    </row>
    <row r="3" spans="1:17" ht="17.25" customHeight="1" x14ac:dyDescent="0.2">
      <c r="A3" s="13"/>
      <c r="B3" s="13"/>
      <c r="C3" s="13"/>
      <c r="D3" s="13"/>
      <c r="G3" s="23"/>
    </row>
    <row r="4" spans="1:17" s="11" customFormat="1" ht="25.5" customHeight="1" x14ac:dyDescent="0.2">
      <c r="A4" s="251" t="str">
        <f>Overview!B4&amp; " - Effective from "&amp;Overview!D4&amp;" - "&amp;Overview!E4&amp;" new designated EHV charges"</f>
        <v>London Power Networks - Effective from 1 April 2026 - Final new designated EHV charges</v>
      </c>
      <c r="B4" s="252"/>
      <c r="C4" s="252"/>
      <c r="D4" s="252"/>
      <c r="E4" s="252"/>
      <c r="F4" s="252"/>
      <c r="G4" s="252"/>
      <c r="H4" s="252"/>
      <c r="I4" s="252"/>
      <c r="J4" s="252"/>
      <c r="K4" s="252"/>
      <c r="L4" s="252"/>
      <c r="M4" s="252"/>
      <c r="N4" s="252"/>
      <c r="O4" s="252"/>
      <c r="P4" s="252"/>
      <c r="Q4" s="253"/>
    </row>
    <row r="5" spans="1:17" ht="69.75" customHeight="1" x14ac:dyDescent="0.2">
      <c r="A5" s="27" t="s">
        <v>128</v>
      </c>
      <c r="B5" s="27" t="s">
        <v>46</v>
      </c>
      <c r="C5" s="27" t="s">
        <v>706</v>
      </c>
      <c r="D5" s="27" t="s">
        <v>31</v>
      </c>
      <c r="E5" s="27" t="s">
        <v>47</v>
      </c>
      <c r="F5" s="27" t="s">
        <v>706</v>
      </c>
      <c r="G5" s="27" t="s">
        <v>32</v>
      </c>
      <c r="H5" s="75" t="s">
        <v>26</v>
      </c>
      <c r="I5" s="57" t="s">
        <v>578</v>
      </c>
      <c r="J5" s="75" t="str">
        <f>'Annex 2 Designated EHV charges'!I10</f>
        <v>Import
Super Red
unit charge
(p/kWh)</v>
      </c>
      <c r="K5" s="75" t="str">
        <f>'Annex 2 Designated EHV charges'!J10</f>
        <v>Import
fixed charge
(p/day)</v>
      </c>
      <c r="L5" s="75" t="str">
        <f>'Annex 2 Designated EHV charges'!K10</f>
        <v>Import
capacity charge
(p/kVA/day)</v>
      </c>
      <c r="M5" s="75" t="str">
        <f>'Annex 2 Designated EHV charges'!L10</f>
        <v>Import
exceeded capacity charge
(p/kVA/day)</v>
      </c>
      <c r="N5" s="75" t="str">
        <f>'Annex 2 Designated EHV charges'!M10</f>
        <v>Export
Super Red
unit charge
(p/kWh)</v>
      </c>
      <c r="O5" s="75" t="str">
        <f>'Annex 2 Designated EHV charges'!N10</f>
        <v>Export
fixed charge
(p/day)</v>
      </c>
      <c r="P5" s="75" t="str">
        <f>'Annex 2 Designated EHV charges'!O10</f>
        <v>Export
capacity charge
(p/kVA/day)</v>
      </c>
      <c r="Q5" s="75" t="str">
        <f>'Annex 2 Designated EHV charges'!P10</f>
        <v>Export
exceeded capacity charge
(p/kVA/day)</v>
      </c>
    </row>
    <row r="6" spans="1:17" ht="23.25" customHeight="1" x14ac:dyDescent="0.2">
      <c r="A6" s="48" t="s">
        <v>1474</v>
      </c>
      <c r="B6" s="48" t="s">
        <v>1473</v>
      </c>
      <c r="C6" s="96">
        <v>865</v>
      </c>
      <c r="D6" s="210">
        <v>1200063126740</v>
      </c>
      <c r="E6" s="49"/>
      <c r="F6" s="49"/>
      <c r="G6" s="49"/>
      <c r="H6" s="50" t="s">
        <v>1473</v>
      </c>
      <c r="I6" s="50"/>
      <c r="J6" s="64">
        <v>0</v>
      </c>
      <c r="K6" s="65">
        <v>30234.639999999999</v>
      </c>
      <c r="L6" s="65">
        <v>1</v>
      </c>
      <c r="M6" s="65">
        <v>1</v>
      </c>
      <c r="N6" s="38"/>
      <c r="O6" s="39"/>
      <c r="P6" s="39"/>
      <c r="Q6" s="39"/>
    </row>
    <row r="7" spans="1:17" ht="54.95" customHeight="1" x14ac:dyDescent="0.2">
      <c r="A7" s="48" t="s">
        <v>1474</v>
      </c>
      <c r="B7" s="48" t="s">
        <v>954</v>
      </c>
      <c r="C7" s="96">
        <v>828</v>
      </c>
      <c r="D7" s="210" t="s">
        <v>990</v>
      </c>
      <c r="E7" s="49" t="s">
        <v>954</v>
      </c>
      <c r="F7" s="96">
        <v>701</v>
      </c>
      <c r="G7" s="48" t="s">
        <v>995</v>
      </c>
      <c r="H7" s="49" t="s">
        <v>954</v>
      </c>
      <c r="I7" s="220">
        <v>4</v>
      </c>
      <c r="J7" s="64">
        <v>0</v>
      </c>
      <c r="K7" s="65">
        <v>57980.78</v>
      </c>
      <c r="L7" s="65">
        <v>0.73</v>
      </c>
      <c r="M7" s="65">
        <v>0.73</v>
      </c>
      <c r="N7" s="221">
        <v>0</v>
      </c>
      <c r="O7" s="222">
        <v>1564.57</v>
      </c>
      <c r="P7" s="222">
        <v>0.05</v>
      </c>
      <c r="Q7" s="222">
        <v>0.05</v>
      </c>
    </row>
    <row r="8" spans="1:17" ht="35.25" customHeight="1" x14ac:dyDescent="0.2">
      <c r="A8" s="48" t="s">
        <v>1474</v>
      </c>
      <c r="B8" s="48" t="s">
        <v>916</v>
      </c>
      <c r="C8" s="96">
        <v>810</v>
      </c>
      <c r="D8" s="210" t="s">
        <v>968</v>
      </c>
      <c r="E8" s="49"/>
      <c r="F8" s="49"/>
      <c r="G8" s="49"/>
      <c r="H8" s="50" t="s">
        <v>916</v>
      </c>
      <c r="I8" s="220">
        <v>3</v>
      </c>
      <c r="J8" s="64">
        <v>0.214</v>
      </c>
      <c r="K8" s="65">
        <v>22184.63</v>
      </c>
      <c r="L8" s="65">
        <v>2.44</v>
      </c>
      <c r="M8" s="65">
        <v>2.44</v>
      </c>
      <c r="N8" s="38"/>
      <c r="O8" s="39"/>
      <c r="P8" s="39"/>
      <c r="Q8" s="39"/>
    </row>
    <row r="9" spans="1:17" ht="36" customHeight="1" x14ac:dyDescent="0.2">
      <c r="A9" s="48" t="s">
        <v>1474</v>
      </c>
      <c r="B9" s="48" t="s">
        <v>919</v>
      </c>
      <c r="C9" s="96">
        <v>821</v>
      </c>
      <c r="D9" s="210" t="s">
        <v>971</v>
      </c>
      <c r="E9" s="49"/>
      <c r="F9" s="96"/>
      <c r="G9" s="48"/>
      <c r="H9" s="49" t="s">
        <v>919</v>
      </c>
      <c r="I9" s="220">
        <v>2</v>
      </c>
      <c r="J9" s="64">
        <v>0.22500000000000001</v>
      </c>
      <c r="K9" s="65">
        <v>8269.91</v>
      </c>
      <c r="L9" s="65">
        <v>1.74</v>
      </c>
      <c r="M9" s="65">
        <v>1.74</v>
      </c>
      <c r="N9" s="221"/>
      <c r="O9" s="222"/>
      <c r="P9" s="222"/>
      <c r="Q9" s="222"/>
    </row>
    <row r="10" spans="1:17" ht="23.25" customHeight="1" x14ac:dyDescent="0.2">
      <c r="A10" s="48" t="s">
        <v>1474</v>
      </c>
      <c r="B10" s="48" t="s">
        <v>935</v>
      </c>
      <c r="C10" s="96"/>
      <c r="D10" s="210" t="s">
        <v>965</v>
      </c>
      <c r="E10" s="49"/>
      <c r="F10" s="49"/>
      <c r="G10" s="49"/>
      <c r="H10" s="50" t="s">
        <v>935</v>
      </c>
      <c r="I10" s="220">
        <v>3</v>
      </c>
      <c r="J10" s="64">
        <v>0</v>
      </c>
      <c r="K10" s="65">
        <v>21983.75</v>
      </c>
      <c r="L10" s="65">
        <v>2.2000000000000002</v>
      </c>
      <c r="M10" s="65">
        <v>2.2000000000000002</v>
      </c>
      <c r="N10" s="38"/>
      <c r="O10" s="39"/>
      <c r="P10" s="39"/>
      <c r="Q10" s="39"/>
    </row>
    <row r="11" spans="1:17" ht="30" customHeight="1" x14ac:dyDescent="0.2">
      <c r="A11" s="48" t="s">
        <v>1474</v>
      </c>
      <c r="B11" s="48" t="s">
        <v>955</v>
      </c>
      <c r="C11" s="96">
        <v>802</v>
      </c>
      <c r="D11" s="210" t="s">
        <v>991</v>
      </c>
      <c r="E11" s="49" t="s">
        <v>955</v>
      </c>
      <c r="F11" s="96">
        <v>702</v>
      </c>
      <c r="G11" s="48" t="s">
        <v>996</v>
      </c>
      <c r="H11" s="49" t="s">
        <v>955</v>
      </c>
      <c r="I11" s="220">
        <v>4</v>
      </c>
      <c r="J11" s="64">
        <v>0</v>
      </c>
      <c r="K11" s="65">
        <v>58627.32</v>
      </c>
      <c r="L11" s="65">
        <v>1.67</v>
      </c>
      <c r="M11" s="65">
        <v>1.67</v>
      </c>
      <c r="N11" s="221">
        <v>0</v>
      </c>
      <c r="O11" s="222">
        <v>1117.19</v>
      </c>
      <c r="P11" s="222">
        <v>0.05</v>
      </c>
      <c r="Q11" s="222">
        <v>0.05</v>
      </c>
    </row>
    <row r="12" spans="1:17" ht="23.25" customHeight="1" x14ac:dyDescent="0.2">
      <c r="A12" s="48"/>
      <c r="B12" s="48"/>
      <c r="C12" s="48"/>
      <c r="D12" s="48"/>
      <c r="E12" s="49"/>
      <c r="F12" s="49"/>
      <c r="G12" s="49"/>
      <c r="H12" s="50"/>
      <c r="I12" s="50"/>
      <c r="J12" s="29"/>
      <c r="K12" s="30"/>
      <c r="L12" s="30"/>
      <c r="M12" s="30"/>
      <c r="N12" s="38"/>
      <c r="O12" s="39"/>
      <c r="P12" s="39"/>
      <c r="Q12" s="39"/>
    </row>
    <row r="13" spans="1:17" ht="23.25" customHeight="1" x14ac:dyDescent="0.2">
      <c r="A13" s="48"/>
      <c r="B13" s="48"/>
      <c r="C13" s="48"/>
      <c r="D13" s="48"/>
      <c r="E13" s="49"/>
      <c r="F13" s="49"/>
      <c r="G13" s="49"/>
      <c r="H13" s="50"/>
      <c r="I13" s="50"/>
      <c r="J13" s="29"/>
      <c r="K13" s="30"/>
      <c r="L13" s="30"/>
      <c r="M13" s="30"/>
      <c r="N13" s="38"/>
      <c r="O13" s="39"/>
      <c r="P13" s="39"/>
      <c r="Q13" s="39"/>
    </row>
    <row r="14" spans="1:17" ht="23.25" customHeight="1" x14ac:dyDescent="0.2">
      <c r="A14" s="48"/>
      <c r="B14" s="48"/>
      <c r="C14" s="48"/>
      <c r="D14" s="48"/>
      <c r="E14" s="49"/>
      <c r="F14" s="49"/>
      <c r="G14" s="49"/>
      <c r="H14" s="50"/>
      <c r="I14" s="50"/>
      <c r="J14" s="29"/>
      <c r="K14" s="30"/>
      <c r="L14" s="30"/>
      <c r="M14" s="30"/>
      <c r="N14" s="38"/>
      <c r="O14" s="39"/>
      <c r="P14" s="39"/>
      <c r="Q14" s="39"/>
    </row>
    <row r="15" spans="1:17" ht="23.25" customHeight="1" x14ac:dyDescent="0.2">
      <c r="A15" s="48"/>
      <c r="B15" s="48"/>
      <c r="C15" s="48"/>
      <c r="D15" s="48"/>
      <c r="E15" s="49"/>
      <c r="F15" s="49"/>
      <c r="G15" s="49"/>
      <c r="H15" s="50"/>
      <c r="I15" s="50"/>
      <c r="J15" s="29"/>
      <c r="K15" s="30"/>
      <c r="L15" s="30"/>
      <c r="M15" s="30"/>
      <c r="N15" s="38"/>
      <c r="O15" s="39"/>
      <c r="P15" s="39"/>
      <c r="Q15" s="39"/>
    </row>
    <row r="17" spans="1:19" ht="27.75" customHeight="1" x14ac:dyDescent="0.2">
      <c r="A17" s="251" t="str">
        <f>Overview!B4&amp; " - Effective from "&amp;Overview!D4&amp;" - "&amp;Overview!E4&amp;" new designated EHV line loss factors"</f>
        <v>London Power Networks - Effective from 1 April 2026 - Final new designated EHV line loss factors</v>
      </c>
      <c r="B17" s="252"/>
      <c r="C17" s="252"/>
      <c r="D17" s="252"/>
      <c r="E17" s="252"/>
      <c r="F17" s="252"/>
      <c r="G17" s="252"/>
      <c r="H17" s="252"/>
      <c r="I17" s="252"/>
      <c r="J17" s="252"/>
      <c r="K17" s="252"/>
      <c r="L17" s="252"/>
      <c r="M17" s="252"/>
      <c r="N17" s="252"/>
      <c r="O17" s="252"/>
      <c r="P17" s="252"/>
      <c r="Q17" s="252"/>
      <c r="R17" s="252"/>
      <c r="S17" s="253"/>
    </row>
    <row r="18" spans="1:19" ht="62.25" customHeight="1" x14ac:dyDescent="0.2">
      <c r="A18" s="27" t="s">
        <v>128</v>
      </c>
      <c r="B18" s="27" t="s">
        <v>46</v>
      </c>
      <c r="C18" s="27" t="s">
        <v>706</v>
      </c>
      <c r="D18" s="27" t="s">
        <v>31</v>
      </c>
      <c r="E18" s="27" t="s">
        <v>47</v>
      </c>
      <c r="F18" s="27" t="s">
        <v>706</v>
      </c>
      <c r="G18" s="27" t="s">
        <v>32</v>
      </c>
      <c r="H18" s="75" t="s">
        <v>26</v>
      </c>
      <c r="I18" s="57" t="s">
        <v>578</v>
      </c>
      <c r="J18" s="33" t="s">
        <v>101</v>
      </c>
      <c r="K18" s="33" t="s">
        <v>100</v>
      </c>
      <c r="L18" s="33" t="s">
        <v>102</v>
      </c>
      <c r="M18" s="33" t="s">
        <v>103</v>
      </c>
      <c r="N18" s="33" t="s">
        <v>692</v>
      </c>
      <c r="O18" s="35" t="s">
        <v>104</v>
      </c>
      <c r="P18" s="35" t="s">
        <v>105</v>
      </c>
      <c r="Q18" s="35" t="s">
        <v>106</v>
      </c>
      <c r="R18" s="35" t="s">
        <v>107</v>
      </c>
      <c r="S18" s="35" t="s">
        <v>693</v>
      </c>
    </row>
    <row r="19" spans="1:19" ht="21.75" customHeight="1" x14ac:dyDescent="0.2">
      <c r="A19" s="48"/>
      <c r="B19" s="48"/>
      <c r="C19" s="48"/>
      <c r="D19" s="48"/>
      <c r="E19" s="49"/>
      <c r="F19" s="36"/>
      <c r="G19" s="36"/>
      <c r="H19" s="37"/>
      <c r="I19" s="37"/>
      <c r="J19" s="40"/>
      <c r="K19" s="40"/>
      <c r="L19" s="31"/>
      <c r="M19" s="32"/>
      <c r="N19" s="32"/>
      <c r="O19" s="34"/>
      <c r="P19" s="34"/>
      <c r="Q19" s="34"/>
      <c r="R19" s="34"/>
      <c r="S19" s="34"/>
    </row>
    <row r="20" spans="1:19" ht="21.75" customHeight="1" x14ac:dyDescent="0.2">
      <c r="A20" s="48"/>
      <c r="B20" s="48"/>
      <c r="C20" s="48"/>
      <c r="D20" s="48"/>
      <c r="E20" s="49"/>
      <c r="F20" s="36"/>
      <c r="G20" s="36"/>
      <c r="H20" s="37"/>
      <c r="I20" s="37"/>
      <c r="J20" s="40"/>
      <c r="K20" s="40"/>
      <c r="L20" s="31"/>
      <c r="M20" s="32"/>
      <c r="N20" s="32"/>
      <c r="O20" s="34"/>
      <c r="P20" s="34"/>
      <c r="Q20" s="34"/>
      <c r="R20" s="34"/>
      <c r="S20" s="34"/>
    </row>
    <row r="21" spans="1:19" ht="21.75" customHeight="1" x14ac:dyDescent="0.2">
      <c r="A21" s="48"/>
      <c r="B21" s="48"/>
      <c r="C21" s="48"/>
      <c r="D21" s="48"/>
      <c r="E21" s="49"/>
      <c r="F21" s="36"/>
      <c r="G21" s="36"/>
      <c r="H21" s="37"/>
      <c r="I21" s="37"/>
      <c r="J21" s="40"/>
      <c r="K21" s="40"/>
      <c r="L21" s="31"/>
      <c r="M21" s="32"/>
      <c r="N21" s="32"/>
      <c r="O21" s="34"/>
      <c r="P21" s="34"/>
      <c r="Q21" s="34"/>
      <c r="R21" s="34"/>
      <c r="S21" s="34"/>
    </row>
    <row r="22" spans="1:19" ht="21.75" customHeight="1" x14ac:dyDescent="0.2">
      <c r="A22" s="48"/>
      <c r="B22" s="48"/>
      <c r="C22" s="48"/>
      <c r="D22" s="48"/>
      <c r="E22" s="49"/>
      <c r="F22" s="36"/>
      <c r="G22" s="36"/>
      <c r="H22" s="37"/>
      <c r="I22" s="37"/>
      <c r="J22" s="40"/>
      <c r="K22" s="40"/>
      <c r="L22" s="31"/>
      <c r="M22" s="32"/>
      <c r="N22" s="32"/>
      <c r="O22" s="34"/>
      <c r="P22" s="34"/>
      <c r="Q22" s="34"/>
      <c r="R22" s="34"/>
      <c r="S22" s="34"/>
    </row>
    <row r="23" spans="1:19" ht="21.75" customHeight="1" x14ac:dyDescent="0.2">
      <c r="A23" s="48"/>
      <c r="B23" s="48"/>
      <c r="C23" s="48"/>
      <c r="D23" s="48"/>
      <c r="E23" s="49"/>
      <c r="F23" s="36"/>
      <c r="G23" s="36"/>
      <c r="H23" s="37"/>
      <c r="I23" s="37"/>
      <c r="J23" s="40"/>
      <c r="K23" s="40"/>
      <c r="L23" s="31"/>
      <c r="M23" s="32"/>
      <c r="N23" s="32"/>
      <c r="O23" s="34"/>
      <c r="P23" s="34"/>
      <c r="Q23" s="34"/>
      <c r="R23" s="34"/>
      <c r="S23" s="34"/>
    </row>
    <row r="24" spans="1:19" ht="21.75" customHeight="1" x14ac:dyDescent="0.2">
      <c r="A24" s="48"/>
      <c r="B24" s="48"/>
      <c r="C24" s="48"/>
      <c r="D24" s="48"/>
      <c r="E24" s="49"/>
      <c r="F24" s="36"/>
      <c r="G24" s="36"/>
      <c r="H24" s="37"/>
      <c r="I24" s="37"/>
      <c r="J24" s="40"/>
      <c r="K24" s="40"/>
      <c r="L24" s="31"/>
      <c r="M24" s="32"/>
      <c r="N24" s="32"/>
      <c r="O24" s="34"/>
      <c r="P24" s="34"/>
      <c r="Q24" s="34"/>
      <c r="R24" s="34"/>
      <c r="S24" s="34"/>
    </row>
    <row r="25" spans="1:19" ht="21.75" customHeight="1" x14ac:dyDescent="0.2">
      <c r="A25" s="48"/>
      <c r="B25" s="48"/>
      <c r="C25" s="48"/>
      <c r="D25" s="48"/>
      <c r="E25" s="49"/>
      <c r="F25" s="36"/>
      <c r="G25" s="36"/>
      <c r="H25" s="37"/>
      <c r="I25" s="37"/>
      <c r="J25" s="40"/>
      <c r="K25" s="40"/>
      <c r="L25" s="31"/>
      <c r="M25" s="32"/>
      <c r="N25" s="32"/>
      <c r="O25" s="34"/>
      <c r="P25" s="34"/>
      <c r="Q25" s="34"/>
      <c r="R25" s="34"/>
      <c r="S25" s="34"/>
    </row>
    <row r="26" spans="1:19" ht="21.75" customHeight="1" x14ac:dyDescent="0.2">
      <c r="A26" s="48"/>
      <c r="B26" s="48"/>
      <c r="C26" s="48"/>
      <c r="D26" s="48"/>
      <c r="E26" s="49"/>
      <c r="F26" s="36"/>
      <c r="G26" s="36"/>
      <c r="H26" s="37"/>
      <c r="I26" s="37"/>
      <c r="J26" s="40"/>
      <c r="K26" s="40"/>
      <c r="L26" s="31"/>
      <c r="M26" s="32"/>
      <c r="N26" s="32"/>
      <c r="O26" s="34"/>
      <c r="P26" s="34"/>
      <c r="Q26" s="34"/>
      <c r="R26" s="34"/>
      <c r="S26" s="34"/>
    </row>
    <row r="27" spans="1:19" ht="21.75" customHeight="1" x14ac:dyDescent="0.2">
      <c r="A27" s="48"/>
      <c r="B27" s="48"/>
      <c r="C27" s="48"/>
      <c r="D27" s="48"/>
      <c r="E27" s="49"/>
      <c r="F27" s="36"/>
      <c r="G27" s="36"/>
      <c r="H27" s="37"/>
      <c r="I27" s="37"/>
      <c r="J27" s="40"/>
      <c r="K27" s="40"/>
      <c r="L27" s="31"/>
      <c r="M27" s="32"/>
      <c r="N27" s="32"/>
      <c r="O27" s="34"/>
      <c r="P27" s="34"/>
      <c r="Q27" s="34"/>
      <c r="R27" s="34"/>
      <c r="S27" s="34"/>
    </row>
    <row r="28" spans="1:19" ht="21.75" customHeight="1" x14ac:dyDescent="0.2">
      <c r="A28" s="48"/>
      <c r="B28" s="48"/>
      <c r="C28" s="48"/>
      <c r="D28" s="48"/>
      <c r="E28" s="49"/>
      <c r="F28" s="36"/>
      <c r="G28" s="36"/>
      <c r="H28" s="37"/>
      <c r="I28" s="37"/>
      <c r="J28" s="40"/>
      <c r="K28" s="40"/>
      <c r="L28" s="31"/>
      <c r="M28" s="32"/>
      <c r="N28" s="32"/>
      <c r="O28" s="34"/>
      <c r="P28" s="34"/>
      <c r="Q28" s="34"/>
      <c r="R28" s="34"/>
      <c r="S28" s="34"/>
    </row>
  </sheetData>
  <customSheetViews>
    <customSheetView guid="{5032A364-B81A-48DA-88DA-AB3B86B47EE9}" scale="80" fitToPage="1">
      <selection activeCell="A4" sqref="A4:M4"/>
      <pageMargins left="0.39370078740157483" right="0.35433070866141736" top="1.1023622047244095" bottom="0.74803149606299213" header="0.35433070866141736" footer="0.51181102362204722"/>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A4:Q4"/>
    <mergeCell ref="A2:Q2"/>
    <mergeCell ref="A17:S17"/>
    <mergeCell ref="D1:Q1"/>
  </mergeCells>
  <phoneticPr fontId="35"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50" fitToHeight="0" orientation="landscape" r:id="rId2"/>
  <headerFooter scaleWithDoc="0">
    <oddHeader>&amp;L
Annex 6 - New Designated EHV Properties. Addendum to Schedule of Charges for use of the Distribution System by Designated EHV Properties (including LDNOs with Designated EHV Properties/end-users)</oddHeader>
    <oddFooter>&amp;L&amp;8Note: The DNO reserves the right to apply the listed charges to any other MPANs/MSIDs associated with the site. This includes reallocating charges to a traded MPAN at the same site where another MPAN has been disconnected or de-energised.&amp;R&amp;8&amp;P of &amp;N</oddFooter>
    <firstHeader>&amp;L
Annex 6 - New Designated EHV Properties. Addendum to Schedule of Charges for use of the Distribution System by Designated EHV Properties (including LDNOs with Designated EHV Properties/end-users)</firstHeader>
    <firstFooter>&amp;L&amp;8Note: The DNO reserves the right to apply the listed charges to any other MPANs/MSIDs associated with the site. This includes reallocating charges to a traded MPAN at the same site where another MPAN has been disconnected or de-energised.&amp;R&amp;P of &amp;N</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heetViews>
  <sheetFormatPr defaultColWidth="9.140625" defaultRowHeight="27.75" customHeight="1" x14ac:dyDescent="0.2"/>
  <cols>
    <col min="1" max="1" width="63.42578125" style="2" customWidth="1"/>
    <col min="2" max="2" width="17.5703125" style="3" customWidth="1"/>
    <col min="3" max="3" width="8.140625" style="2" customWidth="1"/>
    <col min="4" max="5" width="17.5703125" style="3" customWidth="1"/>
    <col min="6" max="16384" width="9.140625" style="2"/>
  </cols>
  <sheetData>
    <row r="1" spans="1:5" ht="27.75" customHeight="1" x14ac:dyDescent="0.2">
      <c r="A1" s="13" t="s">
        <v>16</v>
      </c>
      <c r="B1" s="278"/>
      <c r="C1" s="278"/>
      <c r="D1" s="175"/>
      <c r="E1" s="175"/>
    </row>
    <row r="2" spans="1:5" ht="35.1" customHeight="1" x14ac:dyDescent="0.2">
      <c r="A2" s="251" t="str">
        <f>Overview!B4&amp; " - Effective from "&amp;Overview!D4&amp;" - "&amp;Overview!E4&amp;" Supplier of Last Resort and Eligible Bad Debt Pass-Through Costs"</f>
        <v>London Power Networks - Effective from 1 April 2026 - Final Supplier of Last Resort and Eligible Bad Debt Pass-Through Costs</v>
      </c>
      <c r="B2" s="252"/>
      <c r="C2" s="252"/>
      <c r="D2" s="252"/>
      <c r="E2" s="253"/>
    </row>
    <row r="3" spans="1:5" s="78" customFormat="1" ht="14.25" customHeight="1" x14ac:dyDescent="0.2">
      <c r="A3" s="84"/>
      <c r="B3" s="84"/>
      <c r="C3" s="84"/>
      <c r="D3" s="84"/>
      <c r="E3" s="84"/>
    </row>
    <row r="4" spans="1:5" ht="78.75" customHeight="1" x14ac:dyDescent="0.2">
      <c r="A4" s="27" t="s">
        <v>117</v>
      </c>
      <c r="B4" s="14" t="s">
        <v>709</v>
      </c>
      <c r="C4" s="14" t="s">
        <v>20</v>
      </c>
      <c r="D4" s="14" t="s">
        <v>446</v>
      </c>
      <c r="E4" s="14" t="s">
        <v>694</v>
      </c>
    </row>
    <row r="5" spans="1:5" ht="32.25" customHeight="1" x14ac:dyDescent="0.2">
      <c r="A5" s="16" t="s">
        <v>632</v>
      </c>
      <c r="B5" s="198">
        <f>IFERROR(INDEX('Annex 1 LV, HV and UMS charges'!$B$13:$B$44,MATCH($A5,'Annex 1 LV, HV and UMS charges'!$A$13:$A$44,0)),IF(INDEX('Annex 4 LDNO charges'!$B$12:$B$202,MATCH($A5,'Annex 4 LDNO charges'!$A$12:$A$202,0))=0,"",INDEX('Annex 4 LDNO charges'!$B$12:$B$202,MATCH($A5,'Annex 4 LDNO charges'!$A$12:$A$202,0))))</f>
        <v>1</v>
      </c>
      <c r="C5" s="199" t="str">
        <f>IFERROR(INDEX('Annex 1 LV, HV and UMS charges'!$C$13:$C$44,MATCH($A5,'Annex 1 LV, HV and UMS charges'!$A$13:$A$44,0)),INDEX('Annex 4 LDNO charges'!$C$12:$C$202,MATCH($A5,'Annex 4 LDNO charges'!$A$12:$A$202,0)))</f>
        <v>0, 1, 2</v>
      </c>
      <c r="D5" s="206">
        <v>0</v>
      </c>
      <c r="E5" s="206">
        <v>0</v>
      </c>
    </row>
    <row r="6" spans="1:5" ht="27" customHeight="1" x14ac:dyDescent="0.2">
      <c r="A6" s="16" t="s">
        <v>579</v>
      </c>
      <c r="B6" s="198">
        <f>IFERROR(INDEX('Annex 1 LV, HV and UMS charges'!$B$13:$B$44,MATCH($A6,'Annex 1 LV, HV and UMS charges'!$A$13:$A$44,0)),IF(INDEX('Annex 4 LDNO charges'!$B$12:$B$202,MATCH($A6,'Annex 4 LDNO charges'!$A$12:$A$202,0))=0,"",INDEX('Annex 4 LDNO charges'!$B$12:$B$202,MATCH($A6,'Annex 4 LDNO charges'!$A$12:$A$202,0))))</f>
        <v>199</v>
      </c>
      <c r="C6" s="199" t="str">
        <f>IFERROR(INDEX('Annex 1 LV, HV and UMS charges'!$C$13:$C$44,MATCH($A6,'Annex 1 LV, HV and UMS charges'!$A$13:$A$44,0)),INDEX('Annex 4 LDNO charges'!$C$12:$C$202,MATCH($A6,'Annex 4 LDNO charges'!$A$12:$A$202,0)))</f>
        <v>0, 3, 4, 5-8</v>
      </c>
      <c r="D6" s="183"/>
      <c r="E6" s="206">
        <v>0</v>
      </c>
    </row>
    <row r="7" spans="1:5" ht="27" customHeight="1" x14ac:dyDescent="0.2">
      <c r="A7" s="16" t="s">
        <v>580</v>
      </c>
      <c r="B7" s="198" t="str">
        <f>IFERROR(INDEX('Annex 1 LV, HV and UMS charges'!$B$13:$B$44,MATCH($A7,'Annex 1 LV, HV and UMS charges'!$A$13:$A$44,0)),IF(INDEX('Annex 4 LDNO charges'!$B$12:$B$202,MATCH($A7,'Annex 4 LDNO charges'!$A$12:$A$202,0))=0,"",INDEX('Annex 4 LDNO charges'!$B$12:$B$202,MATCH($A7,'Annex 4 LDNO charges'!$A$12:$A$202,0))))</f>
        <v>201, N01</v>
      </c>
      <c r="C7" s="199" t="str">
        <f>IFERROR(INDEX('Annex 1 LV, HV and UMS charges'!$C$13:$C$44,MATCH($A7,'Annex 1 LV, HV and UMS charges'!$A$13:$A$44,0)),INDEX('Annex 4 LDNO charges'!$C$12:$C$202,MATCH($A7,'Annex 4 LDNO charges'!$A$12:$A$202,0)))</f>
        <v>0, 3, 4, 5-8</v>
      </c>
      <c r="D7" s="183"/>
      <c r="E7" s="206">
        <v>0</v>
      </c>
    </row>
    <row r="8" spans="1:5" ht="27" customHeight="1" x14ac:dyDescent="0.2">
      <c r="A8" s="16" t="s">
        <v>581</v>
      </c>
      <c r="B8" s="198" t="str">
        <f>IFERROR(INDEX('Annex 1 LV, HV and UMS charges'!$B$13:$B$44,MATCH($A8,'Annex 1 LV, HV and UMS charges'!$A$13:$A$44,0)),IF(INDEX('Annex 4 LDNO charges'!$B$12:$B$202,MATCH($A8,'Annex 4 LDNO charges'!$A$12:$A$202,0))=0,"",INDEX('Annex 4 LDNO charges'!$B$12:$B$202,MATCH($A8,'Annex 4 LDNO charges'!$A$12:$A$202,0))))</f>
        <v>202, N02</v>
      </c>
      <c r="C8" s="199" t="str">
        <f>IFERROR(INDEX('Annex 1 LV, HV and UMS charges'!$C$13:$C$44,MATCH($A8,'Annex 1 LV, HV and UMS charges'!$A$13:$A$44,0)),INDEX('Annex 4 LDNO charges'!$C$12:$C$202,MATCH($A8,'Annex 4 LDNO charges'!$A$12:$A$202,0)))</f>
        <v>0, 3, 4, 5-8</v>
      </c>
      <c r="D8" s="183"/>
      <c r="E8" s="206">
        <v>0</v>
      </c>
    </row>
    <row r="9" spans="1:5" ht="27" customHeight="1" x14ac:dyDescent="0.2">
      <c r="A9" s="16" t="s">
        <v>582</v>
      </c>
      <c r="B9" s="198" t="str">
        <f>IFERROR(INDEX('Annex 1 LV, HV and UMS charges'!$B$13:$B$44,MATCH($A9,'Annex 1 LV, HV and UMS charges'!$A$13:$A$44,0)),IF(INDEX('Annex 4 LDNO charges'!$B$12:$B$202,MATCH($A9,'Annex 4 LDNO charges'!$A$12:$A$202,0))=0,"",INDEX('Annex 4 LDNO charges'!$B$12:$B$202,MATCH($A9,'Annex 4 LDNO charges'!$A$12:$A$202,0))))</f>
        <v>203, N03</v>
      </c>
      <c r="C9" s="199" t="str">
        <f>IFERROR(INDEX('Annex 1 LV, HV and UMS charges'!$C$13:$C$44,MATCH($A9,'Annex 1 LV, HV and UMS charges'!$A$13:$A$44,0)),INDEX('Annex 4 LDNO charges'!$C$12:$C$202,MATCH($A9,'Annex 4 LDNO charges'!$A$12:$A$202,0)))</f>
        <v>0, 3, 4, 5-8</v>
      </c>
      <c r="D9" s="183"/>
      <c r="E9" s="206">
        <v>0</v>
      </c>
    </row>
    <row r="10" spans="1:5" ht="27" customHeight="1" x14ac:dyDescent="0.2">
      <c r="A10" s="16" t="s">
        <v>583</v>
      </c>
      <c r="B10" s="198" t="str">
        <f>IFERROR(INDEX('Annex 1 LV, HV and UMS charges'!$B$13:$B$44,MATCH($A10,'Annex 1 LV, HV and UMS charges'!$A$13:$A$44,0)),IF(INDEX('Annex 4 LDNO charges'!$B$12:$B$202,MATCH($A10,'Annex 4 LDNO charges'!$A$12:$A$202,0))=0,"",INDEX('Annex 4 LDNO charges'!$B$12:$B$202,MATCH($A10,'Annex 4 LDNO charges'!$A$12:$A$202,0))))</f>
        <v>204, N04</v>
      </c>
      <c r="C10" s="199" t="str">
        <f>IFERROR(INDEX('Annex 1 LV, HV and UMS charges'!$C$13:$C$44,MATCH($A10,'Annex 1 LV, HV and UMS charges'!$A$13:$A$44,0)),INDEX('Annex 4 LDNO charges'!$C$12:$C$202,MATCH($A10,'Annex 4 LDNO charges'!$A$12:$A$202,0)))</f>
        <v>0, 3, 4, 5-8</v>
      </c>
      <c r="D10" s="183"/>
      <c r="E10" s="206">
        <v>0</v>
      </c>
    </row>
    <row r="11" spans="1:5" ht="27" customHeight="1" x14ac:dyDescent="0.2">
      <c r="A11" s="167" t="s">
        <v>450</v>
      </c>
      <c r="B11" s="198">
        <f>IFERROR(INDEX('Annex 1 LV, HV and UMS charges'!$B$13:$B$44,MATCH($A11,'Annex 1 LV, HV and UMS charges'!$A$13:$A$44,0)),IF(INDEX('Annex 4 LDNO charges'!$B$12:$B$202,MATCH($A11,'Annex 4 LDNO charges'!$A$12:$A$202,0))=0,"",INDEX('Annex 4 LDNO charges'!$B$12:$B$202,MATCH($A11,'Annex 4 LDNO charges'!$A$12:$A$202,0))))</f>
        <v>70</v>
      </c>
      <c r="C11" s="199">
        <f>IFERROR(INDEX('Annex 1 LV, HV and UMS charges'!$C$13:$C$44,MATCH($A11,'Annex 1 LV, HV and UMS charges'!$A$13:$A$44,0)),INDEX('Annex 4 LDNO charges'!$C$12:$C$202,MATCH($A11,'Annex 4 LDNO charges'!$A$12:$A$202,0)))</f>
        <v>0</v>
      </c>
      <c r="D11" s="183"/>
      <c r="E11" s="206">
        <v>0</v>
      </c>
    </row>
    <row r="12" spans="1:5" ht="27" customHeight="1" x14ac:dyDescent="0.2">
      <c r="A12" s="167" t="s">
        <v>451</v>
      </c>
      <c r="B12" s="198">
        <f>IFERROR(INDEX('Annex 1 LV, HV and UMS charges'!$B$13:$B$44,MATCH($A12,'Annex 1 LV, HV and UMS charges'!$A$13:$A$44,0)),IF(INDEX('Annex 4 LDNO charges'!$B$12:$B$202,MATCH($A12,'Annex 4 LDNO charges'!$A$12:$A$202,0))=0,"",INDEX('Annex 4 LDNO charges'!$B$12:$B$202,MATCH($A12,'Annex 4 LDNO charges'!$A$12:$A$202,0))))</f>
        <v>71</v>
      </c>
      <c r="C12" s="199">
        <f>IFERROR(INDEX('Annex 1 LV, HV and UMS charges'!$C$13:$C$44,MATCH($A12,'Annex 1 LV, HV and UMS charges'!$A$13:$A$44,0)),INDEX('Annex 4 LDNO charges'!$C$12:$C$202,MATCH($A12,'Annex 4 LDNO charges'!$A$12:$A$202,0)))</f>
        <v>0</v>
      </c>
      <c r="D12" s="183"/>
      <c r="E12" s="206">
        <v>0</v>
      </c>
    </row>
    <row r="13" spans="1:5" ht="27" customHeight="1" x14ac:dyDescent="0.2">
      <c r="A13" s="167" t="s">
        <v>452</v>
      </c>
      <c r="B13" s="198">
        <f>IFERROR(INDEX('Annex 1 LV, HV and UMS charges'!$B$13:$B$44,MATCH($A13,'Annex 1 LV, HV and UMS charges'!$A$13:$A$44,0)),IF(INDEX('Annex 4 LDNO charges'!$B$12:$B$202,MATCH($A13,'Annex 4 LDNO charges'!$A$12:$A$202,0))=0,"",INDEX('Annex 4 LDNO charges'!$B$12:$B$202,MATCH($A13,'Annex 4 LDNO charges'!$A$12:$A$202,0))))</f>
        <v>72</v>
      </c>
      <c r="C13" s="199">
        <f>IFERROR(INDEX('Annex 1 LV, HV and UMS charges'!$C$13:$C$44,MATCH($A13,'Annex 1 LV, HV and UMS charges'!$A$13:$A$44,0)),INDEX('Annex 4 LDNO charges'!$C$12:$C$202,MATCH($A13,'Annex 4 LDNO charges'!$A$12:$A$202,0)))</f>
        <v>0</v>
      </c>
      <c r="D13" s="183"/>
      <c r="E13" s="206">
        <v>0</v>
      </c>
    </row>
    <row r="14" spans="1:5" ht="27.75" customHeight="1" x14ac:dyDescent="0.2">
      <c r="A14" s="167" t="s">
        <v>453</v>
      </c>
      <c r="B14" s="198">
        <f>IFERROR(INDEX('Annex 1 LV, HV and UMS charges'!$B$13:$B$44,MATCH($A14,'Annex 1 LV, HV and UMS charges'!$A$13:$A$44,0)),IF(INDEX('Annex 4 LDNO charges'!$B$12:$B$202,MATCH($A14,'Annex 4 LDNO charges'!$A$12:$A$202,0))=0,"",INDEX('Annex 4 LDNO charges'!$B$12:$B$202,MATCH($A14,'Annex 4 LDNO charges'!$A$12:$A$202,0))))</f>
        <v>73</v>
      </c>
      <c r="C14" s="199">
        <f>IFERROR(INDEX('Annex 1 LV, HV and UMS charges'!$C$13:$C$44,MATCH($A14,'Annex 1 LV, HV and UMS charges'!$A$13:$A$44,0)),INDEX('Annex 4 LDNO charges'!$C$12:$C$202,MATCH($A14,'Annex 4 LDNO charges'!$A$12:$A$202,0)))</f>
        <v>0</v>
      </c>
      <c r="D14" s="183"/>
      <c r="E14" s="206">
        <v>0</v>
      </c>
    </row>
    <row r="15" spans="1:5" ht="27.75" customHeight="1" x14ac:dyDescent="0.2">
      <c r="A15" s="171" t="s">
        <v>454</v>
      </c>
      <c r="B15" s="198">
        <f>IFERROR(INDEX('Annex 1 LV, HV and UMS charges'!$B$13:$B$44,MATCH($A15,'Annex 1 LV, HV and UMS charges'!$A$13:$A$44,0)),IF(INDEX('Annex 4 LDNO charges'!$B$12:$B$202,MATCH($A15,'Annex 4 LDNO charges'!$A$12:$A$202,0))=0,"",INDEX('Annex 4 LDNO charges'!$B$12:$B$202,MATCH($A15,'Annex 4 LDNO charges'!$A$12:$A$202,0))))</f>
        <v>74</v>
      </c>
      <c r="C15" s="199">
        <f>IFERROR(INDEX('Annex 1 LV, HV and UMS charges'!$C$13:$C$44,MATCH($A15,'Annex 1 LV, HV and UMS charges'!$A$13:$A$44,0)),INDEX('Annex 4 LDNO charges'!$C$12:$C$202,MATCH($A15,'Annex 4 LDNO charges'!$A$12:$A$202,0)))</f>
        <v>0</v>
      </c>
      <c r="D15" s="183"/>
      <c r="E15" s="206">
        <v>0</v>
      </c>
    </row>
    <row r="16" spans="1:5" ht="27.75" customHeight="1" x14ac:dyDescent="0.2">
      <c r="A16" s="171" t="s">
        <v>455</v>
      </c>
      <c r="B16" s="198">
        <f>IFERROR(INDEX('Annex 1 LV, HV and UMS charges'!$B$13:$B$44,MATCH($A16,'Annex 1 LV, HV and UMS charges'!$A$13:$A$44,0)),IF(INDEX('Annex 4 LDNO charges'!$B$12:$B$202,MATCH($A16,'Annex 4 LDNO charges'!$A$12:$A$202,0))=0,"",INDEX('Annex 4 LDNO charges'!$B$12:$B$202,MATCH($A16,'Annex 4 LDNO charges'!$A$12:$A$202,0))))</f>
        <v>80</v>
      </c>
      <c r="C16" s="199">
        <f>IFERROR(INDEX('Annex 1 LV, HV and UMS charges'!$C$13:$C$44,MATCH($A16,'Annex 1 LV, HV and UMS charges'!$A$13:$A$44,0)),INDEX('Annex 4 LDNO charges'!$C$12:$C$202,MATCH($A16,'Annex 4 LDNO charges'!$A$12:$A$202,0)))</f>
        <v>0</v>
      </c>
      <c r="D16" s="183"/>
      <c r="E16" s="206">
        <v>0</v>
      </c>
    </row>
    <row r="17" spans="1:5" ht="27.75" customHeight="1" x14ac:dyDescent="0.2">
      <c r="A17" s="171" t="s">
        <v>456</v>
      </c>
      <c r="B17" s="198">
        <f>IFERROR(INDEX('Annex 1 LV, HV and UMS charges'!$B$13:$B$44,MATCH($A17,'Annex 1 LV, HV and UMS charges'!$A$13:$A$44,0)),IF(INDEX('Annex 4 LDNO charges'!$B$12:$B$202,MATCH($A17,'Annex 4 LDNO charges'!$A$12:$A$202,0))=0,"",INDEX('Annex 4 LDNO charges'!$B$12:$B$202,MATCH($A17,'Annex 4 LDNO charges'!$A$12:$A$202,0))))</f>
        <v>81</v>
      </c>
      <c r="C17" s="199">
        <f>IFERROR(INDEX('Annex 1 LV, HV and UMS charges'!$C$13:$C$44,MATCH($A17,'Annex 1 LV, HV and UMS charges'!$A$13:$A$44,0)),INDEX('Annex 4 LDNO charges'!$C$12:$C$202,MATCH($A17,'Annex 4 LDNO charges'!$A$12:$A$202,0)))</f>
        <v>0</v>
      </c>
      <c r="D17" s="183"/>
      <c r="E17" s="206">
        <v>0</v>
      </c>
    </row>
    <row r="18" spans="1:5" ht="27.75" customHeight="1" x14ac:dyDescent="0.2">
      <c r="A18" s="171" t="s">
        <v>457</v>
      </c>
      <c r="B18" s="198">
        <f>IFERROR(INDEX('Annex 1 LV, HV and UMS charges'!$B$13:$B$44,MATCH($A18,'Annex 1 LV, HV and UMS charges'!$A$13:$A$44,0)),IF(INDEX('Annex 4 LDNO charges'!$B$12:$B$202,MATCH($A18,'Annex 4 LDNO charges'!$A$12:$A$202,0))=0,"",INDEX('Annex 4 LDNO charges'!$B$12:$B$202,MATCH($A18,'Annex 4 LDNO charges'!$A$12:$A$202,0))))</f>
        <v>82</v>
      </c>
      <c r="C18" s="199">
        <f>IFERROR(INDEX('Annex 1 LV, HV and UMS charges'!$C$13:$C$44,MATCH($A18,'Annex 1 LV, HV and UMS charges'!$A$13:$A$44,0)),INDEX('Annex 4 LDNO charges'!$C$12:$C$202,MATCH($A18,'Annex 4 LDNO charges'!$A$12:$A$202,0)))</f>
        <v>0</v>
      </c>
      <c r="D18" s="183"/>
      <c r="E18" s="206">
        <v>0</v>
      </c>
    </row>
    <row r="19" spans="1:5" ht="27.75" customHeight="1" x14ac:dyDescent="0.2">
      <c r="A19" s="171" t="s">
        <v>458</v>
      </c>
      <c r="B19" s="198">
        <f>IFERROR(INDEX('Annex 1 LV, HV and UMS charges'!$B$13:$B$44,MATCH($A19,'Annex 1 LV, HV and UMS charges'!$A$13:$A$44,0)),IF(INDEX('Annex 4 LDNO charges'!$B$12:$B$202,MATCH($A19,'Annex 4 LDNO charges'!$A$12:$A$202,0))=0,"",INDEX('Annex 4 LDNO charges'!$B$12:$B$202,MATCH($A19,'Annex 4 LDNO charges'!$A$12:$A$202,0))))</f>
        <v>83</v>
      </c>
      <c r="C19" s="199">
        <f>IFERROR(INDEX('Annex 1 LV, HV and UMS charges'!$C$13:$C$44,MATCH($A19,'Annex 1 LV, HV and UMS charges'!$A$13:$A$44,0)),INDEX('Annex 4 LDNO charges'!$C$12:$C$202,MATCH($A19,'Annex 4 LDNO charges'!$A$12:$A$202,0)))</f>
        <v>0</v>
      </c>
      <c r="D19" s="183"/>
      <c r="E19" s="206">
        <v>0</v>
      </c>
    </row>
    <row r="20" spans="1:5" ht="27.75" customHeight="1" x14ac:dyDescent="0.2">
      <c r="A20" s="171" t="s">
        <v>459</v>
      </c>
      <c r="B20" s="198">
        <f>IFERROR(INDEX('Annex 1 LV, HV and UMS charges'!$B$13:$B$44,MATCH($A20,'Annex 1 LV, HV and UMS charges'!$A$13:$A$44,0)),IF(INDEX('Annex 4 LDNO charges'!$B$12:$B$202,MATCH($A20,'Annex 4 LDNO charges'!$A$12:$A$202,0))=0,"",INDEX('Annex 4 LDNO charges'!$B$12:$B$202,MATCH($A20,'Annex 4 LDNO charges'!$A$12:$A$202,0))))</f>
        <v>84</v>
      </c>
      <c r="C20" s="199">
        <f>IFERROR(INDEX('Annex 1 LV, HV and UMS charges'!$C$13:$C$44,MATCH($A20,'Annex 1 LV, HV and UMS charges'!$A$13:$A$44,0)),INDEX('Annex 4 LDNO charges'!$C$12:$C$202,MATCH($A20,'Annex 4 LDNO charges'!$A$12:$A$202,0)))</f>
        <v>0</v>
      </c>
      <c r="D20" s="183"/>
      <c r="E20" s="206">
        <v>0</v>
      </c>
    </row>
    <row r="21" spans="1:5" ht="27.75" customHeight="1" x14ac:dyDescent="0.2">
      <c r="A21" s="171" t="s">
        <v>460</v>
      </c>
      <c r="B21" s="198">
        <f>IFERROR(INDEX('Annex 1 LV, HV and UMS charges'!$B$13:$B$44,MATCH($A21,'Annex 1 LV, HV and UMS charges'!$A$13:$A$44,0)),IF(INDEX('Annex 4 LDNO charges'!$B$12:$B$202,MATCH($A21,'Annex 4 LDNO charges'!$A$12:$A$202,0))=0,"",INDEX('Annex 4 LDNO charges'!$B$12:$B$202,MATCH($A21,'Annex 4 LDNO charges'!$A$12:$A$202,0))))</f>
        <v>90</v>
      </c>
      <c r="C21" s="199">
        <f>IFERROR(INDEX('Annex 1 LV, HV and UMS charges'!$C$13:$C$44,MATCH($A21,'Annex 1 LV, HV and UMS charges'!$A$13:$A$44,0)),INDEX('Annex 4 LDNO charges'!$C$12:$C$202,MATCH($A21,'Annex 4 LDNO charges'!$A$12:$A$202,0)))</f>
        <v>0</v>
      </c>
      <c r="D21" s="183"/>
      <c r="E21" s="206">
        <v>0</v>
      </c>
    </row>
    <row r="22" spans="1:5" ht="27.75" customHeight="1" x14ac:dyDescent="0.2">
      <c r="A22" s="171" t="s">
        <v>461</v>
      </c>
      <c r="B22" s="198">
        <f>IFERROR(INDEX('Annex 1 LV, HV and UMS charges'!$B$13:$B$44,MATCH($A22,'Annex 1 LV, HV and UMS charges'!$A$13:$A$44,0)),IF(INDEX('Annex 4 LDNO charges'!$B$12:$B$202,MATCH($A22,'Annex 4 LDNO charges'!$A$12:$A$202,0))=0,"",INDEX('Annex 4 LDNO charges'!$B$12:$B$202,MATCH($A22,'Annex 4 LDNO charges'!$A$12:$A$202,0))))</f>
        <v>91</v>
      </c>
      <c r="C22" s="199">
        <f>IFERROR(INDEX('Annex 1 LV, HV and UMS charges'!$C$13:$C$44,MATCH($A22,'Annex 1 LV, HV and UMS charges'!$A$13:$A$44,0)),INDEX('Annex 4 LDNO charges'!$C$12:$C$202,MATCH($A22,'Annex 4 LDNO charges'!$A$12:$A$202,0)))</f>
        <v>0</v>
      </c>
      <c r="D22" s="183"/>
      <c r="E22" s="206">
        <v>0</v>
      </c>
    </row>
    <row r="23" spans="1:5" ht="27.75" customHeight="1" x14ac:dyDescent="0.2">
      <c r="A23" s="167" t="s">
        <v>462</v>
      </c>
      <c r="B23" s="198">
        <f>IFERROR(INDEX('Annex 1 LV, HV and UMS charges'!$B$13:$B$44,MATCH($A23,'Annex 1 LV, HV and UMS charges'!$A$13:$A$44,0)),IF(INDEX('Annex 4 LDNO charges'!$B$12:$B$202,MATCH($A23,'Annex 4 LDNO charges'!$A$12:$A$202,0))=0,"",INDEX('Annex 4 LDNO charges'!$B$12:$B$202,MATCH($A23,'Annex 4 LDNO charges'!$A$12:$A$202,0))))</f>
        <v>92</v>
      </c>
      <c r="C23" s="199">
        <f>IFERROR(INDEX('Annex 1 LV, HV and UMS charges'!$C$13:$C$44,MATCH($A23,'Annex 1 LV, HV and UMS charges'!$A$13:$A$44,0)),INDEX('Annex 4 LDNO charges'!$C$12:$C$202,MATCH($A23,'Annex 4 LDNO charges'!$A$12:$A$202,0)))</f>
        <v>0</v>
      </c>
      <c r="D23" s="183"/>
      <c r="E23" s="206">
        <v>0</v>
      </c>
    </row>
    <row r="24" spans="1:5" ht="27.75" customHeight="1" x14ac:dyDescent="0.2">
      <c r="A24" s="167" t="s">
        <v>463</v>
      </c>
      <c r="B24" s="198">
        <f>IFERROR(INDEX('Annex 1 LV, HV and UMS charges'!$B$13:$B$44,MATCH($A24,'Annex 1 LV, HV and UMS charges'!$A$13:$A$44,0)),IF(INDEX('Annex 4 LDNO charges'!$B$12:$B$202,MATCH($A24,'Annex 4 LDNO charges'!$A$12:$A$202,0))=0,"",INDEX('Annex 4 LDNO charges'!$B$12:$B$202,MATCH($A24,'Annex 4 LDNO charges'!$A$12:$A$202,0))))</f>
        <v>93</v>
      </c>
      <c r="C24" s="199">
        <f>IFERROR(INDEX('Annex 1 LV, HV and UMS charges'!$C$13:$C$44,MATCH($A24,'Annex 1 LV, HV and UMS charges'!$A$13:$A$44,0)),INDEX('Annex 4 LDNO charges'!$C$12:$C$202,MATCH($A24,'Annex 4 LDNO charges'!$A$12:$A$202,0)))</f>
        <v>0</v>
      </c>
      <c r="D24" s="183"/>
      <c r="E24" s="206">
        <v>0</v>
      </c>
    </row>
    <row r="25" spans="1:5" ht="27.75" customHeight="1" x14ac:dyDescent="0.2">
      <c r="A25" s="167" t="s">
        <v>464</v>
      </c>
      <c r="B25" s="198">
        <f>IFERROR(INDEX('Annex 1 LV, HV and UMS charges'!$B$13:$B$44,MATCH($A25,'Annex 1 LV, HV and UMS charges'!$A$13:$A$44,0)),IF(INDEX('Annex 4 LDNO charges'!$B$12:$B$202,MATCH($A25,'Annex 4 LDNO charges'!$A$12:$A$202,0))=0,"",INDEX('Annex 4 LDNO charges'!$B$12:$B$202,MATCH($A25,'Annex 4 LDNO charges'!$A$12:$A$202,0))))</f>
        <v>94</v>
      </c>
      <c r="C25" s="199">
        <f>IFERROR(INDEX('Annex 1 LV, HV and UMS charges'!$C$13:$C$44,MATCH($A25,'Annex 1 LV, HV and UMS charges'!$A$13:$A$44,0)),INDEX('Annex 4 LDNO charges'!$C$12:$C$202,MATCH($A25,'Annex 4 LDNO charges'!$A$12:$A$202,0)))</f>
        <v>0</v>
      </c>
      <c r="D25" s="183"/>
      <c r="E25" s="206">
        <v>0</v>
      </c>
    </row>
    <row r="26" spans="1:5" ht="27.75" customHeight="1" x14ac:dyDescent="0.2">
      <c r="A26" s="167" t="s">
        <v>584</v>
      </c>
      <c r="B26" s="198" t="str">
        <f>IFERROR(INDEX('Annex 1 LV, HV and UMS charges'!$B$13:$B$44,MATCH($A26,'Annex 1 LV, HV and UMS charges'!$A$13:$A$44,0)),IF(INDEX('Annex 4 LDNO charges'!$B$12:$B$202,MATCH($A26,'Annex 4 LDNO charges'!$A$12:$A$202,0))=0,"",INDEX('Annex 4 LDNO charges'!$B$12:$B$202,MATCH($A26,'Annex 4 LDNO charges'!$A$12:$A$202,0))))</f>
        <v>A00</v>
      </c>
      <c r="C26" s="199" t="str">
        <f>IFERROR(INDEX('Annex 1 LV, HV and UMS charges'!$C$13:$C$44,MATCH($A26,'Annex 1 LV, HV and UMS charges'!$A$13:$A$44,0)),INDEX('Annex 4 LDNO charges'!$C$12:$C$202,MATCH($A26,'Annex 4 LDNO charges'!$A$12:$A$202,0)))</f>
        <v>0, 1, 2</v>
      </c>
      <c r="D26" s="206">
        <v>0</v>
      </c>
      <c r="E26" s="206">
        <v>0</v>
      </c>
    </row>
    <row r="27" spans="1:5" ht="27.75" customHeight="1" x14ac:dyDescent="0.2">
      <c r="A27" s="167" t="s">
        <v>585</v>
      </c>
      <c r="B27" s="198" t="str">
        <f>IFERROR(INDEX('Annex 1 LV, HV and UMS charges'!$B$13:$B$44,MATCH($A27,'Annex 1 LV, HV and UMS charges'!$A$13:$A$44,0)),IF(INDEX('Annex 4 LDNO charges'!$B$12:$B$202,MATCH($A27,'Annex 4 LDNO charges'!$A$12:$A$202,0))=0,"",INDEX('Annex 4 LDNO charges'!$B$12:$B$202,MATCH($A27,'Annex 4 LDNO charges'!$A$12:$A$202,0))))</f>
        <v>C00</v>
      </c>
      <c r="C27" s="199" t="str">
        <f>IFERROR(INDEX('Annex 1 LV, HV and UMS charges'!$C$13:$C$44,MATCH($A27,'Annex 1 LV, HV and UMS charges'!$A$13:$A$44,0)),INDEX('Annex 4 LDNO charges'!$C$12:$C$202,MATCH($A27,'Annex 4 LDNO charges'!$A$12:$A$202,0)))</f>
        <v>0, 3, 4, 5-8</v>
      </c>
      <c r="D27" s="183"/>
      <c r="E27" s="206">
        <v>0</v>
      </c>
    </row>
    <row r="28" spans="1:5" ht="27.75" customHeight="1" x14ac:dyDescent="0.2">
      <c r="A28" s="167" t="s">
        <v>586</v>
      </c>
      <c r="B28" s="198" t="str">
        <f>IFERROR(INDEX('Annex 1 LV, HV and UMS charges'!$B$13:$B$44,MATCH($A28,'Annex 1 LV, HV and UMS charges'!$A$13:$A$44,0)),IF(INDEX('Annex 4 LDNO charges'!$B$12:$B$202,MATCH($A28,'Annex 4 LDNO charges'!$A$12:$A$202,0))=0,"",INDEX('Annex 4 LDNO charges'!$B$12:$B$202,MATCH($A28,'Annex 4 LDNO charges'!$A$12:$A$202,0))))</f>
        <v>C01</v>
      </c>
      <c r="C28" s="199" t="str">
        <f>IFERROR(INDEX('Annex 1 LV, HV and UMS charges'!$C$13:$C$44,MATCH($A28,'Annex 1 LV, HV and UMS charges'!$A$13:$A$44,0)),INDEX('Annex 4 LDNO charges'!$C$12:$C$202,MATCH($A28,'Annex 4 LDNO charges'!$A$12:$A$202,0)))</f>
        <v>0, 3, 4, 5-8</v>
      </c>
      <c r="D28" s="183"/>
      <c r="E28" s="206">
        <v>0</v>
      </c>
    </row>
    <row r="29" spans="1:5" ht="27.75" customHeight="1" x14ac:dyDescent="0.2">
      <c r="A29" s="167" t="s">
        <v>587</v>
      </c>
      <c r="B29" s="198" t="str">
        <f>IFERROR(INDEX('Annex 1 LV, HV and UMS charges'!$B$13:$B$44,MATCH($A29,'Annex 1 LV, HV and UMS charges'!$A$13:$A$44,0)),IF(INDEX('Annex 4 LDNO charges'!$B$12:$B$202,MATCH($A29,'Annex 4 LDNO charges'!$A$12:$A$202,0))=0,"",INDEX('Annex 4 LDNO charges'!$B$12:$B$202,MATCH($A29,'Annex 4 LDNO charges'!$A$12:$A$202,0))))</f>
        <v>C02</v>
      </c>
      <c r="C29" s="199" t="str">
        <f>IFERROR(INDEX('Annex 1 LV, HV and UMS charges'!$C$13:$C$44,MATCH($A29,'Annex 1 LV, HV and UMS charges'!$A$13:$A$44,0)),INDEX('Annex 4 LDNO charges'!$C$12:$C$202,MATCH($A29,'Annex 4 LDNO charges'!$A$12:$A$202,0)))</f>
        <v>0, 3, 4, 5-8</v>
      </c>
      <c r="D29" s="183"/>
      <c r="E29" s="206">
        <v>0</v>
      </c>
    </row>
    <row r="30" spans="1:5" ht="27.75" customHeight="1" x14ac:dyDescent="0.2">
      <c r="A30" s="167" t="s">
        <v>588</v>
      </c>
      <c r="B30" s="198" t="str">
        <f>IFERROR(INDEX('Annex 1 LV, HV and UMS charges'!$B$13:$B$44,MATCH($A30,'Annex 1 LV, HV and UMS charges'!$A$13:$A$44,0)),IF(INDEX('Annex 4 LDNO charges'!$B$12:$B$202,MATCH($A30,'Annex 4 LDNO charges'!$A$12:$A$202,0))=0,"",INDEX('Annex 4 LDNO charges'!$B$12:$B$202,MATCH($A30,'Annex 4 LDNO charges'!$A$12:$A$202,0))))</f>
        <v>C03</v>
      </c>
      <c r="C30" s="199" t="str">
        <f>IFERROR(INDEX('Annex 1 LV, HV and UMS charges'!$C$13:$C$44,MATCH($A30,'Annex 1 LV, HV and UMS charges'!$A$13:$A$44,0)),INDEX('Annex 4 LDNO charges'!$C$12:$C$202,MATCH($A30,'Annex 4 LDNO charges'!$A$12:$A$202,0)))</f>
        <v>0, 3, 4, 5-8</v>
      </c>
      <c r="D30" s="183"/>
      <c r="E30" s="206">
        <v>0</v>
      </c>
    </row>
    <row r="31" spans="1:5" ht="27.75" customHeight="1" x14ac:dyDescent="0.2">
      <c r="A31" s="167" t="s">
        <v>589</v>
      </c>
      <c r="B31" s="198" t="str">
        <f>IFERROR(INDEX('Annex 1 LV, HV and UMS charges'!$B$13:$B$44,MATCH($A31,'Annex 1 LV, HV and UMS charges'!$A$13:$A$44,0)),IF(INDEX('Annex 4 LDNO charges'!$B$12:$B$202,MATCH($A31,'Annex 4 LDNO charges'!$A$12:$A$202,0))=0,"",INDEX('Annex 4 LDNO charges'!$B$12:$B$202,MATCH($A31,'Annex 4 LDNO charges'!$A$12:$A$202,0))))</f>
        <v>C04</v>
      </c>
      <c r="C31" s="199" t="str">
        <f>IFERROR(INDEX('Annex 1 LV, HV and UMS charges'!$C$13:$C$44,MATCH($A31,'Annex 1 LV, HV and UMS charges'!$A$13:$A$44,0)),INDEX('Annex 4 LDNO charges'!$C$12:$C$202,MATCH($A31,'Annex 4 LDNO charges'!$A$12:$A$202,0)))</f>
        <v>0, 3, 4, 5-8</v>
      </c>
      <c r="D31" s="183"/>
      <c r="E31" s="206">
        <v>0</v>
      </c>
    </row>
    <row r="32" spans="1:5" ht="27.75" customHeight="1" x14ac:dyDescent="0.2">
      <c r="A32" s="167" t="s">
        <v>465</v>
      </c>
      <c r="B32" s="198" t="str">
        <f>IFERROR(INDEX('Annex 1 LV, HV and UMS charges'!$B$13:$B$44,MATCH($A32,'Annex 1 LV, HV and UMS charges'!$A$13:$A$44,0)),IF(INDEX('Annex 4 LDNO charges'!$B$12:$B$202,MATCH($A32,'Annex 4 LDNO charges'!$A$12:$A$202,0))=0,"",INDEX('Annex 4 LDNO charges'!$B$12:$B$202,MATCH($A32,'Annex 4 LDNO charges'!$A$12:$A$202,0))))</f>
        <v>E00</v>
      </c>
      <c r="C32" s="199">
        <f>IFERROR(INDEX('Annex 1 LV, HV and UMS charges'!$C$13:$C$44,MATCH($A32,'Annex 1 LV, HV and UMS charges'!$A$13:$A$44,0)),INDEX('Annex 4 LDNO charges'!$C$12:$C$202,MATCH($A32,'Annex 4 LDNO charges'!$A$12:$A$202,0)))</f>
        <v>0</v>
      </c>
      <c r="D32" s="183"/>
      <c r="E32" s="206">
        <v>0</v>
      </c>
    </row>
    <row r="33" spans="1:5" ht="27.75" customHeight="1" x14ac:dyDescent="0.2">
      <c r="A33" s="167" t="s">
        <v>466</v>
      </c>
      <c r="B33" s="198" t="str">
        <f>IFERROR(INDEX('Annex 1 LV, HV and UMS charges'!$B$13:$B$44,MATCH($A33,'Annex 1 LV, HV and UMS charges'!$A$13:$A$44,0)),IF(INDEX('Annex 4 LDNO charges'!$B$12:$B$202,MATCH($A33,'Annex 4 LDNO charges'!$A$12:$A$202,0))=0,"",INDEX('Annex 4 LDNO charges'!$B$12:$B$202,MATCH($A33,'Annex 4 LDNO charges'!$A$12:$A$202,0))))</f>
        <v>E01</v>
      </c>
      <c r="C33" s="199">
        <f>IFERROR(INDEX('Annex 1 LV, HV and UMS charges'!$C$13:$C$44,MATCH($A33,'Annex 1 LV, HV and UMS charges'!$A$13:$A$44,0)),INDEX('Annex 4 LDNO charges'!$C$12:$C$202,MATCH($A33,'Annex 4 LDNO charges'!$A$12:$A$202,0)))</f>
        <v>0</v>
      </c>
      <c r="D33" s="183"/>
      <c r="E33" s="206">
        <v>0</v>
      </c>
    </row>
    <row r="34" spans="1:5" ht="27.75" customHeight="1" x14ac:dyDescent="0.2">
      <c r="A34" s="167" t="s">
        <v>467</v>
      </c>
      <c r="B34" s="198" t="str">
        <f>IFERROR(INDEX('Annex 1 LV, HV and UMS charges'!$B$13:$B$44,MATCH($A34,'Annex 1 LV, HV and UMS charges'!$A$13:$A$44,0)),IF(INDEX('Annex 4 LDNO charges'!$B$12:$B$202,MATCH($A34,'Annex 4 LDNO charges'!$A$12:$A$202,0))=0,"",INDEX('Annex 4 LDNO charges'!$B$12:$B$202,MATCH($A34,'Annex 4 LDNO charges'!$A$12:$A$202,0))))</f>
        <v>E02</v>
      </c>
      <c r="C34" s="199">
        <f>IFERROR(INDEX('Annex 1 LV, HV and UMS charges'!$C$13:$C$44,MATCH($A34,'Annex 1 LV, HV and UMS charges'!$A$13:$A$44,0)),INDEX('Annex 4 LDNO charges'!$C$12:$C$202,MATCH($A34,'Annex 4 LDNO charges'!$A$12:$A$202,0)))</f>
        <v>0</v>
      </c>
      <c r="D34" s="183"/>
      <c r="E34" s="206">
        <v>0</v>
      </c>
    </row>
    <row r="35" spans="1:5" ht="27.75" customHeight="1" x14ac:dyDescent="0.2">
      <c r="A35" s="167" t="s">
        <v>468</v>
      </c>
      <c r="B35" s="198" t="str">
        <f>IFERROR(INDEX('Annex 1 LV, HV and UMS charges'!$B$13:$B$44,MATCH($A35,'Annex 1 LV, HV and UMS charges'!$A$13:$A$44,0)),IF(INDEX('Annex 4 LDNO charges'!$B$12:$B$202,MATCH($A35,'Annex 4 LDNO charges'!$A$12:$A$202,0))=0,"",INDEX('Annex 4 LDNO charges'!$B$12:$B$202,MATCH($A35,'Annex 4 LDNO charges'!$A$12:$A$202,0))))</f>
        <v>E03</v>
      </c>
      <c r="C35" s="199">
        <f>IFERROR(INDEX('Annex 1 LV, HV and UMS charges'!$C$13:$C$44,MATCH($A35,'Annex 1 LV, HV and UMS charges'!$A$13:$A$44,0)),INDEX('Annex 4 LDNO charges'!$C$12:$C$202,MATCH($A35,'Annex 4 LDNO charges'!$A$12:$A$202,0)))</f>
        <v>0</v>
      </c>
      <c r="D35" s="183"/>
      <c r="E35" s="206">
        <v>0</v>
      </c>
    </row>
    <row r="36" spans="1:5" ht="27.75" customHeight="1" x14ac:dyDescent="0.2">
      <c r="A36" s="167" t="s">
        <v>469</v>
      </c>
      <c r="B36" s="198" t="str">
        <f>IFERROR(INDEX('Annex 1 LV, HV and UMS charges'!$B$13:$B$44,MATCH($A36,'Annex 1 LV, HV and UMS charges'!$A$13:$A$44,0)),IF(INDEX('Annex 4 LDNO charges'!$B$12:$B$202,MATCH($A36,'Annex 4 LDNO charges'!$A$12:$A$202,0))=0,"",INDEX('Annex 4 LDNO charges'!$B$12:$B$202,MATCH($A36,'Annex 4 LDNO charges'!$A$12:$A$202,0))))</f>
        <v>E04</v>
      </c>
      <c r="C36" s="199">
        <f>IFERROR(INDEX('Annex 1 LV, HV and UMS charges'!$C$13:$C$44,MATCH($A36,'Annex 1 LV, HV and UMS charges'!$A$13:$A$44,0)),INDEX('Annex 4 LDNO charges'!$C$12:$C$202,MATCH($A36,'Annex 4 LDNO charges'!$A$12:$A$202,0)))</f>
        <v>0</v>
      </c>
      <c r="D36" s="183"/>
      <c r="E36" s="206">
        <v>0</v>
      </c>
    </row>
    <row r="37" spans="1:5" ht="27.75" customHeight="1" x14ac:dyDescent="0.2">
      <c r="A37" s="171" t="s">
        <v>590</v>
      </c>
      <c r="B37" s="198" t="str">
        <f>IFERROR(INDEX('Annex 1 LV, HV and UMS charges'!$B$13:$B$44,MATCH($A37,'Annex 1 LV, HV and UMS charges'!$A$13:$A$44,0)),IF(INDEX('Annex 4 LDNO charges'!$B$12:$B$202,MATCH($A37,'Annex 4 LDNO charges'!$A$12:$A$202,0))=0,"",INDEX('Annex 4 LDNO charges'!$B$12:$B$202,MATCH($A37,'Annex 4 LDNO charges'!$A$12:$A$202,0))))</f>
        <v>A10</v>
      </c>
      <c r="C37" s="199" t="str">
        <f>IFERROR(INDEX('Annex 1 LV, HV and UMS charges'!$C$13:$C$44,MATCH($A37,'Annex 1 LV, HV and UMS charges'!$A$13:$A$44,0)),INDEX('Annex 4 LDNO charges'!$C$12:$C$202,MATCH($A37,'Annex 4 LDNO charges'!$A$12:$A$202,0)))</f>
        <v>0, 1, 2</v>
      </c>
      <c r="D37" s="206">
        <v>0</v>
      </c>
      <c r="E37" s="206">
        <v>0</v>
      </c>
    </row>
    <row r="38" spans="1:5" ht="27.75" customHeight="1" x14ac:dyDescent="0.2">
      <c r="A38" s="167" t="s">
        <v>591</v>
      </c>
      <c r="B38" s="198" t="str">
        <f>IFERROR(INDEX('Annex 1 LV, HV and UMS charges'!$B$13:$B$44,MATCH($A38,'Annex 1 LV, HV and UMS charges'!$A$13:$A$44,0)),IF(INDEX('Annex 4 LDNO charges'!$B$12:$B$202,MATCH($A38,'Annex 4 LDNO charges'!$A$12:$A$202,0))=0,"",INDEX('Annex 4 LDNO charges'!$B$12:$B$202,MATCH($A38,'Annex 4 LDNO charges'!$A$12:$A$202,0))))</f>
        <v>C10</v>
      </c>
      <c r="C38" s="199" t="str">
        <f>IFERROR(INDEX('Annex 1 LV, HV and UMS charges'!$C$13:$C$44,MATCH($A38,'Annex 1 LV, HV and UMS charges'!$A$13:$A$44,0)),INDEX('Annex 4 LDNO charges'!$C$12:$C$202,MATCH($A38,'Annex 4 LDNO charges'!$A$12:$A$202,0)))</f>
        <v>0, 3, 4, 5-8</v>
      </c>
      <c r="D38" s="183"/>
      <c r="E38" s="206">
        <v>0</v>
      </c>
    </row>
    <row r="39" spans="1:5" ht="27.75" customHeight="1" x14ac:dyDescent="0.2">
      <c r="A39" s="167" t="s">
        <v>592</v>
      </c>
      <c r="B39" s="198" t="str">
        <f>IFERROR(INDEX('Annex 1 LV, HV and UMS charges'!$B$13:$B$44,MATCH($A39,'Annex 1 LV, HV and UMS charges'!$A$13:$A$44,0)),IF(INDEX('Annex 4 LDNO charges'!$B$12:$B$202,MATCH($A39,'Annex 4 LDNO charges'!$A$12:$A$202,0))=0,"",INDEX('Annex 4 LDNO charges'!$B$12:$B$202,MATCH($A39,'Annex 4 LDNO charges'!$A$12:$A$202,0))))</f>
        <v>C11</v>
      </c>
      <c r="C39" s="199" t="str">
        <f>IFERROR(INDEX('Annex 1 LV, HV and UMS charges'!$C$13:$C$44,MATCH($A39,'Annex 1 LV, HV and UMS charges'!$A$13:$A$44,0)),INDEX('Annex 4 LDNO charges'!$C$12:$C$202,MATCH($A39,'Annex 4 LDNO charges'!$A$12:$A$202,0)))</f>
        <v>0, 3, 4, 5-8</v>
      </c>
      <c r="D39" s="183"/>
      <c r="E39" s="206">
        <v>0</v>
      </c>
    </row>
    <row r="40" spans="1:5" ht="27.75" customHeight="1" x14ac:dyDescent="0.2">
      <c r="A40" s="167" t="s">
        <v>593</v>
      </c>
      <c r="B40" s="198" t="str">
        <f>IFERROR(INDEX('Annex 1 LV, HV and UMS charges'!$B$13:$B$44,MATCH($A40,'Annex 1 LV, HV and UMS charges'!$A$13:$A$44,0)),IF(INDEX('Annex 4 LDNO charges'!$B$12:$B$202,MATCH($A40,'Annex 4 LDNO charges'!$A$12:$A$202,0))=0,"",INDEX('Annex 4 LDNO charges'!$B$12:$B$202,MATCH($A40,'Annex 4 LDNO charges'!$A$12:$A$202,0))))</f>
        <v>C12</v>
      </c>
      <c r="C40" s="199" t="str">
        <f>IFERROR(INDEX('Annex 1 LV, HV and UMS charges'!$C$13:$C$44,MATCH($A40,'Annex 1 LV, HV and UMS charges'!$A$13:$A$44,0)),INDEX('Annex 4 LDNO charges'!$C$12:$C$202,MATCH($A40,'Annex 4 LDNO charges'!$A$12:$A$202,0)))</f>
        <v>0, 3, 4, 5-8</v>
      </c>
      <c r="D40" s="183"/>
      <c r="E40" s="206">
        <v>0</v>
      </c>
    </row>
    <row r="41" spans="1:5" ht="27.75" customHeight="1" x14ac:dyDescent="0.2">
      <c r="A41" s="167" t="s">
        <v>594</v>
      </c>
      <c r="B41" s="198" t="str">
        <f>IFERROR(INDEX('Annex 1 LV, HV and UMS charges'!$B$13:$B$44,MATCH($A41,'Annex 1 LV, HV and UMS charges'!$A$13:$A$44,0)),IF(INDEX('Annex 4 LDNO charges'!$B$12:$B$202,MATCH($A41,'Annex 4 LDNO charges'!$A$12:$A$202,0))=0,"",INDEX('Annex 4 LDNO charges'!$B$12:$B$202,MATCH($A41,'Annex 4 LDNO charges'!$A$12:$A$202,0))))</f>
        <v>C13</v>
      </c>
      <c r="C41" s="199" t="str">
        <f>IFERROR(INDEX('Annex 1 LV, HV and UMS charges'!$C$13:$C$44,MATCH($A41,'Annex 1 LV, HV and UMS charges'!$A$13:$A$44,0)),INDEX('Annex 4 LDNO charges'!$C$12:$C$202,MATCH($A41,'Annex 4 LDNO charges'!$A$12:$A$202,0)))</f>
        <v>0, 3, 4, 5-8</v>
      </c>
      <c r="D41" s="183"/>
      <c r="E41" s="206">
        <v>0</v>
      </c>
    </row>
    <row r="42" spans="1:5" ht="27.75" customHeight="1" x14ac:dyDescent="0.2">
      <c r="A42" s="167" t="s">
        <v>595</v>
      </c>
      <c r="B42" s="198" t="str">
        <f>IFERROR(INDEX('Annex 1 LV, HV and UMS charges'!$B$13:$B$44,MATCH($A42,'Annex 1 LV, HV and UMS charges'!$A$13:$A$44,0)),IF(INDEX('Annex 4 LDNO charges'!$B$12:$B$202,MATCH($A42,'Annex 4 LDNO charges'!$A$12:$A$202,0))=0,"",INDEX('Annex 4 LDNO charges'!$B$12:$B$202,MATCH($A42,'Annex 4 LDNO charges'!$A$12:$A$202,0))))</f>
        <v>C14</v>
      </c>
      <c r="C42" s="199" t="str">
        <f>IFERROR(INDEX('Annex 1 LV, HV and UMS charges'!$C$13:$C$44,MATCH($A42,'Annex 1 LV, HV and UMS charges'!$A$13:$A$44,0)),INDEX('Annex 4 LDNO charges'!$C$12:$C$202,MATCH($A42,'Annex 4 LDNO charges'!$A$12:$A$202,0)))</f>
        <v>0, 3, 4, 5-8</v>
      </c>
      <c r="D42" s="183"/>
      <c r="E42" s="206">
        <v>0</v>
      </c>
    </row>
    <row r="43" spans="1:5" ht="27.75" customHeight="1" x14ac:dyDescent="0.2">
      <c r="A43" s="167" t="s">
        <v>471</v>
      </c>
      <c r="B43" s="198" t="str">
        <f>IFERROR(INDEX('Annex 1 LV, HV and UMS charges'!$B$13:$B$44,MATCH($A43,'Annex 1 LV, HV and UMS charges'!$A$13:$A$44,0)),IF(INDEX('Annex 4 LDNO charges'!$B$12:$B$202,MATCH($A43,'Annex 4 LDNO charges'!$A$12:$A$202,0))=0,"",INDEX('Annex 4 LDNO charges'!$B$12:$B$202,MATCH($A43,'Annex 4 LDNO charges'!$A$12:$A$202,0))))</f>
        <v>E10</v>
      </c>
      <c r="C43" s="199">
        <f>IFERROR(INDEX('Annex 1 LV, HV and UMS charges'!$C$13:$C$44,MATCH($A43,'Annex 1 LV, HV and UMS charges'!$A$13:$A$44,0)),INDEX('Annex 4 LDNO charges'!$C$12:$C$202,MATCH($A43,'Annex 4 LDNO charges'!$A$12:$A$202,0)))</f>
        <v>0</v>
      </c>
      <c r="D43" s="183"/>
      <c r="E43" s="206">
        <v>0</v>
      </c>
    </row>
    <row r="44" spans="1:5" ht="27.75" customHeight="1" x14ac:dyDescent="0.2">
      <c r="A44" s="167" t="s">
        <v>472</v>
      </c>
      <c r="B44" s="198" t="str">
        <f>IFERROR(INDEX('Annex 1 LV, HV and UMS charges'!$B$13:$B$44,MATCH($A44,'Annex 1 LV, HV and UMS charges'!$A$13:$A$44,0)),IF(INDEX('Annex 4 LDNO charges'!$B$12:$B$202,MATCH($A44,'Annex 4 LDNO charges'!$A$12:$A$202,0))=0,"",INDEX('Annex 4 LDNO charges'!$B$12:$B$202,MATCH($A44,'Annex 4 LDNO charges'!$A$12:$A$202,0))))</f>
        <v>E11</v>
      </c>
      <c r="C44" s="199">
        <f>IFERROR(INDEX('Annex 1 LV, HV and UMS charges'!$C$13:$C$44,MATCH($A44,'Annex 1 LV, HV and UMS charges'!$A$13:$A$44,0)),INDEX('Annex 4 LDNO charges'!$C$12:$C$202,MATCH($A44,'Annex 4 LDNO charges'!$A$12:$A$202,0)))</f>
        <v>0</v>
      </c>
      <c r="D44" s="183"/>
      <c r="E44" s="206">
        <v>0</v>
      </c>
    </row>
    <row r="45" spans="1:5" ht="27.75" customHeight="1" x14ac:dyDescent="0.2">
      <c r="A45" s="167" t="s">
        <v>473</v>
      </c>
      <c r="B45" s="198" t="str">
        <f>IFERROR(INDEX('Annex 1 LV, HV and UMS charges'!$B$13:$B$44,MATCH($A45,'Annex 1 LV, HV and UMS charges'!$A$13:$A$44,0)),IF(INDEX('Annex 4 LDNO charges'!$B$12:$B$202,MATCH($A45,'Annex 4 LDNO charges'!$A$12:$A$202,0))=0,"",INDEX('Annex 4 LDNO charges'!$B$12:$B$202,MATCH($A45,'Annex 4 LDNO charges'!$A$12:$A$202,0))))</f>
        <v>E12</v>
      </c>
      <c r="C45" s="199">
        <f>IFERROR(INDEX('Annex 1 LV, HV and UMS charges'!$C$13:$C$44,MATCH($A45,'Annex 1 LV, HV and UMS charges'!$A$13:$A$44,0)),INDEX('Annex 4 LDNO charges'!$C$12:$C$202,MATCH($A45,'Annex 4 LDNO charges'!$A$12:$A$202,0)))</f>
        <v>0</v>
      </c>
      <c r="D45" s="183"/>
      <c r="E45" s="206">
        <v>0</v>
      </c>
    </row>
    <row r="46" spans="1:5" ht="27.75" customHeight="1" x14ac:dyDescent="0.2">
      <c r="A46" s="167" t="s">
        <v>474</v>
      </c>
      <c r="B46" s="198" t="str">
        <f>IFERROR(INDEX('Annex 1 LV, HV and UMS charges'!$B$13:$B$44,MATCH($A46,'Annex 1 LV, HV and UMS charges'!$A$13:$A$44,0)),IF(INDEX('Annex 4 LDNO charges'!$B$12:$B$202,MATCH($A46,'Annex 4 LDNO charges'!$A$12:$A$202,0))=0,"",INDEX('Annex 4 LDNO charges'!$B$12:$B$202,MATCH($A46,'Annex 4 LDNO charges'!$A$12:$A$202,0))))</f>
        <v>E13</v>
      </c>
      <c r="C46" s="199">
        <f>IFERROR(INDEX('Annex 1 LV, HV and UMS charges'!$C$13:$C$44,MATCH($A46,'Annex 1 LV, HV and UMS charges'!$A$13:$A$44,0)),INDEX('Annex 4 LDNO charges'!$C$12:$C$202,MATCH($A46,'Annex 4 LDNO charges'!$A$12:$A$202,0)))</f>
        <v>0</v>
      </c>
      <c r="D46" s="183"/>
      <c r="E46" s="206">
        <v>0</v>
      </c>
    </row>
    <row r="47" spans="1:5" ht="27.75" customHeight="1" x14ac:dyDescent="0.2">
      <c r="A47" s="167" t="s">
        <v>475</v>
      </c>
      <c r="B47" s="198" t="str">
        <f>IFERROR(INDEX('Annex 1 LV, HV and UMS charges'!$B$13:$B$44,MATCH($A47,'Annex 1 LV, HV and UMS charges'!$A$13:$A$44,0)),IF(INDEX('Annex 4 LDNO charges'!$B$12:$B$202,MATCH($A47,'Annex 4 LDNO charges'!$A$12:$A$202,0))=0,"",INDEX('Annex 4 LDNO charges'!$B$12:$B$202,MATCH($A47,'Annex 4 LDNO charges'!$A$12:$A$202,0))))</f>
        <v>E14</v>
      </c>
      <c r="C47" s="199">
        <f>IFERROR(INDEX('Annex 1 LV, HV and UMS charges'!$C$13:$C$44,MATCH($A47,'Annex 1 LV, HV and UMS charges'!$A$13:$A$44,0)),INDEX('Annex 4 LDNO charges'!$C$12:$C$202,MATCH($A47,'Annex 4 LDNO charges'!$A$12:$A$202,0)))</f>
        <v>0</v>
      </c>
      <c r="D47" s="183"/>
      <c r="E47" s="206">
        <v>0</v>
      </c>
    </row>
    <row r="48" spans="1:5" ht="27.75" customHeight="1" x14ac:dyDescent="0.2">
      <c r="A48" s="167" t="s">
        <v>476</v>
      </c>
      <c r="B48" s="198" t="str">
        <f>IFERROR(INDEX('Annex 1 LV, HV and UMS charges'!$B$13:$B$44,MATCH($A48,'Annex 1 LV, HV and UMS charges'!$A$13:$A$44,0)),IF(INDEX('Annex 4 LDNO charges'!$B$12:$B$202,MATCH($A48,'Annex 4 LDNO charges'!$A$12:$A$202,0))=0,"",INDEX('Annex 4 LDNO charges'!$B$12:$B$202,MATCH($A48,'Annex 4 LDNO charges'!$A$12:$A$202,0))))</f>
        <v>J10</v>
      </c>
      <c r="C48" s="199">
        <f>IFERROR(INDEX('Annex 1 LV, HV and UMS charges'!$C$13:$C$44,MATCH($A48,'Annex 1 LV, HV and UMS charges'!$A$13:$A$44,0)),INDEX('Annex 4 LDNO charges'!$C$12:$C$202,MATCH($A48,'Annex 4 LDNO charges'!$A$12:$A$202,0)))</f>
        <v>0</v>
      </c>
      <c r="D48" s="183"/>
      <c r="E48" s="206">
        <v>0</v>
      </c>
    </row>
    <row r="49" spans="1:5" ht="27.75" customHeight="1" x14ac:dyDescent="0.2">
      <c r="A49" s="167" t="s">
        <v>477</v>
      </c>
      <c r="B49" s="198" t="str">
        <f>IFERROR(INDEX('Annex 1 LV, HV and UMS charges'!$B$13:$B$44,MATCH($A49,'Annex 1 LV, HV and UMS charges'!$A$13:$A$44,0)),IF(INDEX('Annex 4 LDNO charges'!$B$12:$B$202,MATCH($A49,'Annex 4 LDNO charges'!$A$12:$A$202,0))=0,"",INDEX('Annex 4 LDNO charges'!$B$12:$B$202,MATCH($A49,'Annex 4 LDNO charges'!$A$12:$A$202,0))))</f>
        <v>J11</v>
      </c>
      <c r="C49" s="199">
        <f>IFERROR(INDEX('Annex 1 LV, HV and UMS charges'!$C$13:$C$44,MATCH($A49,'Annex 1 LV, HV and UMS charges'!$A$13:$A$44,0)),INDEX('Annex 4 LDNO charges'!$C$12:$C$202,MATCH($A49,'Annex 4 LDNO charges'!$A$12:$A$202,0)))</f>
        <v>0</v>
      </c>
      <c r="D49" s="183"/>
      <c r="E49" s="206">
        <v>0</v>
      </c>
    </row>
    <row r="50" spans="1:5" ht="27.75" customHeight="1" x14ac:dyDescent="0.2">
      <c r="A50" s="167" t="s">
        <v>478</v>
      </c>
      <c r="B50" s="198" t="str">
        <f>IFERROR(INDEX('Annex 1 LV, HV and UMS charges'!$B$13:$B$44,MATCH($A50,'Annex 1 LV, HV and UMS charges'!$A$13:$A$44,0)),IF(INDEX('Annex 4 LDNO charges'!$B$12:$B$202,MATCH($A50,'Annex 4 LDNO charges'!$A$12:$A$202,0))=0,"",INDEX('Annex 4 LDNO charges'!$B$12:$B$202,MATCH($A50,'Annex 4 LDNO charges'!$A$12:$A$202,0))))</f>
        <v>J12</v>
      </c>
      <c r="C50" s="199">
        <f>IFERROR(INDEX('Annex 1 LV, HV and UMS charges'!$C$13:$C$44,MATCH($A50,'Annex 1 LV, HV and UMS charges'!$A$13:$A$44,0)),INDEX('Annex 4 LDNO charges'!$C$12:$C$202,MATCH($A50,'Annex 4 LDNO charges'!$A$12:$A$202,0)))</f>
        <v>0</v>
      </c>
      <c r="D50" s="183"/>
      <c r="E50" s="206">
        <v>0</v>
      </c>
    </row>
    <row r="51" spans="1:5" ht="27.75" customHeight="1" x14ac:dyDescent="0.2">
      <c r="A51" s="167" t="s">
        <v>479</v>
      </c>
      <c r="B51" s="198" t="str">
        <f>IFERROR(INDEX('Annex 1 LV, HV and UMS charges'!$B$13:$B$44,MATCH($A51,'Annex 1 LV, HV and UMS charges'!$A$13:$A$44,0)),IF(INDEX('Annex 4 LDNO charges'!$B$12:$B$202,MATCH($A51,'Annex 4 LDNO charges'!$A$12:$A$202,0))=0,"",INDEX('Annex 4 LDNO charges'!$B$12:$B$202,MATCH($A51,'Annex 4 LDNO charges'!$A$12:$A$202,0))))</f>
        <v>J13</v>
      </c>
      <c r="C51" s="199">
        <f>IFERROR(INDEX('Annex 1 LV, HV and UMS charges'!$C$13:$C$44,MATCH($A51,'Annex 1 LV, HV and UMS charges'!$A$13:$A$44,0)),INDEX('Annex 4 LDNO charges'!$C$12:$C$202,MATCH($A51,'Annex 4 LDNO charges'!$A$12:$A$202,0)))</f>
        <v>0</v>
      </c>
      <c r="D51" s="183"/>
      <c r="E51" s="206">
        <v>0</v>
      </c>
    </row>
    <row r="52" spans="1:5" ht="27.75" customHeight="1" x14ac:dyDescent="0.2">
      <c r="A52" s="167" t="s">
        <v>480</v>
      </c>
      <c r="B52" s="198" t="str">
        <f>IFERROR(INDEX('Annex 1 LV, HV and UMS charges'!$B$13:$B$44,MATCH($A52,'Annex 1 LV, HV and UMS charges'!$A$13:$A$44,0)),IF(INDEX('Annex 4 LDNO charges'!$B$12:$B$202,MATCH($A52,'Annex 4 LDNO charges'!$A$12:$A$202,0))=0,"",INDEX('Annex 4 LDNO charges'!$B$12:$B$202,MATCH($A52,'Annex 4 LDNO charges'!$A$12:$A$202,0))))</f>
        <v>J14</v>
      </c>
      <c r="C52" s="199">
        <f>IFERROR(INDEX('Annex 1 LV, HV and UMS charges'!$C$13:$C$44,MATCH($A52,'Annex 1 LV, HV and UMS charges'!$A$13:$A$44,0)),INDEX('Annex 4 LDNO charges'!$C$12:$C$202,MATCH($A52,'Annex 4 LDNO charges'!$A$12:$A$202,0)))</f>
        <v>0</v>
      </c>
      <c r="D52" s="183"/>
      <c r="E52" s="206">
        <v>0</v>
      </c>
    </row>
    <row r="53" spans="1:5" ht="27.75" customHeight="1" x14ac:dyDescent="0.2">
      <c r="A53" s="167" t="s">
        <v>481</v>
      </c>
      <c r="B53" s="198" t="str">
        <f>IFERROR(INDEX('Annex 1 LV, HV and UMS charges'!$B$13:$B$44,MATCH($A53,'Annex 1 LV, HV and UMS charges'!$A$13:$A$44,0)),IF(INDEX('Annex 4 LDNO charges'!$B$12:$B$202,MATCH($A53,'Annex 4 LDNO charges'!$A$12:$A$202,0))=0,"",INDEX('Annex 4 LDNO charges'!$B$12:$B$202,MATCH($A53,'Annex 4 LDNO charges'!$A$12:$A$202,0))))</f>
        <v>K10</v>
      </c>
      <c r="C53" s="199">
        <f>IFERROR(INDEX('Annex 1 LV, HV and UMS charges'!$C$13:$C$44,MATCH($A53,'Annex 1 LV, HV and UMS charges'!$A$13:$A$44,0)),INDEX('Annex 4 LDNO charges'!$C$12:$C$202,MATCH($A53,'Annex 4 LDNO charges'!$A$12:$A$202,0)))</f>
        <v>0</v>
      </c>
      <c r="D53" s="183"/>
      <c r="E53" s="206">
        <v>0</v>
      </c>
    </row>
    <row r="54" spans="1:5" ht="27.75" customHeight="1" x14ac:dyDescent="0.2">
      <c r="A54" s="167" t="s">
        <v>482</v>
      </c>
      <c r="B54" s="198" t="str">
        <f>IFERROR(INDEX('Annex 1 LV, HV and UMS charges'!$B$13:$B$44,MATCH($A54,'Annex 1 LV, HV and UMS charges'!$A$13:$A$44,0)),IF(INDEX('Annex 4 LDNO charges'!$B$12:$B$202,MATCH($A54,'Annex 4 LDNO charges'!$A$12:$A$202,0))=0,"",INDEX('Annex 4 LDNO charges'!$B$12:$B$202,MATCH($A54,'Annex 4 LDNO charges'!$A$12:$A$202,0))))</f>
        <v>K11</v>
      </c>
      <c r="C54" s="199">
        <f>IFERROR(INDEX('Annex 1 LV, HV and UMS charges'!$C$13:$C$44,MATCH($A54,'Annex 1 LV, HV and UMS charges'!$A$13:$A$44,0)),INDEX('Annex 4 LDNO charges'!$C$12:$C$202,MATCH($A54,'Annex 4 LDNO charges'!$A$12:$A$202,0)))</f>
        <v>0</v>
      </c>
      <c r="D54" s="183"/>
      <c r="E54" s="206">
        <v>0</v>
      </c>
    </row>
    <row r="55" spans="1:5" ht="27.75" customHeight="1" x14ac:dyDescent="0.2">
      <c r="A55" s="167" t="s">
        <v>483</v>
      </c>
      <c r="B55" s="198" t="str">
        <f>IFERROR(INDEX('Annex 1 LV, HV and UMS charges'!$B$13:$B$44,MATCH($A55,'Annex 1 LV, HV and UMS charges'!$A$13:$A$44,0)),IF(INDEX('Annex 4 LDNO charges'!$B$12:$B$202,MATCH($A55,'Annex 4 LDNO charges'!$A$12:$A$202,0))=0,"",INDEX('Annex 4 LDNO charges'!$B$12:$B$202,MATCH($A55,'Annex 4 LDNO charges'!$A$12:$A$202,0))))</f>
        <v>K12</v>
      </c>
      <c r="C55" s="199">
        <f>IFERROR(INDEX('Annex 1 LV, HV and UMS charges'!$C$13:$C$44,MATCH($A55,'Annex 1 LV, HV and UMS charges'!$A$13:$A$44,0)),INDEX('Annex 4 LDNO charges'!$C$12:$C$202,MATCH($A55,'Annex 4 LDNO charges'!$A$12:$A$202,0)))</f>
        <v>0</v>
      </c>
      <c r="D55" s="183"/>
      <c r="E55" s="206">
        <v>0</v>
      </c>
    </row>
    <row r="56" spans="1:5" ht="27.75" customHeight="1" x14ac:dyDescent="0.2">
      <c r="A56" s="167" t="s">
        <v>484</v>
      </c>
      <c r="B56" s="198" t="str">
        <f>IFERROR(INDEX('Annex 1 LV, HV and UMS charges'!$B$13:$B$44,MATCH($A56,'Annex 1 LV, HV and UMS charges'!$A$13:$A$44,0)),IF(INDEX('Annex 4 LDNO charges'!$B$12:$B$202,MATCH($A56,'Annex 4 LDNO charges'!$A$12:$A$202,0))=0,"",INDEX('Annex 4 LDNO charges'!$B$12:$B$202,MATCH($A56,'Annex 4 LDNO charges'!$A$12:$A$202,0))))</f>
        <v>K13</v>
      </c>
      <c r="C56" s="199">
        <f>IFERROR(INDEX('Annex 1 LV, HV and UMS charges'!$C$13:$C$44,MATCH($A56,'Annex 1 LV, HV and UMS charges'!$A$13:$A$44,0)),INDEX('Annex 4 LDNO charges'!$C$12:$C$202,MATCH($A56,'Annex 4 LDNO charges'!$A$12:$A$202,0)))</f>
        <v>0</v>
      </c>
      <c r="D56" s="183"/>
      <c r="E56" s="206">
        <v>0</v>
      </c>
    </row>
    <row r="57" spans="1:5" ht="27.75" customHeight="1" x14ac:dyDescent="0.2">
      <c r="A57" s="167" t="s">
        <v>485</v>
      </c>
      <c r="B57" s="198" t="str">
        <f>IFERROR(INDEX('Annex 1 LV, HV and UMS charges'!$B$13:$B$44,MATCH($A57,'Annex 1 LV, HV and UMS charges'!$A$13:$A$44,0)),IF(INDEX('Annex 4 LDNO charges'!$B$12:$B$202,MATCH($A57,'Annex 4 LDNO charges'!$A$12:$A$202,0))=0,"",INDEX('Annex 4 LDNO charges'!$B$12:$B$202,MATCH($A57,'Annex 4 LDNO charges'!$A$12:$A$202,0))))</f>
        <v>K14</v>
      </c>
      <c r="C57" s="199">
        <f>IFERROR(INDEX('Annex 1 LV, HV and UMS charges'!$C$13:$C$44,MATCH($A57,'Annex 1 LV, HV and UMS charges'!$A$13:$A$44,0)),INDEX('Annex 4 LDNO charges'!$C$12:$C$202,MATCH($A57,'Annex 4 LDNO charges'!$A$12:$A$202,0)))</f>
        <v>0</v>
      </c>
      <c r="D57" s="183"/>
      <c r="E57" s="206">
        <v>0</v>
      </c>
    </row>
    <row r="58" spans="1:5" ht="27.75" customHeight="1" x14ac:dyDescent="0.2">
      <c r="A58" s="167" t="s">
        <v>596</v>
      </c>
      <c r="B58" s="198" t="str">
        <f>IFERROR(INDEX('Annex 1 LV, HV and UMS charges'!$B$13:$B$44,MATCH($A58,'Annex 1 LV, HV and UMS charges'!$A$13:$A$44,0)),IF(INDEX('Annex 4 LDNO charges'!$B$12:$B$202,MATCH($A58,'Annex 4 LDNO charges'!$A$12:$A$202,0))=0,"",INDEX('Annex 4 LDNO charges'!$B$12:$B$202,MATCH($A58,'Annex 4 LDNO charges'!$A$12:$A$202,0))))</f>
        <v>A20</v>
      </c>
      <c r="C58" s="199" t="str">
        <f>IFERROR(INDEX('Annex 1 LV, HV and UMS charges'!$C$13:$C$44,MATCH($A58,'Annex 1 LV, HV and UMS charges'!$A$13:$A$44,0)),INDEX('Annex 4 LDNO charges'!$C$12:$C$202,MATCH($A58,'Annex 4 LDNO charges'!$A$12:$A$202,0)))</f>
        <v>0, 1, 2</v>
      </c>
      <c r="D58" s="206">
        <v>0</v>
      </c>
      <c r="E58" s="206">
        <v>0</v>
      </c>
    </row>
    <row r="59" spans="1:5" ht="27.75" customHeight="1" x14ac:dyDescent="0.2">
      <c r="A59" s="167" t="s">
        <v>597</v>
      </c>
      <c r="B59" s="198" t="str">
        <f>IFERROR(INDEX('Annex 1 LV, HV and UMS charges'!$B$13:$B$44,MATCH($A59,'Annex 1 LV, HV and UMS charges'!$A$13:$A$44,0)),IF(INDEX('Annex 4 LDNO charges'!$B$12:$B$202,MATCH($A59,'Annex 4 LDNO charges'!$A$12:$A$202,0))=0,"",INDEX('Annex 4 LDNO charges'!$B$12:$B$202,MATCH($A59,'Annex 4 LDNO charges'!$A$12:$A$202,0))))</f>
        <v>C20</v>
      </c>
      <c r="C59" s="199" t="str">
        <f>IFERROR(INDEX('Annex 1 LV, HV and UMS charges'!$C$13:$C$44,MATCH($A59,'Annex 1 LV, HV and UMS charges'!$A$13:$A$44,0)),INDEX('Annex 4 LDNO charges'!$C$12:$C$202,MATCH($A59,'Annex 4 LDNO charges'!$A$12:$A$202,0)))</f>
        <v>0, 3, 4, 5-8</v>
      </c>
      <c r="D59" s="183"/>
      <c r="E59" s="206">
        <v>0</v>
      </c>
    </row>
    <row r="60" spans="1:5" ht="27.75" customHeight="1" x14ac:dyDescent="0.2">
      <c r="A60" s="167" t="s">
        <v>598</v>
      </c>
      <c r="B60" s="198" t="str">
        <f>IFERROR(INDEX('Annex 1 LV, HV and UMS charges'!$B$13:$B$44,MATCH($A60,'Annex 1 LV, HV and UMS charges'!$A$13:$A$44,0)),IF(INDEX('Annex 4 LDNO charges'!$B$12:$B$202,MATCH($A60,'Annex 4 LDNO charges'!$A$12:$A$202,0))=0,"",INDEX('Annex 4 LDNO charges'!$B$12:$B$202,MATCH($A60,'Annex 4 LDNO charges'!$A$12:$A$202,0))))</f>
        <v>C21</v>
      </c>
      <c r="C60" s="199" t="str">
        <f>IFERROR(INDEX('Annex 1 LV, HV and UMS charges'!$C$13:$C$44,MATCH($A60,'Annex 1 LV, HV and UMS charges'!$A$13:$A$44,0)),INDEX('Annex 4 LDNO charges'!$C$12:$C$202,MATCH($A60,'Annex 4 LDNO charges'!$A$12:$A$202,0)))</f>
        <v>0, 3, 4, 5-8</v>
      </c>
      <c r="D60" s="183"/>
      <c r="E60" s="206">
        <v>0</v>
      </c>
    </row>
    <row r="61" spans="1:5" ht="27.75" customHeight="1" x14ac:dyDescent="0.2">
      <c r="A61" s="167" t="s">
        <v>599</v>
      </c>
      <c r="B61" s="198" t="str">
        <f>IFERROR(INDEX('Annex 1 LV, HV and UMS charges'!$B$13:$B$44,MATCH($A61,'Annex 1 LV, HV and UMS charges'!$A$13:$A$44,0)),IF(INDEX('Annex 4 LDNO charges'!$B$12:$B$202,MATCH($A61,'Annex 4 LDNO charges'!$A$12:$A$202,0))=0,"",INDEX('Annex 4 LDNO charges'!$B$12:$B$202,MATCH($A61,'Annex 4 LDNO charges'!$A$12:$A$202,0))))</f>
        <v>C22</v>
      </c>
      <c r="C61" s="199" t="str">
        <f>IFERROR(INDEX('Annex 1 LV, HV and UMS charges'!$C$13:$C$44,MATCH($A61,'Annex 1 LV, HV and UMS charges'!$A$13:$A$44,0)),INDEX('Annex 4 LDNO charges'!$C$12:$C$202,MATCH($A61,'Annex 4 LDNO charges'!$A$12:$A$202,0)))</f>
        <v>0, 3, 4, 5-8</v>
      </c>
      <c r="D61" s="183"/>
      <c r="E61" s="206">
        <v>0</v>
      </c>
    </row>
    <row r="62" spans="1:5" ht="27.75" customHeight="1" x14ac:dyDescent="0.2">
      <c r="A62" s="167" t="s">
        <v>600</v>
      </c>
      <c r="B62" s="198" t="str">
        <f>IFERROR(INDEX('Annex 1 LV, HV and UMS charges'!$B$13:$B$44,MATCH($A62,'Annex 1 LV, HV and UMS charges'!$A$13:$A$44,0)),IF(INDEX('Annex 4 LDNO charges'!$B$12:$B$202,MATCH($A62,'Annex 4 LDNO charges'!$A$12:$A$202,0))=0,"",INDEX('Annex 4 LDNO charges'!$B$12:$B$202,MATCH($A62,'Annex 4 LDNO charges'!$A$12:$A$202,0))))</f>
        <v>C23</v>
      </c>
      <c r="C62" s="199" t="str">
        <f>IFERROR(INDEX('Annex 1 LV, HV and UMS charges'!$C$13:$C$44,MATCH($A62,'Annex 1 LV, HV and UMS charges'!$A$13:$A$44,0)),INDEX('Annex 4 LDNO charges'!$C$12:$C$202,MATCH($A62,'Annex 4 LDNO charges'!$A$12:$A$202,0)))</f>
        <v>0, 3, 4, 5-8</v>
      </c>
      <c r="D62" s="183"/>
      <c r="E62" s="206">
        <v>0</v>
      </c>
    </row>
    <row r="63" spans="1:5" ht="27.75" customHeight="1" x14ac:dyDescent="0.2">
      <c r="A63" s="167" t="s">
        <v>601</v>
      </c>
      <c r="B63" s="198" t="str">
        <f>IFERROR(INDEX('Annex 1 LV, HV and UMS charges'!$B$13:$B$44,MATCH($A63,'Annex 1 LV, HV and UMS charges'!$A$13:$A$44,0)),IF(INDEX('Annex 4 LDNO charges'!$B$12:$B$202,MATCH($A63,'Annex 4 LDNO charges'!$A$12:$A$202,0))=0,"",INDEX('Annex 4 LDNO charges'!$B$12:$B$202,MATCH($A63,'Annex 4 LDNO charges'!$A$12:$A$202,0))))</f>
        <v>C24</v>
      </c>
      <c r="C63" s="199" t="str">
        <f>IFERROR(INDEX('Annex 1 LV, HV and UMS charges'!$C$13:$C$44,MATCH($A63,'Annex 1 LV, HV and UMS charges'!$A$13:$A$44,0)),INDEX('Annex 4 LDNO charges'!$C$12:$C$202,MATCH($A63,'Annex 4 LDNO charges'!$A$12:$A$202,0)))</f>
        <v>0, 3, 4, 5-8</v>
      </c>
      <c r="D63" s="183"/>
      <c r="E63" s="206">
        <v>0</v>
      </c>
    </row>
    <row r="64" spans="1:5" ht="27.75" customHeight="1" x14ac:dyDescent="0.2">
      <c r="A64" s="167" t="s">
        <v>546</v>
      </c>
      <c r="B64" s="198" t="str">
        <f>IFERROR(INDEX('Annex 1 LV, HV and UMS charges'!$B$13:$B$44,MATCH($A64,'Annex 1 LV, HV and UMS charges'!$A$13:$A$44,0)),IF(INDEX('Annex 4 LDNO charges'!$B$12:$B$202,MATCH($A64,'Annex 4 LDNO charges'!$A$12:$A$202,0))=0,"",INDEX('Annex 4 LDNO charges'!$B$12:$B$202,MATCH($A64,'Annex 4 LDNO charges'!$A$12:$A$202,0))))</f>
        <v>E20</v>
      </c>
      <c r="C64" s="199">
        <f>IFERROR(INDEX('Annex 1 LV, HV and UMS charges'!$C$13:$C$44,MATCH($A64,'Annex 1 LV, HV and UMS charges'!$A$13:$A$44,0)),INDEX('Annex 4 LDNO charges'!$C$12:$C$202,MATCH($A64,'Annex 4 LDNO charges'!$A$12:$A$202,0)))</f>
        <v>0</v>
      </c>
      <c r="D64" s="183"/>
      <c r="E64" s="206">
        <v>0</v>
      </c>
    </row>
    <row r="65" spans="1:5" ht="27.75" customHeight="1" x14ac:dyDescent="0.2">
      <c r="A65" s="167" t="s">
        <v>547</v>
      </c>
      <c r="B65" s="198" t="str">
        <f>IFERROR(INDEX('Annex 1 LV, HV and UMS charges'!$B$13:$B$44,MATCH($A65,'Annex 1 LV, HV and UMS charges'!$A$13:$A$44,0)),IF(INDEX('Annex 4 LDNO charges'!$B$12:$B$202,MATCH($A65,'Annex 4 LDNO charges'!$A$12:$A$202,0))=0,"",INDEX('Annex 4 LDNO charges'!$B$12:$B$202,MATCH($A65,'Annex 4 LDNO charges'!$A$12:$A$202,0))))</f>
        <v>E21</v>
      </c>
      <c r="C65" s="199">
        <f>IFERROR(INDEX('Annex 1 LV, HV and UMS charges'!$C$13:$C$44,MATCH($A65,'Annex 1 LV, HV and UMS charges'!$A$13:$A$44,0)),INDEX('Annex 4 LDNO charges'!$C$12:$C$202,MATCH($A65,'Annex 4 LDNO charges'!$A$12:$A$202,0)))</f>
        <v>0</v>
      </c>
      <c r="D65" s="183"/>
      <c r="E65" s="206">
        <v>0</v>
      </c>
    </row>
    <row r="66" spans="1:5" ht="27.75" customHeight="1" x14ac:dyDescent="0.2">
      <c r="A66" s="167" t="s">
        <v>548</v>
      </c>
      <c r="B66" s="198" t="str">
        <f>IFERROR(INDEX('Annex 1 LV, HV and UMS charges'!$B$13:$B$44,MATCH($A66,'Annex 1 LV, HV and UMS charges'!$A$13:$A$44,0)),IF(INDEX('Annex 4 LDNO charges'!$B$12:$B$202,MATCH($A66,'Annex 4 LDNO charges'!$A$12:$A$202,0))=0,"",INDEX('Annex 4 LDNO charges'!$B$12:$B$202,MATCH($A66,'Annex 4 LDNO charges'!$A$12:$A$202,0))))</f>
        <v>E22</v>
      </c>
      <c r="C66" s="199">
        <f>IFERROR(INDEX('Annex 1 LV, HV and UMS charges'!$C$13:$C$44,MATCH($A66,'Annex 1 LV, HV and UMS charges'!$A$13:$A$44,0)),INDEX('Annex 4 LDNO charges'!$C$12:$C$202,MATCH($A66,'Annex 4 LDNO charges'!$A$12:$A$202,0)))</f>
        <v>0</v>
      </c>
      <c r="D66" s="183"/>
      <c r="E66" s="206">
        <v>0</v>
      </c>
    </row>
    <row r="67" spans="1:5" ht="27.75" customHeight="1" x14ac:dyDescent="0.2">
      <c r="A67" s="167" t="s">
        <v>549</v>
      </c>
      <c r="B67" s="198" t="str">
        <f>IFERROR(INDEX('Annex 1 LV, HV and UMS charges'!$B$13:$B$44,MATCH($A67,'Annex 1 LV, HV and UMS charges'!$A$13:$A$44,0)),IF(INDEX('Annex 4 LDNO charges'!$B$12:$B$202,MATCH($A67,'Annex 4 LDNO charges'!$A$12:$A$202,0))=0,"",INDEX('Annex 4 LDNO charges'!$B$12:$B$202,MATCH($A67,'Annex 4 LDNO charges'!$A$12:$A$202,0))))</f>
        <v>E23</v>
      </c>
      <c r="C67" s="199">
        <f>IFERROR(INDEX('Annex 1 LV, HV and UMS charges'!$C$13:$C$44,MATCH($A67,'Annex 1 LV, HV and UMS charges'!$A$13:$A$44,0)),INDEX('Annex 4 LDNO charges'!$C$12:$C$202,MATCH($A67,'Annex 4 LDNO charges'!$A$12:$A$202,0)))</f>
        <v>0</v>
      </c>
      <c r="D67" s="183"/>
      <c r="E67" s="206">
        <v>0</v>
      </c>
    </row>
    <row r="68" spans="1:5" ht="27.75" customHeight="1" x14ac:dyDescent="0.2">
      <c r="A68" s="167" t="s">
        <v>550</v>
      </c>
      <c r="B68" s="198" t="str">
        <f>IFERROR(INDEX('Annex 1 LV, HV and UMS charges'!$B$13:$B$44,MATCH($A68,'Annex 1 LV, HV and UMS charges'!$A$13:$A$44,0)),IF(INDEX('Annex 4 LDNO charges'!$B$12:$B$202,MATCH($A68,'Annex 4 LDNO charges'!$A$12:$A$202,0))=0,"",INDEX('Annex 4 LDNO charges'!$B$12:$B$202,MATCH($A68,'Annex 4 LDNO charges'!$A$12:$A$202,0))))</f>
        <v>E24</v>
      </c>
      <c r="C68" s="199">
        <f>IFERROR(INDEX('Annex 1 LV, HV and UMS charges'!$C$13:$C$44,MATCH($A68,'Annex 1 LV, HV and UMS charges'!$A$13:$A$44,0)),INDEX('Annex 4 LDNO charges'!$C$12:$C$202,MATCH($A68,'Annex 4 LDNO charges'!$A$12:$A$202,0)))</f>
        <v>0</v>
      </c>
      <c r="D68" s="183"/>
      <c r="E68" s="206">
        <v>0</v>
      </c>
    </row>
    <row r="69" spans="1:5" ht="27.75" customHeight="1" x14ac:dyDescent="0.2">
      <c r="A69" s="167" t="s">
        <v>551</v>
      </c>
      <c r="B69" s="198" t="str">
        <f>IFERROR(INDEX('Annex 1 LV, HV and UMS charges'!$B$13:$B$44,MATCH($A69,'Annex 1 LV, HV and UMS charges'!$A$13:$A$44,0)),IF(INDEX('Annex 4 LDNO charges'!$B$12:$B$202,MATCH($A69,'Annex 4 LDNO charges'!$A$12:$A$202,0))=0,"",INDEX('Annex 4 LDNO charges'!$B$12:$B$202,MATCH($A69,'Annex 4 LDNO charges'!$A$12:$A$202,0))))</f>
        <v>J20</v>
      </c>
      <c r="C69" s="199">
        <f>IFERROR(INDEX('Annex 1 LV, HV and UMS charges'!$C$13:$C$44,MATCH($A69,'Annex 1 LV, HV and UMS charges'!$A$13:$A$44,0)),INDEX('Annex 4 LDNO charges'!$C$12:$C$202,MATCH($A69,'Annex 4 LDNO charges'!$A$12:$A$202,0)))</f>
        <v>0</v>
      </c>
      <c r="D69" s="183"/>
      <c r="E69" s="206">
        <v>0</v>
      </c>
    </row>
    <row r="70" spans="1:5" ht="27.75" customHeight="1" x14ac:dyDescent="0.2">
      <c r="A70" s="167" t="s">
        <v>552</v>
      </c>
      <c r="B70" s="198" t="str">
        <f>IFERROR(INDEX('Annex 1 LV, HV and UMS charges'!$B$13:$B$44,MATCH($A70,'Annex 1 LV, HV and UMS charges'!$A$13:$A$44,0)),IF(INDEX('Annex 4 LDNO charges'!$B$12:$B$202,MATCH($A70,'Annex 4 LDNO charges'!$A$12:$A$202,0))=0,"",INDEX('Annex 4 LDNO charges'!$B$12:$B$202,MATCH($A70,'Annex 4 LDNO charges'!$A$12:$A$202,0))))</f>
        <v>J21</v>
      </c>
      <c r="C70" s="199">
        <f>IFERROR(INDEX('Annex 1 LV, HV and UMS charges'!$C$13:$C$44,MATCH($A70,'Annex 1 LV, HV and UMS charges'!$A$13:$A$44,0)),INDEX('Annex 4 LDNO charges'!$C$12:$C$202,MATCH($A70,'Annex 4 LDNO charges'!$A$12:$A$202,0)))</f>
        <v>0</v>
      </c>
      <c r="D70" s="183"/>
      <c r="E70" s="206">
        <v>0</v>
      </c>
    </row>
    <row r="71" spans="1:5" ht="27.75" customHeight="1" x14ac:dyDescent="0.2">
      <c r="A71" s="167" t="s">
        <v>553</v>
      </c>
      <c r="B71" s="198" t="str">
        <f>IFERROR(INDEX('Annex 1 LV, HV and UMS charges'!$B$13:$B$44,MATCH($A71,'Annex 1 LV, HV and UMS charges'!$A$13:$A$44,0)),IF(INDEX('Annex 4 LDNO charges'!$B$12:$B$202,MATCH($A71,'Annex 4 LDNO charges'!$A$12:$A$202,0))=0,"",INDEX('Annex 4 LDNO charges'!$B$12:$B$202,MATCH($A71,'Annex 4 LDNO charges'!$A$12:$A$202,0))))</f>
        <v>J22</v>
      </c>
      <c r="C71" s="199">
        <f>IFERROR(INDEX('Annex 1 LV, HV and UMS charges'!$C$13:$C$44,MATCH($A71,'Annex 1 LV, HV and UMS charges'!$A$13:$A$44,0)),INDEX('Annex 4 LDNO charges'!$C$12:$C$202,MATCH($A71,'Annex 4 LDNO charges'!$A$12:$A$202,0)))</f>
        <v>0</v>
      </c>
      <c r="D71" s="183"/>
      <c r="E71" s="206">
        <v>0</v>
      </c>
    </row>
    <row r="72" spans="1:5" ht="27.75" customHeight="1" x14ac:dyDescent="0.2">
      <c r="A72" s="167" t="s">
        <v>554</v>
      </c>
      <c r="B72" s="198" t="str">
        <f>IFERROR(INDEX('Annex 1 LV, HV and UMS charges'!$B$13:$B$44,MATCH($A72,'Annex 1 LV, HV and UMS charges'!$A$13:$A$44,0)),IF(INDEX('Annex 4 LDNO charges'!$B$12:$B$202,MATCH($A72,'Annex 4 LDNO charges'!$A$12:$A$202,0))=0,"",INDEX('Annex 4 LDNO charges'!$B$12:$B$202,MATCH($A72,'Annex 4 LDNO charges'!$A$12:$A$202,0))))</f>
        <v>J23</v>
      </c>
      <c r="C72" s="199">
        <f>IFERROR(INDEX('Annex 1 LV, HV and UMS charges'!$C$13:$C$44,MATCH($A72,'Annex 1 LV, HV and UMS charges'!$A$13:$A$44,0)),INDEX('Annex 4 LDNO charges'!$C$12:$C$202,MATCH($A72,'Annex 4 LDNO charges'!$A$12:$A$202,0)))</f>
        <v>0</v>
      </c>
      <c r="D72" s="183"/>
      <c r="E72" s="206">
        <v>0</v>
      </c>
    </row>
    <row r="73" spans="1:5" ht="27.75" customHeight="1" x14ac:dyDescent="0.2">
      <c r="A73" s="167" t="s">
        <v>555</v>
      </c>
      <c r="B73" s="198" t="str">
        <f>IFERROR(INDEX('Annex 1 LV, HV and UMS charges'!$B$13:$B$44,MATCH($A73,'Annex 1 LV, HV and UMS charges'!$A$13:$A$44,0)),IF(INDEX('Annex 4 LDNO charges'!$B$12:$B$202,MATCH($A73,'Annex 4 LDNO charges'!$A$12:$A$202,0))=0,"",INDEX('Annex 4 LDNO charges'!$B$12:$B$202,MATCH($A73,'Annex 4 LDNO charges'!$A$12:$A$202,0))))</f>
        <v>J24</v>
      </c>
      <c r="C73" s="199">
        <f>IFERROR(INDEX('Annex 1 LV, HV and UMS charges'!$C$13:$C$44,MATCH($A73,'Annex 1 LV, HV and UMS charges'!$A$13:$A$44,0)),INDEX('Annex 4 LDNO charges'!$C$12:$C$202,MATCH($A73,'Annex 4 LDNO charges'!$A$12:$A$202,0)))</f>
        <v>0</v>
      </c>
      <c r="D73" s="183"/>
      <c r="E73" s="206">
        <v>0</v>
      </c>
    </row>
    <row r="74" spans="1:5" ht="27.75" customHeight="1" x14ac:dyDescent="0.2">
      <c r="A74" s="167" t="s">
        <v>556</v>
      </c>
      <c r="B74" s="198" t="str">
        <f>IFERROR(INDEX('Annex 1 LV, HV and UMS charges'!$B$13:$B$44,MATCH($A74,'Annex 1 LV, HV and UMS charges'!$A$13:$A$44,0)),IF(INDEX('Annex 4 LDNO charges'!$B$12:$B$202,MATCH($A74,'Annex 4 LDNO charges'!$A$12:$A$202,0))=0,"",INDEX('Annex 4 LDNO charges'!$B$12:$B$202,MATCH($A74,'Annex 4 LDNO charges'!$A$12:$A$202,0))))</f>
        <v>K20</v>
      </c>
      <c r="C74" s="199">
        <f>IFERROR(INDEX('Annex 1 LV, HV and UMS charges'!$C$13:$C$44,MATCH($A74,'Annex 1 LV, HV and UMS charges'!$A$13:$A$44,0)),INDEX('Annex 4 LDNO charges'!$C$12:$C$202,MATCH($A74,'Annex 4 LDNO charges'!$A$12:$A$202,0)))</f>
        <v>0</v>
      </c>
      <c r="D74" s="183"/>
      <c r="E74" s="206">
        <v>0</v>
      </c>
    </row>
    <row r="75" spans="1:5" ht="27.75" customHeight="1" x14ac:dyDescent="0.2">
      <c r="A75" s="167" t="s">
        <v>557</v>
      </c>
      <c r="B75" s="198" t="str">
        <f>IFERROR(INDEX('Annex 1 LV, HV and UMS charges'!$B$13:$B$44,MATCH($A75,'Annex 1 LV, HV and UMS charges'!$A$13:$A$44,0)),IF(INDEX('Annex 4 LDNO charges'!$B$12:$B$202,MATCH($A75,'Annex 4 LDNO charges'!$A$12:$A$202,0))=0,"",INDEX('Annex 4 LDNO charges'!$B$12:$B$202,MATCH($A75,'Annex 4 LDNO charges'!$A$12:$A$202,0))))</f>
        <v>K21</v>
      </c>
      <c r="C75" s="199">
        <f>IFERROR(INDEX('Annex 1 LV, HV and UMS charges'!$C$13:$C$44,MATCH($A75,'Annex 1 LV, HV and UMS charges'!$A$13:$A$44,0)),INDEX('Annex 4 LDNO charges'!$C$12:$C$202,MATCH($A75,'Annex 4 LDNO charges'!$A$12:$A$202,0)))</f>
        <v>0</v>
      </c>
      <c r="D75" s="183"/>
      <c r="E75" s="206">
        <v>0</v>
      </c>
    </row>
    <row r="76" spans="1:5" ht="27.75" customHeight="1" x14ac:dyDescent="0.2">
      <c r="A76" s="167" t="s">
        <v>558</v>
      </c>
      <c r="B76" s="198" t="str">
        <f>IFERROR(INDEX('Annex 1 LV, HV and UMS charges'!$B$13:$B$44,MATCH($A76,'Annex 1 LV, HV and UMS charges'!$A$13:$A$44,0)),IF(INDEX('Annex 4 LDNO charges'!$B$12:$B$202,MATCH($A76,'Annex 4 LDNO charges'!$A$12:$A$202,0))=0,"",INDEX('Annex 4 LDNO charges'!$B$12:$B$202,MATCH($A76,'Annex 4 LDNO charges'!$A$12:$A$202,0))))</f>
        <v>K22</v>
      </c>
      <c r="C76" s="199">
        <f>IFERROR(INDEX('Annex 1 LV, HV and UMS charges'!$C$13:$C$44,MATCH($A76,'Annex 1 LV, HV and UMS charges'!$A$13:$A$44,0)),INDEX('Annex 4 LDNO charges'!$C$12:$C$202,MATCH($A76,'Annex 4 LDNO charges'!$A$12:$A$202,0)))</f>
        <v>0</v>
      </c>
      <c r="D76" s="183"/>
      <c r="E76" s="206">
        <v>0</v>
      </c>
    </row>
    <row r="77" spans="1:5" ht="27.75" customHeight="1" x14ac:dyDescent="0.2">
      <c r="A77" s="167" t="s">
        <v>559</v>
      </c>
      <c r="B77" s="198" t="str">
        <f>IFERROR(INDEX('Annex 1 LV, HV and UMS charges'!$B$13:$B$44,MATCH($A77,'Annex 1 LV, HV and UMS charges'!$A$13:$A$44,0)),IF(INDEX('Annex 4 LDNO charges'!$B$12:$B$202,MATCH($A77,'Annex 4 LDNO charges'!$A$12:$A$202,0))=0,"",INDEX('Annex 4 LDNO charges'!$B$12:$B$202,MATCH($A77,'Annex 4 LDNO charges'!$A$12:$A$202,0))))</f>
        <v>K23</v>
      </c>
      <c r="C77" s="199">
        <f>IFERROR(INDEX('Annex 1 LV, HV and UMS charges'!$C$13:$C$44,MATCH($A77,'Annex 1 LV, HV and UMS charges'!$A$13:$A$44,0)),INDEX('Annex 4 LDNO charges'!$C$12:$C$202,MATCH($A77,'Annex 4 LDNO charges'!$A$12:$A$202,0)))</f>
        <v>0</v>
      </c>
      <c r="D77" s="183"/>
      <c r="E77" s="206">
        <v>0</v>
      </c>
    </row>
    <row r="78" spans="1:5" ht="27.75" customHeight="1" x14ac:dyDescent="0.2">
      <c r="A78" s="167" t="s">
        <v>560</v>
      </c>
      <c r="B78" s="198" t="str">
        <f>IFERROR(INDEX('Annex 1 LV, HV and UMS charges'!$B$13:$B$44,MATCH($A78,'Annex 1 LV, HV and UMS charges'!$A$13:$A$44,0)),IF(INDEX('Annex 4 LDNO charges'!$B$12:$B$202,MATCH($A78,'Annex 4 LDNO charges'!$A$12:$A$202,0))=0,"",INDEX('Annex 4 LDNO charges'!$B$12:$B$202,MATCH($A78,'Annex 4 LDNO charges'!$A$12:$A$202,0))))</f>
        <v>K24</v>
      </c>
      <c r="C78" s="199">
        <f>IFERROR(INDEX('Annex 1 LV, HV and UMS charges'!$C$13:$C$44,MATCH($A78,'Annex 1 LV, HV and UMS charges'!$A$13:$A$44,0)),INDEX('Annex 4 LDNO charges'!$C$12:$C$202,MATCH($A78,'Annex 4 LDNO charges'!$A$12:$A$202,0)))</f>
        <v>0</v>
      </c>
      <c r="D78" s="183"/>
      <c r="E78" s="206">
        <v>0</v>
      </c>
    </row>
    <row r="79" spans="1:5" ht="27.75" customHeight="1" x14ac:dyDescent="0.2">
      <c r="A79" s="167" t="s">
        <v>602</v>
      </c>
      <c r="B79" s="198" t="str">
        <f>IFERROR(INDEX('Annex 1 LV, HV and UMS charges'!$B$13:$B$44,MATCH($A79,'Annex 1 LV, HV and UMS charges'!$A$13:$A$44,0)),IF(INDEX('Annex 4 LDNO charges'!$B$12:$B$202,MATCH($A79,'Annex 4 LDNO charges'!$A$12:$A$202,0))=0,"",INDEX('Annex 4 LDNO charges'!$B$12:$B$202,MATCH($A79,'Annex 4 LDNO charges'!$A$12:$A$202,0))))</f>
        <v>A30</v>
      </c>
      <c r="C79" s="199" t="str">
        <f>IFERROR(INDEX('Annex 1 LV, HV and UMS charges'!$C$13:$C$44,MATCH($A79,'Annex 1 LV, HV and UMS charges'!$A$13:$A$44,0)),INDEX('Annex 4 LDNO charges'!$C$12:$C$202,MATCH($A79,'Annex 4 LDNO charges'!$A$12:$A$202,0)))</f>
        <v>0, 1, 2</v>
      </c>
      <c r="D79" s="206">
        <v>0</v>
      </c>
      <c r="E79" s="206">
        <v>0</v>
      </c>
    </row>
    <row r="80" spans="1:5" ht="27.75" customHeight="1" x14ac:dyDescent="0.2">
      <c r="A80" s="167" t="s">
        <v>603</v>
      </c>
      <c r="B80" s="198" t="str">
        <f>IFERROR(INDEX('Annex 1 LV, HV and UMS charges'!$B$13:$B$44,MATCH($A80,'Annex 1 LV, HV and UMS charges'!$A$13:$A$44,0)),IF(INDEX('Annex 4 LDNO charges'!$B$12:$B$202,MATCH($A80,'Annex 4 LDNO charges'!$A$12:$A$202,0))=0,"",INDEX('Annex 4 LDNO charges'!$B$12:$B$202,MATCH($A80,'Annex 4 LDNO charges'!$A$12:$A$202,0))))</f>
        <v>C30</v>
      </c>
      <c r="C80" s="199" t="str">
        <f>IFERROR(INDEX('Annex 1 LV, HV and UMS charges'!$C$13:$C$44,MATCH($A80,'Annex 1 LV, HV and UMS charges'!$A$13:$A$44,0)),INDEX('Annex 4 LDNO charges'!$C$12:$C$202,MATCH($A80,'Annex 4 LDNO charges'!$A$12:$A$202,0)))</f>
        <v>0, 3, 4, 5-8</v>
      </c>
      <c r="D80" s="183"/>
      <c r="E80" s="206">
        <v>0</v>
      </c>
    </row>
    <row r="81" spans="1:5" ht="27.75" customHeight="1" x14ac:dyDescent="0.2">
      <c r="A81" s="167" t="s">
        <v>604</v>
      </c>
      <c r="B81" s="198" t="str">
        <f>IFERROR(INDEX('Annex 1 LV, HV and UMS charges'!$B$13:$B$44,MATCH($A81,'Annex 1 LV, HV and UMS charges'!$A$13:$A$44,0)),IF(INDEX('Annex 4 LDNO charges'!$B$12:$B$202,MATCH($A81,'Annex 4 LDNO charges'!$A$12:$A$202,0))=0,"",INDEX('Annex 4 LDNO charges'!$B$12:$B$202,MATCH($A81,'Annex 4 LDNO charges'!$A$12:$A$202,0))))</f>
        <v>C31</v>
      </c>
      <c r="C81" s="199" t="str">
        <f>IFERROR(INDEX('Annex 1 LV, HV and UMS charges'!$C$13:$C$44,MATCH($A81,'Annex 1 LV, HV and UMS charges'!$A$13:$A$44,0)),INDEX('Annex 4 LDNO charges'!$C$12:$C$202,MATCH($A81,'Annex 4 LDNO charges'!$A$12:$A$202,0)))</f>
        <v>0, 3, 4, 5-8</v>
      </c>
      <c r="D81" s="183"/>
      <c r="E81" s="206">
        <v>0</v>
      </c>
    </row>
    <row r="82" spans="1:5" ht="27.75" customHeight="1" x14ac:dyDescent="0.2">
      <c r="A82" s="167" t="s">
        <v>605</v>
      </c>
      <c r="B82" s="198" t="str">
        <f>IFERROR(INDEX('Annex 1 LV, HV and UMS charges'!$B$13:$B$44,MATCH($A82,'Annex 1 LV, HV and UMS charges'!$A$13:$A$44,0)),IF(INDEX('Annex 4 LDNO charges'!$B$12:$B$202,MATCH($A82,'Annex 4 LDNO charges'!$A$12:$A$202,0))=0,"",INDEX('Annex 4 LDNO charges'!$B$12:$B$202,MATCH($A82,'Annex 4 LDNO charges'!$A$12:$A$202,0))))</f>
        <v>C32</v>
      </c>
      <c r="C82" s="199" t="str">
        <f>IFERROR(INDEX('Annex 1 LV, HV and UMS charges'!$C$13:$C$44,MATCH($A82,'Annex 1 LV, HV and UMS charges'!$A$13:$A$44,0)),INDEX('Annex 4 LDNO charges'!$C$12:$C$202,MATCH($A82,'Annex 4 LDNO charges'!$A$12:$A$202,0)))</f>
        <v>0, 3, 4, 5-8</v>
      </c>
      <c r="D82" s="183"/>
      <c r="E82" s="206">
        <v>0</v>
      </c>
    </row>
    <row r="83" spans="1:5" ht="27.75" customHeight="1" x14ac:dyDescent="0.2">
      <c r="A83" s="167" t="s">
        <v>606</v>
      </c>
      <c r="B83" s="198" t="str">
        <f>IFERROR(INDEX('Annex 1 LV, HV and UMS charges'!$B$13:$B$44,MATCH($A83,'Annex 1 LV, HV and UMS charges'!$A$13:$A$44,0)),IF(INDEX('Annex 4 LDNO charges'!$B$12:$B$202,MATCH($A83,'Annex 4 LDNO charges'!$A$12:$A$202,0))=0,"",INDEX('Annex 4 LDNO charges'!$B$12:$B$202,MATCH($A83,'Annex 4 LDNO charges'!$A$12:$A$202,0))))</f>
        <v>C33</v>
      </c>
      <c r="C83" s="199" t="str">
        <f>IFERROR(INDEX('Annex 1 LV, HV and UMS charges'!$C$13:$C$44,MATCH($A83,'Annex 1 LV, HV and UMS charges'!$A$13:$A$44,0)),INDEX('Annex 4 LDNO charges'!$C$12:$C$202,MATCH($A83,'Annex 4 LDNO charges'!$A$12:$A$202,0)))</f>
        <v>0, 3, 4, 5-8</v>
      </c>
      <c r="D83" s="183"/>
      <c r="E83" s="206">
        <v>0</v>
      </c>
    </row>
    <row r="84" spans="1:5" ht="27.75" customHeight="1" x14ac:dyDescent="0.2">
      <c r="A84" s="167" t="s">
        <v>607</v>
      </c>
      <c r="B84" s="198" t="str">
        <f>IFERROR(INDEX('Annex 1 LV, HV and UMS charges'!$B$13:$B$44,MATCH($A84,'Annex 1 LV, HV and UMS charges'!$A$13:$A$44,0)),IF(INDEX('Annex 4 LDNO charges'!$B$12:$B$202,MATCH($A84,'Annex 4 LDNO charges'!$A$12:$A$202,0))=0,"",INDEX('Annex 4 LDNO charges'!$B$12:$B$202,MATCH($A84,'Annex 4 LDNO charges'!$A$12:$A$202,0))))</f>
        <v>C34</v>
      </c>
      <c r="C84" s="199" t="str">
        <f>IFERROR(INDEX('Annex 1 LV, HV and UMS charges'!$C$13:$C$44,MATCH($A84,'Annex 1 LV, HV and UMS charges'!$A$13:$A$44,0)),INDEX('Annex 4 LDNO charges'!$C$12:$C$202,MATCH($A84,'Annex 4 LDNO charges'!$A$12:$A$202,0)))</f>
        <v>0, 3, 4, 5-8</v>
      </c>
      <c r="D84" s="183"/>
      <c r="E84" s="206">
        <v>0</v>
      </c>
    </row>
    <row r="85" spans="1:5" ht="27.75" customHeight="1" x14ac:dyDescent="0.2">
      <c r="A85" s="167" t="s">
        <v>531</v>
      </c>
      <c r="B85" s="198" t="str">
        <f>IFERROR(INDEX('Annex 1 LV, HV and UMS charges'!$B$13:$B$44,MATCH($A85,'Annex 1 LV, HV and UMS charges'!$A$13:$A$44,0)),IF(INDEX('Annex 4 LDNO charges'!$B$12:$B$202,MATCH($A85,'Annex 4 LDNO charges'!$A$12:$A$202,0))=0,"",INDEX('Annex 4 LDNO charges'!$B$12:$B$202,MATCH($A85,'Annex 4 LDNO charges'!$A$12:$A$202,0))))</f>
        <v>E30</v>
      </c>
      <c r="C85" s="199">
        <f>IFERROR(INDEX('Annex 1 LV, HV and UMS charges'!$C$13:$C$44,MATCH($A85,'Annex 1 LV, HV and UMS charges'!$A$13:$A$44,0)),INDEX('Annex 4 LDNO charges'!$C$12:$C$202,MATCH($A85,'Annex 4 LDNO charges'!$A$12:$A$202,0)))</f>
        <v>0</v>
      </c>
      <c r="D85" s="183"/>
      <c r="E85" s="206">
        <v>0</v>
      </c>
    </row>
    <row r="86" spans="1:5" ht="27.75" customHeight="1" x14ac:dyDescent="0.2">
      <c r="A86" s="167" t="s">
        <v>532</v>
      </c>
      <c r="B86" s="198" t="str">
        <f>IFERROR(INDEX('Annex 1 LV, HV and UMS charges'!$B$13:$B$44,MATCH($A86,'Annex 1 LV, HV and UMS charges'!$A$13:$A$44,0)),IF(INDEX('Annex 4 LDNO charges'!$B$12:$B$202,MATCH($A86,'Annex 4 LDNO charges'!$A$12:$A$202,0))=0,"",INDEX('Annex 4 LDNO charges'!$B$12:$B$202,MATCH($A86,'Annex 4 LDNO charges'!$A$12:$A$202,0))))</f>
        <v>E31</v>
      </c>
      <c r="C86" s="199">
        <f>IFERROR(INDEX('Annex 1 LV, HV and UMS charges'!$C$13:$C$44,MATCH($A86,'Annex 1 LV, HV and UMS charges'!$A$13:$A$44,0)),INDEX('Annex 4 LDNO charges'!$C$12:$C$202,MATCH($A86,'Annex 4 LDNO charges'!$A$12:$A$202,0)))</f>
        <v>0</v>
      </c>
      <c r="D86" s="183"/>
      <c r="E86" s="206">
        <v>0</v>
      </c>
    </row>
    <row r="87" spans="1:5" ht="27.75" customHeight="1" x14ac:dyDescent="0.2">
      <c r="A87" s="167" t="s">
        <v>533</v>
      </c>
      <c r="B87" s="198" t="str">
        <f>IFERROR(INDEX('Annex 1 LV, HV and UMS charges'!$B$13:$B$44,MATCH($A87,'Annex 1 LV, HV and UMS charges'!$A$13:$A$44,0)),IF(INDEX('Annex 4 LDNO charges'!$B$12:$B$202,MATCH($A87,'Annex 4 LDNO charges'!$A$12:$A$202,0))=0,"",INDEX('Annex 4 LDNO charges'!$B$12:$B$202,MATCH($A87,'Annex 4 LDNO charges'!$A$12:$A$202,0))))</f>
        <v>E32</v>
      </c>
      <c r="C87" s="199">
        <f>IFERROR(INDEX('Annex 1 LV, HV and UMS charges'!$C$13:$C$44,MATCH($A87,'Annex 1 LV, HV and UMS charges'!$A$13:$A$44,0)),INDEX('Annex 4 LDNO charges'!$C$12:$C$202,MATCH($A87,'Annex 4 LDNO charges'!$A$12:$A$202,0)))</f>
        <v>0</v>
      </c>
      <c r="D87" s="183"/>
      <c r="E87" s="206">
        <v>0</v>
      </c>
    </row>
    <row r="88" spans="1:5" ht="27.75" customHeight="1" x14ac:dyDescent="0.2">
      <c r="A88" s="167" t="s">
        <v>534</v>
      </c>
      <c r="B88" s="198" t="str">
        <f>IFERROR(INDEX('Annex 1 LV, HV and UMS charges'!$B$13:$B$44,MATCH($A88,'Annex 1 LV, HV and UMS charges'!$A$13:$A$44,0)),IF(INDEX('Annex 4 LDNO charges'!$B$12:$B$202,MATCH($A88,'Annex 4 LDNO charges'!$A$12:$A$202,0))=0,"",INDEX('Annex 4 LDNO charges'!$B$12:$B$202,MATCH($A88,'Annex 4 LDNO charges'!$A$12:$A$202,0))))</f>
        <v>E33</v>
      </c>
      <c r="C88" s="199">
        <f>IFERROR(INDEX('Annex 1 LV, HV and UMS charges'!$C$13:$C$44,MATCH($A88,'Annex 1 LV, HV and UMS charges'!$A$13:$A$44,0)),INDEX('Annex 4 LDNO charges'!$C$12:$C$202,MATCH($A88,'Annex 4 LDNO charges'!$A$12:$A$202,0)))</f>
        <v>0</v>
      </c>
      <c r="D88" s="183"/>
      <c r="E88" s="206">
        <v>0</v>
      </c>
    </row>
    <row r="89" spans="1:5" ht="27.75" customHeight="1" x14ac:dyDescent="0.2">
      <c r="A89" s="167" t="s">
        <v>535</v>
      </c>
      <c r="B89" s="198" t="str">
        <f>IFERROR(INDEX('Annex 1 LV, HV and UMS charges'!$B$13:$B$44,MATCH($A89,'Annex 1 LV, HV and UMS charges'!$A$13:$A$44,0)),IF(INDEX('Annex 4 LDNO charges'!$B$12:$B$202,MATCH($A89,'Annex 4 LDNO charges'!$A$12:$A$202,0))=0,"",INDEX('Annex 4 LDNO charges'!$B$12:$B$202,MATCH($A89,'Annex 4 LDNO charges'!$A$12:$A$202,0))))</f>
        <v>E34</v>
      </c>
      <c r="C89" s="199">
        <f>IFERROR(INDEX('Annex 1 LV, HV and UMS charges'!$C$13:$C$44,MATCH($A89,'Annex 1 LV, HV and UMS charges'!$A$13:$A$44,0)),INDEX('Annex 4 LDNO charges'!$C$12:$C$202,MATCH($A89,'Annex 4 LDNO charges'!$A$12:$A$202,0)))</f>
        <v>0</v>
      </c>
      <c r="D89" s="183"/>
      <c r="E89" s="206">
        <v>0</v>
      </c>
    </row>
    <row r="90" spans="1:5" ht="27.75" customHeight="1" x14ac:dyDescent="0.2">
      <c r="A90" s="167" t="s">
        <v>536</v>
      </c>
      <c r="B90" s="198" t="str">
        <f>IFERROR(INDEX('Annex 1 LV, HV and UMS charges'!$B$13:$B$44,MATCH($A90,'Annex 1 LV, HV and UMS charges'!$A$13:$A$44,0)),IF(INDEX('Annex 4 LDNO charges'!$B$12:$B$202,MATCH($A90,'Annex 4 LDNO charges'!$A$12:$A$202,0))=0,"",INDEX('Annex 4 LDNO charges'!$B$12:$B$202,MATCH($A90,'Annex 4 LDNO charges'!$A$12:$A$202,0))))</f>
        <v>J30</v>
      </c>
      <c r="C90" s="199">
        <f>IFERROR(INDEX('Annex 1 LV, HV and UMS charges'!$C$13:$C$44,MATCH($A90,'Annex 1 LV, HV and UMS charges'!$A$13:$A$44,0)),INDEX('Annex 4 LDNO charges'!$C$12:$C$202,MATCH($A90,'Annex 4 LDNO charges'!$A$12:$A$202,0)))</f>
        <v>0</v>
      </c>
      <c r="D90" s="183"/>
      <c r="E90" s="206">
        <v>0</v>
      </c>
    </row>
    <row r="91" spans="1:5" ht="27.75" customHeight="1" x14ac:dyDescent="0.2">
      <c r="A91" s="167" t="s">
        <v>537</v>
      </c>
      <c r="B91" s="198" t="str">
        <f>IFERROR(INDEX('Annex 1 LV, HV and UMS charges'!$B$13:$B$44,MATCH($A91,'Annex 1 LV, HV and UMS charges'!$A$13:$A$44,0)),IF(INDEX('Annex 4 LDNO charges'!$B$12:$B$202,MATCH($A91,'Annex 4 LDNO charges'!$A$12:$A$202,0))=0,"",INDEX('Annex 4 LDNO charges'!$B$12:$B$202,MATCH($A91,'Annex 4 LDNO charges'!$A$12:$A$202,0))))</f>
        <v>J31</v>
      </c>
      <c r="C91" s="199">
        <f>IFERROR(INDEX('Annex 1 LV, HV and UMS charges'!$C$13:$C$44,MATCH($A91,'Annex 1 LV, HV and UMS charges'!$A$13:$A$44,0)),INDEX('Annex 4 LDNO charges'!$C$12:$C$202,MATCH($A91,'Annex 4 LDNO charges'!$A$12:$A$202,0)))</f>
        <v>0</v>
      </c>
      <c r="D91" s="183"/>
      <c r="E91" s="206">
        <v>0</v>
      </c>
    </row>
    <row r="92" spans="1:5" ht="27.75" customHeight="1" x14ac:dyDescent="0.2">
      <c r="A92" s="167" t="s">
        <v>538</v>
      </c>
      <c r="B92" s="198" t="str">
        <f>IFERROR(INDEX('Annex 1 LV, HV and UMS charges'!$B$13:$B$44,MATCH($A92,'Annex 1 LV, HV and UMS charges'!$A$13:$A$44,0)),IF(INDEX('Annex 4 LDNO charges'!$B$12:$B$202,MATCH($A92,'Annex 4 LDNO charges'!$A$12:$A$202,0))=0,"",INDEX('Annex 4 LDNO charges'!$B$12:$B$202,MATCH($A92,'Annex 4 LDNO charges'!$A$12:$A$202,0))))</f>
        <v>J32</v>
      </c>
      <c r="C92" s="199">
        <f>IFERROR(INDEX('Annex 1 LV, HV and UMS charges'!$C$13:$C$44,MATCH($A92,'Annex 1 LV, HV and UMS charges'!$A$13:$A$44,0)),INDEX('Annex 4 LDNO charges'!$C$12:$C$202,MATCH($A92,'Annex 4 LDNO charges'!$A$12:$A$202,0)))</f>
        <v>0</v>
      </c>
      <c r="D92" s="183"/>
      <c r="E92" s="206">
        <v>0</v>
      </c>
    </row>
    <row r="93" spans="1:5" ht="27.75" customHeight="1" x14ac:dyDescent="0.2">
      <c r="A93" s="167" t="s">
        <v>539</v>
      </c>
      <c r="B93" s="198" t="str">
        <f>IFERROR(INDEX('Annex 1 LV, HV and UMS charges'!$B$13:$B$44,MATCH($A93,'Annex 1 LV, HV and UMS charges'!$A$13:$A$44,0)),IF(INDEX('Annex 4 LDNO charges'!$B$12:$B$202,MATCH($A93,'Annex 4 LDNO charges'!$A$12:$A$202,0))=0,"",INDEX('Annex 4 LDNO charges'!$B$12:$B$202,MATCH($A93,'Annex 4 LDNO charges'!$A$12:$A$202,0))))</f>
        <v>J33</v>
      </c>
      <c r="C93" s="199">
        <f>IFERROR(INDEX('Annex 1 LV, HV and UMS charges'!$C$13:$C$44,MATCH($A93,'Annex 1 LV, HV and UMS charges'!$A$13:$A$44,0)),INDEX('Annex 4 LDNO charges'!$C$12:$C$202,MATCH($A93,'Annex 4 LDNO charges'!$A$12:$A$202,0)))</f>
        <v>0</v>
      </c>
      <c r="D93" s="183"/>
      <c r="E93" s="206">
        <v>0</v>
      </c>
    </row>
    <row r="94" spans="1:5" ht="27.75" customHeight="1" x14ac:dyDescent="0.2">
      <c r="A94" s="167" t="s">
        <v>540</v>
      </c>
      <c r="B94" s="198" t="str">
        <f>IFERROR(INDEX('Annex 1 LV, HV and UMS charges'!$B$13:$B$44,MATCH($A94,'Annex 1 LV, HV and UMS charges'!$A$13:$A$44,0)),IF(INDEX('Annex 4 LDNO charges'!$B$12:$B$202,MATCH($A94,'Annex 4 LDNO charges'!$A$12:$A$202,0))=0,"",INDEX('Annex 4 LDNO charges'!$B$12:$B$202,MATCH($A94,'Annex 4 LDNO charges'!$A$12:$A$202,0))))</f>
        <v>J34</v>
      </c>
      <c r="C94" s="199">
        <f>IFERROR(INDEX('Annex 1 LV, HV and UMS charges'!$C$13:$C$44,MATCH($A94,'Annex 1 LV, HV and UMS charges'!$A$13:$A$44,0)),INDEX('Annex 4 LDNO charges'!$C$12:$C$202,MATCH($A94,'Annex 4 LDNO charges'!$A$12:$A$202,0)))</f>
        <v>0</v>
      </c>
      <c r="D94" s="183"/>
      <c r="E94" s="206">
        <v>0</v>
      </c>
    </row>
    <row r="95" spans="1:5" ht="27.75" customHeight="1" x14ac:dyDescent="0.2">
      <c r="A95" s="167" t="s">
        <v>541</v>
      </c>
      <c r="B95" s="198" t="str">
        <f>IFERROR(INDEX('Annex 1 LV, HV and UMS charges'!$B$13:$B$44,MATCH($A95,'Annex 1 LV, HV and UMS charges'!$A$13:$A$44,0)),IF(INDEX('Annex 4 LDNO charges'!$B$12:$B$202,MATCH($A95,'Annex 4 LDNO charges'!$A$12:$A$202,0))=0,"",INDEX('Annex 4 LDNO charges'!$B$12:$B$202,MATCH($A95,'Annex 4 LDNO charges'!$A$12:$A$202,0))))</f>
        <v>K30</v>
      </c>
      <c r="C95" s="199">
        <f>IFERROR(INDEX('Annex 1 LV, HV and UMS charges'!$C$13:$C$44,MATCH($A95,'Annex 1 LV, HV and UMS charges'!$A$13:$A$44,0)),INDEX('Annex 4 LDNO charges'!$C$12:$C$202,MATCH($A95,'Annex 4 LDNO charges'!$A$12:$A$202,0)))</f>
        <v>0</v>
      </c>
      <c r="D95" s="183"/>
      <c r="E95" s="206">
        <v>0</v>
      </c>
    </row>
    <row r="96" spans="1:5" ht="27.75" customHeight="1" x14ac:dyDescent="0.2">
      <c r="A96" s="167" t="s">
        <v>542</v>
      </c>
      <c r="B96" s="198" t="str">
        <f>IFERROR(INDEX('Annex 1 LV, HV and UMS charges'!$B$13:$B$44,MATCH($A96,'Annex 1 LV, HV and UMS charges'!$A$13:$A$44,0)),IF(INDEX('Annex 4 LDNO charges'!$B$12:$B$202,MATCH($A96,'Annex 4 LDNO charges'!$A$12:$A$202,0))=0,"",INDEX('Annex 4 LDNO charges'!$B$12:$B$202,MATCH($A96,'Annex 4 LDNO charges'!$A$12:$A$202,0))))</f>
        <v>K31</v>
      </c>
      <c r="C96" s="199">
        <f>IFERROR(INDEX('Annex 1 LV, HV and UMS charges'!$C$13:$C$44,MATCH($A96,'Annex 1 LV, HV and UMS charges'!$A$13:$A$44,0)),INDEX('Annex 4 LDNO charges'!$C$12:$C$202,MATCH($A96,'Annex 4 LDNO charges'!$A$12:$A$202,0)))</f>
        <v>0</v>
      </c>
      <c r="D96" s="183"/>
      <c r="E96" s="206">
        <v>0</v>
      </c>
    </row>
    <row r="97" spans="1:5" ht="27.75" customHeight="1" x14ac:dyDescent="0.2">
      <c r="A97" s="167" t="s">
        <v>543</v>
      </c>
      <c r="B97" s="198" t="str">
        <f>IFERROR(INDEX('Annex 1 LV, HV and UMS charges'!$B$13:$B$44,MATCH($A97,'Annex 1 LV, HV and UMS charges'!$A$13:$A$44,0)),IF(INDEX('Annex 4 LDNO charges'!$B$12:$B$202,MATCH($A97,'Annex 4 LDNO charges'!$A$12:$A$202,0))=0,"",INDEX('Annex 4 LDNO charges'!$B$12:$B$202,MATCH($A97,'Annex 4 LDNO charges'!$A$12:$A$202,0))))</f>
        <v>K32</v>
      </c>
      <c r="C97" s="199">
        <f>IFERROR(INDEX('Annex 1 LV, HV and UMS charges'!$C$13:$C$44,MATCH($A97,'Annex 1 LV, HV and UMS charges'!$A$13:$A$44,0)),INDEX('Annex 4 LDNO charges'!$C$12:$C$202,MATCH($A97,'Annex 4 LDNO charges'!$A$12:$A$202,0)))</f>
        <v>0</v>
      </c>
      <c r="D97" s="183"/>
      <c r="E97" s="206">
        <v>0</v>
      </c>
    </row>
    <row r="98" spans="1:5" ht="27.75" customHeight="1" x14ac:dyDescent="0.2">
      <c r="A98" s="167" t="s">
        <v>544</v>
      </c>
      <c r="B98" s="198" t="str">
        <f>IFERROR(INDEX('Annex 1 LV, HV and UMS charges'!$B$13:$B$44,MATCH($A98,'Annex 1 LV, HV and UMS charges'!$A$13:$A$44,0)),IF(INDEX('Annex 4 LDNO charges'!$B$12:$B$202,MATCH($A98,'Annex 4 LDNO charges'!$A$12:$A$202,0))=0,"",INDEX('Annex 4 LDNO charges'!$B$12:$B$202,MATCH($A98,'Annex 4 LDNO charges'!$A$12:$A$202,0))))</f>
        <v>K33</v>
      </c>
      <c r="C98" s="199">
        <f>IFERROR(INDEX('Annex 1 LV, HV and UMS charges'!$C$13:$C$44,MATCH($A98,'Annex 1 LV, HV and UMS charges'!$A$13:$A$44,0)),INDEX('Annex 4 LDNO charges'!$C$12:$C$202,MATCH($A98,'Annex 4 LDNO charges'!$A$12:$A$202,0)))</f>
        <v>0</v>
      </c>
      <c r="D98" s="183"/>
      <c r="E98" s="206">
        <v>0</v>
      </c>
    </row>
    <row r="99" spans="1:5" ht="27.75" customHeight="1" x14ac:dyDescent="0.2">
      <c r="A99" s="167" t="s">
        <v>545</v>
      </c>
      <c r="B99" s="198" t="str">
        <f>IFERROR(INDEX('Annex 1 LV, HV and UMS charges'!$B$13:$B$44,MATCH($A99,'Annex 1 LV, HV and UMS charges'!$A$13:$A$44,0)),IF(INDEX('Annex 4 LDNO charges'!$B$12:$B$202,MATCH($A99,'Annex 4 LDNO charges'!$A$12:$A$202,0))=0,"",INDEX('Annex 4 LDNO charges'!$B$12:$B$202,MATCH($A99,'Annex 4 LDNO charges'!$A$12:$A$202,0))))</f>
        <v>K34</v>
      </c>
      <c r="C99" s="199">
        <f>IFERROR(INDEX('Annex 1 LV, HV and UMS charges'!$C$13:$C$44,MATCH($A99,'Annex 1 LV, HV and UMS charges'!$A$13:$A$44,0)),INDEX('Annex 4 LDNO charges'!$C$12:$C$202,MATCH($A99,'Annex 4 LDNO charges'!$A$12:$A$202,0)))</f>
        <v>0</v>
      </c>
      <c r="D99" s="183"/>
      <c r="E99" s="206">
        <v>0</v>
      </c>
    </row>
    <row r="100" spans="1:5" ht="27.75" customHeight="1" x14ac:dyDescent="0.2">
      <c r="A100" s="167" t="s">
        <v>608</v>
      </c>
      <c r="B100" s="198" t="str">
        <f>IFERROR(INDEX('Annex 1 LV, HV and UMS charges'!$B$13:$B$44,MATCH($A100,'Annex 1 LV, HV and UMS charges'!$A$13:$A$44,0)),IF(INDEX('Annex 4 LDNO charges'!$B$12:$B$202,MATCH($A100,'Annex 4 LDNO charges'!$A$12:$A$202,0))=0,"",INDEX('Annex 4 LDNO charges'!$B$12:$B$202,MATCH($A100,'Annex 4 LDNO charges'!$A$12:$A$202,0))))</f>
        <v>A40</v>
      </c>
      <c r="C100" s="199" t="str">
        <f>IFERROR(INDEX('Annex 1 LV, HV and UMS charges'!$C$13:$C$44,MATCH($A100,'Annex 1 LV, HV and UMS charges'!$A$13:$A$44,0)),INDEX('Annex 4 LDNO charges'!$C$12:$C$202,MATCH($A100,'Annex 4 LDNO charges'!$A$12:$A$202,0)))</f>
        <v>0, 1, 2</v>
      </c>
      <c r="D100" s="206">
        <v>0</v>
      </c>
      <c r="E100" s="206">
        <v>0</v>
      </c>
    </row>
    <row r="101" spans="1:5" ht="27.75" customHeight="1" x14ac:dyDescent="0.2">
      <c r="A101" s="167" t="s">
        <v>609</v>
      </c>
      <c r="B101" s="198" t="str">
        <f>IFERROR(INDEX('Annex 1 LV, HV and UMS charges'!$B$13:$B$44,MATCH($A101,'Annex 1 LV, HV and UMS charges'!$A$13:$A$44,0)),IF(INDEX('Annex 4 LDNO charges'!$B$12:$B$202,MATCH($A101,'Annex 4 LDNO charges'!$A$12:$A$202,0))=0,"",INDEX('Annex 4 LDNO charges'!$B$12:$B$202,MATCH($A101,'Annex 4 LDNO charges'!$A$12:$A$202,0))))</f>
        <v>C40</v>
      </c>
      <c r="C101" s="199" t="str">
        <f>IFERROR(INDEX('Annex 1 LV, HV and UMS charges'!$C$13:$C$44,MATCH($A101,'Annex 1 LV, HV and UMS charges'!$A$13:$A$44,0)),INDEX('Annex 4 LDNO charges'!$C$12:$C$202,MATCH($A101,'Annex 4 LDNO charges'!$A$12:$A$202,0)))</f>
        <v>0, 3, 4, 5-8</v>
      </c>
      <c r="D101" s="183"/>
      <c r="E101" s="206">
        <v>0</v>
      </c>
    </row>
    <row r="102" spans="1:5" ht="27.75" customHeight="1" x14ac:dyDescent="0.2">
      <c r="A102" s="167" t="s">
        <v>610</v>
      </c>
      <c r="B102" s="198" t="str">
        <f>IFERROR(INDEX('Annex 1 LV, HV and UMS charges'!$B$13:$B$44,MATCH($A102,'Annex 1 LV, HV and UMS charges'!$A$13:$A$44,0)),IF(INDEX('Annex 4 LDNO charges'!$B$12:$B$202,MATCH($A102,'Annex 4 LDNO charges'!$A$12:$A$202,0))=0,"",INDEX('Annex 4 LDNO charges'!$B$12:$B$202,MATCH($A102,'Annex 4 LDNO charges'!$A$12:$A$202,0))))</f>
        <v>C41</v>
      </c>
      <c r="C102" s="199" t="str">
        <f>IFERROR(INDEX('Annex 1 LV, HV and UMS charges'!$C$13:$C$44,MATCH($A102,'Annex 1 LV, HV and UMS charges'!$A$13:$A$44,0)),INDEX('Annex 4 LDNO charges'!$C$12:$C$202,MATCH($A102,'Annex 4 LDNO charges'!$A$12:$A$202,0)))</f>
        <v>0, 3, 4, 5-8</v>
      </c>
      <c r="D102" s="183"/>
      <c r="E102" s="206">
        <v>0</v>
      </c>
    </row>
    <row r="103" spans="1:5" ht="27.75" customHeight="1" x14ac:dyDescent="0.2">
      <c r="A103" s="167" t="s">
        <v>611</v>
      </c>
      <c r="B103" s="198" t="str">
        <f>IFERROR(INDEX('Annex 1 LV, HV and UMS charges'!$B$13:$B$44,MATCH($A103,'Annex 1 LV, HV and UMS charges'!$A$13:$A$44,0)),IF(INDEX('Annex 4 LDNO charges'!$B$12:$B$202,MATCH($A103,'Annex 4 LDNO charges'!$A$12:$A$202,0))=0,"",INDEX('Annex 4 LDNO charges'!$B$12:$B$202,MATCH($A103,'Annex 4 LDNO charges'!$A$12:$A$202,0))))</f>
        <v>C42</v>
      </c>
      <c r="C103" s="199" t="str">
        <f>IFERROR(INDEX('Annex 1 LV, HV and UMS charges'!$C$13:$C$44,MATCH($A103,'Annex 1 LV, HV and UMS charges'!$A$13:$A$44,0)),INDEX('Annex 4 LDNO charges'!$C$12:$C$202,MATCH($A103,'Annex 4 LDNO charges'!$A$12:$A$202,0)))</f>
        <v>0, 3, 4, 5-8</v>
      </c>
      <c r="D103" s="183"/>
      <c r="E103" s="206">
        <v>0</v>
      </c>
    </row>
    <row r="104" spans="1:5" ht="27.75" customHeight="1" x14ac:dyDescent="0.2">
      <c r="A104" s="167" t="s">
        <v>612</v>
      </c>
      <c r="B104" s="198" t="str">
        <f>IFERROR(INDEX('Annex 1 LV, HV and UMS charges'!$B$13:$B$44,MATCH($A104,'Annex 1 LV, HV and UMS charges'!$A$13:$A$44,0)),IF(INDEX('Annex 4 LDNO charges'!$B$12:$B$202,MATCH($A104,'Annex 4 LDNO charges'!$A$12:$A$202,0))=0,"",INDEX('Annex 4 LDNO charges'!$B$12:$B$202,MATCH($A104,'Annex 4 LDNO charges'!$A$12:$A$202,0))))</f>
        <v>C43</v>
      </c>
      <c r="C104" s="199" t="str">
        <f>IFERROR(INDEX('Annex 1 LV, HV and UMS charges'!$C$13:$C$44,MATCH($A104,'Annex 1 LV, HV and UMS charges'!$A$13:$A$44,0)),INDEX('Annex 4 LDNO charges'!$C$12:$C$202,MATCH($A104,'Annex 4 LDNO charges'!$A$12:$A$202,0)))</f>
        <v>0, 3, 4, 5-8</v>
      </c>
      <c r="D104" s="183"/>
      <c r="E104" s="206">
        <v>0</v>
      </c>
    </row>
    <row r="105" spans="1:5" ht="27.75" customHeight="1" x14ac:dyDescent="0.2">
      <c r="A105" s="167" t="s">
        <v>613</v>
      </c>
      <c r="B105" s="198" t="str">
        <f>IFERROR(INDEX('Annex 1 LV, HV and UMS charges'!$B$13:$B$44,MATCH($A105,'Annex 1 LV, HV and UMS charges'!$A$13:$A$44,0)),IF(INDEX('Annex 4 LDNO charges'!$B$12:$B$202,MATCH($A105,'Annex 4 LDNO charges'!$A$12:$A$202,0))=0,"",INDEX('Annex 4 LDNO charges'!$B$12:$B$202,MATCH($A105,'Annex 4 LDNO charges'!$A$12:$A$202,0))))</f>
        <v>C44</v>
      </c>
      <c r="C105" s="199" t="str">
        <f>IFERROR(INDEX('Annex 1 LV, HV and UMS charges'!$C$13:$C$44,MATCH($A105,'Annex 1 LV, HV and UMS charges'!$A$13:$A$44,0)),INDEX('Annex 4 LDNO charges'!$C$12:$C$202,MATCH($A105,'Annex 4 LDNO charges'!$A$12:$A$202,0)))</f>
        <v>0, 3, 4, 5-8</v>
      </c>
      <c r="D105" s="183"/>
      <c r="E105" s="206">
        <v>0</v>
      </c>
    </row>
    <row r="106" spans="1:5" ht="27.75" customHeight="1" x14ac:dyDescent="0.2">
      <c r="A106" s="167" t="s">
        <v>516</v>
      </c>
      <c r="B106" s="198" t="str">
        <f>IFERROR(INDEX('Annex 1 LV, HV and UMS charges'!$B$13:$B$44,MATCH($A106,'Annex 1 LV, HV and UMS charges'!$A$13:$A$44,0)),IF(INDEX('Annex 4 LDNO charges'!$B$12:$B$202,MATCH($A106,'Annex 4 LDNO charges'!$A$12:$A$202,0))=0,"",INDEX('Annex 4 LDNO charges'!$B$12:$B$202,MATCH($A106,'Annex 4 LDNO charges'!$A$12:$A$202,0))))</f>
        <v>E40</v>
      </c>
      <c r="C106" s="199">
        <f>IFERROR(INDEX('Annex 1 LV, HV and UMS charges'!$C$13:$C$44,MATCH($A106,'Annex 1 LV, HV and UMS charges'!$A$13:$A$44,0)),INDEX('Annex 4 LDNO charges'!$C$12:$C$202,MATCH($A106,'Annex 4 LDNO charges'!$A$12:$A$202,0)))</f>
        <v>0</v>
      </c>
      <c r="D106" s="183"/>
      <c r="E106" s="206">
        <v>0</v>
      </c>
    </row>
    <row r="107" spans="1:5" ht="27.75" customHeight="1" x14ac:dyDescent="0.2">
      <c r="A107" s="167" t="s">
        <v>517</v>
      </c>
      <c r="B107" s="198" t="str">
        <f>IFERROR(INDEX('Annex 1 LV, HV and UMS charges'!$B$13:$B$44,MATCH($A107,'Annex 1 LV, HV and UMS charges'!$A$13:$A$44,0)),IF(INDEX('Annex 4 LDNO charges'!$B$12:$B$202,MATCH($A107,'Annex 4 LDNO charges'!$A$12:$A$202,0))=0,"",INDEX('Annex 4 LDNO charges'!$B$12:$B$202,MATCH($A107,'Annex 4 LDNO charges'!$A$12:$A$202,0))))</f>
        <v>E41</v>
      </c>
      <c r="C107" s="199">
        <f>IFERROR(INDEX('Annex 1 LV, HV and UMS charges'!$C$13:$C$44,MATCH($A107,'Annex 1 LV, HV and UMS charges'!$A$13:$A$44,0)),INDEX('Annex 4 LDNO charges'!$C$12:$C$202,MATCH($A107,'Annex 4 LDNO charges'!$A$12:$A$202,0)))</f>
        <v>0</v>
      </c>
      <c r="D107" s="183"/>
      <c r="E107" s="206">
        <v>0</v>
      </c>
    </row>
    <row r="108" spans="1:5" ht="27.75" customHeight="1" x14ac:dyDescent="0.2">
      <c r="A108" s="167" t="s">
        <v>518</v>
      </c>
      <c r="B108" s="198" t="str">
        <f>IFERROR(INDEX('Annex 1 LV, HV and UMS charges'!$B$13:$B$44,MATCH($A108,'Annex 1 LV, HV and UMS charges'!$A$13:$A$44,0)),IF(INDEX('Annex 4 LDNO charges'!$B$12:$B$202,MATCH($A108,'Annex 4 LDNO charges'!$A$12:$A$202,0))=0,"",INDEX('Annex 4 LDNO charges'!$B$12:$B$202,MATCH($A108,'Annex 4 LDNO charges'!$A$12:$A$202,0))))</f>
        <v>E42</v>
      </c>
      <c r="C108" s="199">
        <f>IFERROR(INDEX('Annex 1 LV, HV and UMS charges'!$C$13:$C$44,MATCH($A108,'Annex 1 LV, HV and UMS charges'!$A$13:$A$44,0)),INDEX('Annex 4 LDNO charges'!$C$12:$C$202,MATCH($A108,'Annex 4 LDNO charges'!$A$12:$A$202,0)))</f>
        <v>0</v>
      </c>
      <c r="D108" s="183"/>
      <c r="E108" s="206">
        <v>0</v>
      </c>
    </row>
    <row r="109" spans="1:5" ht="27.75" customHeight="1" x14ac:dyDescent="0.2">
      <c r="A109" s="167" t="s">
        <v>519</v>
      </c>
      <c r="B109" s="198" t="str">
        <f>IFERROR(INDEX('Annex 1 LV, HV and UMS charges'!$B$13:$B$44,MATCH($A109,'Annex 1 LV, HV and UMS charges'!$A$13:$A$44,0)),IF(INDEX('Annex 4 LDNO charges'!$B$12:$B$202,MATCH($A109,'Annex 4 LDNO charges'!$A$12:$A$202,0))=0,"",INDEX('Annex 4 LDNO charges'!$B$12:$B$202,MATCH($A109,'Annex 4 LDNO charges'!$A$12:$A$202,0))))</f>
        <v>E43</v>
      </c>
      <c r="C109" s="199">
        <f>IFERROR(INDEX('Annex 1 LV, HV and UMS charges'!$C$13:$C$44,MATCH($A109,'Annex 1 LV, HV and UMS charges'!$A$13:$A$44,0)),INDEX('Annex 4 LDNO charges'!$C$12:$C$202,MATCH($A109,'Annex 4 LDNO charges'!$A$12:$A$202,0)))</f>
        <v>0</v>
      </c>
      <c r="D109" s="183"/>
      <c r="E109" s="206">
        <v>0</v>
      </c>
    </row>
    <row r="110" spans="1:5" ht="27.75" customHeight="1" x14ac:dyDescent="0.2">
      <c r="A110" s="167" t="s">
        <v>520</v>
      </c>
      <c r="B110" s="198" t="str">
        <f>IFERROR(INDEX('Annex 1 LV, HV and UMS charges'!$B$13:$B$44,MATCH($A110,'Annex 1 LV, HV and UMS charges'!$A$13:$A$44,0)),IF(INDEX('Annex 4 LDNO charges'!$B$12:$B$202,MATCH($A110,'Annex 4 LDNO charges'!$A$12:$A$202,0))=0,"",INDEX('Annex 4 LDNO charges'!$B$12:$B$202,MATCH($A110,'Annex 4 LDNO charges'!$A$12:$A$202,0))))</f>
        <v>E44</v>
      </c>
      <c r="C110" s="199">
        <f>IFERROR(INDEX('Annex 1 LV, HV and UMS charges'!$C$13:$C$44,MATCH($A110,'Annex 1 LV, HV and UMS charges'!$A$13:$A$44,0)),INDEX('Annex 4 LDNO charges'!$C$12:$C$202,MATCH($A110,'Annex 4 LDNO charges'!$A$12:$A$202,0)))</f>
        <v>0</v>
      </c>
      <c r="D110" s="183"/>
      <c r="E110" s="206">
        <v>0</v>
      </c>
    </row>
    <row r="111" spans="1:5" ht="27.75" customHeight="1" x14ac:dyDescent="0.2">
      <c r="A111" s="167" t="s">
        <v>521</v>
      </c>
      <c r="B111" s="198" t="str">
        <f>IFERROR(INDEX('Annex 1 LV, HV and UMS charges'!$B$13:$B$44,MATCH($A111,'Annex 1 LV, HV and UMS charges'!$A$13:$A$44,0)),IF(INDEX('Annex 4 LDNO charges'!$B$12:$B$202,MATCH($A111,'Annex 4 LDNO charges'!$A$12:$A$202,0))=0,"",INDEX('Annex 4 LDNO charges'!$B$12:$B$202,MATCH($A111,'Annex 4 LDNO charges'!$A$12:$A$202,0))))</f>
        <v>J40</v>
      </c>
      <c r="C111" s="199">
        <f>IFERROR(INDEX('Annex 1 LV, HV and UMS charges'!$C$13:$C$44,MATCH($A111,'Annex 1 LV, HV and UMS charges'!$A$13:$A$44,0)),INDEX('Annex 4 LDNO charges'!$C$12:$C$202,MATCH($A111,'Annex 4 LDNO charges'!$A$12:$A$202,0)))</f>
        <v>0</v>
      </c>
      <c r="D111" s="183"/>
      <c r="E111" s="206">
        <v>0</v>
      </c>
    </row>
    <row r="112" spans="1:5" ht="27.75" customHeight="1" x14ac:dyDescent="0.2">
      <c r="A112" s="167" t="s">
        <v>522</v>
      </c>
      <c r="B112" s="198" t="str">
        <f>IFERROR(INDEX('Annex 1 LV, HV and UMS charges'!$B$13:$B$44,MATCH($A112,'Annex 1 LV, HV and UMS charges'!$A$13:$A$44,0)),IF(INDEX('Annex 4 LDNO charges'!$B$12:$B$202,MATCH($A112,'Annex 4 LDNO charges'!$A$12:$A$202,0))=0,"",INDEX('Annex 4 LDNO charges'!$B$12:$B$202,MATCH($A112,'Annex 4 LDNO charges'!$A$12:$A$202,0))))</f>
        <v>J41</v>
      </c>
      <c r="C112" s="199">
        <f>IFERROR(INDEX('Annex 1 LV, HV and UMS charges'!$C$13:$C$44,MATCH($A112,'Annex 1 LV, HV and UMS charges'!$A$13:$A$44,0)),INDEX('Annex 4 LDNO charges'!$C$12:$C$202,MATCH($A112,'Annex 4 LDNO charges'!$A$12:$A$202,0)))</f>
        <v>0</v>
      </c>
      <c r="D112" s="183"/>
      <c r="E112" s="206">
        <v>0</v>
      </c>
    </row>
    <row r="113" spans="1:5" ht="27.75" customHeight="1" x14ac:dyDescent="0.2">
      <c r="A113" s="167" t="s">
        <v>523</v>
      </c>
      <c r="B113" s="198" t="str">
        <f>IFERROR(INDEX('Annex 1 LV, HV and UMS charges'!$B$13:$B$44,MATCH($A113,'Annex 1 LV, HV and UMS charges'!$A$13:$A$44,0)),IF(INDEX('Annex 4 LDNO charges'!$B$12:$B$202,MATCH($A113,'Annex 4 LDNO charges'!$A$12:$A$202,0))=0,"",INDEX('Annex 4 LDNO charges'!$B$12:$B$202,MATCH($A113,'Annex 4 LDNO charges'!$A$12:$A$202,0))))</f>
        <v>J42</v>
      </c>
      <c r="C113" s="199">
        <f>IFERROR(INDEX('Annex 1 LV, HV and UMS charges'!$C$13:$C$44,MATCH($A113,'Annex 1 LV, HV and UMS charges'!$A$13:$A$44,0)),INDEX('Annex 4 LDNO charges'!$C$12:$C$202,MATCH($A113,'Annex 4 LDNO charges'!$A$12:$A$202,0)))</f>
        <v>0</v>
      </c>
      <c r="D113" s="183"/>
      <c r="E113" s="206">
        <v>0</v>
      </c>
    </row>
    <row r="114" spans="1:5" ht="27.75" customHeight="1" x14ac:dyDescent="0.2">
      <c r="A114" s="167" t="s">
        <v>524</v>
      </c>
      <c r="B114" s="198" t="str">
        <f>IFERROR(INDEX('Annex 1 LV, HV and UMS charges'!$B$13:$B$44,MATCH($A114,'Annex 1 LV, HV and UMS charges'!$A$13:$A$44,0)),IF(INDEX('Annex 4 LDNO charges'!$B$12:$B$202,MATCH($A114,'Annex 4 LDNO charges'!$A$12:$A$202,0))=0,"",INDEX('Annex 4 LDNO charges'!$B$12:$B$202,MATCH($A114,'Annex 4 LDNO charges'!$A$12:$A$202,0))))</f>
        <v>J43</v>
      </c>
      <c r="C114" s="199">
        <f>IFERROR(INDEX('Annex 1 LV, HV and UMS charges'!$C$13:$C$44,MATCH($A114,'Annex 1 LV, HV and UMS charges'!$A$13:$A$44,0)),INDEX('Annex 4 LDNO charges'!$C$12:$C$202,MATCH($A114,'Annex 4 LDNO charges'!$A$12:$A$202,0)))</f>
        <v>0</v>
      </c>
      <c r="D114" s="183"/>
      <c r="E114" s="206">
        <v>0</v>
      </c>
    </row>
    <row r="115" spans="1:5" ht="27.75" customHeight="1" x14ac:dyDescent="0.2">
      <c r="A115" s="167" t="s">
        <v>525</v>
      </c>
      <c r="B115" s="198" t="str">
        <f>IFERROR(INDEX('Annex 1 LV, HV and UMS charges'!$B$13:$B$44,MATCH($A115,'Annex 1 LV, HV and UMS charges'!$A$13:$A$44,0)),IF(INDEX('Annex 4 LDNO charges'!$B$12:$B$202,MATCH($A115,'Annex 4 LDNO charges'!$A$12:$A$202,0))=0,"",INDEX('Annex 4 LDNO charges'!$B$12:$B$202,MATCH($A115,'Annex 4 LDNO charges'!$A$12:$A$202,0))))</f>
        <v>J44</v>
      </c>
      <c r="C115" s="199">
        <f>IFERROR(INDEX('Annex 1 LV, HV and UMS charges'!$C$13:$C$44,MATCH($A115,'Annex 1 LV, HV and UMS charges'!$A$13:$A$44,0)),INDEX('Annex 4 LDNO charges'!$C$12:$C$202,MATCH($A115,'Annex 4 LDNO charges'!$A$12:$A$202,0)))</f>
        <v>0</v>
      </c>
      <c r="D115" s="183"/>
      <c r="E115" s="206">
        <v>0</v>
      </c>
    </row>
    <row r="116" spans="1:5" ht="27.75" customHeight="1" x14ac:dyDescent="0.2">
      <c r="A116" s="167" t="s">
        <v>526</v>
      </c>
      <c r="B116" s="198" t="str">
        <f>IFERROR(INDEX('Annex 1 LV, HV and UMS charges'!$B$13:$B$44,MATCH($A116,'Annex 1 LV, HV and UMS charges'!$A$13:$A$44,0)),IF(INDEX('Annex 4 LDNO charges'!$B$12:$B$202,MATCH($A116,'Annex 4 LDNO charges'!$A$12:$A$202,0))=0,"",INDEX('Annex 4 LDNO charges'!$B$12:$B$202,MATCH($A116,'Annex 4 LDNO charges'!$A$12:$A$202,0))))</f>
        <v>K40</v>
      </c>
      <c r="C116" s="199">
        <f>IFERROR(INDEX('Annex 1 LV, HV and UMS charges'!$C$13:$C$44,MATCH($A116,'Annex 1 LV, HV and UMS charges'!$A$13:$A$44,0)),INDEX('Annex 4 LDNO charges'!$C$12:$C$202,MATCH($A116,'Annex 4 LDNO charges'!$A$12:$A$202,0)))</f>
        <v>0</v>
      </c>
      <c r="D116" s="183"/>
      <c r="E116" s="206">
        <v>0</v>
      </c>
    </row>
    <row r="117" spans="1:5" ht="27.75" customHeight="1" x14ac:dyDescent="0.2">
      <c r="A117" s="167" t="s">
        <v>527</v>
      </c>
      <c r="B117" s="198" t="str">
        <f>IFERROR(INDEX('Annex 1 LV, HV and UMS charges'!$B$13:$B$44,MATCH($A117,'Annex 1 LV, HV and UMS charges'!$A$13:$A$44,0)),IF(INDEX('Annex 4 LDNO charges'!$B$12:$B$202,MATCH($A117,'Annex 4 LDNO charges'!$A$12:$A$202,0))=0,"",INDEX('Annex 4 LDNO charges'!$B$12:$B$202,MATCH($A117,'Annex 4 LDNO charges'!$A$12:$A$202,0))))</f>
        <v>K41</v>
      </c>
      <c r="C117" s="199">
        <f>IFERROR(INDEX('Annex 1 LV, HV and UMS charges'!$C$13:$C$44,MATCH($A117,'Annex 1 LV, HV and UMS charges'!$A$13:$A$44,0)),INDEX('Annex 4 LDNO charges'!$C$12:$C$202,MATCH($A117,'Annex 4 LDNO charges'!$A$12:$A$202,0)))</f>
        <v>0</v>
      </c>
      <c r="D117" s="183"/>
      <c r="E117" s="206">
        <v>0</v>
      </c>
    </row>
    <row r="118" spans="1:5" ht="27.75" customHeight="1" x14ac:dyDescent="0.2">
      <c r="A118" s="167" t="s">
        <v>528</v>
      </c>
      <c r="B118" s="198" t="str">
        <f>IFERROR(INDEX('Annex 1 LV, HV and UMS charges'!$B$13:$B$44,MATCH($A118,'Annex 1 LV, HV and UMS charges'!$A$13:$A$44,0)),IF(INDEX('Annex 4 LDNO charges'!$B$12:$B$202,MATCH($A118,'Annex 4 LDNO charges'!$A$12:$A$202,0))=0,"",INDEX('Annex 4 LDNO charges'!$B$12:$B$202,MATCH($A118,'Annex 4 LDNO charges'!$A$12:$A$202,0))))</f>
        <v>K42</v>
      </c>
      <c r="C118" s="199">
        <f>IFERROR(INDEX('Annex 1 LV, HV and UMS charges'!$C$13:$C$44,MATCH($A118,'Annex 1 LV, HV and UMS charges'!$A$13:$A$44,0)),INDEX('Annex 4 LDNO charges'!$C$12:$C$202,MATCH($A118,'Annex 4 LDNO charges'!$A$12:$A$202,0)))</f>
        <v>0</v>
      </c>
      <c r="D118" s="183"/>
      <c r="E118" s="206">
        <v>0</v>
      </c>
    </row>
    <row r="119" spans="1:5" ht="27.75" customHeight="1" x14ac:dyDescent="0.2">
      <c r="A119" s="167" t="s">
        <v>529</v>
      </c>
      <c r="B119" s="198" t="str">
        <f>IFERROR(INDEX('Annex 1 LV, HV and UMS charges'!$B$13:$B$44,MATCH($A119,'Annex 1 LV, HV and UMS charges'!$A$13:$A$44,0)),IF(INDEX('Annex 4 LDNO charges'!$B$12:$B$202,MATCH($A119,'Annex 4 LDNO charges'!$A$12:$A$202,0))=0,"",INDEX('Annex 4 LDNO charges'!$B$12:$B$202,MATCH($A119,'Annex 4 LDNO charges'!$A$12:$A$202,0))))</f>
        <v>K43</v>
      </c>
      <c r="C119" s="199">
        <f>IFERROR(INDEX('Annex 1 LV, HV and UMS charges'!$C$13:$C$44,MATCH($A119,'Annex 1 LV, HV and UMS charges'!$A$13:$A$44,0)),INDEX('Annex 4 LDNO charges'!$C$12:$C$202,MATCH($A119,'Annex 4 LDNO charges'!$A$12:$A$202,0)))</f>
        <v>0</v>
      </c>
      <c r="D119" s="183"/>
      <c r="E119" s="206">
        <v>0</v>
      </c>
    </row>
    <row r="120" spans="1:5" ht="27.75" customHeight="1" x14ac:dyDescent="0.2">
      <c r="A120" s="167" t="s">
        <v>530</v>
      </c>
      <c r="B120" s="198" t="str">
        <f>IFERROR(INDEX('Annex 1 LV, HV and UMS charges'!$B$13:$B$44,MATCH($A120,'Annex 1 LV, HV and UMS charges'!$A$13:$A$44,0)),IF(INDEX('Annex 4 LDNO charges'!$B$12:$B$202,MATCH($A120,'Annex 4 LDNO charges'!$A$12:$A$202,0))=0,"",INDEX('Annex 4 LDNO charges'!$B$12:$B$202,MATCH($A120,'Annex 4 LDNO charges'!$A$12:$A$202,0))))</f>
        <v>K44</v>
      </c>
      <c r="C120" s="199">
        <f>IFERROR(INDEX('Annex 1 LV, HV and UMS charges'!$C$13:$C$44,MATCH($A120,'Annex 1 LV, HV and UMS charges'!$A$13:$A$44,0)),INDEX('Annex 4 LDNO charges'!$C$12:$C$202,MATCH($A120,'Annex 4 LDNO charges'!$A$12:$A$202,0)))</f>
        <v>0</v>
      </c>
      <c r="D120" s="183"/>
      <c r="E120" s="206">
        <v>0</v>
      </c>
    </row>
    <row r="121" spans="1:5" ht="27.75" customHeight="1" x14ac:dyDescent="0.2">
      <c r="A121" s="167" t="s">
        <v>614</v>
      </c>
      <c r="B121" s="198" t="str">
        <f>IFERROR(INDEX('Annex 1 LV, HV and UMS charges'!$B$13:$B$44,MATCH($A121,'Annex 1 LV, HV and UMS charges'!$A$13:$A$44,0)),IF(INDEX('Annex 4 LDNO charges'!$B$12:$B$202,MATCH($A121,'Annex 4 LDNO charges'!$A$12:$A$202,0))=0,"",INDEX('Annex 4 LDNO charges'!$B$12:$B$202,MATCH($A121,'Annex 4 LDNO charges'!$A$12:$A$202,0))))</f>
        <v>A50</v>
      </c>
      <c r="C121" s="199" t="str">
        <f>IFERROR(INDEX('Annex 1 LV, HV and UMS charges'!$C$13:$C$44,MATCH($A121,'Annex 1 LV, HV and UMS charges'!$A$13:$A$44,0)),INDEX('Annex 4 LDNO charges'!$C$12:$C$202,MATCH($A121,'Annex 4 LDNO charges'!$A$12:$A$202,0)))</f>
        <v>0, 1, 2</v>
      </c>
      <c r="D121" s="206">
        <v>0</v>
      </c>
      <c r="E121" s="206">
        <v>0</v>
      </c>
    </row>
    <row r="122" spans="1:5" ht="27.75" customHeight="1" x14ac:dyDescent="0.2">
      <c r="A122" s="167" t="s">
        <v>615</v>
      </c>
      <c r="B122" s="198" t="str">
        <f>IFERROR(INDEX('Annex 1 LV, HV and UMS charges'!$B$13:$B$44,MATCH($A122,'Annex 1 LV, HV and UMS charges'!$A$13:$A$44,0)),IF(INDEX('Annex 4 LDNO charges'!$B$12:$B$202,MATCH($A122,'Annex 4 LDNO charges'!$A$12:$A$202,0))=0,"",INDEX('Annex 4 LDNO charges'!$B$12:$B$202,MATCH($A122,'Annex 4 LDNO charges'!$A$12:$A$202,0))))</f>
        <v>C50</v>
      </c>
      <c r="C122" s="199" t="str">
        <f>IFERROR(INDEX('Annex 1 LV, HV and UMS charges'!$C$13:$C$44,MATCH($A122,'Annex 1 LV, HV and UMS charges'!$A$13:$A$44,0)),INDEX('Annex 4 LDNO charges'!$C$12:$C$202,MATCH($A122,'Annex 4 LDNO charges'!$A$12:$A$202,0)))</f>
        <v>0, 3, 4, 5-8</v>
      </c>
      <c r="D122" s="183"/>
      <c r="E122" s="206">
        <v>0</v>
      </c>
    </row>
    <row r="123" spans="1:5" ht="27.75" customHeight="1" x14ac:dyDescent="0.2">
      <c r="A123" s="167" t="s">
        <v>616</v>
      </c>
      <c r="B123" s="198" t="str">
        <f>IFERROR(INDEX('Annex 1 LV, HV and UMS charges'!$B$13:$B$44,MATCH($A123,'Annex 1 LV, HV and UMS charges'!$A$13:$A$44,0)),IF(INDEX('Annex 4 LDNO charges'!$B$12:$B$202,MATCH($A123,'Annex 4 LDNO charges'!$A$12:$A$202,0))=0,"",INDEX('Annex 4 LDNO charges'!$B$12:$B$202,MATCH($A123,'Annex 4 LDNO charges'!$A$12:$A$202,0))))</f>
        <v>C51</v>
      </c>
      <c r="C123" s="199" t="str">
        <f>IFERROR(INDEX('Annex 1 LV, HV and UMS charges'!$C$13:$C$44,MATCH($A123,'Annex 1 LV, HV and UMS charges'!$A$13:$A$44,0)),INDEX('Annex 4 LDNO charges'!$C$12:$C$202,MATCH($A123,'Annex 4 LDNO charges'!$A$12:$A$202,0)))</f>
        <v>0, 3, 4, 5-8</v>
      </c>
      <c r="D123" s="183"/>
      <c r="E123" s="206">
        <v>0</v>
      </c>
    </row>
    <row r="124" spans="1:5" ht="27.75" customHeight="1" x14ac:dyDescent="0.2">
      <c r="A124" s="167" t="s">
        <v>617</v>
      </c>
      <c r="B124" s="198" t="str">
        <f>IFERROR(INDEX('Annex 1 LV, HV and UMS charges'!$B$13:$B$44,MATCH($A124,'Annex 1 LV, HV and UMS charges'!$A$13:$A$44,0)),IF(INDEX('Annex 4 LDNO charges'!$B$12:$B$202,MATCH($A124,'Annex 4 LDNO charges'!$A$12:$A$202,0))=0,"",INDEX('Annex 4 LDNO charges'!$B$12:$B$202,MATCH($A124,'Annex 4 LDNO charges'!$A$12:$A$202,0))))</f>
        <v>C52</v>
      </c>
      <c r="C124" s="199" t="str">
        <f>IFERROR(INDEX('Annex 1 LV, HV and UMS charges'!$C$13:$C$44,MATCH($A124,'Annex 1 LV, HV and UMS charges'!$A$13:$A$44,0)),INDEX('Annex 4 LDNO charges'!$C$12:$C$202,MATCH($A124,'Annex 4 LDNO charges'!$A$12:$A$202,0)))</f>
        <v>0, 3, 4, 5-8</v>
      </c>
      <c r="D124" s="183"/>
      <c r="E124" s="206">
        <v>0</v>
      </c>
    </row>
    <row r="125" spans="1:5" ht="27.75" customHeight="1" x14ac:dyDescent="0.2">
      <c r="A125" s="167" t="s">
        <v>618</v>
      </c>
      <c r="B125" s="198" t="str">
        <f>IFERROR(INDEX('Annex 1 LV, HV and UMS charges'!$B$13:$B$44,MATCH($A125,'Annex 1 LV, HV and UMS charges'!$A$13:$A$44,0)),IF(INDEX('Annex 4 LDNO charges'!$B$12:$B$202,MATCH($A125,'Annex 4 LDNO charges'!$A$12:$A$202,0))=0,"",INDEX('Annex 4 LDNO charges'!$B$12:$B$202,MATCH($A125,'Annex 4 LDNO charges'!$A$12:$A$202,0))))</f>
        <v>C53</v>
      </c>
      <c r="C125" s="199" t="str">
        <f>IFERROR(INDEX('Annex 1 LV, HV and UMS charges'!$C$13:$C$44,MATCH($A125,'Annex 1 LV, HV and UMS charges'!$A$13:$A$44,0)),INDEX('Annex 4 LDNO charges'!$C$12:$C$202,MATCH($A125,'Annex 4 LDNO charges'!$A$12:$A$202,0)))</f>
        <v>0, 3, 4, 5-8</v>
      </c>
      <c r="D125" s="183"/>
      <c r="E125" s="206">
        <v>0</v>
      </c>
    </row>
    <row r="126" spans="1:5" ht="27.75" customHeight="1" x14ac:dyDescent="0.2">
      <c r="A126" s="167" t="s">
        <v>619</v>
      </c>
      <c r="B126" s="198" t="str">
        <f>IFERROR(INDEX('Annex 1 LV, HV and UMS charges'!$B$13:$B$44,MATCH($A126,'Annex 1 LV, HV and UMS charges'!$A$13:$A$44,0)),IF(INDEX('Annex 4 LDNO charges'!$B$12:$B$202,MATCH($A126,'Annex 4 LDNO charges'!$A$12:$A$202,0))=0,"",INDEX('Annex 4 LDNO charges'!$B$12:$B$202,MATCH($A126,'Annex 4 LDNO charges'!$A$12:$A$202,0))))</f>
        <v>C54</v>
      </c>
      <c r="C126" s="199" t="str">
        <f>IFERROR(INDEX('Annex 1 LV, HV and UMS charges'!$C$13:$C$44,MATCH($A126,'Annex 1 LV, HV and UMS charges'!$A$13:$A$44,0)),INDEX('Annex 4 LDNO charges'!$C$12:$C$202,MATCH($A126,'Annex 4 LDNO charges'!$A$12:$A$202,0)))</f>
        <v>0, 3, 4, 5-8</v>
      </c>
      <c r="D126" s="183"/>
      <c r="E126" s="206">
        <v>0</v>
      </c>
    </row>
    <row r="127" spans="1:5" ht="27.75" customHeight="1" x14ac:dyDescent="0.2">
      <c r="A127" s="167" t="s">
        <v>501</v>
      </c>
      <c r="B127" s="198" t="str">
        <f>IFERROR(INDEX('Annex 1 LV, HV and UMS charges'!$B$13:$B$44,MATCH($A127,'Annex 1 LV, HV and UMS charges'!$A$13:$A$44,0)),IF(INDEX('Annex 4 LDNO charges'!$B$12:$B$202,MATCH($A127,'Annex 4 LDNO charges'!$A$12:$A$202,0))=0,"",INDEX('Annex 4 LDNO charges'!$B$12:$B$202,MATCH($A127,'Annex 4 LDNO charges'!$A$12:$A$202,0))))</f>
        <v>E50</v>
      </c>
      <c r="C127" s="199">
        <f>IFERROR(INDEX('Annex 1 LV, HV and UMS charges'!$C$13:$C$44,MATCH($A127,'Annex 1 LV, HV and UMS charges'!$A$13:$A$44,0)),INDEX('Annex 4 LDNO charges'!$C$12:$C$202,MATCH($A127,'Annex 4 LDNO charges'!$A$12:$A$202,0)))</f>
        <v>0</v>
      </c>
      <c r="D127" s="183"/>
      <c r="E127" s="206">
        <v>0</v>
      </c>
    </row>
    <row r="128" spans="1:5" ht="27.75" customHeight="1" x14ac:dyDescent="0.2">
      <c r="A128" s="167" t="s">
        <v>502</v>
      </c>
      <c r="B128" s="198" t="str">
        <f>IFERROR(INDEX('Annex 1 LV, HV and UMS charges'!$B$13:$B$44,MATCH($A128,'Annex 1 LV, HV and UMS charges'!$A$13:$A$44,0)),IF(INDEX('Annex 4 LDNO charges'!$B$12:$B$202,MATCH($A128,'Annex 4 LDNO charges'!$A$12:$A$202,0))=0,"",INDEX('Annex 4 LDNO charges'!$B$12:$B$202,MATCH($A128,'Annex 4 LDNO charges'!$A$12:$A$202,0))))</f>
        <v>E51</v>
      </c>
      <c r="C128" s="199">
        <f>IFERROR(INDEX('Annex 1 LV, HV and UMS charges'!$C$13:$C$44,MATCH($A128,'Annex 1 LV, HV and UMS charges'!$A$13:$A$44,0)),INDEX('Annex 4 LDNO charges'!$C$12:$C$202,MATCH($A128,'Annex 4 LDNO charges'!$A$12:$A$202,0)))</f>
        <v>0</v>
      </c>
      <c r="D128" s="183"/>
      <c r="E128" s="206">
        <v>0</v>
      </c>
    </row>
    <row r="129" spans="1:5" ht="27.75" customHeight="1" x14ac:dyDescent="0.2">
      <c r="A129" s="167" t="s">
        <v>503</v>
      </c>
      <c r="B129" s="198" t="str">
        <f>IFERROR(INDEX('Annex 1 LV, HV and UMS charges'!$B$13:$B$44,MATCH($A129,'Annex 1 LV, HV and UMS charges'!$A$13:$A$44,0)),IF(INDEX('Annex 4 LDNO charges'!$B$12:$B$202,MATCH($A129,'Annex 4 LDNO charges'!$A$12:$A$202,0))=0,"",INDEX('Annex 4 LDNO charges'!$B$12:$B$202,MATCH($A129,'Annex 4 LDNO charges'!$A$12:$A$202,0))))</f>
        <v>E52</v>
      </c>
      <c r="C129" s="199">
        <f>IFERROR(INDEX('Annex 1 LV, HV and UMS charges'!$C$13:$C$44,MATCH($A129,'Annex 1 LV, HV and UMS charges'!$A$13:$A$44,0)),INDEX('Annex 4 LDNO charges'!$C$12:$C$202,MATCH($A129,'Annex 4 LDNO charges'!$A$12:$A$202,0)))</f>
        <v>0</v>
      </c>
      <c r="D129" s="183"/>
      <c r="E129" s="206">
        <v>0</v>
      </c>
    </row>
    <row r="130" spans="1:5" ht="27.75" customHeight="1" x14ac:dyDescent="0.2">
      <c r="A130" s="167" t="s">
        <v>504</v>
      </c>
      <c r="B130" s="198" t="str">
        <f>IFERROR(INDEX('Annex 1 LV, HV and UMS charges'!$B$13:$B$44,MATCH($A130,'Annex 1 LV, HV and UMS charges'!$A$13:$A$44,0)),IF(INDEX('Annex 4 LDNO charges'!$B$12:$B$202,MATCH($A130,'Annex 4 LDNO charges'!$A$12:$A$202,0))=0,"",INDEX('Annex 4 LDNO charges'!$B$12:$B$202,MATCH($A130,'Annex 4 LDNO charges'!$A$12:$A$202,0))))</f>
        <v>E53</v>
      </c>
      <c r="C130" s="199">
        <f>IFERROR(INDEX('Annex 1 LV, HV and UMS charges'!$C$13:$C$44,MATCH($A130,'Annex 1 LV, HV and UMS charges'!$A$13:$A$44,0)),INDEX('Annex 4 LDNO charges'!$C$12:$C$202,MATCH($A130,'Annex 4 LDNO charges'!$A$12:$A$202,0)))</f>
        <v>0</v>
      </c>
      <c r="D130" s="183"/>
      <c r="E130" s="206">
        <v>0</v>
      </c>
    </row>
    <row r="131" spans="1:5" ht="27.75" customHeight="1" x14ac:dyDescent="0.2">
      <c r="A131" s="167" t="s">
        <v>505</v>
      </c>
      <c r="B131" s="198" t="str">
        <f>IFERROR(INDEX('Annex 1 LV, HV and UMS charges'!$B$13:$B$44,MATCH($A131,'Annex 1 LV, HV and UMS charges'!$A$13:$A$44,0)),IF(INDEX('Annex 4 LDNO charges'!$B$12:$B$202,MATCH($A131,'Annex 4 LDNO charges'!$A$12:$A$202,0))=0,"",INDEX('Annex 4 LDNO charges'!$B$12:$B$202,MATCH($A131,'Annex 4 LDNO charges'!$A$12:$A$202,0))))</f>
        <v>E54</v>
      </c>
      <c r="C131" s="199">
        <f>IFERROR(INDEX('Annex 1 LV, HV and UMS charges'!$C$13:$C$44,MATCH($A131,'Annex 1 LV, HV and UMS charges'!$A$13:$A$44,0)),INDEX('Annex 4 LDNO charges'!$C$12:$C$202,MATCH($A131,'Annex 4 LDNO charges'!$A$12:$A$202,0)))</f>
        <v>0</v>
      </c>
      <c r="D131" s="183"/>
      <c r="E131" s="206">
        <v>0</v>
      </c>
    </row>
    <row r="132" spans="1:5" ht="27.75" customHeight="1" x14ac:dyDescent="0.2">
      <c r="A132" s="167" t="s">
        <v>506</v>
      </c>
      <c r="B132" s="198" t="str">
        <f>IFERROR(INDEX('Annex 1 LV, HV and UMS charges'!$B$13:$B$44,MATCH($A132,'Annex 1 LV, HV and UMS charges'!$A$13:$A$44,0)),IF(INDEX('Annex 4 LDNO charges'!$B$12:$B$202,MATCH($A132,'Annex 4 LDNO charges'!$A$12:$A$202,0))=0,"",INDEX('Annex 4 LDNO charges'!$B$12:$B$202,MATCH($A132,'Annex 4 LDNO charges'!$A$12:$A$202,0))))</f>
        <v>J50</v>
      </c>
      <c r="C132" s="199">
        <f>IFERROR(INDEX('Annex 1 LV, HV and UMS charges'!$C$13:$C$44,MATCH($A132,'Annex 1 LV, HV and UMS charges'!$A$13:$A$44,0)),INDEX('Annex 4 LDNO charges'!$C$12:$C$202,MATCH($A132,'Annex 4 LDNO charges'!$A$12:$A$202,0)))</f>
        <v>0</v>
      </c>
      <c r="D132" s="183"/>
      <c r="E132" s="206">
        <v>0</v>
      </c>
    </row>
    <row r="133" spans="1:5" ht="27.75" customHeight="1" x14ac:dyDescent="0.2">
      <c r="A133" s="167" t="s">
        <v>507</v>
      </c>
      <c r="B133" s="198" t="str">
        <f>IFERROR(INDEX('Annex 1 LV, HV and UMS charges'!$B$13:$B$44,MATCH($A133,'Annex 1 LV, HV and UMS charges'!$A$13:$A$44,0)),IF(INDEX('Annex 4 LDNO charges'!$B$12:$B$202,MATCH($A133,'Annex 4 LDNO charges'!$A$12:$A$202,0))=0,"",INDEX('Annex 4 LDNO charges'!$B$12:$B$202,MATCH($A133,'Annex 4 LDNO charges'!$A$12:$A$202,0))))</f>
        <v>J51</v>
      </c>
      <c r="C133" s="199">
        <f>IFERROR(INDEX('Annex 1 LV, HV and UMS charges'!$C$13:$C$44,MATCH($A133,'Annex 1 LV, HV and UMS charges'!$A$13:$A$44,0)),INDEX('Annex 4 LDNO charges'!$C$12:$C$202,MATCH($A133,'Annex 4 LDNO charges'!$A$12:$A$202,0)))</f>
        <v>0</v>
      </c>
      <c r="D133" s="183"/>
      <c r="E133" s="206">
        <v>0</v>
      </c>
    </row>
    <row r="134" spans="1:5" ht="27.75" customHeight="1" x14ac:dyDescent="0.2">
      <c r="A134" s="167" t="s">
        <v>508</v>
      </c>
      <c r="B134" s="198" t="str">
        <f>IFERROR(INDEX('Annex 1 LV, HV and UMS charges'!$B$13:$B$44,MATCH($A134,'Annex 1 LV, HV and UMS charges'!$A$13:$A$44,0)),IF(INDEX('Annex 4 LDNO charges'!$B$12:$B$202,MATCH($A134,'Annex 4 LDNO charges'!$A$12:$A$202,0))=0,"",INDEX('Annex 4 LDNO charges'!$B$12:$B$202,MATCH($A134,'Annex 4 LDNO charges'!$A$12:$A$202,0))))</f>
        <v>J52</v>
      </c>
      <c r="C134" s="199">
        <f>IFERROR(INDEX('Annex 1 LV, HV and UMS charges'!$C$13:$C$44,MATCH($A134,'Annex 1 LV, HV and UMS charges'!$A$13:$A$44,0)),INDEX('Annex 4 LDNO charges'!$C$12:$C$202,MATCH($A134,'Annex 4 LDNO charges'!$A$12:$A$202,0)))</f>
        <v>0</v>
      </c>
      <c r="D134" s="183"/>
      <c r="E134" s="206">
        <v>0</v>
      </c>
    </row>
    <row r="135" spans="1:5" ht="27.75" customHeight="1" x14ac:dyDescent="0.2">
      <c r="A135" s="167" t="s">
        <v>509</v>
      </c>
      <c r="B135" s="198" t="str">
        <f>IFERROR(INDEX('Annex 1 LV, HV and UMS charges'!$B$13:$B$44,MATCH($A135,'Annex 1 LV, HV and UMS charges'!$A$13:$A$44,0)),IF(INDEX('Annex 4 LDNO charges'!$B$12:$B$202,MATCH($A135,'Annex 4 LDNO charges'!$A$12:$A$202,0))=0,"",INDEX('Annex 4 LDNO charges'!$B$12:$B$202,MATCH($A135,'Annex 4 LDNO charges'!$A$12:$A$202,0))))</f>
        <v>J53</v>
      </c>
      <c r="C135" s="199">
        <f>IFERROR(INDEX('Annex 1 LV, HV and UMS charges'!$C$13:$C$44,MATCH($A135,'Annex 1 LV, HV and UMS charges'!$A$13:$A$44,0)),INDEX('Annex 4 LDNO charges'!$C$12:$C$202,MATCH($A135,'Annex 4 LDNO charges'!$A$12:$A$202,0)))</f>
        <v>0</v>
      </c>
      <c r="D135" s="183"/>
      <c r="E135" s="206">
        <v>0</v>
      </c>
    </row>
    <row r="136" spans="1:5" ht="27.75" customHeight="1" x14ac:dyDescent="0.2">
      <c r="A136" s="167" t="s">
        <v>510</v>
      </c>
      <c r="B136" s="198" t="str">
        <f>IFERROR(INDEX('Annex 1 LV, HV and UMS charges'!$B$13:$B$44,MATCH($A136,'Annex 1 LV, HV and UMS charges'!$A$13:$A$44,0)),IF(INDEX('Annex 4 LDNO charges'!$B$12:$B$202,MATCH($A136,'Annex 4 LDNO charges'!$A$12:$A$202,0))=0,"",INDEX('Annex 4 LDNO charges'!$B$12:$B$202,MATCH($A136,'Annex 4 LDNO charges'!$A$12:$A$202,0))))</f>
        <v>J54</v>
      </c>
      <c r="C136" s="199">
        <f>IFERROR(INDEX('Annex 1 LV, HV and UMS charges'!$C$13:$C$44,MATCH($A136,'Annex 1 LV, HV and UMS charges'!$A$13:$A$44,0)),INDEX('Annex 4 LDNO charges'!$C$12:$C$202,MATCH($A136,'Annex 4 LDNO charges'!$A$12:$A$202,0)))</f>
        <v>0</v>
      </c>
      <c r="D136" s="183"/>
      <c r="E136" s="206">
        <v>0</v>
      </c>
    </row>
    <row r="137" spans="1:5" ht="27.75" customHeight="1" x14ac:dyDescent="0.2">
      <c r="A137" s="167" t="s">
        <v>511</v>
      </c>
      <c r="B137" s="198" t="str">
        <f>IFERROR(INDEX('Annex 1 LV, HV and UMS charges'!$B$13:$B$44,MATCH($A137,'Annex 1 LV, HV and UMS charges'!$A$13:$A$44,0)),IF(INDEX('Annex 4 LDNO charges'!$B$12:$B$202,MATCH($A137,'Annex 4 LDNO charges'!$A$12:$A$202,0))=0,"",INDEX('Annex 4 LDNO charges'!$B$12:$B$202,MATCH($A137,'Annex 4 LDNO charges'!$A$12:$A$202,0))))</f>
        <v>K50</v>
      </c>
      <c r="C137" s="199">
        <f>IFERROR(INDEX('Annex 1 LV, HV and UMS charges'!$C$13:$C$44,MATCH($A137,'Annex 1 LV, HV and UMS charges'!$A$13:$A$44,0)),INDEX('Annex 4 LDNO charges'!$C$12:$C$202,MATCH($A137,'Annex 4 LDNO charges'!$A$12:$A$202,0)))</f>
        <v>0</v>
      </c>
      <c r="D137" s="183"/>
      <c r="E137" s="206">
        <v>0</v>
      </c>
    </row>
    <row r="138" spans="1:5" ht="27.75" customHeight="1" x14ac:dyDescent="0.2">
      <c r="A138" s="167" t="s">
        <v>512</v>
      </c>
      <c r="B138" s="198" t="str">
        <f>IFERROR(INDEX('Annex 1 LV, HV and UMS charges'!$B$13:$B$44,MATCH($A138,'Annex 1 LV, HV and UMS charges'!$A$13:$A$44,0)),IF(INDEX('Annex 4 LDNO charges'!$B$12:$B$202,MATCH($A138,'Annex 4 LDNO charges'!$A$12:$A$202,0))=0,"",INDEX('Annex 4 LDNO charges'!$B$12:$B$202,MATCH($A138,'Annex 4 LDNO charges'!$A$12:$A$202,0))))</f>
        <v>K51</v>
      </c>
      <c r="C138" s="199">
        <f>IFERROR(INDEX('Annex 1 LV, HV and UMS charges'!$C$13:$C$44,MATCH($A138,'Annex 1 LV, HV and UMS charges'!$A$13:$A$44,0)),INDEX('Annex 4 LDNO charges'!$C$12:$C$202,MATCH($A138,'Annex 4 LDNO charges'!$A$12:$A$202,0)))</f>
        <v>0</v>
      </c>
      <c r="D138" s="183"/>
      <c r="E138" s="206">
        <v>0</v>
      </c>
    </row>
    <row r="139" spans="1:5" ht="27.75" customHeight="1" x14ac:dyDescent="0.2">
      <c r="A139" s="167" t="s">
        <v>513</v>
      </c>
      <c r="B139" s="198" t="str">
        <f>IFERROR(INDEX('Annex 1 LV, HV and UMS charges'!$B$13:$B$44,MATCH($A139,'Annex 1 LV, HV and UMS charges'!$A$13:$A$44,0)),IF(INDEX('Annex 4 LDNO charges'!$B$12:$B$202,MATCH($A139,'Annex 4 LDNO charges'!$A$12:$A$202,0))=0,"",INDEX('Annex 4 LDNO charges'!$B$12:$B$202,MATCH($A139,'Annex 4 LDNO charges'!$A$12:$A$202,0))))</f>
        <v>K52</v>
      </c>
      <c r="C139" s="199">
        <f>IFERROR(INDEX('Annex 1 LV, HV and UMS charges'!$C$13:$C$44,MATCH($A139,'Annex 1 LV, HV and UMS charges'!$A$13:$A$44,0)),INDEX('Annex 4 LDNO charges'!$C$12:$C$202,MATCH($A139,'Annex 4 LDNO charges'!$A$12:$A$202,0)))</f>
        <v>0</v>
      </c>
      <c r="D139" s="183"/>
      <c r="E139" s="206">
        <v>0</v>
      </c>
    </row>
    <row r="140" spans="1:5" ht="27.75" customHeight="1" x14ac:dyDescent="0.2">
      <c r="A140" s="167" t="s">
        <v>514</v>
      </c>
      <c r="B140" s="198" t="str">
        <f>IFERROR(INDEX('Annex 1 LV, HV and UMS charges'!$B$13:$B$44,MATCH($A140,'Annex 1 LV, HV and UMS charges'!$A$13:$A$44,0)),IF(INDEX('Annex 4 LDNO charges'!$B$12:$B$202,MATCH($A140,'Annex 4 LDNO charges'!$A$12:$A$202,0))=0,"",INDEX('Annex 4 LDNO charges'!$B$12:$B$202,MATCH($A140,'Annex 4 LDNO charges'!$A$12:$A$202,0))))</f>
        <v>K53</v>
      </c>
      <c r="C140" s="199">
        <f>IFERROR(INDEX('Annex 1 LV, HV and UMS charges'!$C$13:$C$44,MATCH($A140,'Annex 1 LV, HV and UMS charges'!$A$13:$A$44,0)),INDEX('Annex 4 LDNO charges'!$C$12:$C$202,MATCH($A140,'Annex 4 LDNO charges'!$A$12:$A$202,0)))</f>
        <v>0</v>
      </c>
      <c r="D140" s="183"/>
      <c r="E140" s="206">
        <v>0</v>
      </c>
    </row>
    <row r="141" spans="1:5" ht="27.75" customHeight="1" x14ac:dyDescent="0.2">
      <c r="A141" s="167" t="s">
        <v>515</v>
      </c>
      <c r="B141" s="198" t="str">
        <f>IFERROR(INDEX('Annex 1 LV, HV and UMS charges'!$B$13:$B$44,MATCH($A141,'Annex 1 LV, HV and UMS charges'!$A$13:$A$44,0)),IF(INDEX('Annex 4 LDNO charges'!$B$12:$B$202,MATCH($A141,'Annex 4 LDNO charges'!$A$12:$A$202,0))=0,"",INDEX('Annex 4 LDNO charges'!$B$12:$B$202,MATCH($A141,'Annex 4 LDNO charges'!$A$12:$A$202,0))))</f>
        <v>K54</v>
      </c>
      <c r="C141" s="199">
        <f>IFERROR(INDEX('Annex 1 LV, HV and UMS charges'!$C$13:$C$44,MATCH($A141,'Annex 1 LV, HV and UMS charges'!$A$13:$A$44,0)),INDEX('Annex 4 LDNO charges'!$C$12:$C$202,MATCH($A141,'Annex 4 LDNO charges'!$A$12:$A$202,0)))</f>
        <v>0</v>
      </c>
      <c r="D141" s="183"/>
      <c r="E141" s="206">
        <v>0</v>
      </c>
    </row>
    <row r="142" spans="1:5" ht="27.75" customHeight="1" x14ac:dyDescent="0.2">
      <c r="A142" s="167" t="s">
        <v>620</v>
      </c>
      <c r="B142" s="198" t="str">
        <f>IFERROR(INDEX('Annex 1 LV, HV and UMS charges'!$B$13:$B$44,MATCH($A142,'Annex 1 LV, HV and UMS charges'!$A$13:$A$44,0)),IF(INDEX('Annex 4 LDNO charges'!$B$12:$B$202,MATCH($A142,'Annex 4 LDNO charges'!$A$12:$A$202,0))=0,"",INDEX('Annex 4 LDNO charges'!$B$12:$B$202,MATCH($A142,'Annex 4 LDNO charges'!$A$12:$A$202,0))))</f>
        <v>A60</v>
      </c>
      <c r="C142" s="199" t="str">
        <f>IFERROR(INDEX('Annex 1 LV, HV and UMS charges'!$C$13:$C$44,MATCH($A142,'Annex 1 LV, HV and UMS charges'!$A$13:$A$44,0)),INDEX('Annex 4 LDNO charges'!$C$12:$C$202,MATCH($A142,'Annex 4 LDNO charges'!$A$12:$A$202,0)))</f>
        <v>0, 1, 2</v>
      </c>
      <c r="D142" s="206">
        <v>0</v>
      </c>
      <c r="E142" s="206">
        <v>0</v>
      </c>
    </row>
    <row r="143" spans="1:5" ht="27.75" customHeight="1" x14ac:dyDescent="0.2">
      <c r="A143" s="167" t="s">
        <v>621</v>
      </c>
      <c r="B143" s="198" t="str">
        <f>IFERROR(INDEX('Annex 1 LV, HV and UMS charges'!$B$13:$B$44,MATCH($A143,'Annex 1 LV, HV and UMS charges'!$A$13:$A$44,0)),IF(INDEX('Annex 4 LDNO charges'!$B$12:$B$202,MATCH($A143,'Annex 4 LDNO charges'!$A$12:$A$202,0))=0,"",INDEX('Annex 4 LDNO charges'!$B$12:$B$202,MATCH($A143,'Annex 4 LDNO charges'!$A$12:$A$202,0))))</f>
        <v>C60</v>
      </c>
      <c r="C143" s="199" t="str">
        <f>IFERROR(INDEX('Annex 1 LV, HV and UMS charges'!$C$13:$C$44,MATCH($A143,'Annex 1 LV, HV and UMS charges'!$A$13:$A$44,0)),INDEX('Annex 4 LDNO charges'!$C$12:$C$202,MATCH($A143,'Annex 4 LDNO charges'!$A$12:$A$202,0)))</f>
        <v>0, 3, 4, 5-8</v>
      </c>
      <c r="D143" s="183"/>
      <c r="E143" s="206">
        <v>0</v>
      </c>
    </row>
    <row r="144" spans="1:5" ht="27.75" customHeight="1" x14ac:dyDescent="0.2">
      <c r="A144" s="167" t="s">
        <v>622</v>
      </c>
      <c r="B144" s="198" t="str">
        <f>IFERROR(INDEX('Annex 1 LV, HV and UMS charges'!$B$13:$B$44,MATCH($A144,'Annex 1 LV, HV and UMS charges'!$A$13:$A$44,0)),IF(INDEX('Annex 4 LDNO charges'!$B$12:$B$202,MATCH($A144,'Annex 4 LDNO charges'!$A$12:$A$202,0))=0,"",INDEX('Annex 4 LDNO charges'!$B$12:$B$202,MATCH($A144,'Annex 4 LDNO charges'!$A$12:$A$202,0))))</f>
        <v>C61</v>
      </c>
      <c r="C144" s="199" t="str">
        <f>IFERROR(INDEX('Annex 1 LV, HV and UMS charges'!$C$13:$C$44,MATCH($A144,'Annex 1 LV, HV and UMS charges'!$A$13:$A$44,0)),INDEX('Annex 4 LDNO charges'!$C$12:$C$202,MATCH($A144,'Annex 4 LDNO charges'!$A$12:$A$202,0)))</f>
        <v>0, 3, 4, 5-8</v>
      </c>
      <c r="D144" s="183"/>
      <c r="E144" s="206">
        <v>0</v>
      </c>
    </row>
    <row r="145" spans="1:5" ht="27.75" customHeight="1" x14ac:dyDescent="0.2">
      <c r="A145" s="167" t="s">
        <v>623</v>
      </c>
      <c r="B145" s="198" t="str">
        <f>IFERROR(INDEX('Annex 1 LV, HV and UMS charges'!$B$13:$B$44,MATCH($A145,'Annex 1 LV, HV and UMS charges'!$A$13:$A$44,0)),IF(INDEX('Annex 4 LDNO charges'!$B$12:$B$202,MATCH($A145,'Annex 4 LDNO charges'!$A$12:$A$202,0))=0,"",INDEX('Annex 4 LDNO charges'!$B$12:$B$202,MATCH($A145,'Annex 4 LDNO charges'!$A$12:$A$202,0))))</f>
        <v>C62</v>
      </c>
      <c r="C145" s="199" t="str">
        <f>IFERROR(INDEX('Annex 1 LV, HV and UMS charges'!$C$13:$C$44,MATCH($A145,'Annex 1 LV, HV and UMS charges'!$A$13:$A$44,0)),INDEX('Annex 4 LDNO charges'!$C$12:$C$202,MATCH($A145,'Annex 4 LDNO charges'!$A$12:$A$202,0)))</f>
        <v>0, 3, 4, 5-8</v>
      </c>
      <c r="D145" s="183"/>
      <c r="E145" s="206">
        <v>0</v>
      </c>
    </row>
    <row r="146" spans="1:5" ht="27.75" customHeight="1" x14ac:dyDescent="0.2">
      <c r="A146" s="167" t="s">
        <v>624</v>
      </c>
      <c r="B146" s="198" t="str">
        <f>IFERROR(INDEX('Annex 1 LV, HV and UMS charges'!$B$13:$B$44,MATCH($A146,'Annex 1 LV, HV and UMS charges'!$A$13:$A$44,0)),IF(INDEX('Annex 4 LDNO charges'!$B$12:$B$202,MATCH($A146,'Annex 4 LDNO charges'!$A$12:$A$202,0))=0,"",INDEX('Annex 4 LDNO charges'!$B$12:$B$202,MATCH($A146,'Annex 4 LDNO charges'!$A$12:$A$202,0))))</f>
        <v>C63</v>
      </c>
      <c r="C146" s="199" t="str">
        <f>IFERROR(INDEX('Annex 1 LV, HV and UMS charges'!$C$13:$C$44,MATCH($A146,'Annex 1 LV, HV and UMS charges'!$A$13:$A$44,0)),INDEX('Annex 4 LDNO charges'!$C$12:$C$202,MATCH($A146,'Annex 4 LDNO charges'!$A$12:$A$202,0)))</f>
        <v>0, 3, 4, 5-8</v>
      </c>
      <c r="D146" s="183"/>
      <c r="E146" s="206">
        <v>0</v>
      </c>
    </row>
    <row r="147" spans="1:5" ht="27.75" customHeight="1" x14ac:dyDescent="0.2">
      <c r="A147" s="167" t="s">
        <v>625</v>
      </c>
      <c r="B147" s="198" t="str">
        <f>IFERROR(INDEX('Annex 1 LV, HV and UMS charges'!$B$13:$B$44,MATCH($A147,'Annex 1 LV, HV and UMS charges'!$A$13:$A$44,0)),IF(INDEX('Annex 4 LDNO charges'!$B$12:$B$202,MATCH($A147,'Annex 4 LDNO charges'!$A$12:$A$202,0))=0,"",INDEX('Annex 4 LDNO charges'!$B$12:$B$202,MATCH($A147,'Annex 4 LDNO charges'!$A$12:$A$202,0))))</f>
        <v>C64</v>
      </c>
      <c r="C147" s="199" t="str">
        <f>IFERROR(INDEX('Annex 1 LV, HV and UMS charges'!$C$13:$C$44,MATCH($A147,'Annex 1 LV, HV and UMS charges'!$A$13:$A$44,0)),INDEX('Annex 4 LDNO charges'!$C$12:$C$202,MATCH($A147,'Annex 4 LDNO charges'!$A$12:$A$202,0)))</f>
        <v>0, 3, 4, 5-8</v>
      </c>
      <c r="D147" s="183"/>
      <c r="E147" s="206">
        <v>0</v>
      </c>
    </row>
    <row r="148" spans="1:5" ht="27.75" customHeight="1" x14ac:dyDescent="0.2">
      <c r="A148" s="167" t="s">
        <v>486</v>
      </c>
      <c r="B148" s="198" t="str">
        <f>IFERROR(INDEX('Annex 1 LV, HV and UMS charges'!$B$13:$B$44,MATCH($A148,'Annex 1 LV, HV and UMS charges'!$A$13:$A$44,0)),IF(INDEX('Annex 4 LDNO charges'!$B$12:$B$202,MATCH($A148,'Annex 4 LDNO charges'!$A$12:$A$202,0))=0,"",INDEX('Annex 4 LDNO charges'!$B$12:$B$202,MATCH($A148,'Annex 4 LDNO charges'!$A$12:$A$202,0))))</f>
        <v>E60</v>
      </c>
      <c r="C148" s="199">
        <f>IFERROR(INDEX('Annex 1 LV, HV and UMS charges'!$C$13:$C$44,MATCH($A148,'Annex 1 LV, HV and UMS charges'!$A$13:$A$44,0)),INDEX('Annex 4 LDNO charges'!$C$12:$C$202,MATCH($A148,'Annex 4 LDNO charges'!$A$12:$A$202,0)))</f>
        <v>0</v>
      </c>
      <c r="D148" s="183"/>
      <c r="E148" s="206">
        <v>0</v>
      </c>
    </row>
    <row r="149" spans="1:5" ht="27.75" customHeight="1" x14ac:dyDescent="0.2">
      <c r="A149" s="167" t="s">
        <v>487</v>
      </c>
      <c r="B149" s="198" t="str">
        <f>IFERROR(INDEX('Annex 1 LV, HV and UMS charges'!$B$13:$B$44,MATCH($A149,'Annex 1 LV, HV and UMS charges'!$A$13:$A$44,0)),IF(INDEX('Annex 4 LDNO charges'!$B$12:$B$202,MATCH($A149,'Annex 4 LDNO charges'!$A$12:$A$202,0))=0,"",INDEX('Annex 4 LDNO charges'!$B$12:$B$202,MATCH($A149,'Annex 4 LDNO charges'!$A$12:$A$202,0))))</f>
        <v>E61</v>
      </c>
      <c r="C149" s="199">
        <f>IFERROR(INDEX('Annex 1 LV, HV and UMS charges'!$C$13:$C$44,MATCH($A149,'Annex 1 LV, HV and UMS charges'!$A$13:$A$44,0)),INDEX('Annex 4 LDNO charges'!$C$12:$C$202,MATCH($A149,'Annex 4 LDNO charges'!$A$12:$A$202,0)))</f>
        <v>0</v>
      </c>
      <c r="D149" s="183"/>
      <c r="E149" s="206">
        <v>0</v>
      </c>
    </row>
    <row r="150" spans="1:5" ht="27.75" customHeight="1" x14ac:dyDescent="0.2">
      <c r="A150" s="167" t="s">
        <v>488</v>
      </c>
      <c r="B150" s="198" t="str">
        <f>IFERROR(INDEX('Annex 1 LV, HV and UMS charges'!$B$13:$B$44,MATCH($A150,'Annex 1 LV, HV and UMS charges'!$A$13:$A$44,0)),IF(INDEX('Annex 4 LDNO charges'!$B$12:$B$202,MATCH($A150,'Annex 4 LDNO charges'!$A$12:$A$202,0))=0,"",INDEX('Annex 4 LDNO charges'!$B$12:$B$202,MATCH($A150,'Annex 4 LDNO charges'!$A$12:$A$202,0))))</f>
        <v>E62</v>
      </c>
      <c r="C150" s="199">
        <f>IFERROR(INDEX('Annex 1 LV, HV and UMS charges'!$C$13:$C$44,MATCH($A150,'Annex 1 LV, HV and UMS charges'!$A$13:$A$44,0)),INDEX('Annex 4 LDNO charges'!$C$12:$C$202,MATCH($A150,'Annex 4 LDNO charges'!$A$12:$A$202,0)))</f>
        <v>0</v>
      </c>
      <c r="D150" s="183"/>
      <c r="E150" s="206">
        <v>0</v>
      </c>
    </row>
    <row r="151" spans="1:5" ht="27.75" customHeight="1" x14ac:dyDescent="0.2">
      <c r="A151" s="167" t="s">
        <v>489</v>
      </c>
      <c r="B151" s="198" t="str">
        <f>IFERROR(INDEX('Annex 1 LV, HV and UMS charges'!$B$13:$B$44,MATCH($A151,'Annex 1 LV, HV and UMS charges'!$A$13:$A$44,0)),IF(INDEX('Annex 4 LDNO charges'!$B$12:$B$202,MATCH($A151,'Annex 4 LDNO charges'!$A$12:$A$202,0))=0,"",INDEX('Annex 4 LDNO charges'!$B$12:$B$202,MATCH($A151,'Annex 4 LDNO charges'!$A$12:$A$202,0))))</f>
        <v>E63</v>
      </c>
      <c r="C151" s="199">
        <f>IFERROR(INDEX('Annex 1 LV, HV and UMS charges'!$C$13:$C$44,MATCH($A151,'Annex 1 LV, HV and UMS charges'!$A$13:$A$44,0)),INDEX('Annex 4 LDNO charges'!$C$12:$C$202,MATCH($A151,'Annex 4 LDNO charges'!$A$12:$A$202,0)))</f>
        <v>0</v>
      </c>
      <c r="D151" s="183"/>
      <c r="E151" s="206">
        <v>0</v>
      </c>
    </row>
    <row r="152" spans="1:5" ht="27.75" customHeight="1" x14ac:dyDescent="0.2">
      <c r="A152" s="167" t="s">
        <v>490</v>
      </c>
      <c r="B152" s="198" t="str">
        <f>IFERROR(INDEX('Annex 1 LV, HV and UMS charges'!$B$13:$B$44,MATCH($A152,'Annex 1 LV, HV and UMS charges'!$A$13:$A$44,0)),IF(INDEX('Annex 4 LDNO charges'!$B$12:$B$202,MATCH($A152,'Annex 4 LDNO charges'!$A$12:$A$202,0))=0,"",INDEX('Annex 4 LDNO charges'!$B$12:$B$202,MATCH($A152,'Annex 4 LDNO charges'!$A$12:$A$202,0))))</f>
        <v>E64</v>
      </c>
      <c r="C152" s="199">
        <f>IFERROR(INDEX('Annex 1 LV, HV and UMS charges'!$C$13:$C$44,MATCH($A152,'Annex 1 LV, HV and UMS charges'!$A$13:$A$44,0)),INDEX('Annex 4 LDNO charges'!$C$12:$C$202,MATCH($A152,'Annex 4 LDNO charges'!$A$12:$A$202,0)))</f>
        <v>0</v>
      </c>
      <c r="D152" s="183"/>
      <c r="E152" s="206">
        <v>0</v>
      </c>
    </row>
    <row r="153" spans="1:5" ht="27.75" customHeight="1" x14ac:dyDescent="0.2">
      <c r="A153" s="167" t="s">
        <v>491</v>
      </c>
      <c r="B153" s="198" t="str">
        <f>IFERROR(INDEX('Annex 1 LV, HV and UMS charges'!$B$13:$B$44,MATCH($A153,'Annex 1 LV, HV and UMS charges'!$A$13:$A$44,0)),IF(INDEX('Annex 4 LDNO charges'!$B$12:$B$202,MATCH($A153,'Annex 4 LDNO charges'!$A$12:$A$202,0))=0,"",INDEX('Annex 4 LDNO charges'!$B$12:$B$202,MATCH($A153,'Annex 4 LDNO charges'!$A$12:$A$202,0))))</f>
        <v>J60</v>
      </c>
      <c r="C153" s="199">
        <f>IFERROR(INDEX('Annex 1 LV, HV and UMS charges'!$C$13:$C$44,MATCH($A153,'Annex 1 LV, HV and UMS charges'!$A$13:$A$44,0)),INDEX('Annex 4 LDNO charges'!$C$12:$C$202,MATCH($A153,'Annex 4 LDNO charges'!$A$12:$A$202,0)))</f>
        <v>0</v>
      </c>
      <c r="D153" s="183"/>
      <c r="E153" s="206">
        <v>0</v>
      </c>
    </row>
    <row r="154" spans="1:5" ht="27.75" customHeight="1" x14ac:dyDescent="0.2">
      <c r="A154" s="167" t="s">
        <v>492</v>
      </c>
      <c r="B154" s="198" t="str">
        <f>IFERROR(INDEX('Annex 1 LV, HV and UMS charges'!$B$13:$B$44,MATCH($A154,'Annex 1 LV, HV and UMS charges'!$A$13:$A$44,0)),IF(INDEX('Annex 4 LDNO charges'!$B$12:$B$202,MATCH($A154,'Annex 4 LDNO charges'!$A$12:$A$202,0))=0,"",INDEX('Annex 4 LDNO charges'!$B$12:$B$202,MATCH($A154,'Annex 4 LDNO charges'!$A$12:$A$202,0))))</f>
        <v>J61</v>
      </c>
      <c r="C154" s="199">
        <f>IFERROR(INDEX('Annex 1 LV, HV and UMS charges'!$C$13:$C$44,MATCH($A154,'Annex 1 LV, HV and UMS charges'!$A$13:$A$44,0)),INDEX('Annex 4 LDNO charges'!$C$12:$C$202,MATCH($A154,'Annex 4 LDNO charges'!$A$12:$A$202,0)))</f>
        <v>0</v>
      </c>
      <c r="D154" s="183"/>
      <c r="E154" s="206">
        <v>0</v>
      </c>
    </row>
    <row r="155" spans="1:5" ht="27.75" customHeight="1" x14ac:dyDescent="0.2">
      <c r="A155" s="167" t="s">
        <v>493</v>
      </c>
      <c r="B155" s="198" t="str">
        <f>IFERROR(INDEX('Annex 1 LV, HV and UMS charges'!$B$13:$B$44,MATCH($A155,'Annex 1 LV, HV and UMS charges'!$A$13:$A$44,0)),IF(INDEX('Annex 4 LDNO charges'!$B$12:$B$202,MATCH($A155,'Annex 4 LDNO charges'!$A$12:$A$202,0))=0,"",INDEX('Annex 4 LDNO charges'!$B$12:$B$202,MATCH($A155,'Annex 4 LDNO charges'!$A$12:$A$202,0))))</f>
        <v>J62</v>
      </c>
      <c r="C155" s="199">
        <f>IFERROR(INDEX('Annex 1 LV, HV and UMS charges'!$C$13:$C$44,MATCH($A155,'Annex 1 LV, HV and UMS charges'!$A$13:$A$44,0)),INDEX('Annex 4 LDNO charges'!$C$12:$C$202,MATCH($A155,'Annex 4 LDNO charges'!$A$12:$A$202,0)))</f>
        <v>0</v>
      </c>
      <c r="D155" s="183"/>
      <c r="E155" s="206">
        <v>0</v>
      </c>
    </row>
    <row r="156" spans="1:5" ht="27.75" customHeight="1" x14ac:dyDescent="0.2">
      <c r="A156" s="167" t="s">
        <v>494</v>
      </c>
      <c r="B156" s="198" t="str">
        <f>IFERROR(INDEX('Annex 1 LV, HV and UMS charges'!$B$13:$B$44,MATCH($A156,'Annex 1 LV, HV and UMS charges'!$A$13:$A$44,0)),IF(INDEX('Annex 4 LDNO charges'!$B$12:$B$202,MATCH($A156,'Annex 4 LDNO charges'!$A$12:$A$202,0))=0,"",INDEX('Annex 4 LDNO charges'!$B$12:$B$202,MATCH($A156,'Annex 4 LDNO charges'!$A$12:$A$202,0))))</f>
        <v>J63</v>
      </c>
      <c r="C156" s="199">
        <f>IFERROR(INDEX('Annex 1 LV, HV and UMS charges'!$C$13:$C$44,MATCH($A156,'Annex 1 LV, HV and UMS charges'!$A$13:$A$44,0)),INDEX('Annex 4 LDNO charges'!$C$12:$C$202,MATCH($A156,'Annex 4 LDNO charges'!$A$12:$A$202,0)))</f>
        <v>0</v>
      </c>
      <c r="D156" s="183"/>
      <c r="E156" s="206">
        <v>0</v>
      </c>
    </row>
    <row r="157" spans="1:5" ht="27.75" customHeight="1" x14ac:dyDescent="0.2">
      <c r="A157" s="167" t="s">
        <v>495</v>
      </c>
      <c r="B157" s="198" t="str">
        <f>IFERROR(INDEX('Annex 1 LV, HV and UMS charges'!$B$13:$B$44,MATCH($A157,'Annex 1 LV, HV and UMS charges'!$A$13:$A$44,0)),IF(INDEX('Annex 4 LDNO charges'!$B$12:$B$202,MATCH($A157,'Annex 4 LDNO charges'!$A$12:$A$202,0))=0,"",INDEX('Annex 4 LDNO charges'!$B$12:$B$202,MATCH($A157,'Annex 4 LDNO charges'!$A$12:$A$202,0))))</f>
        <v>J64</v>
      </c>
      <c r="C157" s="199">
        <f>IFERROR(INDEX('Annex 1 LV, HV and UMS charges'!$C$13:$C$44,MATCH($A157,'Annex 1 LV, HV and UMS charges'!$A$13:$A$44,0)),INDEX('Annex 4 LDNO charges'!$C$12:$C$202,MATCH($A157,'Annex 4 LDNO charges'!$A$12:$A$202,0)))</f>
        <v>0</v>
      </c>
      <c r="D157" s="183"/>
      <c r="E157" s="206">
        <v>0</v>
      </c>
    </row>
    <row r="158" spans="1:5" ht="27.75" customHeight="1" x14ac:dyDescent="0.2">
      <c r="A158" s="167" t="s">
        <v>496</v>
      </c>
      <c r="B158" s="198" t="str">
        <f>IFERROR(INDEX('Annex 1 LV, HV and UMS charges'!$B$13:$B$44,MATCH($A158,'Annex 1 LV, HV and UMS charges'!$A$13:$A$44,0)),IF(INDEX('Annex 4 LDNO charges'!$B$12:$B$202,MATCH($A158,'Annex 4 LDNO charges'!$A$12:$A$202,0))=0,"",INDEX('Annex 4 LDNO charges'!$B$12:$B$202,MATCH($A158,'Annex 4 LDNO charges'!$A$12:$A$202,0))))</f>
        <v>K60</v>
      </c>
      <c r="C158" s="199">
        <f>IFERROR(INDEX('Annex 1 LV, HV and UMS charges'!$C$13:$C$44,MATCH($A158,'Annex 1 LV, HV and UMS charges'!$A$13:$A$44,0)),INDEX('Annex 4 LDNO charges'!$C$12:$C$202,MATCH($A158,'Annex 4 LDNO charges'!$A$12:$A$202,0)))</f>
        <v>0</v>
      </c>
      <c r="D158" s="183"/>
      <c r="E158" s="206">
        <v>0</v>
      </c>
    </row>
    <row r="159" spans="1:5" ht="27.75" customHeight="1" x14ac:dyDescent="0.2">
      <c r="A159" s="167" t="s">
        <v>497</v>
      </c>
      <c r="B159" s="198" t="str">
        <f>IFERROR(INDEX('Annex 1 LV, HV and UMS charges'!$B$13:$B$44,MATCH($A159,'Annex 1 LV, HV and UMS charges'!$A$13:$A$44,0)),IF(INDEX('Annex 4 LDNO charges'!$B$12:$B$202,MATCH($A159,'Annex 4 LDNO charges'!$A$12:$A$202,0))=0,"",INDEX('Annex 4 LDNO charges'!$B$12:$B$202,MATCH($A159,'Annex 4 LDNO charges'!$A$12:$A$202,0))))</f>
        <v>K61</v>
      </c>
      <c r="C159" s="199">
        <f>IFERROR(INDEX('Annex 1 LV, HV and UMS charges'!$C$13:$C$44,MATCH($A159,'Annex 1 LV, HV and UMS charges'!$A$13:$A$44,0)),INDEX('Annex 4 LDNO charges'!$C$12:$C$202,MATCH($A159,'Annex 4 LDNO charges'!$A$12:$A$202,0)))</f>
        <v>0</v>
      </c>
      <c r="D159" s="183"/>
      <c r="E159" s="206">
        <v>0</v>
      </c>
    </row>
    <row r="160" spans="1:5" ht="27.75" customHeight="1" x14ac:dyDescent="0.2">
      <c r="A160" s="167" t="s">
        <v>498</v>
      </c>
      <c r="B160" s="198" t="str">
        <f>IFERROR(INDEX('Annex 1 LV, HV and UMS charges'!$B$13:$B$44,MATCH($A160,'Annex 1 LV, HV and UMS charges'!$A$13:$A$44,0)),IF(INDEX('Annex 4 LDNO charges'!$B$12:$B$202,MATCH($A160,'Annex 4 LDNO charges'!$A$12:$A$202,0))=0,"",INDEX('Annex 4 LDNO charges'!$B$12:$B$202,MATCH($A160,'Annex 4 LDNO charges'!$A$12:$A$202,0))))</f>
        <v>K62</v>
      </c>
      <c r="C160" s="199">
        <f>IFERROR(INDEX('Annex 1 LV, HV and UMS charges'!$C$13:$C$44,MATCH($A160,'Annex 1 LV, HV and UMS charges'!$A$13:$A$44,0)),INDEX('Annex 4 LDNO charges'!$C$12:$C$202,MATCH($A160,'Annex 4 LDNO charges'!$A$12:$A$202,0)))</f>
        <v>0</v>
      </c>
      <c r="D160" s="183"/>
      <c r="E160" s="206">
        <v>0</v>
      </c>
    </row>
    <row r="161" spans="1:5" ht="27.75" customHeight="1" x14ac:dyDescent="0.2">
      <c r="A161" s="167" t="s">
        <v>499</v>
      </c>
      <c r="B161" s="198" t="str">
        <f>IFERROR(INDEX('Annex 1 LV, HV and UMS charges'!$B$13:$B$44,MATCH($A161,'Annex 1 LV, HV and UMS charges'!$A$13:$A$44,0)),IF(INDEX('Annex 4 LDNO charges'!$B$12:$B$202,MATCH($A161,'Annex 4 LDNO charges'!$A$12:$A$202,0))=0,"",INDEX('Annex 4 LDNO charges'!$B$12:$B$202,MATCH($A161,'Annex 4 LDNO charges'!$A$12:$A$202,0))))</f>
        <v>K63</v>
      </c>
      <c r="C161" s="199">
        <f>IFERROR(INDEX('Annex 1 LV, HV and UMS charges'!$C$13:$C$44,MATCH($A161,'Annex 1 LV, HV and UMS charges'!$A$13:$A$44,0)),INDEX('Annex 4 LDNO charges'!$C$12:$C$202,MATCH($A161,'Annex 4 LDNO charges'!$A$12:$A$202,0)))</f>
        <v>0</v>
      </c>
      <c r="D161" s="183"/>
      <c r="E161" s="206">
        <v>0</v>
      </c>
    </row>
    <row r="162" spans="1:5" ht="27.75" customHeight="1" x14ac:dyDescent="0.2">
      <c r="A162" s="167" t="s">
        <v>500</v>
      </c>
      <c r="B162" s="198" t="str">
        <f>IFERROR(INDEX('Annex 1 LV, HV and UMS charges'!$B$13:$B$44,MATCH($A162,'Annex 1 LV, HV and UMS charges'!$A$13:$A$44,0)),IF(INDEX('Annex 4 LDNO charges'!$B$12:$B$202,MATCH($A162,'Annex 4 LDNO charges'!$A$12:$A$202,0))=0,"",INDEX('Annex 4 LDNO charges'!$B$12:$B$202,MATCH($A162,'Annex 4 LDNO charges'!$A$12:$A$202,0))))</f>
        <v>K64</v>
      </c>
      <c r="C162" s="199">
        <f>IFERROR(INDEX('Annex 1 LV, HV and UMS charges'!$C$13:$C$44,MATCH($A162,'Annex 1 LV, HV and UMS charges'!$A$13:$A$44,0)),INDEX('Annex 4 LDNO charges'!$C$12:$C$202,MATCH($A162,'Annex 4 LDNO charges'!$A$12:$A$202,0)))</f>
        <v>0</v>
      </c>
      <c r="D162" s="183"/>
      <c r="E162" s="206">
        <v>0</v>
      </c>
    </row>
    <row r="163" spans="1:5" ht="27.75" customHeight="1" x14ac:dyDescent="0.2">
      <c r="A163" s="2" t="s">
        <v>664</v>
      </c>
      <c r="B163" s="2"/>
      <c r="C163" s="3"/>
    </row>
    <row r="164" spans="1:5" ht="27.75" customHeight="1" x14ac:dyDescent="0.2">
      <c r="A164" s="2" t="s">
        <v>665</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8" fitToHeight="10" orientation="portrait" r:id="rId1"/>
  <headerFooter scaleWithDoc="0">
    <oddHeader>&amp;L&amp;"Arial,Bold"
&amp;"Arial,Regular"Annex 7&amp;"Arial,Bold" &amp;"Arial,Regular"- Schedule of Charges to recover Excess Supplier of Last Resort pass-through costs</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D303"/>
  <sheetViews>
    <sheetView zoomScale="90" zoomScaleNormal="90" zoomScaleSheetLayoutView="100" workbookViewId="0"/>
  </sheetViews>
  <sheetFormatPr defaultColWidth="9.140625" defaultRowHeight="27.75" customHeight="1" x14ac:dyDescent="0.2"/>
  <cols>
    <col min="1" max="1" width="18.85546875" style="2" bestFit="1" customWidth="1"/>
    <col min="2" max="2" width="48.5703125" style="2" customWidth="1"/>
    <col min="3" max="4" width="23.7109375" style="3" customWidth="1"/>
    <col min="5" max="16384" width="9.140625" style="2"/>
  </cols>
  <sheetData>
    <row r="1" spans="1:4" ht="27.75" customHeight="1" x14ac:dyDescent="0.2">
      <c r="A1" s="13" t="s">
        <v>16</v>
      </c>
      <c r="B1" s="3"/>
      <c r="C1" s="2"/>
    </row>
    <row r="2" spans="1:4" s="11" customFormat="1" ht="22.5" customHeight="1" x14ac:dyDescent="0.2">
      <c r="A2" s="251" t="str">
        <f>Overview!B4&amp; " - Effective from "&amp;Overview!D4&amp;" - "&amp;Overview!E4&amp;" Nodal/Zonal charges"</f>
        <v>London Power Networks - Effective from 1 April 2026 - Final Nodal/Zonal charges</v>
      </c>
      <c r="B2" s="252"/>
      <c r="C2" s="252"/>
      <c r="D2" s="253"/>
    </row>
    <row r="3" spans="1:4" s="11" customFormat="1" ht="8.25" customHeight="1" x14ac:dyDescent="0.2"/>
    <row r="4" spans="1:4" ht="60.75" customHeight="1" x14ac:dyDescent="0.2">
      <c r="A4" s="20" t="s">
        <v>45</v>
      </c>
      <c r="B4" s="20" t="s">
        <v>0</v>
      </c>
      <c r="C4" s="20" t="s">
        <v>29</v>
      </c>
      <c r="D4" s="20" t="s">
        <v>30</v>
      </c>
    </row>
    <row r="5" spans="1:4" ht="18.75" customHeight="1" x14ac:dyDescent="0.2">
      <c r="A5" s="7" t="s">
        <v>1002</v>
      </c>
      <c r="B5" s="8" t="s">
        <v>1003</v>
      </c>
      <c r="C5" s="191">
        <v>5.855897394428708</v>
      </c>
      <c r="D5" s="191">
        <v>1.7400542629488385E-3</v>
      </c>
    </row>
    <row r="6" spans="1:4" ht="18.75" customHeight="1" x14ac:dyDescent="0.2">
      <c r="A6" s="7" t="s">
        <v>1004</v>
      </c>
      <c r="B6" s="8" t="s">
        <v>1003</v>
      </c>
      <c r="C6" s="191">
        <v>0.66724961819937512</v>
      </c>
      <c r="D6" s="191">
        <v>-2.7367533196155256E-4</v>
      </c>
    </row>
    <row r="7" spans="1:4" ht="18.75" customHeight="1" x14ac:dyDescent="0.2">
      <c r="A7" s="7" t="s">
        <v>1005</v>
      </c>
      <c r="B7" s="8" t="s">
        <v>1006</v>
      </c>
      <c r="C7" s="191">
        <v>2.422053759911563</v>
      </c>
      <c r="D7" s="191">
        <v>-1.9590758727446833E-4</v>
      </c>
    </row>
    <row r="8" spans="1:4" ht="18.75" customHeight="1" x14ac:dyDescent="0.2">
      <c r="A8" s="7" t="s">
        <v>1007</v>
      </c>
      <c r="B8" s="8" t="s">
        <v>1008</v>
      </c>
      <c r="C8" s="191">
        <v>0</v>
      </c>
      <c r="D8" s="191">
        <v>0</v>
      </c>
    </row>
    <row r="9" spans="1:4" ht="18.75" customHeight="1" x14ac:dyDescent="0.2">
      <c r="A9" s="7" t="s">
        <v>1009</v>
      </c>
      <c r="B9" s="8" t="s">
        <v>1010</v>
      </c>
      <c r="C9" s="191">
        <v>0</v>
      </c>
      <c r="D9" s="191">
        <v>7.9482073401227413E-3</v>
      </c>
    </row>
    <row r="10" spans="1:4" ht="18.75" customHeight="1" x14ac:dyDescent="0.2">
      <c r="A10" s="7" t="s">
        <v>1011</v>
      </c>
      <c r="B10" s="8" t="s">
        <v>1010</v>
      </c>
      <c r="C10" s="191">
        <v>0</v>
      </c>
      <c r="D10" s="191">
        <v>4.7963578403767675E-3</v>
      </c>
    </row>
    <row r="11" spans="1:4" ht="18.75" customHeight="1" x14ac:dyDescent="0.2">
      <c r="A11" s="7" t="s">
        <v>1012</v>
      </c>
      <c r="B11" s="8" t="s">
        <v>1013</v>
      </c>
      <c r="C11" s="191">
        <v>3.454674810601392</v>
      </c>
      <c r="D11" s="191">
        <v>12.753246970952134</v>
      </c>
    </row>
    <row r="12" spans="1:4" ht="18.75" customHeight="1" x14ac:dyDescent="0.2">
      <c r="A12" s="7" t="s">
        <v>1014</v>
      </c>
      <c r="B12" s="8" t="s">
        <v>1013</v>
      </c>
      <c r="C12" s="191">
        <v>2.1446989775277521</v>
      </c>
      <c r="D12" s="191">
        <v>7.8899293531048329</v>
      </c>
    </row>
    <row r="13" spans="1:4" ht="18.75" customHeight="1" x14ac:dyDescent="0.2">
      <c r="A13" s="7" t="s">
        <v>1015</v>
      </c>
      <c r="B13" s="8" t="s">
        <v>1016</v>
      </c>
      <c r="C13" s="191">
        <v>0</v>
      </c>
      <c r="D13" s="191">
        <v>0.28476060383766411</v>
      </c>
    </row>
    <row r="14" spans="1:4" ht="18.75" customHeight="1" x14ac:dyDescent="0.2">
      <c r="A14" s="7" t="s">
        <v>1017</v>
      </c>
      <c r="B14" s="8" t="s">
        <v>1016</v>
      </c>
      <c r="C14" s="191">
        <v>0.19664126302947044</v>
      </c>
      <c r="D14" s="191">
        <v>0.26430136500093715</v>
      </c>
    </row>
    <row r="15" spans="1:4" ht="18.75" customHeight="1" x14ac:dyDescent="0.2">
      <c r="A15" s="7" t="s">
        <v>1018</v>
      </c>
      <c r="B15" s="8" t="s">
        <v>1019</v>
      </c>
      <c r="C15" s="191">
        <v>0</v>
      </c>
      <c r="D15" s="191">
        <v>0.77037494645222404</v>
      </c>
    </row>
    <row r="16" spans="1:4" ht="18.75" customHeight="1" x14ac:dyDescent="0.2">
      <c r="A16" s="7" t="s">
        <v>1020</v>
      </c>
      <c r="B16" s="8" t="s">
        <v>1019</v>
      </c>
      <c r="C16" s="191">
        <v>0</v>
      </c>
      <c r="D16" s="191">
        <v>0.76869247026057841</v>
      </c>
    </row>
    <row r="17" spans="1:4" ht="18.75" customHeight="1" x14ac:dyDescent="0.2">
      <c r="A17" s="7" t="s">
        <v>1021</v>
      </c>
      <c r="B17" s="8" t="s">
        <v>1019</v>
      </c>
      <c r="C17" s="191">
        <v>0</v>
      </c>
      <c r="D17" s="191">
        <v>0.77255434765760689</v>
      </c>
    </row>
    <row r="18" spans="1:4" ht="18.75" customHeight="1" x14ac:dyDescent="0.2">
      <c r="A18" s="7" t="s">
        <v>1022</v>
      </c>
      <c r="B18" s="8" t="s">
        <v>1019</v>
      </c>
      <c r="C18" s="191">
        <v>0</v>
      </c>
      <c r="D18" s="191">
        <v>0.77154172416823708</v>
      </c>
    </row>
    <row r="19" spans="1:4" ht="18.75" customHeight="1" x14ac:dyDescent="0.2">
      <c r="A19" s="7" t="s">
        <v>1023</v>
      </c>
      <c r="B19" s="8" t="s">
        <v>1024</v>
      </c>
      <c r="C19" s="191">
        <v>0</v>
      </c>
      <c r="D19" s="191">
        <v>1.0719537807371766</v>
      </c>
    </row>
    <row r="20" spans="1:4" ht="18.75" customHeight="1" x14ac:dyDescent="0.2">
      <c r="A20" s="7" t="s">
        <v>1025</v>
      </c>
      <c r="B20" s="8" t="s">
        <v>1024</v>
      </c>
      <c r="C20" s="191">
        <v>0</v>
      </c>
      <c r="D20" s="191">
        <v>0.79702091045487433</v>
      </c>
    </row>
    <row r="21" spans="1:4" ht="18.75" customHeight="1" x14ac:dyDescent="0.2">
      <c r="A21" s="7" t="s">
        <v>1026</v>
      </c>
      <c r="B21" s="8" t="s">
        <v>1027</v>
      </c>
      <c r="C21" s="191">
        <v>0</v>
      </c>
      <c r="D21" s="191">
        <v>-2.8642090549309173E-2</v>
      </c>
    </row>
    <row r="22" spans="1:4" ht="18.75" customHeight="1" x14ac:dyDescent="0.2">
      <c r="A22" s="7" t="s">
        <v>1028</v>
      </c>
      <c r="B22" s="8" t="s">
        <v>1029</v>
      </c>
      <c r="C22" s="191">
        <v>2.2010222066118104</v>
      </c>
      <c r="D22" s="191">
        <v>1.0303010960420547</v>
      </c>
    </row>
    <row r="23" spans="1:4" ht="18.75" customHeight="1" x14ac:dyDescent="0.2">
      <c r="A23" s="7" t="s">
        <v>1030</v>
      </c>
      <c r="B23" s="8" t="s">
        <v>1029</v>
      </c>
      <c r="C23" s="191">
        <v>1.0394612785514239</v>
      </c>
      <c r="D23" s="191">
        <v>2.1678983983767219</v>
      </c>
    </row>
    <row r="24" spans="1:4" ht="18.75" customHeight="1" x14ac:dyDescent="0.2">
      <c r="A24" s="7" t="s">
        <v>1031</v>
      </c>
      <c r="B24" s="8" t="s">
        <v>1032</v>
      </c>
      <c r="C24" s="191">
        <v>0</v>
      </c>
      <c r="D24" s="191">
        <v>-3.5878104421851038E-4</v>
      </c>
    </row>
    <row r="25" spans="1:4" ht="18.75" customHeight="1" x14ac:dyDescent="0.2">
      <c r="A25" s="7" t="s">
        <v>1033</v>
      </c>
      <c r="B25" s="8" t="s">
        <v>1034</v>
      </c>
      <c r="C25" s="191">
        <v>7.8157107981675022E-2</v>
      </c>
      <c r="D25" s="191">
        <v>4.024686460448434</v>
      </c>
    </row>
    <row r="26" spans="1:4" ht="18.75" customHeight="1" x14ac:dyDescent="0.2">
      <c r="A26" s="7" t="s">
        <v>1035</v>
      </c>
      <c r="B26" s="8" t="s">
        <v>1034</v>
      </c>
      <c r="C26" s="191">
        <v>2.3415221434536962E-2</v>
      </c>
      <c r="D26" s="191">
        <v>4.6591530625652897</v>
      </c>
    </row>
    <row r="27" spans="1:4" ht="18.75" customHeight="1" x14ac:dyDescent="0.2">
      <c r="A27" s="7" t="s">
        <v>1036</v>
      </c>
      <c r="B27" s="8" t="s">
        <v>1037</v>
      </c>
      <c r="C27" s="191">
        <v>0.14851201415108026</v>
      </c>
      <c r="D27" s="191">
        <v>1.8236540310117579</v>
      </c>
    </row>
    <row r="28" spans="1:4" ht="18.75" customHeight="1" x14ac:dyDescent="0.2">
      <c r="A28" s="7" t="s">
        <v>1038</v>
      </c>
      <c r="B28" s="8" t="s">
        <v>1039</v>
      </c>
      <c r="C28" s="191">
        <v>0</v>
      </c>
      <c r="D28" s="191">
        <v>1.7197898691233133E-2</v>
      </c>
    </row>
    <row r="29" spans="1:4" ht="18.75" customHeight="1" x14ac:dyDescent="0.2">
      <c r="A29" s="7" t="s">
        <v>1040</v>
      </c>
      <c r="B29" s="8" t="s">
        <v>1039</v>
      </c>
      <c r="C29" s="191">
        <v>0</v>
      </c>
      <c r="D29" s="191">
        <v>9.4054790077188095E-3</v>
      </c>
    </row>
    <row r="30" spans="1:4" ht="18.75" customHeight="1" x14ac:dyDescent="0.2">
      <c r="A30" s="7" t="s">
        <v>1041</v>
      </c>
      <c r="B30" s="8" t="s">
        <v>1039</v>
      </c>
      <c r="C30" s="191">
        <v>0</v>
      </c>
      <c r="D30" s="191">
        <v>3.1558357065648119E-3</v>
      </c>
    </row>
    <row r="31" spans="1:4" ht="18.75" customHeight="1" x14ac:dyDescent="0.2">
      <c r="A31" s="7" t="s">
        <v>1042</v>
      </c>
      <c r="B31" s="8" t="s">
        <v>1043</v>
      </c>
      <c r="C31" s="191">
        <v>0.8510135063828892</v>
      </c>
      <c r="D31" s="191">
        <v>3.1030574487292566</v>
      </c>
    </row>
    <row r="32" spans="1:4" ht="18.75" customHeight="1" x14ac:dyDescent="0.2">
      <c r="A32" s="7" t="s">
        <v>1044</v>
      </c>
      <c r="B32" s="8" t="s">
        <v>1043</v>
      </c>
      <c r="C32" s="191">
        <v>0.5463664943333788</v>
      </c>
      <c r="D32" s="191">
        <v>3.042101214134469</v>
      </c>
    </row>
    <row r="33" spans="1:4" ht="18.75" customHeight="1" x14ac:dyDescent="0.2">
      <c r="A33" s="7" t="s">
        <v>1045</v>
      </c>
      <c r="B33" s="8" t="s">
        <v>1046</v>
      </c>
      <c r="C33" s="191">
        <v>6.1144714993756653</v>
      </c>
      <c r="D33" s="191">
        <v>2.2835079000953202</v>
      </c>
    </row>
    <row r="34" spans="1:4" ht="18.75" customHeight="1" x14ac:dyDescent="0.2">
      <c r="A34" s="7" t="s">
        <v>1047</v>
      </c>
      <c r="B34" s="8" t="s">
        <v>1046</v>
      </c>
      <c r="C34" s="191">
        <v>0.11248663539320145</v>
      </c>
      <c r="D34" s="191">
        <v>2.309321092949399</v>
      </c>
    </row>
    <row r="35" spans="1:4" ht="18.75" customHeight="1" x14ac:dyDescent="0.2">
      <c r="A35" s="7" t="s">
        <v>1048</v>
      </c>
      <c r="B35" s="8" t="s">
        <v>1049</v>
      </c>
      <c r="C35" s="191">
        <v>0</v>
      </c>
      <c r="D35" s="191">
        <v>4.383314508658801E-3</v>
      </c>
    </row>
    <row r="36" spans="1:4" ht="18.75" customHeight="1" x14ac:dyDescent="0.2">
      <c r="A36" s="7" t="s">
        <v>1050</v>
      </c>
      <c r="B36" s="8" t="s">
        <v>1049</v>
      </c>
      <c r="C36" s="191">
        <v>0</v>
      </c>
      <c r="D36" s="191">
        <v>4.3842279419565129E-3</v>
      </c>
    </row>
    <row r="37" spans="1:4" ht="18.75" customHeight="1" x14ac:dyDescent="0.2">
      <c r="A37" s="7" t="s">
        <v>1051</v>
      </c>
      <c r="B37" s="8" t="s">
        <v>1052</v>
      </c>
      <c r="C37" s="191">
        <v>8.7717568364853946</v>
      </c>
      <c r="D37" s="191">
        <v>4.4797656650145248E-2</v>
      </c>
    </row>
    <row r="38" spans="1:4" ht="18.75" customHeight="1" x14ac:dyDescent="0.2">
      <c r="A38" s="7" t="s">
        <v>1053</v>
      </c>
      <c r="B38" s="8" t="s">
        <v>1052</v>
      </c>
      <c r="C38" s="191">
        <v>7.8058148954184698</v>
      </c>
      <c r="D38" s="191">
        <v>0.61819277002683726</v>
      </c>
    </row>
    <row r="39" spans="1:4" ht="18.75" customHeight="1" x14ac:dyDescent="0.2">
      <c r="A39" s="7" t="s">
        <v>1054</v>
      </c>
      <c r="B39" s="8" t="s">
        <v>1055</v>
      </c>
      <c r="C39" s="191">
        <v>0</v>
      </c>
      <c r="D39" s="191">
        <v>0.34333991997136803</v>
      </c>
    </row>
    <row r="40" spans="1:4" ht="18.75" customHeight="1" x14ac:dyDescent="0.2">
      <c r="A40" s="7" t="s">
        <v>1056</v>
      </c>
      <c r="B40" s="8" t="s">
        <v>1055</v>
      </c>
      <c r="C40" s="191">
        <v>0</v>
      </c>
      <c r="D40" s="191">
        <v>0.16418655412282415</v>
      </c>
    </row>
    <row r="41" spans="1:4" ht="18.75" customHeight="1" x14ac:dyDescent="0.2">
      <c r="A41" s="7" t="s">
        <v>1057</v>
      </c>
      <c r="B41" s="8" t="s">
        <v>1058</v>
      </c>
      <c r="C41" s="191">
        <v>3.4065803722703061</v>
      </c>
      <c r="D41" s="191">
        <v>6.6551062249134993</v>
      </c>
    </row>
    <row r="42" spans="1:4" ht="18.75" customHeight="1" x14ac:dyDescent="0.2">
      <c r="A42" s="7" t="s">
        <v>1059</v>
      </c>
      <c r="B42" s="8" t="s">
        <v>1058</v>
      </c>
      <c r="C42" s="191">
        <v>3.3681322165491707</v>
      </c>
      <c r="D42" s="191">
        <v>7.1192009041588999</v>
      </c>
    </row>
    <row r="43" spans="1:4" ht="18.75" customHeight="1" x14ac:dyDescent="0.2">
      <c r="A43" s="7" t="s">
        <v>1060</v>
      </c>
      <c r="B43" s="8" t="s">
        <v>1061</v>
      </c>
      <c r="C43" s="191">
        <v>2.6896774186279084</v>
      </c>
      <c r="D43" s="191">
        <v>17.122366570400963</v>
      </c>
    </row>
    <row r="44" spans="1:4" ht="18.75" customHeight="1" x14ac:dyDescent="0.2">
      <c r="A44" s="7" t="s">
        <v>1062</v>
      </c>
      <c r="B44" s="8" t="s">
        <v>1061</v>
      </c>
      <c r="C44" s="191">
        <v>3.4836804477604435</v>
      </c>
      <c r="D44" s="191">
        <v>20.196461793082406</v>
      </c>
    </row>
    <row r="45" spans="1:4" ht="18.75" customHeight="1" x14ac:dyDescent="0.2">
      <c r="A45" s="7" t="s">
        <v>1063</v>
      </c>
      <c r="B45" s="8" t="s">
        <v>1064</v>
      </c>
      <c r="C45" s="191">
        <v>2.7059999810317317</v>
      </c>
      <c r="D45" s="191">
        <v>1.6297416982345783</v>
      </c>
    </row>
    <row r="46" spans="1:4" ht="18.75" customHeight="1" x14ac:dyDescent="0.2">
      <c r="A46" s="7" t="s">
        <v>1065</v>
      </c>
      <c r="B46" s="8" t="s">
        <v>1064</v>
      </c>
      <c r="C46" s="191">
        <v>1.2445347825052211</v>
      </c>
      <c r="D46" s="191">
        <v>1.5467102224075355</v>
      </c>
    </row>
    <row r="47" spans="1:4" ht="18.75" customHeight="1" x14ac:dyDescent="0.2">
      <c r="A47" s="7" t="s">
        <v>1066</v>
      </c>
      <c r="B47" s="8" t="s">
        <v>1067</v>
      </c>
      <c r="C47" s="191">
        <v>6.6955924579509496</v>
      </c>
      <c r="D47" s="191">
        <v>8.1595632503827282</v>
      </c>
    </row>
    <row r="48" spans="1:4" ht="18.75" customHeight="1" x14ac:dyDescent="0.2">
      <c r="A48" s="7" t="s">
        <v>1068</v>
      </c>
      <c r="B48" s="8" t="s">
        <v>1067</v>
      </c>
      <c r="C48" s="191">
        <v>7.5151889175234885</v>
      </c>
      <c r="D48" s="191">
        <v>8.9857814627036845</v>
      </c>
    </row>
    <row r="49" spans="1:4" ht="18.75" customHeight="1" x14ac:dyDescent="0.2">
      <c r="A49" s="7" t="s">
        <v>1069</v>
      </c>
      <c r="B49" s="8" t="s">
        <v>1070</v>
      </c>
      <c r="C49" s="191">
        <v>4.0956677439015383</v>
      </c>
      <c r="D49" s="191">
        <v>4.6752097651164446</v>
      </c>
    </row>
    <row r="50" spans="1:4" ht="18.75" customHeight="1" x14ac:dyDescent="0.2">
      <c r="A50" s="7" t="s">
        <v>1071</v>
      </c>
      <c r="B50" s="8" t="s">
        <v>1070</v>
      </c>
      <c r="C50" s="191">
        <v>0.30410452631247131</v>
      </c>
      <c r="D50" s="191">
        <v>4.5426938977379026</v>
      </c>
    </row>
    <row r="51" spans="1:4" ht="18.75" customHeight="1" x14ac:dyDescent="0.2">
      <c r="A51" s="7" t="s">
        <v>1072</v>
      </c>
      <c r="B51" s="8" t="s">
        <v>1073</v>
      </c>
      <c r="C51" s="191">
        <v>0</v>
      </c>
      <c r="D51" s="191">
        <v>4.5777674720299498E-3</v>
      </c>
    </row>
    <row r="52" spans="1:4" ht="18.75" customHeight="1" x14ac:dyDescent="0.2">
      <c r="A52" s="7" t="s">
        <v>1074</v>
      </c>
      <c r="B52" s="8" t="s">
        <v>1073</v>
      </c>
      <c r="C52" s="191">
        <v>0</v>
      </c>
      <c r="D52" s="191">
        <v>2.8620652250845482E-3</v>
      </c>
    </row>
    <row r="53" spans="1:4" ht="18.75" customHeight="1" x14ac:dyDescent="0.2">
      <c r="A53" s="7" t="s">
        <v>1075</v>
      </c>
      <c r="B53" s="8" t="s">
        <v>1076</v>
      </c>
      <c r="C53" s="191">
        <v>0</v>
      </c>
      <c r="D53" s="191">
        <v>6.1990399814129624</v>
      </c>
    </row>
    <row r="54" spans="1:4" ht="18.75" customHeight="1" x14ac:dyDescent="0.2">
      <c r="A54" s="7" t="s">
        <v>1077</v>
      </c>
      <c r="B54" s="8" t="s">
        <v>1078</v>
      </c>
      <c r="C54" s="191">
        <v>5.7244357877994156</v>
      </c>
      <c r="D54" s="191">
        <v>4.3245115101524227</v>
      </c>
    </row>
    <row r="55" spans="1:4" ht="18.75" customHeight="1" x14ac:dyDescent="0.2">
      <c r="A55" s="7" t="s">
        <v>1079</v>
      </c>
      <c r="B55" s="8" t="s">
        <v>1078</v>
      </c>
      <c r="C55" s="191">
        <v>7.7845379257142664</v>
      </c>
      <c r="D55" s="191">
        <v>4.0747808586329413</v>
      </c>
    </row>
    <row r="56" spans="1:4" ht="18.75" customHeight="1" x14ac:dyDescent="0.2">
      <c r="A56" s="7" t="s">
        <v>1080</v>
      </c>
      <c r="B56" s="8" t="s">
        <v>1081</v>
      </c>
      <c r="C56" s="191">
        <v>3.1469046526138662</v>
      </c>
      <c r="D56" s="191">
        <v>1.5779141702778725</v>
      </c>
    </row>
    <row r="57" spans="1:4" ht="18.75" customHeight="1" x14ac:dyDescent="0.2">
      <c r="A57" s="7" t="s">
        <v>1082</v>
      </c>
      <c r="B57" s="8" t="s">
        <v>1081</v>
      </c>
      <c r="C57" s="191">
        <v>3.5956112697920011</v>
      </c>
      <c r="D57" s="191">
        <v>1.5458440197668222</v>
      </c>
    </row>
    <row r="58" spans="1:4" ht="18.75" customHeight="1" x14ac:dyDescent="0.2">
      <c r="A58" s="7" t="s">
        <v>1083</v>
      </c>
      <c r="B58" s="8" t="s">
        <v>1084</v>
      </c>
      <c r="C58" s="191">
        <v>3.4168863049543492</v>
      </c>
      <c r="D58" s="191">
        <v>4.6950614552945655</v>
      </c>
    </row>
    <row r="59" spans="1:4" ht="18.75" customHeight="1" x14ac:dyDescent="0.2">
      <c r="A59" s="7" t="s">
        <v>1085</v>
      </c>
      <c r="B59" s="8" t="s">
        <v>1084</v>
      </c>
      <c r="C59" s="191">
        <v>3.9865530522749464</v>
      </c>
      <c r="D59" s="191">
        <v>5.1666960649582023</v>
      </c>
    </row>
    <row r="60" spans="1:4" ht="18.75" customHeight="1" x14ac:dyDescent="0.2">
      <c r="A60" s="7" t="s">
        <v>1086</v>
      </c>
      <c r="B60" s="8" t="s">
        <v>1087</v>
      </c>
      <c r="C60" s="191">
        <v>0</v>
      </c>
      <c r="D60" s="191">
        <v>1.4043063839337172E-2</v>
      </c>
    </row>
    <row r="61" spans="1:4" ht="18.75" customHeight="1" x14ac:dyDescent="0.2">
      <c r="A61" s="7" t="s">
        <v>1088</v>
      </c>
      <c r="B61" s="8" t="s">
        <v>1087</v>
      </c>
      <c r="C61" s="191">
        <v>0</v>
      </c>
      <c r="D61" s="191">
        <v>8.7197479609062573E-3</v>
      </c>
    </row>
    <row r="62" spans="1:4" ht="18.75" customHeight="1" x14ac:dyDescent="0.2">
      <c r="A62" s="7" t="s">
        <v>1089</v>
      </c>
      <c r="B62" s="8" t="s">
        <v>1090</v>
      </c>
      <c r="C62" s="191">
        <v>0</v>
      </c>
      <c r="D62" s="191">
        <v>1.3112900557136554E-3</v>
      </c>
    </row>
    <row r="63" spans="1:4" ht="18.75" customHeight="1" x14ac:dyDescent="0.2">
      <c r="A63" s="7" t="s">
        <v>1091</v>
      </c>
      <c r="B63" s="8" t="s">
        <v>1092</v>
      </c>
      <c r="C63" s="191">
        <v>3.5330451282904232</v>
      </c>
      <c r="D63" s="191">
        <v>8.4383757207596091</v>
      </c>
    </row>
    <row r="64" spans="1:4" ht="18.75" customHeight="1" x14ac:dyDescent="0.2">
      <c r="A64" s="7" t="s">
        <v>1093</v>
      </c>
      <c r="B64" s="8" t="s">
        <v>1092</v>
      </c>
      <c r="C64" s="191">
        <v>3.0523995141151765</v>
      </c>
      <c r="D64" s="191">
        <v>7.1135713811922763</v>
      </c>
    </row>
    <row r="65" spans="1:4" ht="18.75" customHeight="1" x14ac:dyDescent="0.2">
      <c r="A65" s="7" t="s">
        <v>1094</v>
      </c>
      <c r="B65" s="8" t="s">
        <v>1095</v>
      </c>
      <c r="C65" s="191">
        <v>2.9707465282972212</v>
      </c>
      <c r="D65" s="191">
        <v>10.431911681860598</v>
      </c>
    </row>
    <row r="66" spans="1:4" ht="18.75" customHeight="1" x14ac:dyDescent="0.2">
      <c r="A66" s="7" t="s">
        <v>1096</v>
      </c>
      <c r="B66" s="8" t="s">
        <v>1095</v>
      </c>
      <c r="C66" s="191">
        <v>2.9609719312146208</v>
      </c>
      <c r="D66" s="191">
        <v>10.42119425221466</v>
      </c>
    </row>
    <row r="67" spans="1:4" ht="18.75" customHeight="1" x14ac:dyDescent="0.2">
      <c r="A67" s="7" t="s">
        <v>1097</v>
      </c>
      <c r="B67" s="8" t="s">
        <v>1098</v>
      </c>
      <c r="C67" s="191">
        <v>3.93037068441742</v>
      </c>
      <c r="D67" s="191">
        <v>8.1806201737863962</v>
      </c>
    </row>
    <row r="68" spans="1:4" ht="18.75" customHeight="1" x14ac:dyDescent="0.2">
      <c r="A68" s="7" t="s">
        <v>1099</v>
      </c>
      <c r="B68" s="8" t="s">
        <v>1098</v>
      </c>
      <c r="C68" s="191">
        <v>3.9456070701594625</v>
      </c>
      <c r="D68" s="191">
        <v>7.2030322604240231</v>
      </c>
    </row>
    <row r="69" spans="1:4" ht="18.75" customHeight="1" x14ac:dyDescent="0.2">
      <c r="A69" s="7" t="s">
        <v>1100</v>
      </c>
      <c r="B69" s="8" t="s">
        <v>1101</v>
      </c>
      <c r="C69" s="191">
        <v>3.3695199893344308</v>
      </c>
      <c r="D69" s="191">
        <v>3.2842070274723456</v>
      </c>
    </row>
    <row r="70" spans="1:4" ht="18.75" customHeight="1" x14ac:dyDescent="0.2">
      <c r="A70" s="7" t="s">
        <v>1102</v>
      </c>
      <c r="B70" s="8" t="s">
        <v>1103</v>
      </c>
      <c r="C70" s="191">
        <v>5.5871350375287738</v>
      </c>
      <c r="D70" s="191">
        <v>2.113323640938638</v>
      </c>
    </row>
    <row r="71" spans="1:4" ht="18.75" customHeight="1" x14ac:dyDescent="0.2">
      <c r="A71" s="7" t="s">
        <v>1104</v>
      </c>
      <c r="B71" s="8" t="s">
        <v>1103</v>
      </c>
      <c r="C71" s="191">
        <v>5.5853788873842252</v>
      </c>
      <c r="D71" s="191">
        <v>0.99485012808799922</v>
      </c>
    </row>
    <row r="72" spans="1:4" ht="18.75" customHeight="1" x14ac:dyDescent="0.2">
      <c r="A72" s="7" t="s">
        <v>1105</v>
      </c>
      <c r="B72" s="8" t="s">
        <v>1106</v>
      </c>
      <c r="C72" s="191">
        <v>0</v>
      </c>
      <c r="D72" s="191">
        <v>0.38587156752445712</v>
      </c>
    </row>
    <row r="73" spans="1:4" ht="18.75" customHeight="1" x14ac:dyDescent="0.2">
      <c r="A73" s="7" t="s">
        <v>1107</v>
      </c>
      <c r="B73" s="8" t="s">
        <v>1106</v>
      </c>
      <c r="C73" s="191">
        <v>0</v>
      </c>
      <c r="D73" s="191">
        <v>0.38038225426024819</v>
      </c>
    </row>
    <row r="74" spans="1:4" ht="18.75" customHeight="1" x14ac:dyDescent="0.2">
      <c r="A74" s="7" t="s">
        <v>1108</v>
      </c>
      <c r="B74" s="8" t="s">
        <v>1106</v>
      </c>
      <c r="C74" s="191">
        <v>0</v>
      </c>
      <c r="D74" s="191">
        <v>0.37485890027798546</v>
      </c>
    </row>
    <row r="75" spans="1:4" ht="18.75" customHeight="1" x14ac:dyDescent="0.2">
      <c r="A75" s="7" t="s">
        <v>1109</v>
      </c>
      <c r="B75" s="8" t="s">
        <v>1110</v>
      </c>
      <c r="C75" s="191">
        <v>1.8345070036490863</v>
      </c>
      <c r="D75" s="191">
        <v>2.9343912198112214</v>
      </c>
    </row>
    <row r="76" spans="1:4" ht="18.75" customHeight="1" x14ac:dyDescent="0.2">
      <c r="A76" s="7" t="s">
        <v>1111</v>
      </c>
      <c r="B76" s="8" t="s">
        <v>1112</v>
      </c>
      <c r="C76" s="191">
        <v>0</v>
      </c>
      <c r="D76" s="191">
        <v>2.0602870016256741E-2</v>
      </c>
    </row>
    <row r="77" spans="1:4" ht="18.75" customHeight="1" x14ac:dyDescent="0.2">
      <c r="A77" s="7" t="s">
        <v>1113</v>
      </c>
      <c r="B77" s="8" t="s">
        <v>1112</v>
      </c>
      <c r="C77" s="191">
        <v>0</v>
      </c>
      <c r="D77" s="191">
        <v>1.2965522650667817E-2</v>
      </c>
    </row>
    <row r="78" spans="1:4" ht="18.75" customHeight="1" x14ac:dyDescent="0.2">
      <c r="A78" s="7" t="s">
        <v>1114</v>
      </c>
      <c r="B78" s="8" t="s">
        <v>1112</v>
      </c>
      <c r="C78" s="191">
        <v>0</v>
      </c>
      <c r="D78" s="191">
        <v>4.59381409299518E-3</v>
      </c>
    </row>
    <row r="79" spans="1:4" ht="18.75" customHeight="1" x14ac:dyDescent="0.2">
      <c r="A79" s="7" t="s">
        <v>1115</v>
      </c>
      <c r="B79" s="8" t="s">
        <v>1116</v>
      </c>
      <c r="C79" s="191">
        <v>0</v>
      </c>
      <c r="D79" s="191">
        <v>5.5409635882846524E-2</v>
      </c>
    </row>
    <row r="80" spans="1:4" ht="18.75" customHeight="1" x14ac:dyDescent="0.2">
      <c r="A80" s="7" t="s">
        <v>1117</v>
      </c>
      <c r="B80" s="8" t="s">
        <v>1116</v>
      </c>
      <c r="C80" s="191">
        <v>0</v>
      </c>
      <c r="D80" s="191">
        <v>9.5066563659227721E-2</v>
      </c>
    </row>
    <row r="81" spans="1:4" ht="18.75" customHeight="1" x14ac:dyDescent="0.2">
      <c r="A81" s="7" t="s">
        <v>1118</v>
      </c>
      <c r="B81" s="8" t="s">
        <v>1116</v>
      </c>
      <c r="C81" s="191">
        <v>0</v>
      </c>
      <c r="D81" s="191">
        <v>4.6348591344435947E-2</v>
      </c>
    </row>
    <row r="82" spans="1:4" ht="18.75" customHeight="1" x14ac:dyDescent="0.2">
      <c r="A82" s="7" t="s">
        <v>1119</v>
      </c>
      <c r="B82" s="8" t="s">
        <v>1120</v>
      </c>
      <c r="C82" s="191">
        <v>1.4024495298684048</v>
      </c>
      <c r="D82" s="191">
        <v>4.2353132587487492</v>
      </c>
    </row>
    <row r="83" spans="1:4" ht="18.75" customHeight="1" x14ac:dyDescent="0.2">
      <c r="A83" s="7" t="s">
        <v>1121</v>
      </c>
      <c r="B83" s="8" t="s">
        <v>1122</v>
      </c>
      <c r="C83" s="191">
        <v>4.2034363769470362</v>
      </c>
      <c r="D83" s="191">
        <v>4.4117864836095322</v>
      </c>
    </row>
    <row r="84" spans="1:4" ht="18.75" customHeight="1" x14ac:dyDescent="0.2">
      <c r="A84" s="7" t="s">
        <v>1123</v>
      </c>
      <c r="B84" s="8" t="s">
        <v>1122</v>
      </c>
      <c r="C84" s="191">
        <v>4.2039122481666276</v>
      </c>
      <c r="D84" s="191">
        <v>4.4270226499753624</v>
      </c>
    </row>
    <row r="85" spans="1:4" ht="18.75" customHeight="1" x14ac:dyDescent="0.2">
      <c r="A85" s="7" t="s">
        <v>1124</v>
      </c>
      <c r="B85" s="8" t="s">
        <v>1125</v>
      </c>
      <c r="C85" s="191">
        <v>0</v>
      </c>
      <c r="D85" s="191">
        <v>0.80105233322002212</v>
      </c>
    </row>
    <row r="86" spans="1:4" ht="18.75" customHeight="1" x14ac:dyDescent="0.2">
      <c r="A86" s="7" t="s">
        <v>1126</v>
      </c>
      <c r="B86" s="8" t="s">
        <v>1125</v>
      </c>
      <c r="C86" s="191">
        <v>0</v>
      </c>
      <c r="D86" s="191">
        <v>0.14051404486712527</v>
      </c>
    </row>
    <row r="87" spans="1:4" ht="18.75" customHeight="1" x14ac:dyDescent="0.2">
      <c r="A87" s="7" t="s">
        <v>1127</v>
      </c>
      <c r="B87" s="8" t="s">
        <v>1125</v>
      </c>
      <c r="C87" s="191">
        <v>0</v>
      </c>
      <c r="D87" s="191">
        <v>0.23261095060911796</v>
      </c>
    </row>
    <row r="88" spans="1:4" ht="18.75" customHeight="1" x14ac:dyDescent="0.2">
      <c r="A88" s="7" t="s">
        <v>1128</v>
      </c>
      <c r="B88" s="8" t="s">
        <v>1129</v>
      </c>
      <c r="C88" s="191">
        <v>3.1665913473600455</v>
      </c>
      <c r="D88" s="191">
        <v>1.8311548866760998</v>
      </c>
    </row>
    <row r="89" spans="1:4" ht="18.75" customHeight="1" x14ac:dyDescent="0.2">
      <c r="A89" s="7" t="s">
        <v>1130</v>
      </c>
      <c r="B89" s="8" t="s">
        <v>1129</v>
      </c>
      <c r="C89" s="191">
        <v>4.1636442403857341</v>
      </c>
      <c r="D89" s="191">
        <v>1.2954922197567091</v>
      </c>
    </row>
    <row r="90" spans="1:4" ht="18.75" customHeight="1" x14ac:dyDescent="0.2">
      <c r="A90" s="7" t="s">
        <v>1131</v>
      </c>
      <c r="B90" s="8" t="s">
        <v>1129</v>
      </c>
      <c r="C90" s="191">
        <v>2.2279682004258081</v>
      </c>
      <c r="D90" s="191">
        <v>1.2690633110547909</v>
      </c>
    </row>
    <row r="91" spans="1:4" ht="18.75" customHeight="1" x14ac:dyDescent="0.2">
      <c r="A91" s="7" t="s">
        <v>1132</v>
      </c>
      <c r="B91" s="8" t="s">
        <v>1133</v>
      </c>
      <c r="C91" s="191">
        <v>3.2510304675686665</v>
      </c>
      <c r="D91" s="191">
        <v>0.53607522483280168</v>
      </c>
    </row>
    <row r="92" spans="1:4" ht="18.75" customHeight="1" x14ac:dyDescent="0.2">
      <c r="A92" s="7" t="s">
        <v>1134</v>
      </c>
      <c r="B92" s="8" t="s">
        <v>1133</v>
      </c>
      <c r="C92" s="191">
        <v>3.0888507737772284</v>
      </c>
      <c r="D92" s="191">
        <v>0.55795477805022631</v>
      </c>
    </row>
    <row r="93" spans="1:4" ht="18.75" customHeight="1" x14ac:dyDescent="0.2">
      <c r="A93" s="7" t="s">
        <v>1135</v>
      </c>
      <c r="B93" s="8" t="s">
        <v>1136</v>
      </c>
      <c r="C93" s="191">
        <v>2.1846292113526431</v>
      </c>
      <c r="D93" s="191">
        <v>2.8950445070367623</v>
      </c>
    </row>
    <row r="94" spans="1:4" ht="18.75" customHeight="1" x14ac:dyDescent="0.2">
      <c r="A94" s="7" t="s">
        <v>1137</v>
      </c>
      <c r="B94" s="8" t="s">
        <v>1138</v>
      </c>
      <c r="C94" s="191">
        <v>2.9708229837194802</v>
      </c>
      <c r="D94" s="191">
        <v>6.0434150107672515</v>
      </c>
    </row>
    <row r="95" spans="1:4" ht="18.75" customHeight="1" x14ac:dyDescent="0.2">
      <c r="A95" s="7" t="s">
        <v>1139</v>
      </c>
      <c r="B95" s="8" t="s">
        <v>1138</v>
      </c>
      <c r="C95" s="191">
        <v>3.386458609662113</v>
      </c>
      <c r="D95" s="191">
        <v>5.9430971722023731</v>
      </c>
    </row>
    <row r="96" spans="1:4" ht="18.75" customHeight="1" x14ac:dyDescent="0.2">
      <c r="A96" s="7" t="s">
        <v>1140</v>
      </c>
      <c r="B96" s="8" t="s">
        <v>1141</v>
      </c>
      <c r="C96" s="191">
        <v>0.27617661131002685</v>
      </c>
      <c r="D96" s="191">
        <v>26.750459485651142</v>
      </c>
    </row>
    <row r="97" spans="1:4" ht="18.75" customHeight="1" x14ac:dyDescent="0.2">
      <c r="A97" s="7" t="s">
        <v>1142</v>
      </c>
      <c r="B97" s="8" t="s">
        <v>1141</v>
      </c>
      <c r="C97" s="191">
        <v>4.8210008478377107E-2</v>
      </c>
      <c r="D97" s="191">
        <v>19.382831520779668</v>
      </c>
    </row>
    <row r="98" spans="1:4" ht="18.75" customHeight="1" x14ac:dyDescent="0.2">
      <c r="A98" s="7" t="s">
        <v>1143</v>
      </c>
      <c r="B98" s="8" t="s">
        <v>1144</v>
      </c>
      <c r="C98" s="191">
        <v>5.2068715616626129</v>
      </c>
      <c r="D98" s="191">
        <v>2.0701787462601748</v>
      </c>
    </row>
    <row r="99" spans="1:4" ht="18.75" customHeight="1" x14ac:dyDescent="0.2">
      <c r="A99" s="7" t="s">
        <v>1145</v>
      </c>
      <c r="B99" s="8" t="s">
        <v>1144</v>
      </c>
      <c r="C99" s="191">
        <v>6.5238671631498244</v>
      </c>
      <c r="D99" s="191">
        <v>2.2516055428628614</v>
      </c>
    </row>
    <row r="100" spans="1:4" ht="18.75" customHeight="1" x14ac:dyDescent="0.2">
      <c r="A100" s="7" t="s">
        <v>1146</v>
      </c>
      <c r="B100" s="8" t="s">
        <v>1147</v>
      </c>
      <c r="C100" s="191">
        <v>3.7069614712717991</v>
      </c>
      <c r="D100" s="191">
        <v>9.3062017544253592</v>
      </c>
    </row>
    <row r="101" spans="1:4" ht="18.75" customHeight="1" x14ac:dyDescent="0.2">
      <c r="A101" s="7" t="s">
        <v>1148</v>
      </c>
      <c r="B101" s="8" t="s">
        <v>1147</v>
      </c>
      <c r="C101" s="191">
        <v>3.7557231790466505</v>
      </c>
      <c r="D101" s="191">
        <v>9.4521838447910671</v>
      </c>
    </row>
    <row r="102" spans="1:4" ht="18.75" customHeight="1" x14ac:dyDescent="0.2">
      <c r="A102" s="7" t="s">
        <v>1149</v>
      </c>
      <c r="B102" s="8" t="s">
        <v>1150</v>
      </c>
      <c r="C102" s="191">
        <v>3.2642260248488668</v>
      </c>
      <c r="D102" s="191">
        <v>4.4830347128832395</v>
      </c>
    </row>
    <row r="103" spans="1:4" ht="18.75" customHeight="1" x14ac:dyDescent="0.2">
      <c r="A103" s="7" t="s">
        <v>1151</v>
      </c>
      <c r="B103" s="8" t="s">
        <v>1150</v>
      </c>
      <c r="C103" s="191">
        <v>2.2764570434895077</v>
      </c>
      <c r="D103" s="191">
        <v>5.2633079520665156</v>
      </c>
    </row>
    <row r="104" spans="1:4" ht="18.75" customHeight="1" x14ac:dyDescent="0.2">
      <c r="A104" s="7" t="s">
        <v>1152</v>
      </c>
      <c r="B104" s="8" t="s">
        <v>1153</v>
      </c>
      <c r="C104" s="191">
        <v>1.0169850854323932</v>
      </c>
      <c r="D104" s="191">
        <v>1.1129792155158484</v>
      </c>
    </row>
    <row r="105" spans="1:4" ht="18.75" customHeight="1" x14ac:dyDescent="0.2">
      <c r="A105" s="7" t="s">
        <v>1154</v>
      </c>
      <c r="B105" s="8" t="s">
        <v>1153</v>
      </c>
      <c r="C105" s="191">
        <v>8.0452610537041253E-2</v>
      </c>
      <c r="D105" s="191">
        <v>3.5492801374024099</v>
      </c>
    </row>
    <row r="106" spans="1:4" ht="18.75" customHeight="1" x14ac:dyDescent="0.2">
      <c r="A106" s="7" t="s">
        <v>1155</v>
      </c>
      <c r="B106" s="8" t="s">
        <v>1156</v>
      </c>
      <c r="C106" s="191">
        <v>0.14131967414399499</v>
      </c>
      <c r="D106" s="191">
        <v>3.6871639513699908</v>
      </c>
    </row>
    <row r="107" spans="1:4" ht="18.75" customHeight="1" x14ac:dyDescent="0.2">
      <c r="A107" s="7" t="s">
        <v>1157</v>
      </c>
      <c r="B107" s="8" t="s">
        <v>1158</v>
      </c>
      <c r="C107" s="191">
        <v>0</v>
      </c>
      <c r="D107" s="191">
        <v>0.40907890824755538</v>
      </c>
    </row>
    <row r="108" spans="1:4" ht="18.75" customHeight="1" x14ac:dyDescent="0.2">
      <c r="A108" s="7" t="s">
        <v>1159</v>
      </c>
      <c r="B108" s="8" t="s">
        <v>1158</v>
      </c>
      <c r="C108" s="191">
        <v>0</v>
      </c>
      <c r="D108" s="191">
        <v>0.40265914948142378</v>
      </c>
    </row>
    <row r="109" spans="1:4" ht="18.75" customHeight="1" x14ac:dyDescent="0.2">
      <c r="A109" s="7" t="s">
        <v>1160</v>
      </c>
      <c r="B109" s="8" t="s">
        <v>1158</v>
      </c>
      <c r="C109" s="191">
        <v>0</v>
      </c>
      <c r="D109" s="191">
        <v>0.11532126567946561</v>
      </c>
    </row>
    <row r="110" spans="1:4" ht="18.75" customHeight="1" x14ac:dyDescent="0.2">
      <c r="A110" s="7" t="s">
        <v>1161</v>
      </c>
      <c r="B110" s="8" t="s">
        <v>1162</v>
      </c>
      <c r="C110" s="191">
        <v>0</v>
      </c>
      <c r="D110" s="191">
        <v>1.1318688256299947</v>
      </c>
    </row>
    <row r="111" spans="1:4" ht="18.75" customHeight="1" x14ac:dyDescent="0.2">
      <c r="A111" s="7" t="s">
        <v>1163</v>
      </c>
      <c r="B111" s="8" t="s">
        <v>1162</v>
      </c>
      <c r="C111" s="191">
        <v>0</v>
      </c>
      <c r="D111" s="191">
        <v>0.7653676175400731</v>
      </c>
    </row>
    <row r="112" spans="1:4" ht="18.75" customHeight="1" x14ac:dyDescent="0.2">
      <c r="A112" s="7" t="s">
        <v>1164</v>
      </c>
      <c r="B112" s="8" t="s">
        <v>1165</v>
      </c>
      <c r="C112" s="191">
        <v>1.0858700771744019</v>
      </c>
      <c r="D112" s="191">
        <v>5.0499050183500866</v>
      </c>
    </row>
    <row r="113" spans="1:4" ht="18.75" customHeight="1" x14ac:dyDescent="0.2">
      <c r="A113" s="7" t="s">
        <v>1166</v>
      </c>
      <c r="B113" s="8" t="s">
        <v>1167</v>
      </c>
      <c r="C113" s="191">
        <v>-2.9481962717171206E-4</v>
      </c>
      <c r="D113" s="191">
        <v>-0.42046779147966684</v>
      </c>
    </row>
    <row r="114" spans="1:4" ht="18.75" customHeight="1" x14ac:dyDescent="0.2">
      <c r="A114" s="7" t="s">
        <v>1168</v>
      </c>
      <c r="B114" s="8" t="s">
        <v>1167</v>
      </c>
      <c r="C114" s="191">
        <v>2.8276680093912139E-4</v>
      </c>
      <c r="D114" s="191">
        <v>0.35167994151004761</v>
      </c>
    </row>
    <row r="115" spans="1:4" ht="18.75" customHeight="1" x14ac:dyDescent="0.2">
      <c r="A115" s="7" t="s">
        <v>1169</v>
      </c>
      <c r="B115" s="8" t="s">
        <v>1167</v>
      </c>
      <c r="C115" s="191">
        <v>2.6922659654754342E-4</v>
      </c>
      <c r="D115" s="191">
        <v>0.36654026066037099</v>
      </c>
    </row>
    <row r="116" spans="1:4" ht="18.75" customHeight="1" x14ac:dyDescent="0.2">
      <c r="A116" s="7" t="s">
        <v>1170</v>
      </c>
      <c r="B116" s="8" t="s">
        <v>1171</v>
      </c>
      <c r="C116" s="191">
        <v>0</v>
      </c>
      <c r="D116" s="191">
        <v>9.463349518791285E-2</v>
      </c>
    </row>
    <row r="117" spans="1:4" ht="18.75" customHeight="1" x14ac:dyDescent="0.2">
      <c r="A117" s="7" t="s">
        <v>1172</v>
      </c>
      <c r="B117" s="8" t="s">
        <v>1171</v>
      </c>
      <c r="C117" s="191">
        <v>0</v>
      </c>
      <c r="D117" s="191">
        <v>4.3760901213220703E-2</v>
      </c>
    </row>
    <row r="118" spans="1:4" ht="18.75" customHeight="1" x14ac:dyDescent="0.2">
      <c r="A118" s="7" t="s">
        <v>1173</v>
      </c>
      <c r="B118" s="8" t="s">
        <v>1171</v>
      </c>
      <c r="C118" s="191">
        <v>0</v>
      </c>
      <c r="D118" s="191">
        <v>1.1030140934955203E-2</v>
      </c>
    </row>
    <row r="119" spans="1:4" ht="18.75" customHeight="1" x14ac:dyDescent="0.2">
      <c r="A119" s="7" t="s">
        <v>1174</v>
      </c>
      <c r="B119" s="8" t="s">
        <v>1175</v>
      </c>
      <c r="C119" s="191">
        <v>-2.947913002350794E-4</v>
      </c>
      <c r="D119" s="191">
        <v>-0.24164897860663759</v>
      </c>
    </row>
    <row r="120" spans="1:4" ht="18.75" customHeight="1" x14ac:dyDescent="0.2">
      <c r="A120" s="7" t="s">
        <v>1176</v>
      </c>
      <c r="B120" s="8" t="s">
        <v>1175</v>
      </c>
      <c r="C120" s="191">
        <v>-2.8004480863233418E-4</v>
      </c>
      <c r="D120" s="191">
        <v>-0.56707989030717487</v>
      </c>
    </row>
    <row r="121" spans="1:4" ht="18.75" customHeight="1" x14ac:dyDescent="0.2">
      <c r="A121" s="7" t="s">
        <v>1177</v>
      </c>
      <c r="B121" s="8" t="s">
        <v>1175</v>
      </c>
      <c r="C121" s="191">
        <v>2.6272117389612417E-4</v>
      </c>
      <c r="D121" s="191">
        <v>0.34145677383054301</v>
      </c>
    </row>
    <row r="122" spans="1:4" ht="18.75" customHeight="1" x14ac:dyDescent="0.2">
      <c r="A122" s="7" t="s">
        <v>1178</v>
      </c>
      <c r="B122" s="8" t="s">
        <v>1179</v>
      </c>
      <c r="C122" s="191">
        <v>0.3962732336899864</v>
      </c>
      <c r="D122" s="191">
        <v>2.7802640140702959</v>
      </c>
    </row>
    <row r="123" spans="1:4" ht="18.75" customHeight="1" x14ac:dyDescent="0.2">
      <c r="A123" s="7" t="s">
        <v>1180</v>
      </c>
      <c r="B123" s="8" t="s">
        <v>1181</v>
      </c>
      <c r="C123" s="191">
        <v>3.40979266165363</v>
      </c>
      <c r="D123" s="191">
        <v>4.3363096900030174</v>
      </c>
    </row>
    <row r="124" spans="1:4" ht="18.75" customHeight="1" x14ac:dyDescent="0.2">
      <c r="A124" s="7" t="s">
        <v>1182</v>
      </c>
      <c r="B124" s="8" t="s">
        <v>1181</v>
      </c>
      <c r="C124" s="191">
        <v>2.4754420153347012</v>
      </c>
      <c r="D124" s="191">
        <v>4.610510790641106</v>
      </c>
    </row>
    <row r="125" spans="1:4" ht="18.75" customHeight="1" x14ac:dyDescent="0.2">
      <c r="A125" s="7" t="s">
        <v>1183</v>
      </c>
      <c r="B125" s="8" t="s">
        <v>1184</v>
      </c>
      <c r="C125" s="191">
        <v>4.0666893807157107</v>
      </c>
      <c r="D125" s="191">
        <v>10.067833852823176</v>
      </c>
    </row>
    <row r="126" spans="1:4" ht="18.75" customHeight="1" x14ac:dyDescent="0.2">
      <c r="A126" s="7" t="s">
        <v>1185</v>
      </c>
      <c r="B126" s="8" t="s">
        <v>1184</v>
      </c>
      <c r="C126" s="191">
        <v>4.046536971192948</v>
      </c>
      <c r="D126" s="191">
        <v>10.10161075808556</v>
      </c>
    </row>
    <row r="127" spans="1:4" ht="18.75" customHeight="1" x14ac:dyDescent="0.2">
      <c r="A127" s="7" t="s">
        <v>1186</v>
      </c>
      <c r="B127" s="8" t="s">
        <v>1187</v>
      </c>
      <c r="C127" s="191">
        <v>0.32819758773671742</v>
      </c>
      <c r="D127" s="191">
        <v>0.90862297527738112</v>
      </c>
    </row>
    <row r="128" spans="1:4" ht="18.75" customHeight="1" x14ac:dyDescent="0.2">
      <c r="A128" s="7" t="s">
        <v>1188</v>
      </c>
      <c r="B128" s="8" t="s">
        <v>1187</v>
      </c>
      <c r="C128" s="191">
        <v>8.1701357656843304E-2</v>
      </c>
      <c r="D128" s="191">
        <v>0.91203350215174128</v>
      </c>
    </row>
    <row r="129" spans="1:4" ht="18.75" customHeight="1" x14ac:dyDescent="0.2">
      <c r="A129" s="7" t="s">
        <v>1189</v>
      </c>
      <c r="B129" s="8" t="s">
        <v>1187</v>
      </c>
      <c r="C129" s="191">
        <v>6.9307604801979228E-2</v>
      </c>
      <c r="D129" s="191">
        <v>0.91908603236003517</v>
      </c>
    </row>
    <row r="130" spans="1:4" ht="18.75" customHeight="1" x14ac:dyDescent="0.2">
      <c r="A130" s="7" t="s">
        <v>1190</v>
      </c>
      <c r="B130" s="8" t="s">
        <v>1191</v>
      </c>
      <c r="C130" s="191">
        <v>5.4111766537333068</v>
      </c>
      <c r="D130" s="191">
        <v>18.801606296022836</v>
      </c>
    </row>
    <row r="131" spans="1:4" ht="18.75" customHeight="1" x14ac:dyDescent="0.2">
      <c r="A131" s="7" t="s">
        <v>1192</v>
      </c>
      <c r="B131" s="8" t="s">
        <v>1191</v>
      </c>
      <c r="C131" s="191">
        <v>6.1989663724169262</v>
      </c>
      <c r="D131" s="191">
        <v>20.989515273357277</v>
      </c>
    </row>
    <row r="132" spans="1:4" ht="18.75" customHeight="1" x14ac:dyDescent="0.2">
      <c r="A132" s="7" t="s">
        <v>1193</v>
      </c>
      <c r="B132" s="8" t="s">
        <v>1194</v>
      </c>
      <c r="C132" s="191">
        <v>2.6552406869752483</v>
      </c>
      <c r="D132" s="191">
        <v>1.5349115362408117</v>
      </c>
    </row>
    <row r="133" spans="1:4" ht="18.75" customHeight="1" x14ac:dyDescent="0.2">
      <c r="A133" s="7" t="s">
        <v>1195</v>
      </c>
      <c r="B133" s="8" t="s">
        <v>1196</v>
      </c>
      <c r="C133" s="191">
        <v>0</v>
      </c>
      <c r="D133" s="191">
        <v>9.6593252815712419E-2</v>
      </c>
    </row>
    <row r="134" spans="1:4" ht="18.75" customHeight="1" x14ac:dyDescent="0.2">
      <c r="A134" s="7" t="s">
        <v>1197</v>
      </c>
      <c r="B134" s="8" t="s">
        <v>1196</v>
      </c>
      <c r="C134" s="191">
        <v>0</v>
      </c>
      <c r="D134" s="191">
        <v>6.9085124570366863E-2</v>
      </c>
    </row>
    <row r="135" spans="1:4" ht="18.75" customHeight="1" x14ac:dyDescent="0.2">
      <c r="A135" s="7" t="s">
        <v>1198</v>
      </c>
      <c r="B135" s="8" t="s">
        <v>1199</v>
      </c>
      <c r="C135" s="191">
        <v>0</v>
      </c>
      <c r="D135" s="191">
        <v>0.62907510389834709</v>
      </c>
    </row>
    <row r="136" spans="1:4" ht="18.75" customHeight="1" x14ac:dyDescent="0.2">
      <c r="A136" s="7" t="s">
        <v>1200</v>
      </c>
      <c r="B136" s="8" t="s">
        <v>1199</v>
      </c>
      <c r="C136" s="191">
        <v>0</v>
      </c>
      <c r="D136" s="191">
        <v>0.79981785565900043</v>
      </c>
    </row>
    <row r="137" spans="1:4" ht="18.75" customHeight="1" x14ac:dyDescent="0.2">
      <c r="A137" s="7" t="s">
        <v>1201</v>
      </c>
      <c r="B137" s="8" t="s">
        <v>1202</v>
      </c>
      <c r="C137" s="191">
        <v>4.6435318626888371</v>
      </c>
      <c r="D137" s="191">
        <v>8.2022441930925645</v>
      </c>
    </row>
    <row r="138" spans="1:4" ht="18.75" customHeight="1" x14ac:dyDescent="0.2">
      <c r="A138" s="7" t="s">
        <v>1203</v>
      </c>
      <c r="B138" s="8" t="s">
        <v>1202</v>
      </c>
      <c r="C138" s="191">
        <v>4.7384018166056459</v>
      </c>
      <c r="D138" s="191">
        <v>10.360501520953578</v>
      </c>
    </row>
    <row r="139" spans="1:4" ht="18.75" customHeight="1" x14ac:dyDescent="0.2">
      <c r="A139" s="7" t="s">
        <v>1204</v>
      </c>
      <c r="B139" s="8" t="s">
        <v>1205</v>
      </c>
      <c r="C139" s="191">
        <v>5.2067694930419712</v>
      </c>
      <c r="D139" s="191">
        <v>10.513578354274184</v>
      </c>
    </row>
    <row r="140" spans="1:4" ht="18.75" customHeight="1" x14ac:dyDescent="0.2">
      <c r="A140" s="7" t="s">
        <v>1206</v>
      </c>
      <c r="B140" s="8" t="s">
        <v>1205</v>
      </c>
      <c r="C140" s="191">
        <v>6.6843261738881274</v>
      </c>
      <c r="D140" s="191">
        <v>7.9814146085220781</v>
      </c>
    </row>
    <row r="141" spans="1:4" ht="18.75" customHeight="1" x14ac:dyDescent="0.2">
      <c r="A141" s="7" t="s">
        <v>1207</v>
      </c>
      <c r="B141" s="8" t="s">
        <v>1208</v>
      </c>
      <c r="C141" s="191">
        <v>5.3679590050999799</v>
      </c>
      <c r="D141" s="191">
        <v>25.048774554716434</v>
      </c>
    </row>
    <row r="142" spans="1:4" ht="18.75" customHeight="1" x14ac:dyDescent="0.2">
      <c r="A142" s="7" t="s">
        <v>1209</v>
      </c>
      <c r="B142" s="8" t="s">
        <v>1208</v>
      </c>
      <c r="C142" s="191">
        <v>1.295989526981483</v>
      </c>
      <c r="D142" s="191">
        <v>17.557794657226868</v>
      </c>
    </row>
    <row r="143" spans="1:4" ht="18.75" customHeight="1" x14ac:dyDescent="0.2">
      <c r="A143" s="7" t="s">
        <v>1210</v>
      </c>
      <c r="B143" s="8" t="s">
        <v>1211</v>
      </c>
      <c r="C143" s="191">
        <v>2.5768739737425284</v>
      </c>
      <c r="D143" s="191">
        <v>8.5025175695426487</v>
      </c>
    </row>
    <row r="144" spans="1:4" ht="18.75" customHeight="1" x14ac:dyDescent="0.2">
      <c r="A144" s="7" t="s">
        <v>1212</v>
      </c>
      <c r="B144" s="8" t="s">
        <v>1211</v>
      </c>
      <c r="C144" s="191">
        <v>3.0401001670254781</v>
      </c>
      <c r="D144" s="191">
        <v>16.98336009297136</v>
      </c>
    </row>
    <row r="145" spans="1:4" ht="18.75" customHeight="1" x14ac:dyDescent="0.2">
      <c r="A145" s="7" t="s">
        <v>1213</v>
      </c>
      <c r="B145" s="8" t="s">
        <v>1214</v>
      </c>
      <c r="C145" s="191">
        <v>0.87204512099780795</v>
      </c>
      <c r="D145" s="191">
        <v>1.3408802699119617</v>
      </c>
    </row>
    <row r="146" spans="1:4" ht="18.75" customHeight="1" x14ac:dyDescent="0.2">
      <c r="A146" s="7" t="s">
        <v>1215</v>
      </c>
      <c r="B146" s="8" t="s">
        <v>1214</v>
      </c>
      <c r="C146" s="191">
        <v>0.2414711816143674</v>
      </c>
      <c r="D146" s="191">
        <v>1.339193023168894</v>
      </c>
    </row>
    <row r="147" spans="1:4" ht="18.75" customHeight="1" x14ac:dyDescent="0.2">
      <c r="A147" s="7" t="s">
        <v>1216</v>
      </c>
      <c r="B147" s="8" t="s">
        <v>1217</v>
      </c>
      <c r="C147" s="191">
        <v>0</v>
      </c>
      <c r="D147" s="191">
        <v>5.5753505667546478E-2</v>
      </c>
    </row>
    <row r="148" spans="1:4" ht="18.75" customHeight="1" x14ac:dyDescent="0.2">
      <c r="A148" s="7" t="s">
        <v>1218</v>
      </c>
      <c r="B148" s="8" t="s">
        <v>1217</v>
      </c>
      <c r="C148" s="191">
        <v>0</v>
      </c>
      <c r="D148" s="191">
        <v>3.8862518734309966E-2</v>
      </c>
    </row>
    <row r="149" spans="1:4" ht="18.75" customHeight="1" x14ac:dyDescent="0.2">
      <c r="A149" s="7" t="s">
        <v>1219</v>
      </c>
      <c r="B149" s="8" t="s">
        <v>1220</v>
      </c>
      <c r="C149" s="191">
        <v>0</v>
      </c>
      <c r="D149" s="191">
        <v>6.1141183685336521E-4</v>
      </c>
    </row>
    <row r="150" spans="1:4" ht="18.75" customHeight="1" x14ac:dyDescent="0.2">
      <c r="A150" s="7" t="s">
        <v>1221</v>
      </c>
      <c r="B150" s="8" t="s">
        <v>1222</v>
      </c>
      <c r="C150" s="191">
        <v>2.6795743260782934E-3</v>
      </c>
      <c r="D150" s="191">
        <v>0</v>
      </c>
    </row>
    <row r="151" spans="1:4" ht="18.75" customHeight="1" x14ac:dyDescent="0.2">
      <c r="A151" s="7" t="s">
        <v>1223</v>
      </c>
      <c r="B151" s="8" t="s">
        <v>1222</v>
      </c>
      <c r="C151" s="191">
        <v>1.307223257494935E-2</v>
      </c>
      <c r="D151" s="191">
        <v>0</v>
      </c>
    </row>
    <row r="152" spans="1:4" ht="18.75" customHeight="1" x14ac:dyDescent="0.2">
      <c r="A152" s="7" t="s">
        <v>1224</v>
      </c>
      <c r="B152" s="8" t="s">
        <v>1225</v>
      </c>
      <c r="C152" s="191">
        <v>3.6601840955881846</v>
      </c>
      <c r="D152" s="191">
        <v>9.4406127335645351</v>
      </c>
    </row>
    <row r="153" spans="1:4" ht="18.75" customHeight="1" x14ac:dyDescent="0.2">
      <c r="A153" s="7" t="s">
        <v>1226</v>
      </c>
      <c r="B153" s="8" t="s">
        <v>1225</v>
      </c>
      <c r="C153" s="191">
        <v>3.6221027601138092</v>
      </c>
      <c r="D153" s="191">
        <v>10.371834314315572</v>
      </c>
    </row>
    <row r="154" spans="1:4" ht="18.75" customHeight="1" x14ac:dyDescent="0.2">
      <c r="A154" s="7" t="s">
        <v>1227</v>
      </c>
      <c r="B154" s="8" t="s">
        <v>1228</v>
      </c>
      <c r="C154" s="191">
        <v>1.468798059086184</v>
      </c>
      <c r="D154" s="191">
        <v>9.6762784116994432E-2</v>
      </c>
    </row>
    <row r="155" spans="1:4" ht="18.75" customHeight="1" x14ac:dyDescent="0.2">
      <c r="A155" s="7" t="s">
        <v>1229</v>
      </c>
      <c r="B155" s="8" t="s">
        <v>1230</v>
      </c>
      <c r="C155" s="191">
        <v>0</v>
      </c>
      <c r="D155" s="191">
        <v>9.0015248198833733E-2</v>
      </c>
    </row>
    <row r="156" spans="1:4" ht="18.75" customHeight="1" x14ac:dyDescent="0.2">
      <c r="A156" s="7" t="s">
        <v>1231</v>
      </c>
      <c r="B156" s="8" t="s">
        <v>1230</v>
      </c>
      <c r="C156" s="191">
        <v>0</v>
      </c>
      <c r="D156" s="191">
        <v>0.10168823779541743</v>
      </c>
    </row>
    <row r="157" spans="1:4" ht="18.75" customHeight="1" x14ac:dyDescent="0.2">
      <c r="A157" s="7" t="s">
        <v>1232</v>
      </c>
      <c r="B157" s="8" t="s">
        <v>1230</v>
      </c>
      <c r="C157" s="191">
        <v>0</v>
      </c>
      <c r="D157" s="191">
        <v>8.2660406094831981E-2</v>
      </c>
    </row>
    <row r="158" spans="1:4" ht="18.75" customHeight="1" x14ac:dyDescent="0.2">
      <c r="A158" s="7" t="s">
        <v>1233</v>
      </c>
      <c r="B158" s="8" t="s">
        <v>1234</v>
      </c>
      <c r="C158" s="191">
        <v>3.4879971316664546</v>
      </c>
      <c r="D158" s="191">
        <v>6.0480272932338908</v>
      </c>
    </row>
    <row r="159" spans="1:4" ht="18.75" customHeight="1" x14ac:dyDescent="0.2">
      <c r="A159" s="7" t="s">
        <v>1235</v>
      </c>
      <c r="B159" s="8" t="s">
        <v>1234</v>
      </c>
      <c r="C159" s="191">
        <v>3.4846787614612644</v>
      </c>
      <c r="D159" s="191">
        <v>4.0234241068792373</v>
      </c>
    </row>
    <row r="160" spans="1:4" ht="18.75" customHeight="1" x14ac:dyDescent="0.2">
      <c r="A160" s="7" t="s">
        <v>1236</v>
      </c>
      <c r="B160" s="8" t="s">
        <v>1237</v>
      </c>
      <c r="C160" s="191">
        <v>0</v>
      </c>
      <c r="D160" s="191">
        <v>0.57146510819212393</v>
      </c>
    </row>
    <row r="161" spans="1:4" ht="18.75" customHeight="1" x14ac:dyDescent="0.2">
      <c r="A161" s="7" t="s">
        <v>1238</v>
      </c>
      <c r="B161" s="8" t="s">
        <v>1237</v>
      </c>
      <c r="C161" s="191">
        <v>0</v>
      </c>
      <c r="D161" s="191">
        <v>0.53979135164459258</v>
      </c>
    </row>
    <row r="162" spans="1:4" ht="18.75" customHeight="1" x14ac:dyDescent="0.2">
      <c r="A162" s="7" t="s">
        <v>1239</v>
      </c>
      <c r="B162" s="8" t="s">
        <v>1237</v>
      </c>
      <c r="C162" s="191">
        <v>0</v>
      </c>
      <c r="D162" s="191">
        <v>0.54640233729624921</v>
      </c>
    </row>
    <row r="163" spans="1:4" ht="18.75" customHeight="1" x14ac:dyDescent="0.2">
      <c r="A163" s="7" t="s">
        <v>1240</v>
      </c>
      <c r="B163" s="8" t="s">
        <v>1241</v>
      </c>
      <c r="C163" s="191">
        <v>3.9230403784135186</v>
      </c>
      <c r="D163" s="191">
        <v>18.160491984760249</v>
      </c>
    </row>
    <row r="164" spans="1:4" ht="18.75" customHeight="1" x14ac:dyDescent="0.2">
      <c r="A164" s="7" t="s">
        <v>1242</v>
      </c>
      <c r="B164" s="8" t="s">
        <v>1241</v>
      </c>
      <c r="C164" s="191">
        <v>5.8659488346355939</v>
      </c>
      <c r="D164" s="191">
        <v>27.160347503689376</v>
      </c>
    </row>
    <row r="165" spans="1:4" ht="18.75" customHeight="1" x14ac:dyDescent="0.2">
      <c r="A165" s="7" t="s">
        <v>1243</v>
      </c>
      <c r="B165" s="8" t="s">
        <v>1244</v>
      </c>
      <c r="C165" s="191">
        <v>5.108885746978741</v>
      </c>
      <c r="D165" s="191">
        <v>4.4971073401012784</v>
      </c>
    </row>
    <row r="166" spans="1:4" ht="18.75" customHeight="1" x14ac:dyDescent="0.2">
      <c r="A166" s="7" t="s">
        <v>1245</v>
      </c>
      <c r="B166" s="8" t="s">
        <v>1244</v>
      </c>
      <c r="C166" s="191">
        <v>8.7147433348590209</v>
      </c>
      <c r="D166" s="191">
        <v>4.4948811132206883</v>
      </c>
    </row>
    <row r="167" spans="1:4" ht="18.75" customHeight="1" x14ac:dyDescent="0.2">
      <c r="A167" s="7" t="s">
        <v>1246</v>
      </c>
      <c r="B167" s="8" t="s">
        <v>1247</v>
      </c>
      <c r="C167" s="191">
        <v>0</v>
      </c>
      <c r="D167" s="191">
        <v>1.4561634767695317</v>
      </c>
    </row>
    <row r="168" spans="1:4" ht="18.75" customHeight="1" x14ac:dyDescent="0.2">
      <c r="A168" s="7" t="s">
        <v>1248</v>
      </c>
      <c r="B168" s="8" t="s">
        <v>1247</v>
      </c>
      <c r="C168" s="191">
        <v>0</v>
      </c>
      <c r="D168" s="191">
        <v>1.3298254209855489</v>
      </c>
    </row>
    <row r="169" spans="1:4" ht="18.75" customHeight="1" x14ac:dyDescent="0.2">
      <c r="A169" s="7" t="s">
        <v>1249</v>
      </c>
      <c r="B169" s="8" t="s">
        <v>1247</v>
      </c>
      <c r="C169" s="191">
        <v>0</v>
      </c>
      <c r="D169" s="191">
        <v>1.3641610626532255</v>
      </c>
    </row>
    <row r="170" spans="1:4" ht="18.75" customHeight="1" x14ac:dyDescent="0.2">
      <c r="A170" s="7" t="s">
        <v>1250</v>
      </c>
      <c r="B170" s="8" t="s">
        <v>1251</v>
      </c>
      <c r="C170" s="191">
        <v>0</v>
      </c>
      <c r="D170" s="191">
        <v>-1.5611593281650399E-2</v>
      </c>
    </row>
    <row r="171" spans="1:4" ht="18.75" customHeight="1" x14ac:dyDescent="0.2">
      <c r="A171" s="7" t="s">
        <v>1252</v>
      </c>
      <c r="B171" s="8" t="s">
        <v>1253</v>
      </c>
      <c r="C171" s="191">
        <v>0</v>
      </c>
      <c r="D171" s="191">
        <v>4.3631616939389809E-3</v>
      </c>
    </row>
    <row r="172" spans="1:4" ht="18.75" customHeight="1" x14ac:dyDescent="0.2">
      <c r="A172" s="7" t="s">
        <v>1254</v>
      </c>
      <c r="B172" s="8" t="s">
        <v>1253</v>
      </c>
      <c r="C172" s="191">
        <v>0</v>
      </c>
      <c r="D172" s="191">
        <v>4.363908782594606E-3</v>
      </c>
    </row>
    <row r="173" spans="1:4" ht="18.75" customHeight="1" x14ac:dyDescent="0.2">
      <c r="A173" s="7" t="s">
        <v>1255</v>
      </c>
      <c r="B173" s="8" t="s">
        <v>1256</v>
      </c>
      <c r="C173" s="191">
        <v>0</v>
      </c>
      <c r="D173" s="191">
        <v>-7.563805877548852E-4</v>
      </c>
    </row>
    <row r="174" spans="1:4" ht="18.75" customHeight="1" x14ac:dyDescent="0.2">
      <c r="A174" s="7" t="s">
        <v>1257</v>
      </c>
      <c r="B174" s="8" t="s">
        <v>1258</v>
      </c>
      <c r="C174" s="191">
        <v>0</v>
      </c>
      <c r="D174" s="191">
        <v>0</v>
      </c>
    </row>
    <row r="175" spans="1:4" ht="18.75" customHeight="1" x14ac:dyDescent="0.2">
      <c r="A175" s="7" t="s">
        <v>1259</v>
      </c>
      <c r="B175" s="8" t="s">
        <v>1260</v>
      </c>
      <c r="C175" s="191">
        <v>0</v>
      </c>
      <c r="D175" s="191">
        <v>0</v>
      </c>
    </row>
    <row r="176" spans="1:4" ht="18.75" customHeight="1" x14ac:dyDescent="0.2">
      <c r="A176" s="7" t="s">
        <v>1261</v>
      </c>
      <c r="B176" s="8" t="s">
        <v>1262</v>
      </c>
      <c r="C176" s="191">
        <v>0</v>
      </c>
      <c r="D176" s="191">
        <v>2.0495387632802689E-2</v>
      </c>
    </row>
    <row r="177" spans="1:4" ht="18.75" customHeight="1" x14ac:dyDescent="0.2">
      <c r="A177" s="7" t="s">
        <v>1263</v>
      </c>
      <c r="B177" s="8" t="s">
        <v>1264</v>
      </c>
      <c r="C177" s="191">
        <v>0</v>
      </c>
      <c r="D177" s="191">
        <v>1.0814204089553825</v>
      </c>
    </row>
    <row r="178" spans="1:4" ht="18.75" customHeight="1" x14ac:dyDescent="0.2">
      <c r="A178" s="7" t="s">
        <v>1265</v>
      </c>
      <c r="B178" s="8" t="s">
        <v>1266</v>
      </c>
      <c r="C178" s="191">
        <v>0.77017540677947693</v>
      </c>
      <c r="D178" s="191">
        <v>0.81565638085108949</v>
      </c>
    </row>
    <row r="179" spans="1:4" ht="18.75" customHeight="1" x14ac:dyDescent="0.2">
      <c r="A179" s="7" t="s">
        <v>1267</v>
      </c>
      <c r="B179" s="8" t="s">
        <v>1268</v>
      </c>
      <c r="C179" s="191">
        <v>0.77018104357450945</v>
      </c>
      <c r="D179" s="191">
        <v>0.81569832156274913</v>
      </c>
    </row>
    <row r="180" spans="1:4" ht="18.75" customHeight="1" x14ac:dyDescent="0.2">
      <c r="A180" s="7" t="s">
        <v>1269</v>
      </c>
      <c r="B180" s="8" t="s">
        <v>1270</v>
      </c>
      <c r="C180" s="191">
        <v>0.77053597685468622</v>
      </c>
      <c r="D180" s="191">
        <v>0.81636852125394688</v>
      </c>
    </row>
    <row r="181" spans="1:4" ht="18.75" customHeight="1" x14ac:dyDescent="0.2">
      <c r="A181" s="7" t="s">
        <v>1271</v>
      </c>
      <c r="B181" s="8" t="s">
        <v>1272</v>
      </c>
      <c r="C181" s="191">
        <v>0.80274494004850783</v>
      </c>
      <c r="D181" s="191">
        <v>0.89661918201891311</v>
      </c>
    </row>
    <row r="182" spans="1:4" ht="18.75" customHeight="1" x14ac:dyDescent="0.2">
      <c r="A182" s="7" t="s">
        <v>1273</v>
      </c>
      <c r="B182" s="8" t="s">
        <v>1274</v>
      </c>
      <c r="C182" s="191">
        <v>0.80312870404521719</v>
      </c>
      <c r="D182" s="191">
        <v>0.91841511226370753</v>
      </c>
    </row>
    <row r="183" spans="1:4" ht="18.75" customHeight="1" x14ac:dyDescent="0.2">
      <c r="A183" s="7" t="s">
        <v>1275</v>
      </c>
      <c r="B183" s="8" t="s">
        <v>1276</v>
      </c>
      <c r="C183" s="191">
        <v>0.81543904254478272</v>
      </c>
      <c r="D183" s="191">
        <v>1.4713226457740594</v>
      </c>
    </row>
    <row r="184" spans="1:4" ht="18.75" customHeight="1" x14ac:dyDescent="0.2">
      <c r="A184" s="7" t="s">
        <v>1277</v>
      </c>
      <c r="B184" s="8" t="s">
        <v>1278</v>
      </c>
      <c r="C184" s="191">
        <v>0.81135065842230392</v>
      </c>
      <c r="D184" s="191">
        <v>1.2178581028953588</v>
      </c>
    </row>
    <row r="185" spans="1:4" ht="18.75" customHeight="1" x14ac:dyDescent="0.2">
      <c r="A185" s="7" t="s">
        <v>1279</v>
      </c>
      <c r="B185" s="8" t="s">
        <v>1280</v>
      </c>
      <c r="C185" s="191">
        <v>0</v>
      </c>
      <c r="D185" s="191">
        <v>2.6007190253745448E-2</v>
      </c>
    </row>
    <row r="186" spans="1:4" ht="18.75" customHeight="1" x14ac:dyDescent="0.2">
      <c r="A186" s="7" t="s">
        <v>1281</v>
      </c>
      <c r="B186" s="8" t="s">
        <v>1280</v>
      </c>
      <c r="C186" s="191">
        <v>0</v>
      </c>
      <c r="D186" s="191">
        <v>2.6007190215992154E-2</v>
      </c>
    </row>
    <row r="187" spans="1:4" ht="18.75" customHeight="1" x14ac:dyDescent="0.2">
      <c r="A187" s="7" t="s">
        <v>1282</v>
      </c>
      <c r="B187" s="8" t="s">
        <v>1283</v>
      </c>
      <c r="C187" s="191">
        <v>0.53183107518857831</v>
      </c>
      <c r="D187" s="191">
        <v>0.23371265160000745</v>
      </c>
    </row>
    <row r="188" spans="1:4" ht="18.75" customHeight="1" x14ac:dyDescent="0.2">
      <c r="A188" s="7" t="s">
        <v>1284</v>
      </c>
      <c r="B188" s="8" t="s">
        <v>1285</v>
      </c>
      <c r="C188" s="191">
        <v>4.1902167990148239E-4</v>
      </c>
      <c r="D188" s="191">
        <v>-0.59252650678124263</v>
      </c>
    </row>
    <row r="189" spans="1:4" ht="18.75" customHeight="1" x14ac:dyDescent="0.2">
      <c r="A189" s="7" t="s">
        <v>1286</v>
      </c>
      <c r="B189" s="8" t="s">
        <v>1287</v>
      </c>
      <c r="C189" s="191">
        <v>0</v>
      </c>
      <c r="D189" s="191">
        <v>-1.662173212764716E-4</v>
      </c>
    </row>
    <row r="190" spans="1:4" ht="18.75" customHeight="1" x14ac:dyDescent="0.2">
      <c r="A190" s="7" t="s">
        <v>1288</v>
      </c>
      <c r="B190" s="8" t="s">
        <v>1289</v>
      </c>
      <c r="C190" s="191">
        <v>0.81777436736974196</v>
      </c>
      <c r="D190" s="191">
        <v>1.4526407597954982</v>
      </c>
    </row>
    <row r="191" spans="1:4" ht="18.75" customHeight="1" x14ac:dyDescent="0.2">
      <c r="A191" s="7" t="s">
        <v>1290</v>
      </c>
      <c r="B191" s="8" t="s">
        <v>1291</v>
      </c>
      <c r="C191" s="191">
        <v>0.80202450244826895</v>
      </c>
      <c r="D191" s="191">
        <v>0.94546184347465845</v>
      </c>
    </row>
    <row r="192" spans="1:4" ht="18.75" customHeight="1" x14ac:dyDescent="0.2">
      <c r="A192" s="7" t="s">
        <v>1292</v>
      </c>
      <c r="B192" s="8" t="s">
        <v>1293</v>
      </c>
      <c r="C192" s="191">
        <v>0.80107779041176141</v>
      </c>
      <c r="D192" s="191">
        <v>0.88908531189868789</v>
      </c>
    </row>
    <row r="193" spans="1:4" ht="18.75" customHeight="1" x14ac:dyDescent="0.2">
      <c r="A193" s="7" t="s">
        <v>1294</v>
      </c>
      <c r="B193" s="8" t="s">
        <v>1295</v>
      </c>
      <c r="C193" s="191">
        <v>0</v>
      </c>
      <c r="D193" s="191">
        <v>4.1291735185926192E-3</v>
      </c>
    </row>
    <row r="194" spans="1:4" ht="18.75" customHeight="1" x14ac:dyDescent="0.2">
      <c r="A194" s="7" t="s">
        <v>1296</v>
      </c>
      <c r="B194" s="8" t="s">
        <v>1295</v>
      </c>
      <c r="C194" s="191">
        <v>0</v>
      </c>
      <c r="D194" s="191">
        <v>4.1291735185926192E-3</v>
      </c>
    </row>
    <row r="195" spans="1:4" ht="18.75" customHeight="1" x14ac:dyDescent="0.2">
      <c r="A195" s="7" t="s">
        <v>1297</v>
      </c>
      <c r="B195" s="8" t="s">
        <v>1298</v>
      </c>
      <c r="C195" s="191">
        <v>0</v>
      </c>
      <c r="D195" s="191">
        <v>0</v>
      </c>
    </row>
    <row r="196" spans="1:4" ht="18.75" customHeight="1" x14ac:dyDescent="0.2">
      <c r="A196" s="7" t="s">
        <v>1299</v>
      </c>
      <c r="B196" s="8" t="s">
        <v>1300</v>
      </c>
      <c r="C196" s="191">
        <v>0</v>
      </c>
      <c r="D196" s="191">
        <v>1.040655284787307</v>
      </c>
    </row>
    <row r="197" spans="1:4" ht="18.75" customHeight="1" x14ac:dyDescent="0.2">
      <c r="A197" s="7" t="s">
        <v>1301</v>
      </c>
      <c r="B197" s="8" t="s">
        <v>1300</v>
      </c>
      <c r="C197" s="191">
        <v>0</v>
      </c>
      <c r="D197" s="191">
        <v>1.0438070025418016</v>
      </c>
    </row>
    <row r="198" spans="1:4" ht="18.75" customHeight="1" x14ac:dyDescent="0.2">
      <c r="A198" s="7" t="s">
        <v>1302</v>
      </c>
      <c r="B198" s="8" t="s">
        <v>1303</v>
      </c>
      <c r="C198" s="191">
        <v>-1.893861393426032E-4</v>
      </c>
      <c r="D198" s="191">
        <v>-8.780597166204171E-2</v>
      </c>
    </row>
    <row r="199" spans="1:4" ht="18.75" customHeight="1" x14ac:dyDescent="0.2">
      <c r="A199" s="7" t="s">
        <v>1304</v>
      </c>
      <c r="B199" s="8" t="s">
        <v>1303</v>
      </c>
      <c r="C199" s="191">
        <v>1.8635511389405855E-4</v>
      </c>
      <c r="D199" s="191">
        <v>0.26083506848419147</v>
      </c>
    </row>
    <row r="200" spans="1:4" ht="18.75" customHeight="1" x14ac:dyDescent="0.2">
      <c r="A200" s="7" t="s">
        <v>1305</v>
      </c>
      <c r="B200" s="8" t="s">
        <v>1306</v>
      </c>
      <c r="C200" s="191">
        <v>0</v>
      </c>
      <c r="D200" s="191">
        <v>9.8336512432263698E-2</v>
      </c>
    </row>
    <row r="201" spans="1:4" ht="18.75" customHeight="1" x14ac:dyDescent="0.2">
      <c r="A201" s="7" t="s">
        <v>1307</v>
      </c>
      <c r="B201" s="8" t="s">
        <v>1306</v>
      </c>
      <c r="C201" s="191">
        <v>0</v>
      </c>
      <c r="D201" s="191">
        <v>-0.26321002929053022</v>
      </c>
    </row>
    <row r="202" spans="1:4" ht="18.75" customHeight="1" x14ac:dyDescent="0.2">
      <c r="A202" s="7" t="s">
        <v>1308</v>
      </c>
      <c r="B202" s="8" t="s">
        <v>1309</v>
      </c>
      <c r="C202" s="191">
        <v>0</v>
      </c>
      <c r="D202" s="191">
        <v>0</v>
      </c>
    </row>
    <row r="203" spans="1:4" ht="18.75" customHeight="1" x14ac:dyDescent="0.2">
      <c r="A203" s="7" t="s">
        <v>1310</v>
      </c>
      <c r="B203" s="8" t="s">
        <v>1311</v>
      </c>
      <c r="C203" s="191">
        <v>0</v>
      </c>
      <c r="D203" s="191">
        <v>0.90654837233580954</v>
      </c>
    </row>
    <row r="204" spans="1:4" ht="18.75" customHeight="1" x14ac:dyDescent="0.2">
      <c r="A204" s="7" t="s">
        <v>1312</v>
      </c>
      <c r="B204" s="8" t="s">
        <v>1313</v>
      </c>
      <c r="C204" s="191">
        <v>0</v>
      </c>
      <c r="D204" s="191">
        <v>2.091730163563042E-3</v>
      </c>
    </row>
    <row r="205" spans="1:4" ht="18.75" customHeight="1" x14ac:dyDescent="0.2">
      <c r="A205" s="7" t="s">
        <v>1314</v>
      </c>
      <c r="B205" s="8" t="s">
        <v>1315</v>
      </c>
      <c r="C205" s="191">
        <v>0</v>
      </c>
      <c r="D205" s="191">
        <v>0.27285582478384446</v>
      </c>
    </row>
    <row r="206" spans="1:4" ht="18.75" customHeight="1" x14ac:dyDescent="0.2">
      <c r="A206" s="7" t="s">
        <v>1316</v>
      </c>
      <c r="B206" s="8" t="s">
        <v>1317</v>
      </c>
      <c r="C206" s="191">
        <v>0.81907603919603833</v>
      </c>
      <c r="D206" s="191">
        <v>0.97593845497258158</v>
      </c>
    </row>
    <row r="207" spans="1:4" ht="18.75" customHeight="1" x14ac:dyDescent="0.2">
      <c r="A207" s="7" t="s">
        <v>1318</v>
      </c>
      <c r="B207" s="8" t="s">
        <v>1319</v>
      </c>
      <c r="C207" s="191">
        <v>0.8203790485822543</v>
      </c>
      <c r="D207" s="191">
        <v>1.045085181490951</v>
      </c>
    </row>
    <row r="208" spans="1:4" ht="18.75" customHeight="1" x14ac:dyDescent="0.2">
      <c r="A208" s="7" t="s">
        <v>1320</v>
      </c>
      <c r="B208" s="8" t="s">
        <v>1321</v>
      </c>
      <c r="C208" s="191">
        <v>0.85801887450465386</v>
      </c>
      <c r="D208" s="191">
        <v>0.97802525759415915</v>
      </c>
    </row>
    <row r="209" spans="1:4" ht="18.75" customHeight="1" x14ac:dyDescent="0.2">
      <c r="A209" s="7" t="s">
        <v>1322</v>
      </c>
      <c r="B209" s="8" t="s">
        <v>1323</v>
      </c>
      <c r="C209" s="191">
        <v>0.82103381411308951</v>
      </c>
      <c r="D209" s="191">
        <v>0.98669914949047721</v>
      </c>
    </row>
    <row r="210" spans="1:4" ht="18.75" customHeight="1" x14ac:dyDescent="0.2">
      <c r="A210" s="7" t="s">
        <v>1324</v>
      </c>
      <c r="B210" s="8" t="s">
        <v>1325</v>
      </c>
      <c r="C210" s="191">
        <v>0.60370496691703457</v>
      </c>
      <c r="D210" s="191">
        <v>0.98255069614224977</v>
      </c>
    </row>
    <row r="211" spans="1:4" ht="18.75" customHeight="1" x14ac:dyDescent="0.2">
      <c r="A211" s="7" t="s">
        <v>1326</v>
      </c>
      <c r="B211" s="8" t="s">
        <v>1327</v>
      </c>
      <c r="C211" s="191">
        <v>0.6036524187797625</v>
      </c>
      <c r="D211" s="191">
        <v>0.98253023925493732</v>
      </c>
    </row>
    <row r="212" spans="1:4" ht="18.75" customHeight="1" x14ac:dyDescent="0.2">
      <c r="A212" s="7" t="s">
        <v>1328</v>
      </c>
      <c r="B212" s="8" t="s">
        <v>1329</v>
      </c>
      <c r="C212" s="191">
        <v>0.6042620399788976</v>
      </c>
      <c r="D212" s="191">
        <v>0.98284447329241986</v>
      </c>
    </row>
    <row r="213" spans="1:4" ht="18.75" customHeight="1" x14ac:dyDescent="0.2">
      <c r="A213" s="7" t="s">
        <v>1330</v>
      </c>
      <c r="B213" s="8" t="s">
        <v>1331</v>
      </c>
      <c r="C213" s="191">
        <v>0.60425760774026627</v>
      </c>
      <c r="D213" s="191">
        <v>0.98284447424901855</v>
      </c>
    </row>
    <row r="214" spans="1:4" ht="18.75" customHeight="1" x14ac:dyDescent="0.2">
      <c r="A214" s="7" t="s">
        <v>1332</v>
      </c>
      <c r="B214" s="8" t="s">
        <v>1333</v>
      </c>
      <c r="C214" s="191">
        <v>0.60423198965857794</v>
      </c>
      <c r="D214" s="191">
        <v>0.98284281424513342</v>
      </c>
    </row>
    <row r="215" spans="1:4" ht="18.75" customHeight="1" x14ac:dyDescent="0.2">
      <c r="A215" s="7" t="s">
        <v>1334</v>
      </c>
      <c r="B215" s="8" t="s">
        <v>1335</v>
      </c>
      <c r="C215" s="191">
        <v>0.60419966095504418</v>
      </c>
      <c r="D215" s="191">
        <v>0.98284076414911203</v>
      </c>
    </row>
    <row r="216" spans="1:4" ht="18.75" customHeight="1" x14ac:dyDescent="0.2">
      <c r="A216" s="7" t="s">
        <v>1336</v>
      </c>
      <c r="B216" s="8" t="s">
        <v>1337</v>
      </c>
      <c r="C216" s="191">
        <v>9.6736427369969075E-5</v>
      </c>
      <c r="D216" s="191">
        <v>1.2512632134865874E-3</v>
      </c>
    </row>
    <row r="217" spans="1:4" ht="18.75" customHeight="1" x14ac:dyDescent="0.2">
      <c r="A217" s="7" t="s">
        <v>1338</v>
      </c>
      <c r="B217" s="8" t="s">
        <v>1339</v>
      </c>
      <c r="C217" s="191">
        <v>0.8080772875587624</v>
      </c>
      <c r="D217" s="191">
        <v>0.9618909114987465</v>
      </c>
    </row>
    <row r="218" spans="1:4" ht="18.75" customHeight="1" x14ac:dyDescent="0.2">
      <c r="A218" s="7" t="s">
        <v>1340</v>
      </c>
      <c r="B218" s="8" t="s">
        <v>1341</v>
      </c>
      <c r="C218" s="191">
        <v>0.80658889059511496</v>
      </c>
      <c r="D218" s="191">
        <v>0.94998186837077658</v>
      </c>
    </row>
    <row r="219" spans="1:4" ht="18.75" customHeight="1" x14ac:dyDescent="0.2">
      <c r="A219" s="7" t="s">
        <v>1342</v>
      </c>
      <c r="B219" s="8" t="s">
        <v>1343</v>
      </c>
      <c r="C219" s="191">
        <v>0.80918741044696652</v>
      </c>
      <c r="D219" s="191">
        <v>0.98335606795640906</v>
      </c>
    </row>
    <row r="220" spans="1:4" ht="18.75" customHeight="1" x14ac:dyDescent="0.2">
      <c r="A220" s="7" t="s">
        <v>1344</v>
      </c>
      <c r="B220" s="8" t="s">
        <v>1345</v>
      </c>
      <c r="C220" s="191">
        <v>0.77021396932155184</v>
      </c>
      <c r="D220" s="191">
        <v>0.81563209339162501</v>
      </c>
    </row>
    <row r="221" spans="1:4" ht="18.75" customHeight="1" x14ac:dyDescent="0.2">
      <c r="A221" s="7" t="s">
        <v>1346</v>
      </c>
      <c r="B221" s="8" t="s">
        <v>1347</v>
      </c>
      <c r="C221" s="191">
        <v>2.1685856051148124E-6</v>
      </c>
      <c r="D221" s="191">
        <v>4.9916497474548827</v>
      </c>
    </row>
    <row r="222" spans="1:4" ht="18.75" customHeight="1" x14ac:dyDescent="0.2">
      <c r="A222" s="7" t="s">
        <v>1348</v>
      </c>
      <c r="B222" s="8" t="s">
        <v>1349</v>
      </c>
      <c r="C222" s="191">
        <v>0.80696241776087396</v>
      </c>
      <c r="D222" s="191">
        <v>0.95651261628712148</v>
      </c>
    </row>
    <row r="223" spans="1:4" ht="18.75" customHeight="1" x14ac:dyDescent="0.2">
      <c r="A223" s="7" t="s">
        <v>1350</v>
      </c>
      <c r="B223" s="8" t="s">
        <v>1351</v>
      </c>
      <c r="C223" s="191">
        <v>0.80037684617891736</v>
      </c>
      <c r="D223" s="191">
        <v>0.8765582131065961</v>
      </c>
    </row>
    <row r="224" spans="1:4" ht="18.75" customHeight="1" x14ac:dyDescent="0.2">
      <c r="A224" s="7" t="s">
        <v>1352</v>
      </c>
      <c r="B224" s="8" t="s">
        <v>1353</v>
      </c>
      <c r="C224" s="191">
        <v>0.79831717870675711</v>
      </c>
      <c r="D224" s="191">
        <v>0.84770615431527285</v>
      </c>
    </row>
    <row r="225" spans="1:4" ht="18.75" customHeight="1" x14ac:dyDescent="0.2">
      <c r="A225" s="7" t="s">
        <v>1354</v>
      </c>
      <c r="B225" s="8" t="s">
        <v>1355</v>
      </c>
      <c r="C225" s="191">
        <v>0</v>
      </c>
      <c r="D225" s="191">
        <v>4.4001595895389444E-3</v>
      </c>
    </row>
    <row r="226" spans="1:4" ht="18.75" customHeight="1" x14ac:dyDescent="0.2">
      <c r="A226" s="7" t="s">
        <v>1356</v>
      </c>
      <c r="B226" s="8" t="s">
        <v>1355</v>
      </c>
      <c r="C226" s="191">
        <v>0</v>
      </c>
      <c r="D226" s="191">
        <v>4.4001282005892914E-3</v>
      </c>
    </row>
    <row r="227" spans="1:4" ht="18.75" customHeight="1" x14ac:dyDescent="0.2">
      <c r="A227" s="7" t="s">
        <v>1357</v>
      </c>
      <c r="B227" s="8" t="s">
        <v>1358</v>
      </c>
      <c r="C227" s="191">
        <v>0.41426869965735591</v>
      </c>
      <c r="D227" s="191">
        <v>0.97622302814787953</v>
      </c>
    </row>
    <row r="228" spans="1:4" ht="18.75" customHeight="1" x14ac:dyDescent="0.2">
      <c r="A228" s="7" t="s">
        <v>1359</v>
      </c>
      <c r="B228" s="8" t="s">
        <v>1358</v>
      </c>
      <c r="C228" s="191">
        <v>0.41426792662999284</v>
      </c>
      <c r="D228" s="191">
        <v>0.97622178643207369</v>
      </c>
    </row>
    <row r="229" spans="1:4" ht="18.75" customHeight="1" x14ac:dyDescent="0.2">
      <c r="A229" s="7" t="s">
        <v>1360</v>
      </c>
      <c r="B229" s="8" t="s">
        <v>1361</v>
      </c>
      <c r="C229" s="191">
        <v>0.60406535460931898</v>
      </c>
      <c r="D229" s="191">
        <v>0.98277398727989729</v>
      </c>
    </row>
    <row r="230" spans="1:4" ht="18.75" customHeight="1" x14ac:dyDescent="0.2">
      <c r="A230" s="7" t="s">
        <v>1362</v>
      </c>
      <c r="B230" s="8" t="s">
        <v>1363</v>
      </c>
      <c r="C230" s="191">
        <v>0.603938847064728</v>
      </c>
      <c r="D230" s="191">
        <v>0.9827531766951767</v>
      </c>
    </row>
    <row r="231" spans="1:4" ht="18.75" customHeight="1" x14ac:dyDescent="0.2">
      <c r="A231" s="7" t="s">
        <v>1364</v>
      </c>
      <c r="B231" s="8" t="s">
        <v>1365</v>
      </c>
      <c r="C231" s="191">
        <v>1.0095221378340364</v>
      </c>
      <c r="D231" s="191">
        <v>0.97958345219558707</v>
      </c>
    </row>
    <row r="232" spans="1:4" ht="18.75" customHeight="1" x14ac:dyDescent="0.2">
      <c r="A232" s="7" t="s">
        <v>1366</v>
      </c>
      <c r="B232" s="8" t="s">
        <v>1367</v>
      </c>
      <c r="C232" s="191">
        <v>2.6881964020764171</v>
      </c>
      <c r="D232" s="191">
        <v>5.768117367864491</v>
      </c>
    </row>
    <row r="233" spans="1:4" ht="18.75" customHeight="1" x14ac:dyDescent="0.2">
      <c r="A233" s="7" t="s">
        <v>1368</v>
      </c>
      <c r="B233" s="8" t="s">
        <v>1367</v>
      </c>
      <c r="C233" s="191">
        <v>3.023841864065349</v>
      </c>
      <c r="D233" s="191">
        <v>5.2656538692434944</v>
      </c>
    </row>
    <row r="234" spans="1:4" ht="18.75" customHeight="1" x14ac:dyDescent="0.2">
      <c r="A234" s="7" t="s">
        <v>1369</v>
      </c>
      <c r="B234" s="8" t="s">
        <v>1370</v>
      </c>
      <c r="C234" s="191">
        <v>3.73300621107437</v>
      </c>
      <c r="D234" s="191">
        <v>14.625649579495839</v>
      </c>
    </row>
    <row r="235" spans="1:4" ht="18.75" customHeight="1" x14ac:dyDescent="0.2">
      <c r="A235" s="7" t="s">
        <v>1371</v>
      </c>
      <c r="B235" s="8" t="s">
        <v>1370</v>
      </c>
      <c r="C235" s="191">
        <v>1.9007813840975127</v>
      </c>
      <c r="D235" s="191">
        <v>17.287440972099269</v>
      </c>
    </row>
    <row r="236" spans="1:4" ht="18.75" customHeight="1" x14ac:dyDescent="0.2">
      <c r="A236" s="7" t="s">
        <v>1372</v>
      </c>
      <c r="B236" s="8" t="s">
        <v>1370</v>
      </c>
      <c r="C236" s="191">
        <v>1.2954540457986403E-2</v>
      </c>
      <c r="D236" s="191">
        <v>9.0151099693598393</v>
      </c>
    </row>
    <row r="237" spans="1:4" ht="18.75" customHeight="1" x14ac:dyDescent="0.2">
      <c r="A237" s="7" t="s">
        <v>1373</v>
      </c>
      <c r="B237" s="8" t="s">
        <v>1370</v>
      </c>
      <c r="C237" s="191">
        <v>2.8813326500881854E-3</v>
      </c>
      <c r="D237" s="191">
        <v>5.9162591277806396</v>
      </c>
    </row>
    <row r="238" spans="1:4" ht="18.75" customHeight="1" x14ac:dyDescent="0.2">
      <c r="A238" s="7" t="s">
        <v>1374</v>
      </c>
      <c r="B238" s="8" t="s">
        <v>1375</v>
      </c>
      <c r="C238" s="191">
        <v>1.3638652198240933</v>
      </c>
      <c r="D238" s="191">
        <v>11.943171824977069</v>
      </c>
    </row>
    <row r="239" spans="1:4" ht="18.75" customHeight="1" x14ac:dyDescent="0.2">
      <c r="A239" s="7" t="s">
        <v>1376</v>
      </c>
      <c r="B239" s="8" t="s">
        <v>1375</v>
      </c>
      <c r="C239" s="191">
        <v>1.079810879462737</v>
      </c>
      <c r="D239" s="191">
        <v>12.753613867960587</v>
      </c>
    </row>
    <row r="240" spans="1:4" ht="18.75" customHeight="1" x14ac:dyDescent="0.2">
      <c r="A240" s="7" t="s">
        <v>1377</v>
      </c>
      <c r="B240" s="8" t="s">
        <v>1375</v>
      </c>
      <c r="C240" s="191">
        <v>0</v>
      </c>
      <c r="D240" s="191">
        <v>0.37964690452195848</v>
      </c>
    </row>
    <row r="241" spans="1:4" ht="18.75" customHeight="1" x14ac:dyDescent="0.2">
      <c r="A241" s="7" t="s">
        <v>1378</v>
      </c>
      <c r="B241" s="8" t="s">
        <v>1375</v>
      </c>
      <c r="C241" s="191">
        <v>0</v>
      </c>
      <c r="D241" s="191">
        <v>0.30343935484209827</v>
      </c>
    </row>
    <row r="242" spans="1:4" ht="18.75" customHeight="1" x14ac:dyDescent="0.2">
      <c r="A242" s="7" t="s">
        <v>1379</v>
      </c>
      <c r="B242" s="8" t="s">
        <v>1380</v>
      </c>
      <c r="C242" s="191">
        <v>2.2916455859046447</v>
      </c>
      <c r="D242" s="191">
        <v>14.932860397550492</v>
      </c>
    </row>
    <row r="243" spans="1:4" ht="18.75" customHeight="1" x14ac:dyDescent="0.2">
      <c r="A243" s="7" t="s">
        <v>1381</v>
      </c>
      <c r="B243" s="8" t="s">
        <v>1380</v>
      </c>
      <c r="C243" s="191">
        <v>2.2658620717051141</v>
      </c>
      <c r="D243" s="191">
        <v>14.93897969421913</v>
      </c>
    </row>
    <row r="244" spans="1:4" ht="18.75" customHeight="1" x14ac:dyDescent="0.2">
      <c r="A244" s="7" t="s">
        <v>1382</v>
      </c>
      <c r="B244" s="8" t="s">
        <v>1383</v>
      </c>
      <c r="C244" s="191">
        <v>3.4090561642683039</v>
      </c>
      <c r="D244" s="191">
        <v>4.7006449157636156</v>
      </c>
    </row>
    <row r="245" spans="1:4" ht="18.75" customHeight="1" x14ac:dyDescent="0.2">
      <c r="A245" s="7" t="s">
        <v>1384</v>
      </c>
      <c r="B245" s="8" t="s">
        <v>1383</v>
      </c>
      <c r="C245" s="191">
        <v>1.0431972041233668</v>
      </c>
      <c r="D245" s="191">
        <v>4.613827761630179</v>
      </c>
    </row>
    <row r="246" spans="1:4" ht="18.75" customHeight="1" x14ac:dyDescent="0.2">
      <c r="A246" s="7" t="s">
        <v>1385</v>
      </c>
      <c r="B246" s="8" t="s">
        <v>1386</v>
      </c>
      <c r="C246" s="191">
        <v>5.8612156051529185</v>
      </c>
      <c r="D246" s="191">
        <v>30.940212002252871</v>
      </c>
    </row>
    <row r="247" spans="1:4" ht="18.75" customHeight="1" x14ac:dyDescent="0.2">
      <c r="A247" s="7" t="s">
        <v>1387</v>
      </c>
      <c r="B247" s="8" t="s">
        <v>1388</v>
      </c>
      <c r="C247" s="191">
        <v>0</v>
      </c>
      <c r="D247" s="191">
        <v>1.6284340627528928</v>
      </c>
    </row>
    <row r="248" spans="1:4" ht="18.75" customHeight="1" x14ac:dyDescent="0.2">
      <c r="A248" s="7" t="s">
        <v>1389</v>
      </c>
      <c r="B248" s="8" t="s">
        <v>1388</v>
      </c>
      <c r="C248" s="191">
        <v>0</v>
      </c>
      <c r="D248" s="191">
        <v>1.9518474234352829</v>
      </c>
    </row>
    <row r="249" spans="1:4" ht="18.75" customHeight="1" x14ac:dyDescent="0.2">
      <c r="A249" s="7" t="s">
        <v>1390</v>
      </c>
      <c r="B249" s="8" t="s">
        <v>1391</v>
      </c>
      <c r="C249" s="191">
        <v>2.1497497559841232</v>
      </c>
      <c r="D249" s="191">
        <v>5.5950631377173377</v>
      </c>
    </row>
    <row r="250" spans="1:4" ht="18.75" customHeight="1" x14ac:dyDescent="0.2">
      <c r="A250" s="7" t="s">
        <v>1392</v>
      </c>
      <c r="B250" s="8" t="s">
        <v>1393</v>
      </c>
      <c r="C250" s="191">
        <v>0</v>
      </c>
      <c r="D250" s="191">
        <v>0.20042522179398212</v>
      </c>
    </row>
    <row r="251" spans="1:4" ht="18.75" customHeight="1" x14ac:dyDescent="0.2">
      <c r="A251" s="7" t="s">
        <v>1394</v>
      </c>
      <c r="B251" s="8" t="s">
        <v>1393</v>
      </c>
      <c r="C251" s="191">
        <v>0</v>
      </c>
      <c r="D251" s="191">
        <v>0.45221632918267735</v>
      </c>
    </row>
    <row r="252" spans="1:4" ht="18.75" customHeight="1" x14ac:dyDescent="0.2">
      <c r="A252" s="7" t="s">
        <v>1395</v>
      </c>
      <c r="B252" s="8" t="s">
        <v>1393</v>
      </c>
      <c r="C252" s="191">
        <v>0</v>
      </c>
      <c r="D252" s="191">
        <v>2.553036719740091E-2</v>
      </c>
    </row>
    <row r="253" spans="1:4" ht="18.75" customHeight="1" x14ac:dyDescent="0.2">
      <c r="A253" s="7" t="s">
        <v>1396</v>
      </c>
      <c r="B253" s="8" t="s">
        <v>1397</v>
      </c>
      <c r="C253" s="191">
        <v>0</v>
      </c>
      <c r="D253" s="191">
        <v>4.7066284445010887E-3</v>
      </c>
    </row>
    <row r="254" spans="1:4" ht="18.75" customHeight="1" x14ac:dyDescent="0.2">
      <c r="A254" s="7" t="s">
        <v>1398</v>
      </c>
      <c r="B254" s="8" t="s">
        <v>1397</v>
      </c>
      <c r="C254" s="191">
        <v>0</v>
      </c>
      <c r="D254" s="191">
        <v>4.5339945296451337E-3</v>
      </c>
    </row>
    <row r="255" spans="1:4" ht="18.75" customHeight="1" x14ac:dyDescent="0.2">
      <c r="A255" s="7" t="s">
        <v>1399</v>
      </c>
      <c r="B255" s="8" t="s">
        <v>1400</v>
      </c>
      <c r="C255" s="191">
        <v>0</v>
      </c>
      <c r="D255" s="191">
        <v>-0.14706300568400058</v>
      </c>
    </row>
    <row r="256" spans="1:4" ht="18.75" customHeight="1" x14ac:dyDescent="0.2">
      <c r="A256" s="7" t="s">
        <v>1401</v>
      </c>
      <c r="B256" s="8" t="s">
        <v>1400</v>
      </c>
      <c r="C256" s="191">
        <v>0</v>
      </c>
      <c r="D256" s="191">
        <v>-0.37609638369007808</v>
      </c>
    </row>
    <row r="257" spans="1:4" ht="18.75" customHeight="1" x14ac:dyDescent="0.2">
      <c r="A257" s="7" t="s">
        <v>1402</v>
      </c>
      <c r="B257" s="8" t="s">
        <v>1400</v>
      </c>
      <c r="C257" s="191">
        <v>0</v>
      </c>
      <c r="D257" s="191">
        <v>-0.77202258439319571</v>
      </c>
    </row>
    <row r="258" spans="1:4" ht="18.75" customHeight="1" x14ac:dyDescent="0.2">
      <c r="A258" s="7" t="s">
        <v>1403</v>
      </c>
      <c r="B258" s="8" t="s">
        <v>1404</v>
      </c>
      <c r="C258" s="191">
        <v>0</v>
      </c>
      <c r="D258" s="191">
        <v>0.78412629973378001</v>
      </c>
    </row>
    <row r="259" spans="1:4" ht="18.75" customHeight="1" x14ac:dyDescent="0.2">
      <c r="A259" s="7" t="s">
        <v>1405</v>
      </c>
      <c r="B259" s="8" t="s">
        <v>1404</v>
      </c>
      <c r="C259" s="191">
        <v>6.3081424185920804E-2</v>
      </c>
      <c r="D259" s="191">
        <v>1.8030122042176928</v>
      </c>
    </row>
    <row r="260" spans="1:4" ht="18.75" customHeight="1" x14ac:dyDescent="0.2">
      <c r="A260" s="7" t="s">
        <v>1406</v>
      </c>
      <c r="B260" s="8" t="s">
        <v>1407</v>
      </c>
      <c r="C260" s="191">
        <v>3.0745343818500617</v>
      </c>
      <c r="D260" s="191">
        <v>5.9102658597417275</v>
      </c>
    </row>
    <row r="261" spans="1:4" ht="18.75" customHeight="1" x14ac:dyDescent="0.2">
      <c r="A261" s="7" t="s">
        <v>1408</v>
      </c>
      <c r="B261" s="8" t="s">
        <v>1407</v>
      </c>
      <c r="C261" s="191">
        <v>3.04693814302613</v>
      </c>
      <c r="D261" s="191">
        <v>5.9189540819833972</v>
      </c>
    </row>
    <row r="262" spans="1:4" ht="18.75" customHeight="1" x14ac:dyDescent="0.2">
      <c r="A262" s="7" t="s">
        <v>1409</v>
      </c>
      <c r="B262" s="8" t="s">
        <v>1410</v>
      </c>
      <c r="C262" s="191">
        <v>0.41920783913829668</v>
      </c>
      <c r="D262" s="191">
        <v>16.272989220278497</v>
      </c>
    </row>
    <row r="263" spans="1:4" ht="18.75" customHeight="1" x14ac:dyDescent="0.2">
      <c r="A263" s="7" t="s">
        <v>1411</v>
      </c>
      <c r="B263" s="8" t="s">
        <v>1412</v>
      </c>
      <c r="C263" s="191">
        <v>2.7725359606612763</v>
      </c>
      <c r="D263" s="191">
        <v>2.8052170562572094</v>
      </c>
    </row>
    <row r="264" spans="1:4" ht="18.75" customHeight="1" x14ac:dyDescent="0.2">
      <c r="A264" s="7" t="s">
        <v>1413</v>
      </c>
      <c r="B264" s="8" t="s">
        <v>1412</v>
      </c>
      <c r="C264" s="191">
        <v>6.3932382932809269</v>
      </c>
      <c r="D264" s="191">
        <v>2.8476781672620963</v>
      </c>
    </row>
    <row r="265" spans="1:4" ht="18.75" customHeight="1" x14ac:dyDescent="0.2">
      <c r="A265" s="7" t="s">
        <v>1414</v>
      </c>
      <c r="B265" s="8" t="s">
        <v>1415</v>
      </c>
      <c r="C265" s="191">
        <v>0</v>
      </c>
      <c r="D265" s="191">
        <v>0.79337657710532206</v>
      </c>
    </row>
    <row r="266" spans="1:4" ht="18.75" customHeight="1" x14ac:dyDescent="0.2">
      <c r="A266" s="7" t="s">
        <v>1416</v>
      </c>
      <c r="B266" s="8" t="s">
        <v>1417</v>
      </c>
      <c r="C266" s="191">
        <v>3.154221781399662</v>
      </c>
      <c r="D266" s="191">
        <v>1.7536905033491261E-3</v>
      </c>
    </row>
    <row r="267" spans="1:4" ht="18.75" customHeight="1" x14ac:dyDescent="0.2">
      <c r="A267" s="7" t="s">
        <v>1418</v>
      </c>
      <c r="B267" s="8" t="s">
        <v>1417</v>
      </c>
      <c r="C267" s="191">
        <v>3.2423224612449402</v>
      </c>
      <c r="D267" s="191">
        <v>1.759457063559763E-3</v>
      </c>
    </row>
    <row r="268" spans="1:4" ht="18.75" customHeight="1" x14ac:dyDescent="0.2">
      <c r="A268" s="7" t="s">
        <v>1419</v>
      </c>
      <c r="B268" s="8" t="s">
        <v>1420</v>
      </c>
      <c r="C268" s="191">
        <v>0</v>
      </c>
      <c r="D268" s="191">
        <v>8.1513035093652654E-4</v>
      </c>
    </row>
    <row r="269" spans="1:4" ht="18.75" customHeight="1" x14ac:dyDescent="0.2">
      <c r="A269" s="7" t="s">
        <v>1421</v>
      </c>
      <c r="B269" s="8" t="s">
        <v>1420</v>
      </c>
      <c r="C269" s="191">
        <v>0</v>
      </c>
      <c r="D269" s="191">
        <v>7.6729159120321228E-4</v>
      </c>
    </row>
    <row r="270" spans="1:4" ht="18.75" customHeight="1" x14ac:dyDescent="0.2">
      <c r="A270" s="7" t="s">
        <v>1422</v>
      </c>
      <c r="B270" s="8" t="s">
        <v>1423</v>
      </c>
      <c r="C270" s="191">
        <v>1.4137550315301812</v>
      </c>
      <c r="D270" s="191">
        <v>1.8658785495997718</v>
      </c>
    </row>
    <row r="271" spans="1:4" ht="18.75" customHeight="1" x14ac:dyDescent="0.2">
      <c r="A271" s="7" t="s">
        <v>1424</v>
      </c>
      <c r="B271" s="8" t="s">
        <v>1423</v>
      </c>
      <c r="C271" s="191">
        <v>0.9549556801909832</v>
      </c>
      <c r="D271" s="191">
        <v>1.9182536231091265</v>
      </c>
    </row>
    <row r="272" spans="1:4" ht="18.75" customHeight="1" x14ac:dyDescent="0.2">
      <c r="A272" s="7" t="s">
        <v>1425</v>
      </c>
      <c r="B272" s="8" t="s">
        <v>1426</v>
      </c>
      <c r="C272" s="191">
        <v>0.2159916722500127</v>
      </c>
      <c r="D272" s="191">
        <v>-0.66100204524757578</v>
      </c>
    </row>
    <row r="273" spans="1:4" ht="18.75" customHeight="1" x14ac:dyDescent="0.2">
      <c r="A273" s="7" t="s">
        <v>1427</v>
      </c>
      <c r="B273" s="8" t="s">
        <v>1428</v>
      </c>
      <c r="C273" s="191">
        <v>0.3158355941024551</v>
      </c>
      <c r="D273" s="191">
        <v>4.4273763547075724</v>
      </c>
    </row>
    <row r="274" spans="1:4" ht="18.75" customHeight="1" x14ac:dyDescent="0.2">
      <c r="A274" s="7" t="s">
        <v>1429</v>
      </c>
      <c r="B274" s="8" t="s">
        <v>1428</v>
      </c>
      <c r="C274" s="191">
        <v>0.319728375480206</v>
      </c>
      <c r="D274" s="191">
        <v>4.3551071433642763</v>
      </c>
    </row>
    <row r="275" spans="1:4" ht="18.75" customHeight="1" x14ac:dyDescent="0.2">
      <c r="A275" s="7" t="s">
        <v>1430</v>
      </c>
      <c r="B275" s="8" t="s">
        <v>1428</v>
      </c>
      <c r="C275" s="191">
        <v>7.9637085946937886E-2</v>
      </c>
      <c r="D275" s="191">
        <v>4.335110982428092</v>
      </c>
    </row>
    <row r="276" spans="1:4" ht="18.75" customHeight="1" x14ac:dyDescent="0.2">
      <c r="A276" s="7" t="s">
        <v>1431</v>
      </c>
      <c r="B276" s="8" t="s">
        <v>1432</v>
      </c>
      <c r="C276" s="191">
        <v>3.4928411054368769</v>
      </c>
      <c r="D276" s="191">
        <v>4.6687498505846445</v>
      </c>
    </row>
    <row r="277" spans="1:4" ht="18.75" customHeight="1" x14ac:dyDescent="0.2">
      <c r="A277" s="7" t="s">
        <v>1433</v>
      </c>
      <c r="B277" s="8" t="s">
        <v>1432</v>
      </c>
      <c r="C277" s="191">
        <v>3.9905334366765253</v>
      </c>
      <c r="D277" s="191">
        <v>4.6382383498801607</v>
      </c>
    </row>
    <row r="278" spans="1:4" ht="18.75" customHeight="1" x14ac:dyDescent="0.2">
      <c r="A278" s="7" t="s">
        <v>1434</v>
      </c>
      <c r="B278" s="8" t="s">
        <v>1435</v>
      </c>
      <c r="C278" s="191">
        <v>7.9144074394848829</v>
      </c>
      <c r="D278" s="191">
        <v>3.3742760465571782</v>
      </c>
    </row>
    <row r="279" spans="1:4" ht="18.75" customHeight="1" x14ac:dyDescent="0.2">
      <c r="A279" s="7" t="s">
        <v>1436</v>
      </c>
      <c r="B279" s="8" t="s">
        <v>1435</v>
      </c>
      <c r="C279" s="191">
        <v>9.4286444888606731</v>
      </c>
      <c r="D279" s="191">
        <v>3.9672425746257343</v>
      </c>
    </row>
    <row r="280" spans="1:4" ht="18.75" customHeight="1" x14ac:dyDescent="0.2">
      <c r="A280" s="7" t="s">
        <v>1437</v>
      </c>
      <c r="B280" s="8" t="s">
        <v>1438</v>
      </c>
      <c r="C280" s="191">
        <v>3.6530048807531825</v>
      </c>
      <c r="D280" s="191">
        <v>9.0366597872240995</v>
      </c>
    </row>
    <row r="281" spans="1:4" ht="18.75" customHeight="1" x14ac:dyDescent="0.2">
      <c r="A281" s="7" t="s">
        <v>1439</v>
      </c>
      <c r="B281" s="8" t="s">
        <v>1438</v>
      </c>
      <c r="C281" s="191">
        <v>4.5898136019463607</v>
      </c>
      <c r="D281" s="191">
        <v>10.731264196541208</v>
      </c>
    </row>
    <row r="282" spans="1:4" ht="18.75" customHeight="1" x14ac:dyDescent="0.2">
      <c r="A282" s="7" t="s">
        <v>1440</v>
      </c>
      <c r="B282" s="8" t="s">
        <v>1441</v>
      </c>
      <c r="C282" s="191">
        <v>0</v>
      </c>
      <c r="D282" s="191">
        <v>0.30961303756857705</v>
      </c>
    </row>
    <row r="283" spans="1:4" ht="18.75" customHeight="1" x14ac:dyDescent="0.2">
      <c r="A283" s="7" t="s">
        <v>1442</v>
      </c>
      <c r="B283" s="8" t="s">
        <v>1441</v>
      </c>
      <c r="C283" s="191">
        <v>0</v>
      </c>
      <c r="D283" s="191">
        <v>0.37325962025113124</v>
      </c>
    </row>
    <row r="284" spans="1:4" ht="18.75" customHeight="1" x14ac:dyDescent="0.2">
      <c r="A284" s="7" t="s">
        <v>1443</v>
      </c>
      <c r="B284" s="8" t="s">
        <v>1444</v>
      </c>
      <c r="C284" s="191">
        <v>6.8400114713958651</v>
      </c>
      <c r="D284" s="191">
        <v>4.6183281898328392</v>
      </c>
    </row>
    <row r="285" spans="1:4" ht="18.75" customHeight="1" x14ac:dyDescent="0.2">
      <c r="A285" s="7" t="s">
        <v>1445</v>
      </c>
      <c r="B285" s="8" t="s">
        <v>1444</v>
      </c>
      <c r="C285" s="191">
        <v>6.8419363312420849</v>
      </c>
      <c r="D285" s="191">
        <v>4.6209673643041143</v>
      </c>
    </row>
    <row r="286" spans="1:4" ht="18.75" customHeight="1" x14ac:dyDescent="0.2">
      <c r="A286" s="7" t="s">
        <v>1446</v>
      </c>
      <c r="B286" s="8" t="s">
        <v>1447</v>
      </c>
      <c r="C286" s="191">
        <v>4.4208306422153045</v>
      </c>
      <c r="D286" s="191">
        <v>14.091986288956168</v>
      </c>
    </row>
    <row r="287" spans="1:4" ht="18.75" customHeight="1" x14ac:dyDescent="0.2">
      <c r="A287" s="7" t="s">
        <v>1448</v>
      </c>
      <c r="B287" s="8" t="s">
        <v>1447</v>
      </c>
      <c r="C287" s="191">
        <v>5.5077712316793033</v>
      </c>
      <c r="D287" s="191">
        <v>17.027705709860882</v>
      </c>
    </row>
    <row r="288" spans="1:4" ht="18.75" customHeight="1" x14ac:dyDescent="0.2">
      <c r="A288" s="7" t="s">
        <v>1449</v>
      </c>
      <c r="B288" s="8" t="s">
        <v>1450</v>
      </c>
      <c r="C288" s="191">
        <v>0</v>
      </c>
      <c r="D288" s="191">
        <v>0.23024030393640355</v>
      </c>
    </row>
    <row r="289" spans="1:4" ht="18.75" customHeight="1" x14ac:dyDescent="0.2">
      <c r="A289" s="7" t="s">
        <v>1451</v>
      </c>
      <c r="B289" s="8" t="s">
        <v>1450</v>
      </c>
      <c r="C289" s="191">
        <v>0</v>
      </c>
      <c r="D289" s="191">
        <v>0.2148789840204107</v>
      </c>
    </row>
    <row r="290" spans="1:4" ht="18.75" customHeight="1" x14ac:dyDescent="0.2">
      <c r="A290" s="7" t="s">
        <v>1452</v>
      </c>
      <c r="B290" s="8" t="s">
        <v>1450</v>
      </c>
      <c r="C290" s="191">
        <v>0</v>
      </c>
      <c r="D290" s="191">
        <v>2.3775855263078093E-2</v>
      </c>
    </row>
    <row r="291" spans="1:4" ht="18.75" customHeight="1" x14ac:dyDescent="0.2">
      <c r="A291" s="7" t="s">
        <v>1453</v>
      </c>
      <c r="B291" s="8" t="s">
        <v>1450</v>
      </c>
      <c r="C291" s="191">
        <v>0</v>
      </c>
      <c r="D291" s="191">
        <v>5.7914028347102785E-3</v>
      </c>
    </row>
    <row r="292" spans="1:4" ht="18.75" customHeight="1" x14ac:dyDescent="0.2">
      <c r="A292" s="7" t="s">
        <v>1454</v>
      </c>
      <c r="B292" s="8" t="s">
        <v>1455</v>
      </c>
      <c r="C292" s="191">
        <v>0</v>
      </c>
      <c r="D292" s="191">
        <v>6.0980940881909092E-2</v>
      </c>
    </row>
    <row r="293" spans="1:4" ht="18.75" customHeight="1" x14ac:dyDescent="0.2">
      <c r="A293" s="7" t="s">
        <v>1456</v>
      </c>
      <c r="B293" s="8" t="s">
        <v>1455</v>
      </c>
      <c r="C293" s="191">
        <v>0</v>
      </c>
      <c r="D293" s="191">
        <v>5.5327505465599364E-2</v>
      </c>
    </row>
    <row r="294" spans="1:4" ht="18.75" customHeight="1" x14ac:dyDescent="0.2">
      <c r="A294" s="7" t="s">
        <v>1457</v>
      </c>
      <c r="B294" s="8" t="s">
        <v>1455</v>
      </c>
      <c r="C294" s="191">
        <v>0.10791110178647595</v>
      </c>
      <c r="D294" s="191">
        <v>1.0607104404537688</v>
      </c>
    </row>
    <row r="295" spans="1:4" ht="18.75" customHeight="1" x14ac:dyDescent="0.2">
      <c r="A295" s="7" t="s">
        <v>1458</v>
      </c>
      <c r="B295" s="8" t="s">
        <v>1455</v>
      </c>
      <c r="C295" s="191">
        <v>0.10812341158400245</v>
      </c>
      <c r="D295" s="191">
        <v>1.0570919453285237</v>
      </c>
    </row>
    <row r="296" spans="1:4" ht="18.75" customHeight="1" x14ac:dyDescent="0.2">
      <c r="A296" s="7" t="s">
        <v>1459</v>
      </c>
      <c r="B296" s="8" t="s">
        <v>1460</v>
      </c>
      <c r="C296" s="191">
        <v>3.524865246249147</v>
      </c>
      <c r="D296" s="191">
        <v>4.6234768583356542</v>
      </c>
    </row>
    <row r="297" spans="1:4" ht="18.75" customHeight="1" x14ac:dyDescent="0.2">
      <c r="A297" s="7" t="s">
        <v>1461</v>
      </c>
      <c r="B297" s="8" t="s">
        <v>1460</v>
      </c>
      <c r="C297" s="191">
        <v>4.0274791350076748</v>
      </c>
      <c r="D297" s="191">
        <v>4.4168620187758041</v>
      </c>
    </row>
    <row r="298" spans="1:4" ht="18.75" customHeight="1" x14ac:dyDescent="0.2">
      <c r="A298" s="7" t="s">
        <v>1462</v>
      </c>
      <c r="B298" s="8" t="s">
        <v>1463</v>
      </c>
      <c r="C298" s="191">
        <v>2.78090999441693</v>
      </c>
      <c r="D298" s="191">
        <v>34.195736222804058</v>
      </c>
    </row>
    <row r="299" spans="1:4" ht="18.75" customHeight="1" x14ac:dyDescent="0.2">
      <c r="A299" s="7" t="s">
        <v>1464</v>
      </c>
      <c r="B299" s="8" t="s">
        <v>1463</v>
      </c>
      <c r="C299" s="191">
        <v>1.1536119317282671</v>
      </c>
      <c r="D299" s="191">
        <v>6.7271175494283089</v>
      </c>
    </row>
    <row r="300" spans="1:4" ht="18.75" customHeight="1" x14ac:dyDescent="0.2">
      <c r="A300" s="7" t="s">
        <v>1465</v>
      </c>
      <c r="B300" s="8" t="s">
        <v>1466</v>
      </c>
      <c r="C300" s="191">
        <v>2.4081304650123583</v>
      </c>
      <c r="D300" s="191">
        <v>5.1166137541921302</v>
      </c>
    </row>
    <row r="301" spans="1:4" ht="18.75" customHeight="1" x14ac:dyDescent="0.2">
      <c r="A301" s="7" t="s">
        <v>1467</v>
      </c>
      <c r="B301" s="8" t="s">
        <v>1466</v>
      </c>
      <c r="C301" s="191">
        <v>4.1423497236302573</v>
      </c>
      <c r="D301" s="191">
        <v>6.779853141284236</v>
      </c>
    </row>
    <row r="302" spans="1:4" ht="18.75" customHeight="1" x14ac:dyDescent="0.2">
      <c r="A302" s="7" t="s">
        <v>1468</v>
      </c>
      <c r="B302" s="8" t="s">
        <v>1469</v>
      </c>
      <c r="C302" s="191">
        <v>2.8593672011187152E-2</v>
      </c>
      <c r="D302" s="191">
        <v>-1.2958256260463983E-3</v>
      </c>
    </row>
    <row r="303" spans="1:4" ht="18.75" customHeight="1" x14ac:dyDescent="0.2">
      <c r="A303" s="7" t="s">
        <v>1470</v>
      </c>
      <c r="B303" s="8" t="s">
        <v>1471</v>
      </c>
      <c r="C303" s="191">
        <v>1.7714051051389659</v>
      </c>
      <c r="D303" s="191">
        <v>8.7844753211289284</v>
      </c>
    </row>
  </sheetData>
  <sheetProtection selectLockedCells="1" selectUnlockedCells="1"/>
  <customSheetViews>
    <customSheetView guid="{5032A364-B81A-48DA-88DA-AB3B86B47EE9}" scale="70" fitToPage="1">
      <selection activeCell="A2" sqref="A2:XFD3"/>
      <pageMargins left="0.39370078740157483" right="0.35433070866141736" top="0.82677165354330717" bottom="0.74803149606299213" header="0.51181102362204722" footer="0.51181102362204722"/>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5"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85" fitToHeight="0" orientation="portrait" r:id="rId2"/>
  <headerFooter differentFirst="1" scaleWithDoc="0">
    <oddFooter>&amp;C&amp;P of &amp;N</oddFooter>
    <firstHeader>&amp;LUn-scaled [nodal /network group] costs</firstHeader>
    <firstFooter>&amp;C&amp;P of &amp;N</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703125" defaultRowHeight="12.75" x14ac:dyDescent="0.2"/>
  <cols>
    <col min="1" max="1" width="13.85546875" style="155" customWidth="1"/>
    <col min="2" max="2" width="37.42578125" style="155" bestFit="1" customWidth="1"/>
    <col min="3" max="3" width="19" style="156" customWidth="1"/>
    <col min="4" max="4" width="5.28515625" style="155" bestFit="1" customWidth="1"/>
    <col min="5" max="5" width="4.7109375" style="155" customWidth="1"/>
    <col min="6" max="6" width="29.140625" style="155" bestFit="1" customWidth="1"/>
    <col min="7" max="7" width="11.5703125" style="155"/>
    <col min="8" max="8" width="64.5703125" style="155" bestFit="1" customWidth="1"/>
    <col min="9" max="16384" width="11.5703125" style="155"/>
  </cols>
  <sheetData>
    <row r="1" spans="1:8" ht="26.25" customHeight="1" x14ac:dyDescent="0.35">
      <c r="A1" s="158" t="s">
        <v>16</v>
      </c>
      <c r="H1" s="157"/>
    </row>
    <row r="2" spans="1:8" ht="12.75" customHeight="1" x14ac:dyDescent="0.2">
      <c r="A2" s="158"/>
    </row>
    <row r="3" spans="1:8" ht="12.75" customHeight="1" x14ac:dyDescent="0.2">
      <c r="A3" s="158"/>
    </row>
    <row r="4" spans="1:8" ht="12.75" customHeight="1" x14ac:dyDescent="0.2">
      <c r="A4" s="158"/>
    </row>
    <row r="5" spans="1:8" ht="12.75" customHeight="1" x14ac:dyDescent="0.2">
      <c r="A5" s="158"/>
    </row>
    <row r="6" spans="1:8" ht="12.75" customHeight="1" x14ac:dyDescent="0.2">
      <c r="A6" s="158"/>
    </row>
    <row r="7" spans="1:8" ht="12.75" customHeight="1" x14ac:dyDescent="0.2">
      <c r="A7" s="158"/>
    </row>
    <row r="8" spans="1:8" ht="12.75" customHeight="1" x14ac:dyDescent="0.2">
      <c r="A8" s="158"/>
    </row>
    <row r="9" spans="1:8" ht="12.75" customHeight="1" x14ac:dyDescent="0.2">
      <c r="A9" s="158"/>
    </row>
    <row r="10" spans="1:8" ht="12.75" customHeight="1" x14ac:dyDescent="0.2">
      <c r="A10" s="158"/>
    </row>
    <row r="11" spans="1:8" ht="12.75" customHeight="1" x14ac:dyDescent="0.2">
      <c r="A11" s="158"/>
    </row>
    <row r="12" spans="1:8" ht="12.75" customHeight="1" x14ac:dyDescent="0.2">
      <c r="A12" s="158"/>
    </row>
    <row r="13" spans="1:8" ht="12.75" customHeight="1" x14ac:dyDescent="0.2">
      <c r="A13" s="158"/>
    </row>
    <row r="14" spans="1:8" ht="12.75" customHeight="1" x14ac:dyDescent="0.2">
      <c r="A14" s="158"/>
    </row>
    <row r="15" spans="1:8" ht="12.75" customHeight="1" x14ac:dyDescent="0.2">
      <c r="A15" s="158"/>
    </row>
    <row r="16" spans="1:8" ht="12.75" customHeight="1" x14ac:dyDescent="0.2">
      <c r="A16" s="158"/>
    </row>
    <row r="17" spans="1:8" ht="12.75" customHeight="1" x14ac:dyDescent="0.2">
      <c r="A17" s="158"/>
    </row>
    <row r="18" spans="1:8" ht="12.75" customHeight="1" x14ac:dyDescent="0.2">
      <c r="A18" s="158"/>
    </row>
    <row r="19" spans="1:8" ht="12.75" customHeight="1" x14ac:dyDescent="0.2">
      <c r="A19" s="158"/>
    </row>
    <row r="20" spans="1:8" ht="12.75" customHeight="1" x14ac:dyDescent="0.2">
      <c r="A20" s="158"/>
    </row>
    <row r="21" spans="1:8" ht="12.75" customHeight="1" x14ac:dyDescent="0.2">
      <c r="A21" s="158"/>
    </row>
    <row r="22" spans="1:8" ht="12.75" customHeight="1" x14ac:dyDescent="0.2">
      <c r="A22" s="158"/>
    </row>
    <row r="23" spans="1:8" ht="12.75" customHeight="1" x14ac:dyDescent="0.2">
      <c r="A23" s="158"/>
    </row>
    <row r="24" spans="1:8" ht="12.75" customHeight="1" x14ac:dyDescent="0.2">
      <c r="A24" s="158"/>
    </row>
    <row r="25" spans="1:8" ht="12.75" customHeight="1" x14ac:dyDescent="0.2">
      <c r="A25" s="158"/>
    </row>
    <row r="26" spans="1:8" ht="12.75" customHeight="1" x14ac:dyDescent="0.2">
      <c r="A26" s="158"/>
    </row>
    <row r="27" spans="1:8" ht="12.75" customHeight="1" x14ac:dyDescent="0.2">
      <c r="A27" s="158"/>
    </row>
    <row r="28" spans="1:8" s="160" customFormat="1" ht="51" x14ac:dyDescent="0.2">
      <c r="A28" s="56" t="s">
        <v>157</v>
      </c>
      <c r="B28" s="56" t="s">
        <v>158</v>
      </c>
      <c r="C28" s="56" t="s">
        <v>385</v>
      </c>
      <c r="D28" s="159"/>
      <c r="E28" s="159"/>
      <c r="F28" s="56" t="s">
        <v>386</v>
      </c>
      <c r="G28" s="56" t="s">
        <v>387</v>
      </c>
      <c r="H28" s="56" t="s">
        <v>388</v>
      </c>
    </row>
    <row r="29" spans="1:8" x14ac:dyDescent="0.2">
      <c r="A29" s="165">
        <v>3</v>
      </c>
      <c r="B29" s="161" t="s">
        <v>159</v>
      </c>
      <c r="C29" s="164" t="s">
        <v>394</v>
      </c>
      <c r="F29" s="155" t="s">
        <v>391</v>
      </c>
      <c r="G29" s="162">
        <v>43626</v>
      </c>
      <c r="H29" s="155" t="s">
        <v>392</v>
      </c>
    </row>
    <row r="30" spans="1:8" x14ac:dyDescent="0.2">
      <c r="A30" s="165">
        <v>4</v>
      </c>
      <c r="B30" s="161" t="s">
        <v>159</v>
      </c>
      <c r="C30" s="164" t="s">
        <v>394</v>
      </c>
      <c r="F30" s="155" t="s">
        <v>396</v>
      </c>
      <c r="G30" s="162">
        <v>43626</v>
      </c>
      <c r="H30" s="155" t="s">
        <v>392</v>
      </c>
    </row>
    <row r="31" spans="1:8" x14ac:dyDescent="0.2">
      <c r="A31" s="165">
        <v>5</v>
      </c>
      <c r="B31" s="161" t="s">
        <v>160</v>
      </c>
      <c r="C31" s="164" t="s">
        <v>394</v>
      </c>
      <c r="F31" s="155" t="s">
        <v>395</v>
      </c>
      <c r="G31" s="162">
        <v>43626</v>
      </c>
      <c r="H31" s="155" t="s">
        <v>392</v>
      </c>
    </row>
    <row r="32" spans="1:8" x14ac:dyDescent="0.2">
      <c r="A32" s="165">
        <v>6</v>
      </c>
      <c r="B32" s="161" t="s">
        <v>161</v>
      </c>
      <c r="C32" s="164" t="s">
        <v>394</v>
      </c>
      <c r="F32" s="155" t="s">
        <v>397</v>
      </c>
      <c r="G32" s="162">
        <v>43626</v>
      </c>
      <c r="H32" s="155" t="s">
        <v>398</v>
      </c>
    </row>
    <row r="33" spans="1:8" x14ac:dyDescent="0.2">
      <c r="A33" s="165">
        <v>7</v>
      </c>
      <c r="B33" s="161" t="s">
        <v>161</v>
      </c>
      <c r="C33" s="164" t="s">
        <v>394</v>
      </c>
      <c r="G33" s="162"/>
      <c r="H33" s="163"/>
    </row>
    <row r="34" spans="1:8" x14ac:dyDescent="0.2">
      <c r="A34" s="165">
        <v>8</v>
      </c>
      <c r="B34" s="161" t="s">
        <v>161</v>
      </c>
      <c r="C34" s="164" t="s">
        <v>394</v>
      </c>
      <c r="F34" s="163"/>
      <c r="G34" s="162"/>
    </row>
    <row r="35" spans="1:8" x14ac:dyDescent="0.2">
      <c r="A35" s="165">
        <v>9</v>
      </c>
      <c r="B35" s="161" t="s">
        <v>161</v>
      </c>
      <c r="C35" s="164" t="s">
        <v>394</v>
      </c>
      <c r="G35" s="162"/>
      <c r="H35" s="163"/>
    </row>
    <row r="36" spans="1:8" x14ac:dyDescent="0.2">
      <c r="A36" s="165">
        <v>10</v>
      </c>
      <c r="B36" s="161" t="s">
        <v>161</v>
      </c>
      <c r="C36" s="164" t="s">
        <v>394</v>
      </c>
      <c r="G36" s="162"/>
      <c r="H36" s="163"/>
    </row>
    <row r="37" spans="1:8" x14ac:dyDescent="0.2">
      <c r="A37" s="165">
        <v>11</v>
      </c>
      <c r="B37" s="161" t="s">
        <v>161</v>
      </c>
      <c r="C37" s="164" t="s">
        <v>394</v>
      </c>
      <c r="G37" s="162"/>
    </row>
    <row r="38" spans="1:8" x14ac:dyDescent="0.2">
      <c r="A38" s="165">
        <v>12</v>
      </c>
      <c r="B38" s="161" t="s">
        <v>161</v>
      </c>
      <c r="C38" s="164" t="s">
        <v>394</v>
      </c>
      <c r="G38" s="162"/>
    </row>
    <row r="39" spans="1:8" x14ac:dyDescent="0.2">
      <c r="A39" s="165">
        <v>13</v>
      </c>
      <c r="B39" s="161" t="s">
        <v>162</v>
      </c>
      <c r="C39" s="164" t="s">
        <v>394</v>
      </c>
      <c r="G39" s="162"/>
    </row>
    <row r="40" spans="1:8" x14ac:dyDescent="0.2">
      <c r="A40" s="165">
        <v>15</v>
      </c>
      <c r="B40" s="161" t="s">
        <v>162</v>
      </c>
      <c r="C40" s="164" t="s">
        <v>394</v>
      </c>
      <c r="F40" s="163"/>
      <c r="G40" s="162"/>
      <c r="H40" s="163"/>
    </row>
    <row r="41" spans="1:8" x14ac:dyDescent="0.2">
      <c r="A41" s="165">
        <v>16</v>
      </c>
      <c r="B41" s="161" t="s">
        <v>163</v>
      </c>
      <c r="C41" s="164" t="s">
        <v>394</v>
      </c>
      <c r="G41" s="162"/>
      <c r="H41" s="163"/>
    </row>
    <row r="42" spans="1:8" x14ac:dyDescent="0.2">
      <c r="A42" s="165">
        <v>17</v>
      </c>
      <c r="B42" s="161" t="s">
        <v>163</v>
      </c>
      <c r="C42" s="164" t="s">
        <v>394</v>
      </c>
      <c r="G42" s="162"/>
    </row>
    <row r="43" spans="1:8" x14ac:dyDescent="0.2">
      <c r="A43" s="165">
        <v>18</v>
      </c>
      <c r="B43" s="161" t="s">
        <v>163</v>
      </c>
      <c r="C43" s="164" t="s">
        <v>394</v>
      </c>
      <c r="G43" s="162"/>
    </row>
    <row r="44" spans="1:8" x14ac:dyDescent="0.2">
      <c r="A44" s="165">
        <v>19</v>
      </c>
      <c r="B44" s="161" t="s">
        <v>163</v>
      </c>
      <c r="C44" s="164" t="s">
        <v>394</v>
      </c>
      <c r="G44" s="162"/>
    </row>
    <row r="45" spans="1:8" x14ac:dyDescent="0.2">
      <c r="A45" s="165">
        <v>20</v>
      </c>
      <c r="B45" s="161" t="s">
        <v>163</v>
      </c>
      <c r="C45" s="164" t="s">
        <v>394</v>
      </c>
      <c r="G45" s="162"/>
    </row>
    <row r="46" spans="1:8" x14ac:dyDescent="0.2">
      <c r="A46" s="165">
        <v>21</v>
      </c>
      <c r="B46" s="161" t="s">
        <v>163</v>
      </c>
      <c r="C46" s="164" t="s">
        <v>394</v>
      </c>
      <c r="G46" s="162"/>
    </row>
    <row r="47" spans="1:8" x14ac:dyDescent="0.2">
      <c r="A47" s="165">
        <v>22</v>
      </c>
      <c r="B47" s="161" t="s">
        <v>163</v>
      </c>
      <c r="C47" s="164" t="s">
        <v>394</v>
      </c>
      <c r="G47" s="162"/>
    </row>
    <row r="48" spans="1:8" x14ac:dyDescent="0.2">
      <c r="A48" s="165">
        <v>23</v>
      </c>
      <c r="B48" s="161" t="s">
        <v>164</v>
      </c>
      <c r="C48" s="164" t="s">
        <v>394</v>
      </c>
      <c r="G48" s="162"/>
    </row>
    <row r="49" spans="1:8" x14ac:dyDescent="0.2">
      <c r="A49" s="165">
        <v>24</v>
      </c>
      <c r="B49" s="161" t="s">
        <v>164</v>
      </c>
      <c r="C49" s="164" t="s">
        <v>394</v>
      </c>
      <c r="G49" s="162"/>
    </row>
    <row r="50" spans="1:8" x14ac:dyDescent="0.2">
      <c r="A50" s="165">
        <v>25</v>
      </c>
      <c r="B50" s="161" t="s">
        <v>164</v>
      </c>
      <c r="C50" s="164" t="s">
        <v>394</v>
      </c>
      <c r="G50" s="162"/>
    </row>
    <row r="51" spans="1:8" x14ac:dyDescent="0.2">
      <c r="A51" s="165">
        <v>26</v>
      </c>
      <c r="B51" s="161" t="s">
        <v>164</v>
      </c>
      <c r="C51" s="164" t="s">
        <v>394</v>
      </c>
      <c r="G51" s="162"/>
    </row>
    <row r="52" spans="1:8" x14ac:dyDescent="0.2">
      <c r="A52" s="165">
        <v>28</v>
      </c>
      <c r="B52" s="161" t="s">
        <v>164</v>
      </c>
      <c r="C52" s="164" t="s">
        <v>394</v>
      </c>
      <c r="G52" s="162"/>
    </row>
    <row r="53" spans="1:8" x14ac:dyDescent="0.2">
      <c r="A53" s="165">
        <v>29</v>
      </c>
      <c r="B53" s="161" t="s">
        <v>164</v>
      </c>
      <c r="C53" s="164" t="s">
        <v>394</v>
      </c>
      <c r="G53" s="162"/>
    </row>
    <row r="54" spans="1:8" x14ac:dyDescent="0.2">
      <c r="A54" s="165">
        <v>30</v>
      </c>
      <c r="B54" s="161" t="s">
        <v>164</v>
      </c>
      <c r="C54" s="164" t="s">
        <v>394</v>
      </c>
      <c r="G54" s="162"/>
    </row>
    <row r="55" spans="1:8" x14ac:dyDescent="0.2">
      <c r="A55" s="165">
        <v>31</v>
      </c>
      <c r="B55" s="161" t="s">
        <v>164</v>
      </c>
      <c r="C55" s="164" t="s">
        <v>394</v>
      </c>
      <c r="G55" s="162"/>
    </row>
    <row r="56" spans="1:8" x14ac:dyDescent="0.2">
      <c r="A56" s="165">
        <v>32</v>
      </c>
      <c r="B56" s="161" t="s">
        <v>164</v>
      </c>
      <c r="C56" s="164" t="s">
        <v>394</v>
      </c>
      <c r="F56" s="163"/>
      <c r="G56" s="162"/>
      <c r="H56" s="163"/>
    </row>
    <row r="57" spans="1:8" x14ac:dyDescent="0.2">
      <c r="A57" s="165">
        <v>33</v>
      </c>
      <c r="B57" s="161" t="s">
        <v>164</v>
      </c>
      <c r="C57" s="164" t="s">
        <v>394</v>
      </c>
      <c r="F57" s="163"/>
      <c r="G57" s="162"/>
      <c r="H57" s="163"/>
    </row>
    <row r="58" spans="1:8" x14ac:dyDescent="0.2">
      <c r="A58" s="165">
        <v>34</v>
      </c>
      <c r="B58" s="161" t="s">
        <v>164</v>
      </c>
      <c r="C58" s="164" t="s">
        <v>394</v>
      </c>
      <c r="F58" s="163"/>
      <c r="G58" s="162"/>
      <c r="H58" s="163"/>
    </row>
    <row r="59" spans="1:8" x14ac:dyDescent="0.2">
      <c r="A59" s="165">
        <v>35</v>
      </c>
      <c r="B59" s="161" t="s">
        <v>164</v>
      </c>
      <c r="C59" s="164" t="s">
        <v>394</v>
      </c>
      <c r="F59" s="163"/>
      <c r="G59" s="162"/>
      <c r="H59" s="163"/>
    </row>
    <row r="60" spans="1:8" x14ac:dyDescent="0.2">
      <c r="A60" s="165">
        <v>36</v>
      </c>
      <c r="B60" s="161" t="s">
        <v>164</v>
      </c>
      <c r="C60" s="164" t="s">
        <v>394</v>
      </c>
      <c r="F60" s="163"/>
      <c r="G60" s="162"/>
      <c r="H60" s="163"/>
    </row>
    <row r="61" spans="1:8" x14ac:dyDescent="0.2">
      <c r="A61" s="165">
        <v>37</v>
      </c>
      <c r="B61" s="161" t="s">
        <v>164</v>
      </c>
      <c r="C61" s="164" t="s">
        <v>394</v>
      </c>
      <c r="F61" s="163"/>
      <c r="G61" s="162"/>
      <c r="H61" s="163"/>
    </row>
    <row r="62" spans="1:8" x14ac:dyDescent="0.2">
      <c r="A62" s="165">
        <v>38</v>
      </c>
      <c r="B62" s="161" t="s">
        <v>164</v>
      </c>
      <c r="C62" s="164" t="s">
        <v>394</v>
      </c>
      <c r="F62" s="163"/>
      <c r="G62" s="162"/>
      <c r="H62" s="163"/>
    </row>
    <row r="63" spans="1:8" x14ac:dyDescent="0.2">
      <c r="A63" s="165">
        <v>39</v>
      </c>
      <c r="B63" s="161" t="s">
        <v>164</v>
      </c>
      <c r="C63" s="164" t="s">
        <v>394</v>
      </c>
      <c r="F63" s="163"/>
      <c r="G63" s="162"/>
      <c r="H63" s="163"/>
    </row>
    <row r="64" spans="1:8" x14ac:dyDescent="0.2">
      <c r="A64" s="165">
        <v>40</v>
      </c>
      <c r="B64" s="161" t="s">
        <v>163</v>
      </c>
      <c r="C64" s="164" t="s">
        <v>394</v>
      </c>
      <c r="F64" s="163"/>
      <c r="G64" s="162"/>
      <c r="H64" s="163"/>
    </row>
    <row r="65" spans="1:8" x14ac:dyDescent="0.2">
      <c r="A65" s="165">
        <v>41</v>
      </c>
      <c r="B65" s="161" t="s">
        <v>165</v>
      </c>
      <c r="C65" s="164" t="s">
        <v>394</v>
      </c>
      <c r="F65" s="163"/>
      <c r="G65" s="162"/>
      <c r="H65" s="163"/>
    </row>
    <row r="66" spans="1:8" x14ac:dyDescent="0.2">
      <c r="A66" s="165">
        <v>42</v>
      </c>
      <c r="B66" s="161" t="s">
        <v>166</v>
      </c>
      <c r="C66" s="164" t="s">
        <v>394</v>
      </c>
      <c r="F66" s="163"/>
      <c r="G66" s="162"/>
      <c r="H66" s="163"/>
    </row>
    <row r="67" spans="1:8" x14ac:dyDescent="0.2">
      <c r="A67" s="165">
        <v>43</v>
      </c>
      <c r="B67" s="161" t="s">
        <v>166</v>
      </c>
      <c r="C67" s="164" t="s">
        <v>394</v>
      </c>
      <c r="F67" s="163"/>
      <c r="G67" s="162"/>
      <c r="H67" s="163"/>
    </row>
    <row r="68" spans="1:8" x14ac:dyDescent="0.2">
      <c r="A68" s="165">
        <v>44</v>
      </c>
      <c r="B68" s="161" t="s">
        <v>165</v>
      </c>
      <c r="C68" s="164" t="s">
        <v>394</v>
      </c>
      <c r="F68" s="163"/>
      <c r="G68" s="162"/>
      <c r="H68" s="163"/>
    </row>
    <row r="69" spans="1:8" x14ac:dyDescent="0.2">
      <c r="A69" s="165">
        <v>45</v>
      </c>
      <c r="B69" s="161" t="s">
        <v>167</v>
      </c>
      <c r="C69" s="164" t="s">
        <v>394</v>
      </c>
      <c r="F69" s="163"/>
      <c r="G69" s="162"/>
      <c r="H69" s="163"/>
    </row>
    <row r="70" spans="1:8" x14ac:dyDescent="0.2">
      <c r="A70" s="165">
        <v>46</v>
      </c>
      <c r="B70" s="161" t="s">
        <v>168</v>
      </c>
      <c r="C70" s="164" t="s">
        <v>394</v>
      </c>
      <c r="F70" s="163"/>
      <c r="G70" s="162"/>
      <c r="H70" s="163"/>
    </row>
    <row r="71" spans="1:8" x14ac:dyDescent="0.2">
      <c r="A71" s="165">
        <v>47</v>
      </c>
      <c r="B71" s="161" t="s">
        <v>169</v>
      </c>
      <c r="C71" s="164" t="s">
        <v>394</v>
      </c>
      <c r="F71" s="163"/>
      <c r="G71" s="162"/>
      <c r="H71" s="163"/>
    </row>
    <row r="72" spans="1:8" x14ac:dyDescent="0.2">
      <c r="A72" s="165">
        <v>48</v>
      </c>
      <c r="B72" s="161" t="s">
        <v>170</v>
      </c>
      <c r="C72" s="164" t="s">
        <v>394</v>
      </c>
      <c r="F72" s="163"/>
      <c r="G72" s="162"/>
      <c r="H72" s="163"/>
    </row>
    <row r="73" spans="1:8" x14ac:dyDescent="0.2">
      <c r="A73" s="165">
        <v>49</v>
      </c>
      <c r="B73" s="161" t="s">
        <v>163</v>
      </c>
      <c r="C73" s="164" t="s">
        <v>394</v>
      </c>
      <c r="F73" s="163"/>
      <c r="G73" s="162"/>
      <c r="H73" s="163"/>
    </row>
    <row r="74" spans="1:8" x14ac:dyDescent="0.2">
      <c r="A74" s="165">
        <v>50</v>
      </c>
      <c r="B74" s="161" t="s">
        <v>171</v>
      </c>
      <c r="C74" s="164" t="s">
        <v>394</v>
      </c>
      <c r="F74" s="163"/>
      <c r="G74" s="162"/>
      <c r="H74" s="163"/>
    </row>
    <row r="75" spans="1:8" x14ac:dyDescent="0.2">
      <c r="A75" s="165">
        <v>51</v>
      </c>
      <c r="B75" s="161" t="s">
        <v>172</v>
      </c>
      <c r="C75" s="164" t="s">
        <v>393</v>
      </c>
      <c r="F75" s="163"/>
      <c r="G75" s="162"/>
      <c r="H75" s="163"/>
    </row>
    <row r="76" spans="1:8" x14ac:dyDescent="0.2">
      <c r="A76" s="165">
        <v>52</v>
      </c>
      <c r="B76" s="161" t="s">
        <v>173</v>
      </c>
      <c r="C76" s="164" t="s">
        <v>394</v>
      </c>
      <c r="F76" s="163"/>
      <c r="G76" s="162"/>
      <c r="H76" s="163"/>
    </row>
    <row r="77" spans="1:8" x14ac:dyDescent="0.2">
      <c r="A77" s="165">
        <v>53</v>
      </c>
      <c r="B77" s="161" t="s">
        <v>173</v>
      </c>
      <c r="C77" s="164" t="s">
        <v>394</v>
      </c>
      <c r="F77" s="163"/>
      <c r="G77" s="162"/>
      <c r="H77" s="163"/>
    </row>
    <row r="78" spans="1:8" x14ac:dyDescent="0.2">
      <c r="A78" s="165">
        <v>55</v>
      </c>
      <c r="B78" s="161" t="s">
        <v>173</v>
      </c>
      <c r="C78" s="164" t="s">
        <v>394</v>
      </c>
      <c r="F78" s="163"/>
      <c r="G78" s="162"/>
      <c r="H78" s="163"/>
    </row>
    <row r="79" spans="1:8" x14ac:dyDescent="0.2">
      <c r="A79" s="165">
        <v>56</v>
      </c>
      <c r="B79" s="161" t="s">
        <v>173</v>
      </c>
      <c r="C79" s="164" t="s">
        <v>394</v>
      </c>
      <c r="F79" s="163"/>
      <c r="G79" s="162"/>
      <c r="H79" s="163"/>
    </row>
    <row r="80" spans="1:8" x14ac:dyDescent="0.2">
      <c r="A80" s="165">
        <v>57</v>
      </c>
      <c r="B80" s="161" t="s">
        <v>173</v>
      </c>
      <c r="C80" s="164" t="s">
        <v>394</v>
      </c>
      <c r="F80" s="163"/>
      <c r="G80" s="162"/>
      <c r="H80" s="163"/>
    </row>
    <row r="81" spans="1:8" x14ac:dyDescent="0.2">
      <c r="A81" s="165">
        <v>58</v>
      </c>
      <c r="B81" s="161" t="s">
        <v>174</v>
      </c>
      <c r="C81" s="164" t="s">
        <v>393</v>
      </c>
      <c r="F81" s="163"/>
      <c r="G81" s="162"/>
      <c r="H81" s="163"/>
    </row>
    <row r="82" spans="1:8" x14ac:dyDescent="0.2">
      <c r="A82" s="165">
        <v>59</v>
      </c>
      <c r="B82" s="161" t="s">
        <v>173</v>
      </c>
      <c r="C82" s="164" t="s">
        <v>394</v>
      </c>
      <c r="F82" s="163"/>
      <c r="G82" s="162"/>
      <c r="H82" s="163"/>
    </row>
    <row r="83" spans="1:8" x14ac:dyDescent="0.2">
      <c r="A83" s="165">
        <v>60</v>
      </c>
      <c r="B83" s="161" t="s">
        <v>173</v>
      </c>
      <c r="C83" s="164" t="s">
        <v>394</v>
      </c>
      <c r="F83" s="163"/>
      <c r="G83" s="162"/>
      <c r="H83" s="163"/>
    </row>
    <row r="84" spans="1:8" x14ac:dyDescent="0.2">
      <c r="A84" s="165">
        <v>62</v>
      </c>
      <c r="B84" s="161" t="s">
        <v>175</v>
      </c>
      <c r="C84" s="164" t="s">
        <v>393</v>
      </c>
    </row>
    <row r="85" spans="1:8" x14ac:dyDescent="0.2">
      <c r="A85" s="165">
        <v>63</v>
      </c>
      <c r="B85" s="161" t="s">
        <v>166</v>
      </c>
      <c r="C85" s="164" t="s">
        <v>394</v>
      </c>
    </row>
    <row r="86" spans="1:8" x14ac:dyDescent="0.2">
      <c r="A86" s="165">
        <v>64</v>
      </c>
      <c r="B86" s="161" t="s">
        <v>173</v>
      </c>
      <c r="C86" s="164" t="s">
        <v>394</v>
      </c>
    </row>
    <row r="87" spans="1:8" x14ac:dyDescent="0.2">
      <c r="A87" s="165">
        <v>65</v>
      </c>
      <c r="B87" s="161" t="s">
        <v>176</v>
      </c>
      <c r="C87" s="164" t="s">
        <v>394</v>
      </c>
    </row>
    <row r="88" spans="1:8" x14ac:dyDescent="0.2">
      <c r="A88" s="165">
        <v>66</v>
      </c>
      <c r="B88" s="161" t="s">
        <v>176</v>
      </c>
      <c r="C88" s="164" t="s">
        <v>394</v>
      </c>
    </row>
    <row r="89" spans="1:8" x14ac:dyDescent="0.2">
      <c r="A89" s="165">
        <v>67</v>
      </c>
      <c r="B89" s="161" t="s">
        <v>177</v>
      </c>
      <c r="C89" s="164" t="s">
        <v>394</v>
      </c>
    </row>
    <row r="90" spans="1:8" x14ac:dyDescent="0.2">
      <c r="A90" s="165">
        <v>71</v>
      </c>
      <c r="B90" s="161" t="s">
        <v>177</v>
      </c>
      <c r="C90" s="164" t="s">
        <v>394</v>
      </c>
    </row>
    <row r="91" spans="1:8" x14ac:dyDescent="0.2">
      <c r="A91" s="165">
        <v>72</v>
      </c>
      <c r="B91" s="161" t="s">
        <v>177</v>
      </c>
      <c r="C91" s="164" t="s">
        <v>394</v>
      </c>
    </row>
    <row r="92" spans="1:8" x14ac:dyDescent="0.2">
      <c r="A92" s="165">
        <v>73</v>
      </c>
      <c r="B92" s="161" t="s">
        <v>177</v>
      </c>
      <c r="C92" s="164" t="s">
        <v>394</v>
      </c>
    </row>
    <row r="93" spans="1:8" x14ac:dyDescent="0.2">
      <c r="A93" s="165">
        <v>74</v>
      </c>
      <c r="B93" s="161" t="s">
        <v>178</v>
      </c>
      <c r="C93" s="164" t="s">
        <v>394</v>
      </c>
    </row>
    <row r="94" spans="1:8" x14ac:dyDescent="0.2">
      <c r="A94" s="165">
        <v>75</v>
      </c>
      <c r="B94" s="161" t="s">
        <v>179</v>
      </c>
      <c r="C94" s="164" t="s">
        <v>394</v>
      </c>
    </row>
    <row r="95" spans="1:8" x14ac:dyDescent="0.2">
      <c r="A95" s="165">
        <v>76</v>
      </c>
      <c r="B95" s="161" t="s">
        <v>179</v>
      </c>
      <c r="C95" s="164" t="s">
        <v>394</v>
      </c>
    </row>
    <row r="96" spans="1:8" x14ac:dyDescent="0.2">
      <c r="A96" s="165">
        <v>77</v>
      </c>
      <c r="B96" s="161" t="s">
        <v>179</v>
      </c>
      <c r="C96" s="164" t="s">
        <v>394</v>
      </c>
    </row>
    <row r="97" spans="1:3" x14ac:dyDescent="0.2">
      <c r="A97" s="165">
        <v>78</v>
      </c>
      <c r="B97" s="161" t="s">
        <v>180</v>
      </c>
      <c r="C97" s="164" t="s">
        <v>394</v>
      </c>
    </row>
    <row r="98" spans="1:3" x14ac:dyDescent="0.2">
      <c r="A98" s="165">
        <v>79</v>
      </c>
      <c r="B98" s="161" t="s">
        <v>181</v>
      </c>
      <c r="C98" s="164" t="s">
        <v>393</v>
      </c>
    </row>
    <row r="99" spans="1:3" x14ac:dyDescent="0.2">
      <c r="A99" s="165">
        <v>80</v>
      </c>
      <c r="B99" s="161" t="s">
        <v>182</v>
      </c>
      <c r="C99" s="164" t="s">
        <v>394</v>
      </c>
    </row>
    <row r="100" spans="1:3" x14ac:dyDescent="0.2">
      <c r="A100" s="165">
        <v>81</v>
      </c>
      <c r="B100" s="161" t="s">
        <v>183</v>
      </c>
      <c r="C100" s="164" t="s">
        <v>394</v>
      </c>
    </row>
    <row r="101" spans="1:3" x14ac:dyDescent="0.2">
      <c r="A101" s="165">
        <v>82</v>
      </c>
      <c r="B101" s="161" t="s">
        <v>184</v>
      </c>
      <c r="C101" s="164" t="s">
        <v>394</v>
      </c>
    </row>
    <row r="102" spans="1:3" x14ac:dyDescent="0.2">
      <c r="A102" s="165">
        <v>83</v>
      </c>
      <c r="B102" s="161" t="s">
        <v>184</v>
      </c>
      <c r="C102" s="164" t="s">
        <v>394</v>
      </c>
    </row>
    <row r="103" spans="1:3" x14ac:dyDescent="0.2">
      <c r="A103" s="165">
        <v>84</v>
      </c>
      <c r="B103" s="161" t="s">
        <v>184</v>
      </c>
      <c r="C103" s="164" t="s">
        <v>394</v>
      </c>
    </row>
    <row r="104" spans="1:3" x14ac:dyDescent="0.2">
      <c r="A104" s="165">
        <v>85</v>
      </c>
      <c r="B104" s="161" t="s">
        <v>184</v>
      </c>
      <c r="C104" s="164" t="s">
        <v>394</v>
      </c>
    </row>
    <row r="105" spans="1:3" x14ac:dyDescent="0.2">
      <c r="A105" s="165">
        <v>86</v>
      </c>
      <c r="B105" s="161" t="s">
        <v>184</v>
      </c>
      <c r="C105" s="164" t="s">
        <v>394</v>
      </c>
    </row>
    <row r="106" spans="1:3" x14ac:dyDescent="0.2">
      <c r="A106" s="165">
        <v>87</v>
      </c>
      <c r="B106" s="161" t="s">
        <v>184</v>
      </c>
      <c r="C106" s="164" t="s">
        <v>394</v>
      </c>
    </row>
    <row r="107" spans="1:3" x14ac:dyDescent="0.2">
      <c r="A107" s="165">
        <v>88</v>
      </c>
      <c r="B107" s="161" t="s">
        <v>184</v>
      </c>
      <c r="C107" s="164" t="s">
        <v>394</v>
      </c>
    </row>
    <row r="108" spans="1:3" x14ac:dyDescent="0.2">
      <c r="A108" s="165">
        <v>91</v>
      </c>
      <c r="B108" s="161" t="s">
        <v>185</v>
      </c>
      <c r="C108" s="164" t="s">
        <v>394</v>
      </c>
    </row>
    <row r="109" spans="1:3" x14ac:dyDescent="0.2">
      <c r="A109" s="165">
        <v>92</v>
      </c>
      <c r="B109" s="161" t="s">
        <v>185</v>
      </c>
      <c r="C109" s="164" t="s">
        <v>394</v>
      </c>
    </row>
    <row r="110" spans="1:3" x14ac:dyDescent="0.2">
      <c r="A110" s="165">
        <v>93</v>
      </c>
      <c r="B110" s="161" t="s">
        <v>186</v>
      </c>
      <c r="C110" s="164" t="s">
        <v>393</v>
      </c>
    </row>
    <row r="111" spans="1:3" x14ac:dyDescent="0.2">
      <c r="A111" s="165">
        <v>94</v>
      </c>
      <c r="B111" s="161" t="s">
        <v>185</v>
      </c>
      <c r="C111" s="164" t="s">
        <v>394</v>
      </c>
    </row>
    <row r="112" spans="1:3" x14ac:dyDescent="0.2">
      <c r="A112" s="165">
        <v>95</v>
      </c>
      <c r="B112" s="161" t="s">
        <v>185</v>
      </c>
      <c r="C112" s="164" t="s">
        <v>394</v>
      </c>
    </row>
    <row r="113" spans="1:3" x14ac:dyDescent="0.2">
      <c r="A113" s="165">
        <v>96</v>
      </c>
      <c r="B113" s="161" t="s">
        <v>185</v>
      </c>
      <c r="C113" s="164" t="s">
        <v>394</v>
      </c>
    </row>
    <row r="114" spans="1:3" x14ac:dyDescent="0.2">
      <c r="A114" s="165">
        <v>97</v>
      </c>
      <c r="B114" s="161" t="s">
        <v>187</v>
      </c>
      <c r="C114" s="164" t="s">
        <v>394</v>
      </c>
    </row>
    <row r="115" spans="1:3" x14ac:dyDescent="0.2">
      <c r="A115" s="165">
        <v>98</v>
      </c>
      <c r="B115" s="161" t="s">
        <v>188</v>
      </c>
      <c r="C115" s="164" t="s">
        <v>394</v>
      </c>
    </row>
    <row r="116" spans="1:3" x14ac:dyDescent="0.2">
      <c r="A116" s="165">
        <v>99</v>
      </c>
      <c r="B116" s="161" t="s">
        <v>189</v>
      </c>
      <c r="C116" s="164" t="s">
        <v>394</v>
      </c>
    </row>
    <row r="117" spans="1:3" x14ac:dyDescent="0.2">
      <c r="A117" s="165">
        <v>100</v>
      </c>
      <c r="B117" s="161" t="s">
        <v>189</v>
      </c>
      <c r="C117" s="164" t="s">
        <v>394</v>
      </c>
    </row>
    <row r="118" spans="1:3" x14ac:dyDescent="0.2">
      <c r="A118" s="165">
        <v>101</v>
      </c>
      <c r="B118" s="161" t="s">
        <v>190</v>
      </c>
      <c r="C118" s="164" t="s">
        <v>394</v>
      </c>
    </row>
    <row r="119" spans="1:3" x14ac:dyDescent="0.2">
      <c r="A119" s="165">
        <v>102</v>
      </c>
      <c r="B119" s="161" t="s">
        <v>190</v>
      </c>
      <c r="C119" s="164" t="s">
        <v>394</v>
      </c>
    </row>
    <row r="120" spans="1:3" x14ac:dyDescent="0.2">
      <c r="A120" s="165">
        <v>103</v>
      </c>
      <c r="B120" s="161" t="s">
        <v>190</v>
      </c>
      <c r="C120" s="164" t="s">
        <v>394</v>
      </c>
    </row>
    <row r="121" spans="1:3" x14ac:dyDescent="0.2">
      <c r="A121" s="165">
        <v>104</v>
      </c>
      <c r="B121" s="161" t="s">
        <v>191</v>
      </c>
      <c r="C121" s="164" t="s">
        <v>394</v>
      </c>
    </row>
    <row r="122" spans="1:3" x14ac:dyDescent="0.2">
      <c r="A122" s="165">
        <v>105</v>
      </c>
      <c r="B122" s="161" t="s">
        <v>191</v>
      </c>
      <c r="C122" s="164" t="s">
        <v>394</v>
      </c>
    </row>
    <row r="123" spans="1:3" x14ac:dyDescent="0.2">
      <c r="A123" s="165">
        <v>106</v>
      </c>
      <c r="B123" s="161" t="s">
        <v>191</v>
      </c>
      <c r="C123" s="164" t="s">
        <v>394</v>
      </c>
    </row>
    <row r="124" spans="1:3" x14ac:dyDescent="0.2">
      <c r="A124" s="165">
        <v>107</v>
      </c>
      <c r="B124" s="161" t="s">
        <v>191</v>
      </c>
      <c r="C124" s="164" t="s">
        <v>394</v>
      </c>
    </row>
    <row r="125" spans="1:3" x14ac:dyDescent="0.2">
      <c r="A125" s="165">
        <v>108</v>
      </c>
      <c r="B125" s="161" t="s">
        <v>191</v>
      </c>
      <c r="C125" s="164" t="s">
        <v>394</v>
      </c>
    </row>
    <row r="126" spans="1:3" x14ac:dyDescent="0.2">
      <c r="A126" s="165">
        <v>109</v>
      </c>
      <c r="B126" s="161" t="s">
        <v>191</v>
      </c>
      <c r="C126" s="164" t="s">
        <v>394</v>
      </c>
    </row>
    <row r="127" spans="1:3" x14ac:dyDescent="0.2">
      <c r="A127" s="165">
        <v>110</v>
      </c>
      <c r="B127" s="161" t="s">
        <v>191</v>
      </c>
      <c r="C127" s="164" t="s">
        <v>394</v>
      </c>
    </row>
    <row r="128" spans="1:3" x14ac:dyDescent="0.2">
      <c r="A128" s="165">
        <v>111</v>
      </c>
      <c r="B128" s="161" t="s">
        <v>192</v>
      </c>
      <c r="C128" s="164" t="s">
        <v>394</v>
      </c>
    </row>
    <row r="129" spans="1:3" x14ac:dyDescent="0.2">
      <c r="A129" s="165">
        <v>112</v>
      </c>
      <c r="B129" s="161" t="s">
        <v>193</v>
      </c>
      <c r="C129" s="164" t="s">
        <v>394</v>
      </c>
    </row>
    <row r="130" spans="1:3" x14ac:dyDescent="0.2">
      <c r="A130" s="165">
        <v>113</v>
      </c>
      <c r="B130" s="161" t="s">
        <v>193</v>
      </c>
      <c r="C130" s="164" t="s">
        <v>394</v>
      </c>
    </row>
    <row r="131" spans="1:3" x14ac:dyDescent="0.2">
      <c r="A131" s="165">
        <v>115</v>
      </c>
      <c r="B131" s="161" t="s">
        <v>193</v>
      </c>
      <c r="C131" s="164" t="s">
        <v>394</v>
      </c>
    </row>
    <row r="132" spans="1:3" x14ac:dyDescent="0.2">
      <c r="A132" s="165">
        <v>116</v>
      </c>
      <c r="B132" s="161" t="s">
        <v>193</v>
      </c>
      <c r="C132" s="164" t="s">
        <v>394</v>
      </c>
    </row>
    <row r="133" spans="1:3" x14ac:dyDescent="0.2">
      <c r="A133" s="165">
        <v>117</v>
      </c>
      <c r="B133" s="161" t="s">
        <v>193</v>
      </c>
      <c r="C133" s="164" t="s">
        <v>394</v>
      </c>
    </row>
    <row r="134" spans="1:3" x14ac:dyDescent="0.2">
      <c r="A134" s="165">
        <v>118</v>
      </c>
      <c r="B134" s="161" t="s">
        <v>194</v>
      </c>
      <c r="C134" s="164" t="s">
        <v>394</v>
      </c>
    </row>
    <row r="135" spans="1:3" x14ac:dyDescent="0.2">
      <c r="A135" s="165">
        <v>119</v>
      </c>
      <c r="B135" s="161" t="s">
        <v>194</v>
      </c>
      <c r="C135" s="164" t="s">
        <v>394</v>
      </c>
    </row>
    <row r="136" spans="1:3" x14ac:dyDescent="0.2">
      <c r="A136" s="165">
        <v>120</v>
      </c>
      <c r="B136" s="161" t="s">
        <v>166</v>
      </c>
      <c r="C136" s="164" t="s">
        <v>394</v>
      </c>
    </row>
    <row r="137" spans="1:3" x14ac:dyDescent="0.2">
      <c r="A137" s="165">
        <v>121</v>
      </c>
      <c r="B137" s="161" t="s">
        <v>195</v>
      </c>
      <c r="C137" s="164" t="s">
        <v>393</v>
      </c>
    </row>
    <row r="138" spans="1:3" x14ac:dyDescent="0.2">
      <c r="A138" s="165">
        <v>122</v>
      </c>
      <c r="B138" s="161" t="s">
        <v>196</v>
      </c>
      <c r="C138" s="164" t="s">
        <v>393</v>
      </c>
    </row>
    <row r="139" spans="1:3" x14ac:dyDescent="0.2">
      <c r="A139" s="165">
        <v>123</v>
      </c>
      <c r="B139" s="161" t="s">
        <v>197</v>
      </c>
      <c r="C139" s="164" t="s">
        <v>393</v>
      </c>
    </row>
    <row r="140" spans="1:3" x14ac:dyDescent="0.2">
      <c r="A140" s="165">
        <v>124</v>
      </c>
      <c r="B140" s="161" t="s">
        <v>197</v>
      </c>
      <c r="C140" s="164" t="s">
        <v>393</v>
      </c>
    </row>
    <row r="141" spans="1:3" x14ac:dyDescent="0.2">
      <c r="A141" s="165">
        <v>125</v>
      </c>
      <c r="B141" s="161" t="s">
        <v>197</v>
      </c>
      <c r="C141" s="164" t="s">
        <v>393</v>
      </c>
    </row>
    <row r="142" spans="1:3" x14ac:dyDescent="0.2">
      <c r="A142" s="165">
        <v>126</v>
      </c>
      <c r="B142" s="161" t="s">
        <v>198</v>
      </c>
      <c r="C142" s="164" t="s">
        <v>393</v>
      </c>
    </row>
    <row r="143" spans="1:3" x14ac:dyDescent="0.2">
      <c r="A143" s="165">
        <v>127</v>
      </c>
      <c r="B143" s="161" t="s">
        <v>199</v>
      </c>
      <c r="C143" s="164" t="s">
        <v>393</v>
      </c>
    </row>
    <row r="144" spans="1:3" x14ac:dyDescent="0.2">
      <c r="A144" s="165">
        <v>128</v>
      </c>
      <c r="B144" s="161" t="s">
        <v>200</v>
      </c>
      <c r="C144" s="164" t="s">
        <v>393</v>
      </c>
    </row>
    <row r="145" spans="1:3" x14ac:dyDescent="0.2">
      <c r="A145" s="165">
        <v>129</v>
      </c>
      <c r="B145" s="161" t="s">
        <v>199</v>
      </c>
      <c r="C145" s="164" t="s">
        <v>393</v>
      </c>
    </row>
    <row r="146" spans="1:3" x14ac:dyDescent="0.2">
      <c r="A146" s="165">
        <v>130</v>
      </c>
      <c r="B146" s="161" t="s">
        <v>201</v>
      </c>
      <c r="C146" s="164" t="s">
        <v>393</v>
      </c>
    </row>
    <row r="147" spans="1:3" x14ac:dyDescent="0.2">
      <c r="A147" s="165">
        <v>131</v>
      </c>
      <c r="B147" s="161" t="s">
        <v>201</v>
      </c>
      <c r="C147" s="164" t="s">
        <v>393</v>
      </c>
    </row>
    <row r="148" spans="1:3" x14ac:dyDescent="0.2">
      <c r="A148" s="165">
        <v>132</v>
      </c>
      <c r="B148" s="161" t="s">
        <v>202</v>
      </c>
      <c r="C148" s="164" t="s">
        <v>393</v>
      </c>
    </row>
    <row r="149" spans="1:3" x14ac:dyDescent="0.2">
      <c r="A149" s="165">
        <v>133</v>
      </c>
      <c r="B149" s="161" t="s">
        <v>202</v>
      </c>
      <c r="C149" s="164" t="s">
        <v>393</v>
      </c>
    </row>
    <row r="150" spans="1:3" x14ac:dyDescent="0.2">
      <c r="A150" s="165">
        <v>134</v>
      </c>
      <c r="B150" s="161" t="s">
        <v>202</v>
      </c>
      <c r="C150" s="164" t="s">
        <v>393</v>
      </c>
    </row>
    <row r="151" spans="1:3" x14ac:dyDescent="0.2">
      <c r="A151" s="165">
        <v>135</v>
      </c>
      <c r="B151" s="161" t="s">
        <v>202</v>
      </c>
      <c r="C151" s="164" t="s">
        <v>393</v>
      </c>
    </row>
    <row r="152" spans="1:3" x14ac:dyDescent="0.2">
      <c r="A152" s="165">
        <v>136</v>
      </c>
      <c r="B152" s="161" t="s">
        <v>202</v>
      </c>
      <c r="C152" s="164" t="s">
        <v>393</v>
      </c>
    </row>
    <row r="153" spans="1:3" x14ac:dyDescent="0.2">
      <c r="A153" s="165">
        <v>137</v>
      </c>
      <c r="B153" s="161" t="s">
        <v>202</v>
      </c>
      <c r="C153" s="164" t="s">
        <v>393</v>
      </c>
    </row>
    <row r="154" spans="1:3" x14ac:dyDescent="0.2">
      <c r="A154" s="165">
        <v>138</v>
      </c>
      <c r="B154" s="161" t="s">
        <v>202</v>
      </c>
      <c r="C154" s="164" t="s">
        <v>393</v>
      </c>
    </row>
    <row r="155" spans="1:3" x14ac:dyDescent="0.2">
      <c r="A155" s="165">
        <v>140</v>
      </c>
      <c r="B155" s="161" t="s">
        <v>186</v>
      </c>
      <c r="C155" s="164" t="s">
        <v>393</v>
      </c>
    </row>
    <row r="156" spans="1:3" x14ac:dyDescent="0.2">
      <c r="A156" s="165">
        <v>141</v>
      </c>
      <c r="B156" s="161" t="s">
        <v>203</v>
      </c>
      <c r="C156" s="164" t="s">
        <v>393</v>
      </c>
    </row>
    <row r="157" spans="1:3" x14ac:dyDescent="0.2">
      <c r="A157" s="165">
        <v>142</v>
      </c>
      <c r="B157" s="161" t="s">
        <v>203</v>
      </c>
      <c r="C157" s="164" t="s">
        <v>393</v>
      </c>
    </row>
    <row r="158" spans="1:3" x14ac:dyDescent="0.2">
      <c r="A158" s="165">
        <v>143</v>
      </c>
      <c r="B158" s="161" t="s">
        <v>189</v>
      </c>
      <c r="C158" s="164" t="s">
        <v>394</v>
      </c>
    </row>
    <row r="159" spans="1:3" x14ac:dyDescent="0.2">
      <c r="A159" s="165">
        <v>144</v>
      </c>
      <c r="B159" s="161" t="s">
        <v>204</v>
      </c>
      <c r="C159" s="164" t="s">
        <v>393</v>
      </c>
    </row>
    <row r="160" spans="1:3" x14ac:dyDescent="0.2">
      <c r="A160" s="165">
        <v>145</v>
      </c>
      <c r="B160" s="161" t="s">
        <v>204</v>
      </c>
      <c r="C160" s="164" t="s">
        <v>393</v>
      </c>
    </row>
    <row r="161" spans="1:3" x14ac:dyDescent="0.2">
      <c r="A161" s="165">
        <v>146</v>
      </c>
      <c r="B161" s="161" t="s">
        <v>204</v>
      </c>
      <c r="C161" s="164" t="s">
        <v>393</v>
      </c>
    </row>
    <row r="162" spans="1:3" x14ac:dyDescent="0.2">
      <c r="A162" s="165">
        <v>147</v>
      </c>
      <c r="B162" s="161" t="s">
        <v>204</v>
      </c>
      <c r="C162" s="164" t="s">
        <v>393</v>
      </c>
    </row>
    <row r="163" spans="1:3" x14ac:dyDescent="0.2">
      <c r="A163" s="165">
        <v>148</v>
      </c>
      <c r="B163" s="161" t="s">
        <v>205</v>
      </c>
      <c r="C163" s="164" t="s">
        <v>393</v>
      </c>
    </row>
    <row r="164" spans="1:3" x14ac:dyDescent="0.2">
      <c r="A164" s="165">
        <v>149</v>
      </c>
      <c r="B164" s="161" t="s">
        <v>206</v>
      </c>
      <c r="C164" s="164" t="s">
        <v>393</v>
      </c>
    </row>
    <row r="165" spans="1:3" x14ac:dyDescent="0.2">
      <c r="A165" s="165">
        <v>150</v>
      </c>
      <c r="B165" s="161" t="s">
        <v>198</v>
      </c>
      <c r="C165" s="164" t="s">
        <v>393</v>
      </c>
    </row>
    <row r="166" spans="1:3" x14ac:dyDescent="0.2">
      <c r="A166" s="165">
        <v>151</v>
      </c>
      <c r="B166" s="161" t="s">
        <v>198</v>
      </c>
      <c r="C166" s="164" t="s">
        <v>393</v>
      </c>
    </row>
    <row r="167" spans="1:3" x14ac:dyDescent="0.2">
      <c r="A167" s="165">
        <v>152</v>
      </c>
      <c r="B167" s="161" t="s">
        <v>198</v>
      </c>
      <c r="C167" s="164" t="s">
        <v>393</v>
      </c>
    </row>
    <row r="168" spans="1:3" x14ac:dyDescent="0.2">
      <c r="A168" s="165">
        <v>153</v>
      </c>
      <c r="B168" s="161" t="s">
        <v>198</v>
      </c>
      <c r="C168" s="164" t="s">
        <v>393</v>
      </c>
    </row>
    <row r="169" spans="1:3" x14ac:dyDescent="0.2">
      <c r="A169" s="165">
        <v>154</v>
      </c>
      <c r="B169" s="161" t="s">
        <v>198</v>
      </c>
      <c r="C169" s="164" t="s">
        <v>393</v>
      </c>
    </row>
    <row r="170" spans="1:3" x14ac:dyDescent="0.2">
      <c r="A170" s="165">
        <v>155</v>
      </c>
      <c r="B170" s="161" t="s">
        <v>186</v>
      </c>
      <c r="C170" s="164" t="s">
        <v>394</v>
      </c>
    </row>
    <row r="171" spans="1:3" x14ac:dyDescent="0.2">
      <c r="A171" s="165">
        <v>156</v>
      </c>
      <c r="B171" s="161" t="s">
        <v>198</v>
      </c>
      <c r="C171" s="164" t="s">
        <v>393</v>
      </c>
    </row>
    <row r="172" spans="1:3" x14ac:dyDescent="0.2">
      <c r="A172" s="165">
        <v>157</v>
      </c>
      <c r="B172" s="161" t="s">
        <v>198</v>
      </c>
      <c r="C172" s="164" t="s">
        <v>393</v>
      </c>
    </row>
    <row r="173" spans="1:3" x14ac:dyDescent="0.2">
      <c r="A173" s="165">
        <v>158</v>
      </c>
      <c r="B173" s="161" t="s">
        <v>198</v>
      </c>
      <c r="C173" s="164" t="s">
        <v>393</v>
      </c>
    </row>
    <row r="174" spans="1:3" x14ac:dyDescent="0.2">
      <c r="A174" s="165">
        <v>159</v>
      </c>
      <c r="B174" s="161" t="s">
        <v>173</v>
      </c>
      <c r="C174" s="164" t="s">
        <v>394</v>
      </c>
    </row>
    <row r="175" spans="1:3" x14ac:dyDescent="0.2">
      <c r="A175" s="165">
        <v>160</v>
      </c>
      <c r="B175" s="161" t="s">
        <v>198</v>
      </c>
      <c r="C175" s="164" t="s">
        <v>393</v>
      </c>
    </row>
    <row r="176" spans="1:3" x14ac:dyDescent="0.2">
      <c r="A176" s="165">
        <v>161</v>
      </c>
      <c r="B176" s="161" t="s">
        <v>198</v>
      </c>
      <c r="C176" s="164" t="s">
        <v>393</v>
      </c>
    </row>
    <row r="177" spans="1:3" x14ac:dyDescent="0.2">
      <c r="A177" s="165">
        <v>162</v>
      </c>
      <c r="B177" s="161" t="s">
        <v>198</v>
      </c>
      <c r="C177" s="164" t="s">
        <v>393</v>
      </c>
    </row>
    <row r="178" spans="1:3" x14ac:dyDescent="0.2">
      <c r="A178" s="165">
        <v>163</v>
      </c>
      <c r="B178" s="161" t="s">
        <v>198</v>
      </c>
      <c r="C178" s="164" t="s">
        <v>393</v>
      </c>
    </row>
    <row r="179" spans="1:3" x14ac:dyDescent="0.2">
      <c r="A179" s="165">
        <v>164</v>
      </c>
      <c r="B179" s="161" t="s">
        <v>198</v>
      </c>
      <c r="C179" s="164" t="s">
        <v>393</v>
      </c>
    </row>
    <row r="180" spans="1:3" x14ac:dyDescent="0.2">
      <c r="A180" s="165">
        <v>165</v>
      </c>
      <c r="B180" s="161" t="s">
        <v>198</v>
      </c>
      <c r="C180" s="164" t="s">
        <v>393</v>
      </c>
    </row>
    <row r="181" spans="1:3" x14ac:dyDescent="0.2">
      <c r="A181" s="165">
        <v>166</v>
      </c>
      <c r="B181" s="161" t="s">
        <v>198</v>
      </c>
      <c r="C181" s="164" t="s">
        <v>393</v>
      </c>
    </row>
    <row r="182" spans="1:3" x14ac:dyDescent="0.2">
      <c r="A182" s="165">
        <v>167</v>
      </c>
      <c r="B182" s="161" t="s">
        <v>198</v>
      </c>
      <c r="C182" s="164" t="s">
        <v>393</v>
      </c>
    </row>
    <row r="183" spans="1:3" x14ac:dyDescent="0.2">
      <c r="A183" s="165">
        <v>168</v>
      </c>
      <c r="B183" s="161" t="s">
        <v>198</v>
      </c>
      <c r="C183" s="164" t="s">
        <v>393</v>
      </c>
    </row>
    <row r="184" spans="1:3" x14ac:dyDescent="0.2">
      <c r="A184" s="165">
        <v>169</v>
      </c>
      <c r="B184" s="161" t="s">
        <v>198</v>
      </c>
      <c r="C184" s="164" t="s">
        <v>393</v>
      </c>
    </row>
    <row r="185" spans="1:3" x14ac:dyDescent="0.2">
      <c r="A185" s="165">
        <v>170</v>
      </c>
      <c r="B185" s="161" t="s">
        <v>198</v>
      </c>
      <c r="C185" s="164" t="s">
        <v>393</v>
      </c>
    </row>
    <row r="186" spans="1:3" x14ac:dyDescent="0.2">
      <c r="A186" s="165">
        <v>171</v>
      </c>
      <c r="B186" s="161" t="s">
        <v>198</v>
      </c>
      <c r="C186" s="164" t="s">
        <v>393</v>
      </c>
    </row>
    <row r="187" spans="1:3" x14ac:dyDescent="0.2">
      <c r="A187" s="165">
        <v>172</v>
      </c>
      <c r="B187" s="161" t="s">
        <v>198</v>
      </c>
      <c r="C187" s="164" t="s">
        <v>393</v>
      </c>
    </row>
    <row r="188" spans="1:3" x14ac:dyDescent="0.2">
      <c r="A188" s="165">
        <v>173</v>
      </c>
      <c r="B188" s="161" t="s">
        <v>198</v>
      </c>
      <c r="C188" s="164" t="s">
        <v>393</v>
      </c>
    </row>
    <row r="189" spans="1:3" x14ac:dyDescent="0.2">
      <c r="A189" s="165">
        <v>174</v>
      </c>
      <c r="B189" s="161" t="s">
        <v>198</v>
      </c>
      <c r="C189" s="164" t="s">
        <v>393</v>
      </c>
    </row>
    <row r="190" spans="1:3" x14ac:dyDescent="0.2">
      <c r="A190" s="165">
        <v>175</v>
      </c>
      <c r="B190" s="161" t="s">
        <v>198</v>
      </c>
      <c r="C190" s="164" t="s">
        <v>393</v>
      </c>
    </row>
    <row r="191" spans="1:3" x14ac:dyDescent="0.2">
      <c r="A191" s="165">
        <v>176</v>
      </c>
      <c r="B191" s="161" t="s">
        <v>198</v>
      </c>
      <c r="C191" s="164" t="s">
        <v>393</v>
      </c>
    </row>
    <row r="192" spans="1:3" x14ac:dyDescent="0.2">
      <c r="A192" s="165">
        <v>177</v>
      </c>
      <c r="B192" s="161" t="s">
        <v>198</v>
      </c>
      <c r="C192" s="164" t="s">
        <v>393</v>
      </c>
    </row>
    <row r="193" spans="1:3" x14ac:dyDescent="0.2">
      <c r="A193" s="165">
        <v>178</v>
      </c>
      <c r="B193" s="161" t="s">
        <v>207</v>
      </c>
      <c r="C193" s="164" t="s">
        <v>393</v>
      </c>
    </row>
    <row r="194" spans="1:3" x14ac:dyDescent="0.2">
      <c r="A194" s="165">
        <v>179</v>
      </c>
      <c r="B194" s="161" t="s">
        <v>198</v>
      </c>
      <c r="C194" s="164" t="s">
        <v>393</v>
      </c>
    </row>
    <row r="195" spans="1:3" x14ac:dyDescent="0.2">
      <c r="A195" s="165">
        <v>180</v>
      </c>
      <c r="B195" s="161" t="s">
        <v>198</v>
      </c>
      <c r="C195" s="164" t="s">
        <v>393</v>
      </c>
    </row>
    <row r="196" spans="1:3" x14ac:dyDescent="0.2">
      <c r="A196" s="165">
        <v>181</v>
      </c>
      <c r="B196" s="161" t="s">
        <v>198</v>
      </c>
      <c r="C196" s="164" t="s">
        <v>393</v>
      </c>
    </row>
    <row r="197" spans="1:3" x14ac:dyDescent="0.2">
      <c r="A197" s="165">
        <v>182</v>
      </c>
      <c r="B197" s="161" t="s">
        <v>198</v>
      </c>
      <c r="C197" s="164" t="s">
        <v>393</v>
      </c>
    </row>
    <row r="198" spans="1:3" x14ac:dyDescent="0.2">
      <c r="A198" s="165">
        <v>183</v>
      </c>
      <c r="B198" s="161" t="s">
        <v>198</v>
      </c>
      <c r="C198" s="164" t="s">
        <v>393</v>
      </c>
    </row>
    <row r="199" spans="1:3" x14ac:dyDescent="0.2">
      <c r="A199" s="165">
        <v>184</v>
      </c>
      <c r="B199" s="161" t="s">
        <v>198</v>
      </c>
      <c r="C199" s="164" t="s">
        <v>393</v>
      </c>
    </row>
    <row r="200" spans="1:3" x14ac:dyDescent="0.2">
      <c r="A200" s="165">
        <v>185</v>
      </c>
      <c r="B200" s="161" t="s">
        <v>198</v>
      </c>
      <c r="C200" s="164" t="s">
        <v>393</v>
      </c>
    </row>
    <row r="201" spans="1:3" x14ac:dyDescent="0.2">
      <c r="A201" s="165">
        <v>186</v>
      </c>
      <c r="B201" s="161" t="s">
        <v>198</v>
      </c>
      <c r="C201" s="164" t="s">
        <v>393</v>
      </c>
    </row>
    <row r="202" spans="1:3" x14ac:dyDescent="0.2">
      <c r="A202" s="165">
        <v>187</v>
      </c>
      <c r="B202" s="161" t="s">
        <v>198</v>
      </c>
      <c r="C202" s="164" t="s">
        <v>393</v>
      </c>
    </row>
    <row r="203" spans="1:3" x14ac:dyDescent="0.2">
      <c r="A203" s="165">
        <v>188</v>
      </c>
      <c r="B203" s="161" t="s">
        <v>198</v>
      </c>
      <c r="C203" s="164" t="s">
        <v>393</v>
      </c>
    </row>
    <row r="204" spans="1:3" x14ac:dyDescent="0.2">
      <c r="A204" s="165">
        <v>189</v>
      </c>
      <c r="B204" s="161" t="s">
        <v>198</v>
      </c>
      <c r="C204" s="164" t="s">
        <v>394</v>
      </c>
    </row>
    <row r="205" spans="1:3" x14ac:dyDescent="0.2">
      <c r="A205" s="165">
        <v>190</v>
      </c>
      <c r="B205" s="161" t="s">
        <v>198</v>
      </c>
      <c r="C205" s="164" t="s">
        <v>394</v>
      </c>
    </row>
    <row r="206" spans="1:3" x14ac:dyDescent="0.2">
      <c r="A206" s="165">
        <v>191</v>
      </c>
      <c r="B206" s="161" t="s">
        <v>198</v>
      </c>
      <c r="C206" s="164" t="s">
        <v>394</v>
      </c>
    </row>
    <row r="207" spans="1:3" x14ac:dyDescent="0.2">
      <c r="A207" s="165">
        <v>192</v>
      </c>
      <c r="B207" s="161" t="s">
        <v>198</v>
      </c>
      <c r="C207" s="164" t="s">
        <v>394</v>
      </c>
    </row>
    <row r="208" spans="1:3" x14ac:dyDescent="0.2">
      <c r="A208" s="165">
        <v>193</v>
      </c>
      <c r="B208" s="161" t="s">
        <v>198</v>
      </c>
      <c r="C208" s="164" t="s">
        <v>394</v>
      </c>
    </row>
    <row r="209" spans="1:3" x14ac:dyDescent="0.2">
      <c r="A209" s="165">
        <v>194</v>
      </c>
      <c r="B209" s="161" t="s">
        <v>198</v>
      </c>
      <c r="C209" s="164" t="s">
        <v>394</v>
      </c>
    </row>
    <row r="210" spans="1:3" x14ac:dyDescent="0.2">
      <c r="A210" s="165">
        <v>195</v>
      </c>
      <c r="B210" s="161" t="s">
        <v>198</v>
      </c>
      <c r="C210" s="164" t="s">
        <v>394</v>
      </c>
    </row>
    <row r="211" spans="1:3" x14ac:dyDescent="0.2">
      <c r="A211" s="165">
        <v>196</v>
      </c>
      <c r="B211" s="161" t="s">
        <v>198</v>
      </c>
      <c r="C211" s="164" t="s">
        <v>394</v>
      </c>
    </row>
    <row r="212" spans="1:3" x14ac:dyDescent="0.2">
      <c r="A212" s="165">
        <v>197</v>
      </c>
      <c r="B212" s="161" t="s">
        <v>198</v>
      </c>
      <c r="C212" s="164" t="s">
        <v>394</v>
      </c>
    </row>
    <row r="213" spans="1:3" x14ac:dyDescent="0.2">
      <c r="A213" s="165">
        <v>198</v>
      </c>
      <c r="B213" s="161" t="s">
        <v>198</v>
      </c>
      <c r="C213" s="164" t="s">
        <v>394</v>
      </c>
    </row>
    <row r="214" spans="1:3" x14ac:dyDescent="0.2">
      <c r="A214" s="165">
        <v>199</v>
      </c>
      <c r="B214" s="161" t="s">
        <v>198</v>
      </c>
      <c r="C214" s="164" t="s">
        <v>394</v>
      </c>
    </row>
    <row r="215" spans="1:3" x14ac:dyDescent="0.2">
      <c r="A215" s="165">
        <v>201</v>
      </c>
      <c r="B215" s="161" t="s">
        <v>198</v>
      </c>
      <c r="C215" s="164" t="s">
        <v>394</v>
      </c>
    </row>
    <row r="216" spans="1:3" x14ac:dyDescent="0.2">
      <c r="A216" s="165">
        <v>202</v>
      </c>
      <c r="B216" s="161" t="s">
        <v>198</v>
      </c>
      <c r="C216" s="164" t="s">
        <v>394</v>
      </c>
    </row>
    <row r="217" spans="1:3" x14ac:dyDescent="0.2">
      <c r="A217" s="165">
        <v>203</v>
      </c>
      <c r="B217" s="161" t="s">
        <v>198</v>
      </c>
      <c r="C217" s="164" t="s">
        <v>394</v>
      </c>
    </row>
    <row r="218" spans="1:3" x14ac:dyDescent="0.2">
      <c r="A218" s="165">
        <v>204</v>
      </c>
      <c r="B218" s="161" t="s">
        <v>198</v>
      </c>
      <c r="C218" s="164" t="s">
        <v>394</v>
      </c>
    </row>
    <row r="219" spans="1:3" x14ac:dyDescent="0.2">
      <c r="A219" s="165">
        <v>205</v>
      </c>
      <c r="B219" s="161" t="s">
        <v>198</v>
      </c>
      <c r="C219" s="164" t="s">
        <v>394</v>
      </c>
    </row>
    <row r="220" spans="1:3" x14ac:dyDescent="0.2">
      <c r="A220" s="165">
        <v>206</v>
      </c>
      <c r="B220" s="161" t="s">
        <v>198</v>
      </c>
      <c r="C220" s="164" t="s">
        <v>394</v>
      </c>
    </row>
    <row r="221" spans="1:3" x14ac:dyDescent="0.2">
      <c r="A221" s="165">
        <v>207</v>
      </c>
      <c r="B221" s="161" t="s">
        <v>198</v>
      </c>
      <c r="C221" s="164" t="s">
        <v>394</v>
      </c>
    </row>
    <row r="222" spans="1:3" x14ac:dyDescent="0.2">
      <c r="A222" s="165">
        <v>208</v>
      </c>
      <c r="B222" s="161" t="s">
        <v>198</v>
      </c>
      <c r="C222" s="164" t="s">
        <v>394</v>
      </c>
    </row>
    <row r="223" spans="1:3" x14ac:dyDescent="0.2">
      <c r="A223" s="165">
        <v>209</v>
      </c>
      <c r="B223" s="161" t="s">
        <v>198</v>
      </c>
      <c r="C223" s="164" t="s">
        <v>393</v>
      </c>
    </row>
    <row r="224" spans="1:3" x14ac:dyDescent="0.2">
      <c r="A224" s="165">
        <v>210</v>
      </c>
      <c r="B224" s="161" t="s">
        <v>198</v>
      </c>
      <c r="C224" s="164" t="s">
        <v>393</v>
      </c>
    </row>
    <row r="225" spans="1:3" x14ac:dyDescent="0.2">
      <c r="A225" s="165">
        <v>211</v>
      </c>
      <c r="B225" s="161" t="s">
        <v>198</v>
      </c>
      <c r="C225" s="164" t="s">
        <v>393</v>
      </c>
    </row>
    <row r="226" spans="1:3" x14ac:dyDescent="0.2">
      <c r="A226" s="165">
        <v>212</v>
      </c>
      <c r="B226" s="161" t="s">
        <v>198</v>
      </c>
      <c r="C226" s="164" t="s">
        <v>393</v>
      </c>
    </row>
    <row r="227" spans="1:3" x14ac:dyDescent="0.2">
      <c r="A227" s="165">
        <v>213</v>
      </c>
      <c r="B227" s="161" t="s">
        <v>198</v>
      </c>
      <c r="C227" s="164" t="s">
        <v>393</v>
      </c>
    </row>
    <row r="228" spans="1:3" x14ac:dyDescent="0.2">
      <c r="A228" s="165">
        <v>214</v>
      </c>
      <c r="B228" s="161" t="s">
        <v>198</v>
      </c>
      <c r="C228" s="164" t="s">
        <v>393</v>
      </c>
    </row>
    <row r="229" spans="1:3" x14ac:dyDescent="0.2">
      <c r="A229" s="165">
        <v>215</v>
      </c>
      <c r="B229" s="161" t="s">
        <v>198</v>
      </c>
      <c r="C229" s="164" t="s">
        <v>393</v>
      </c>
    </row>
    <row r="230" spans="1:3" x14ac:dyDescent="0.2">
      <c r="A230" s="165">
        <v>216</v>
      </c>
      <c r="B230" s="161" t="s">
        <v>198</v>
      </c>
      <c r="C230" s="164" t="s">
        <v>393</v>
      </c>
    </row>
    <row r="231" spans="1:3" x14ac:dyDescent="0.2">
      <c r="A231" s="165">
        <v>217</v>
      </c>
      <c r="B231" s="161" t="s">
        <v>198</v>
      </c>
      <c r="C231" s="164" t="s">
        <v>393</v>
      </c>
    </row>
    <row r="232" spans="1:3" x14ac:dyDescent="0.2">
      <c r="A232" s="165">
        <v>218</v>
      </c>
      <c r="B232" s="161" t="s">
        <v>198</v>
      </c>
      <c r="C232" s="164" t="s">
        <v>393</v>
      </c>
    </row>
    <row r="233" spans="1:3" x14ac:dyDescent="0.2">
      <c r="A233" s="165">
        <v>219</v>
      </c>
      <c r="B233" s="161" t="s">
        <v>198</v>
      </c>
      <c r="C233" s="164" t="s">
        <v>393</v>
      </c>
    </row>
    <row r="234" spans="1:3" x14ac:dyDescent="0.2">
      <c r="A234" s="165">
        <v>220</v>
      </c>
      <c r="B234" s="161" t="s">
        <v>198</v>
      </c>
      <c r="C234" s="164" t="s">
        <v>393</v>
      </c>
    </row>
    <row r="235" spans="1:3" x14ac:dyDescent="0.2">
      <c r="A235" s="165">
        <v>221</v>
      </c>
      <c r="B235" s="161" t="s">
        <v>198</v>
      </c>
      <c r="C235" s="164" t="s">
        <v>393</v>
      </c>
    </row>
    <row r="236" spans="1:3" x14ac:dyDescent="0.2">
      <c r="A236" s="165">
        <v>222</v>
      </c>
      <c r="B236" s="161" t="s">
        <v>198</v>
      </c>
      <c r="C236" s="164" t="s">
        <v>393</v>
      </c>
    </row>
    <row r="237" spans="1:3" x14ac:dyDescent="0.2">
      <c r="A237" s="165">
        <v>223</v>
      </c>
      <c r="B237" s="161" t="s">
        <v>198</v>
      </c>
      <c r="C237" s="164" t="s">
        <v>393</v>
      </c>
    </row>
    <row r="238" spans="1:3" x14ac:dyDescent="0.2">
      <c r="A238" s="165">
        <v>224</v>
      </c>
      <c r="B238" s="161" t="s">
        <v>198</v>
      </c>
      <c r="C238" s="164" t="s">
        <v>393</v>
      </c>
    </row>
    <row r="239" spans="1:3" x14ac:dyDescent="0.2">
      <c r="A239" s="165">
        <v>225</v>
      </c>
      <c r="B239" s="161" t="s">
        <v>198</v>
      </c>
      <c r="C239" s="164" t="s">
        <v>393</v>
      </c>
    </row>
    <row r="240" spans="1:3" x14ac:dyDescent="0.2">
      <c r="A240" s="165">
        <v>226</v>
      </c>
      <c r="B240" s="161" t="s">
        <v>198</v>
      </c>
      <c r="C240" s="164" t="s">
        <v>393</v>
      </c>
    </row>
    <row r="241" spans="1:3" x14ac:dyDescent="0.2">
      <c r="A241" s="165">
        <v>227</v>
      </c>
      <c r="B241" s="161" t="s">
        <v>198</v>
      </c>
      <c r="C241" s="164" t="s">
        <v>393</v>
      </c>
    </row>
    <row r="242" spans="1:3" x14ac:dyDescent="0.2">
      <c r="A242" s="165">
        <v>228</v>
      </c>
      <c r="B242" s="161" t="s">
        <v>208</v>
      </c>
      <c r="C242" s="164" t="s">
        <v>394</v>
      </c>
    </row>
    <row r="243" spans="1:3" x14ac:dyDescent="0.2">
      <c r="A243" s="165">
        <v>229</v>
      </c>
      <c r="B243" s="161" t="s">
        <v>208</v>
      </c>
      <c r="C243" s="164" t="s">
        <v>394</v>
      </c>
    </row>
    <row r="244" spans="1:3" x14ac:dyDescent="0.2">
      <c r="A244" s="165">
        <v>230</v>
      </c>
      <c r="B244" s="161" t="s">
        <v>198</v>
      </c>
      <c r="C244" s="164" t="s">
        <v>394</v>
      </c>
    </row>
    <row r="245" spans="1:3" x14ac:dyDescent="0.2">
      <c r="A245" s="165">
        <v>231</v>
      </c>
      <c r="B245" s="161" t="s">
        <v>186</v>
      </c>
      <c r="C245" s="164" t="s">
        <v>393</v>
      </c>
    </row>
    <row r="246" spans="1:3" x14ac:dyDescent="0.2">
      <c r="A246" s="165">
        <v>233</v>
      </c>
      <c r="B246" s="161" t="s">
        <v>186</v>
      </c>
      <c r="C246" s="164" t="s">
        <v>393</v>
      </c>
    </row>
    <row r="247" spans="1:3" x14ac:dyDescent="0.2">
      <c r="A247" s="165">
        <v>234</v>
      </c>
      <c r="B247" s="161" t="s">
        <v>186</v>
      </c>
      <c r="C247" s="164" t="s">
        <v>393</v>
      </c>
    </row>
    <row r="248" spans="1:3" x14ac:dyDescent="0.2">
      <c r="A248" s="165">
        <v>235</v>
      </c>
      <c r="B248" s="161" t="s">
        <v>186</v>
      </c>
      <c r="C248" s="164" t="s">
        <v>393</v>
      </c>
    </row>
    <row r="249" spans="1:3" x14ac:dyDescent="0.2">
      <c r="A249" s="165">
        <v>236</v>
      </c>
      <c r="B249" s="161" t="s">
        <v>186</v>
      </c>
      <c r="C249" s="164" t="s">
        <v>393</v>
      </c>
    </row>
    <row r="250" spans="1:3" x14ac:dyDescent="0.2">
      <c r="A250" s="165">
        <v>237</v>
      </c>
      <c r="B250" s="161" t="s">
        <v>186</v>
      </c>
      <c r="C250" s="164" t="s">
        <v>393</v>
      </c>
    </row>
    <row r="251" spans="1:3" x14ac:dyDescent="0.2">
      <c r="A251" s="165">
        <v>238</v>
      </c>
      <c r="B251" s="161" t="s">
        <v>198</v>
      </c>
      <c r="C251" s="164" t="s">
        <v>393</v>
      </c>
    </row>
    <row r="252" spans="1:3" x14ac:dyDescent="0.2">
      <c r="A252" s="165">
        <v>241</v>
      </c>
      <c r="B252" s="161" t="s">
        <v>209</v>
      </c>
      <c r="C252" s="164" t="s">
        <v>393</v>
      </c>
    </row>
    <row r="253" spans="1:3" x14ac:dyDescent="0.2">
      <c r="A253" s="165">
        <v>242</v>
      </c>
      <c r="B253" s="161" t="s">
        <v>210</v>
      </c>
      <c r="C253" s="164" t="s">
        <v>393</v>
      </c>
    </row>
    <row r="254" spans="1:3" x14ac:dyDescent="0.2">
      <c r="A254" s="165">
        <v>243</v>
      </c>
      <c r="B254" s="161" t="s">
        <v>174</v>
      </c>
      <c r="C254" s="164" t="s">
        <v>393</v>
      </c>
    </row>
    <row r="255" spans="1:3" x14ac:dyDescent="0.2">
      <c r="A255" s="165">
        <v>244</v>
      </c>
      <c r="B255" s="161" t="s">
        <v>198</v>
      </c>
      <c r="C255" s="164" t="s">
        <v>393</v>
      </c>
    </row>
    <row r="256" spans="1:3" x14ac:dyDescent="0.2">
      <c r="A256" s="165">
        <v>245</v>
      </c>
      <c r="B256" s="161" t="s">
        <v>210</v>
      </c>
      <c r="C256" s="164" t="s">
        <v>393</v>
      </c>
    </row>
    <row r="257" spans="1:3" x14ac:dyDescent="0.2">
      <c r="A257" s="165">
        <v>246</v>
      </c>
      <c r="B257" s="161" t="s">
        <v>211</v>
      </c>
      <c r="C257" s="164" t="s">
        <v>393</v>
      </c>
    </row>
    <row r="258" spans="1:3" x14ac:dyDescent="0.2">
      <c r="A258" s="165">
        <v>247</v>
      </c>
      <c r="B258" s="161" t="s">
        <v>210</v>
      </c>
      <c r="C258" s="164" t="s">
        <v>393</v>
      </c>
    </row>
    <row r="259" spans="1:3" x14ac:dyDescent="0.2">
      <c r="A259" s="165">
        <v>248</v>
      </c>
      <c r="B259" s="161" t="s">
        <v>198</v>
      </c>
      <c r="C259" s="164" t="s">
        <v>393</v>
      </c>
    </row>
    <row r="260" spans="1:3" x14ac:dyDescent="0.2">
      <c r="A260" s="165">
        <v>249</v>
      </c>
      <c r="B260" s="161" t="s">
        <v>210</v>
      </c>
      <c r="C260" s="164" t="s">
        <v>393</v>
      </c>
    </row>
    <row r="261" spans="1:3" x14ac:dyDescent="0.2">
      <c r="A261" s="165">
        <v>250</v>
      </c>
      <c r="B261" s="161" t="s">
        <v>212</v>
      </c>
      <c r="C261" s="164" t="s">
        <v>394</v>
      </c>
    </row>
    <row r="262" spans="1:3" x14ac:dyDescent="0.2">
      <c r="A262" s="165">
        <v>251</v>
      </c>
      <c r="B262" s="161" t="s">
        <v>212</v>
      </c>
      <c r="C262" s="164" t="s">
        <v>394</v>
      </c>
    </row>
    <row r="263" spans="1:3" x14ac:dyDescent="0.2">
      <c r="A263" s="165">
        <v>252</v>
      </c>
      <c r="B263" s="161" t="s">
        <v>212</v>
      </c>
      <c r="C263" s="164" t="s">
        <v>394</v>
      </c>
    </row>
    <row r="264" spans="1:3" x14ac:dyDescent="0.2">
      <c r="A264" s="165">
        <v>253</v>
      </c>
      <c r="B264" s="161" t="s">
        <v>212</v>
      </c>
      <c r="C264" s="164" t="s">
        <v>394</v>
      </c>
    </row>
    <row r="265" spans="1:3" x14ac:dyDescent="0.2">
      <c r="A265" s="165">
        <v>254</v>
      </c>
      <c r="B265" s="161" t="s">
        <v>213</v>
      </c>
      <c r="C265" s="164" t="s">
        <v>393</v>
      </c>
    </row>
    <row r="266" spans="1:3" x14ac:dyDescent="0.2">
      <c r="A266" s="165">
        <v>255</v>
      </c>
      <c r="B266" s="161" t="s">
        <v>214</v>
      </c>
      <c r="C266" s="164" t="s">
        <v>393</v>
      </c>
    </row>
    <row r="267" spans="1:3" x14ac:dyDescent="0.2">
      <c r="A267" s="165">
        <v>257</v>
      </c>
      <c r="B267" s="161" t="s">
        <v>215</v>
      </c>
      <c r="C267" s="164" t="s">
        <v>393</v>
      </c>
    </row>
    <row r="268" spans="1:3" x14ac:dyDescent="0.2">
      <c r="A268" s="165">
        <v>258</v>
      </c>
      <c r="B268" s="161" t="s">
        <v>216</v>
      </c>
      <c r="C268" s="164" t="s">
        <v>393</v>
      </c>
    </row>
    <row r="269" spans="1:3" x14ac:dyDescent="0.2">
      <c r="A269" s="165">
        <v>259</v>
      </c>
      <c r="B269" s="161" t="s">
        <v>217</v>
      </c>
      <c r="C269" s="164" t="s">
        <v>393</v>
      </c>
    </row>
    <row r="270" spans="1:3" x14ac:dyDescent="0.2">
      <c r="A270" s="165">
        <v>260</v>
      </c>
      <c r="B270" s="161" t="s">
        <v>216</v>
      </c>
      <c r="C270" s="164" t="s">
        <v>394</v>
      </c>
    </row>
    <row r="271" spans="1:3" x14ac:dyDescent="0.2">
      <c r="A271" s="165">
        <v>261</v>
      </c>
      <c r="B271" s="161" t="s">
        <v>216</v>
      </c>
      <c r="C271" s="164" t="s">
        <v>393</v>
      </c>
    </row>
    <row r="272" spans="1:3" x14ac:dyDescent="0.2">
      <c r="A272" s="165">
        <v>262</v>
      </c>
      <c r="B272" s="161" t="s">
        <v>216</v>
      </c>
      <c r="C272" s="164" t="s">
        <v>393</v>
      </c>
    </row>
    <row r="273" spans="1:3" x14ac:dyDescent="0.2">
      <c r="A273" s="165">
        <v>263</v>
      </c>
      <c r="B273" s="161" t="s">
        <v>216</v>
      </c>
      <c r="C273" s="164" t="s">
        <v>393</v>
      </c>
    </row>
    <row r="274" spans="1:3" x14ac:dyDescent="0.2">
      <c r="A274" s="165">
        <v>264</v>
      </c>
      <c r="B274" s="161" t="s">
        <v>216</v>
      </c>
      <c r="C274" s="164" t="s">
        <v>393</v>
      </c>
    </row>
    <row r="275" spans="1:3" x14ac:dyDescent="0.2">
      <c r="A275" s="165">
        <v>265</v>
      </c>
      <c r="B275" s="161" t="s">
        <v>218</v>
      </c>
      <c r="C275" s="164" t="s">
        <v>394</v>
      </c>
    </row>
    <row r="276" spans="1:3" x14ac:dyDescent="0.2">
      <c r="A276" s="165">
        <v>266</v>
      </c>
      <c r="B276" s="161" t="s">
        <v>218</v>
      </c>
      <c r="C276" s="164" t="s">
        <v>394</v>
      </c>
    </row>
    <row r="277" spans="1:3" x14ac:dyDescent="0.2">
      <c r="A277" s="165">
        <v>267</v>
      </c>
      <c r="B277" s="161" t="s">
        <v>218</v>
      </c>
      <c r="C277" s="164" t="s">
        <v>394</v>
      </c>
    </row>
    <row r="278" spans="1:3" x14ac:dyDescent="0.2">
      <c r="A278" s="165">
        <v>268</v>
      </c>
      <c r="B278" s="161" t="s">
        <v>218</v>
      </c>
      <c r="C278" s="164" t="s">
        <v>394</v>
      </c>
    </row>
    <row r="279" spans="1:3" x14ac:dyDescent="0.2">
      <c r="A279" s="165">
        <v>269</v>
      </c>
      <c r="B279" s="161" t="s">
        <v>218</v>
      </c>
      <c r="C279" s="164" t="s">
        <v>394</v>
      </c>
    </row>
    <row r="280" spans="1:3" x14ac:dyDescent="0.2">
      <c r="A280" s="165">
        <v>270</v>
      </c>
      <c r="B280" s="161" t="s">
        <v>218</v>
      </c>
      <c r="C280" s="164" t="s">
        <v>394</v>
      </c>
    </row>
    <row r="281" spans="1:3" x14ac:dyDescent="0.2">
      <c r="A281" s="165">
        <v>271</v>
      </c>
      <c r="B281" s="161" t="s">
        <v>218</v>
      </c>
      <c r="C281" s="164" t="s">
        <v>394</v>
      </c>
    </row>
    <row r="282" spans="1:3" x14ac:dyDescent="0.2">
      <c r="A282" s="165">
        <v>272</v>
      </c>
      <c r="B282" s="161" t="s">
        <v>218</v>
      </c>
      <c r="C282" s="164" t="s">
        <v>394</v>
      </c>
    </row>
    <row r="283" spans="1:3" x14ac:dyDescent="0.2">
      <c r="A283" s="165">
        <v>273</v>
      </c>
      <c r="B283" s="161" t="s">
        <v>218</v>
      </c>
      <c r="C283" s="164" t="s">
        <v>394</v>
      </c>
    </row>
    <row r="284" spans="1:3" x14ac:dyDescent="0.2">
      <c r="A284" s="165">
        <v>274</v>
      </c>
      <c r="B284" s="161" t="s">
        <v>218</v>
      </c>
      <c r="C284" s="164" t="s">
        <v>394</v>
      </c>
    </row>
    <row r="285" spans="1:3" x14ac:dyDescent="0.2">
      <c r="A285" s="165">
        <v>276</v>
      </c>
      <c r="B285" s="161" t="s">
        <v>218</v>
      </c>
      <c r="C285" s="164" t="s">
        <v>394</v>
      </c>
    </row>
    <row r="286" spans="1:3" x14ac:dyDescent="0.2">
      <c r="A286" s="165">
        <v>277</v>
      </c>
      <c r="B286" s="161" t="s">
        <v>219</v>
      </c>
      <c r="C286" s="164" t="s">
        <v>394</v>
      </c>
    </row>
    <row r="287" spans="1:3" x14ac:dyDescent="0.2">
      <c r="A287" s="165">
        <v>278</v>
      </c>
      <c r="B287" s="161" t="s">
        <v>220</v>
      </c>
      <c r="C287" s="164" t="s">
        <v>394</v>
      </c>
    </row>
    <row r="288" spans="1:3" x14ac:dyDescent="0.2">
      <c r="A288" s="165">
        <v>279</v>
      </c>
      <c r="B288" s="161" t="s">
        <v>221</v>
      </c>
      <c r="C288" s="164" t="s">
        <v>394</v>
      </c>
    </row>
    <row r="289" spans="1:3" x14ac:dyDescent="0.2">
      <c r="A289" s="165">
        <v>280</v>
      </c>
      <c r="B289" s="161" t="s">
        <v>222</v>
      </c>
      <c r="C289" s="164" t="s">
        <v>394</v>
      </c>
    </row>
    <row r="290" spans="1:3" x14ac:dyDescent="0.2">
      <c r="A290" s="165">
        <v>281</v>
      </c>
      <c r="B290" s="161" t="s">
        <v>223</v>
      </c>
      <c r="C290" s="164" t="s">
        <v>393</v>
      </c>
    </row>
    <row r="291" spans="1:3" x14ac:dyDescent="0.2">
      <c r="A291" s="165">
        <v>283</v>
      </c>
      <c r="B291" s="161" t="s">
        <v>224</v>
      </c>
      <c r="C291" s="164" t="s">
        <v>393</v>
      </c>
    </row>
    <row r="292" spans="1:3" x14ac:dyDescent="0.2">
      <c r="A292" s="165">
        <v>284</v>
      </c>
      <c r="B292" s="161" t="s">
        <v>166</v>
      </c>
      <c r="C292" s="164" t="s">
        <v>394</v>
      </c>
    </row>
    <row r="293" spans="1:3" x14ac:dyDescent="0.2">
      <c r="A293" s="165">
        <v>285</v>
      </c>
      <c r="B293" s="161" t="s">
        <v>166</v>
      </c>
      <c r="C293" s="164" t="s">
        <v>394</v>
      </c>
    </row>
    <row r="294" spans="1:3" x14ac:dyDescent="0.2">
      <c r="A294" s="165">
        <v>286</v>
      </c>
      <c r="B294" s="161" t="s">
        <v>225</v>
      </c>
      <c r="C294" s="164" t="s">
        <v>394</v>
      </c>
    </row>
    <row r="295" spans="1:3" x14ac:dyDescent="0.2">
      <c r="A295" s="165">
        <v>287</v>
      </c>
      <c r="B295" s="161" t="s">
        <v>226</v>
      </c>
      <c r="C295" s="164" t="s">
        <v>394</v>
      </c>
    </row>
    <row r="296" spans="1:3" x14ac:dyDescent="0.2">
      <c r="A296" s="165">
        <v>288</v>
      </c>
      <c r="B296" s="161" t="s">
        <v>227</v>
      </c>
      <c r="C296" s="164" t="s">
        <v>394</v>
      </c>
    </row>
    <row r="297" spans="1:3" x14ac:dyDescent="0.2">
      <c r="A297" s="165">
        <v>289</v>
      </c>
      <c r="B297" s="161" t="s">
        <v>227</v>
      </c>
      <c r="C297" s="164" t="s">
        <v>394</v>
      </c>
    </row>
    <row r="298" spans="1:3" x14ac:dyDescent="0.2">
      <c r="A298" s="165">
        <v>290</v>
      </c>
      <c r="B298" s="161" t="s">
        <v>227</v>
      </c>
      <c r="C298" s="164" t="s">
        <v>394</v>
      </c>
    </row>
    <row r="299" spans="1:3" x14ac:dyDescent="0.2">
      <c r="A299" s="165">
        <v>291</v>
      </c>
      <c r="B299" s="161" t="s">
        <v>227</v>
      </c>
      <c r="C299" s="164" t="s">
        <v>394</v>
      </c>
    </row>
    <row r="300" spans="1:3" x14ac:dyDescent="0.2">
      <c r="A300" s="165">
        <v>292</v>
      </c>
      <c r="B300" s="161" t="s">
        <v>227</v>
      </c>
      <c r="C300" s="164" t="s">
        <v>394</v>
      </c>
    </row>
    <row r="301" spans="1:3" x14ac:dyDescent="0.2">
      <c r="A301" s="165">
        <v>297</v>
      </c>
      <c r="B301" s="161" t="s">
        <v>227</v>
      </c>
      <c r="C301" s="164" t="s">
        <v>394</v>
      </c>
    </row>
    <row r="302" spans="1:3" x14ac:dyDescent="0.2">
      <c r="A302" s="165">
        <v>298</v>
      </c>
      <c r="B302" s="161" t="s">
        <v>227</v>
      </c>
      <c r="C302" s="164" t="s">
        <v>394</v>
      </c>
    </row>
    <row r="303" spans="1:3" x14ac:dyDescent="0.2">
      <c r="A303" s="165">
        <v>299</v>
      </c>
      <c r="B303" s="161" t="s">
        <v>227</v>
      </c>
      <c r="C303" s="164" t="s">
        <v>394</v>
      </c>
    </row>
    <row r="304" spans="1:3" x14ac:dyDescent="0.2">
      <c r="A304" s="165">
        <v>300</v>
      </c>
      <c r="B304" s="161" t="s">
        <v>228</v>
      </c>
      <c r="C304" s="164" t="s">
        <v>393</v>
      </c>
    </row>
    <row r="305" spans="1:3" x14ac:dyDescent="0.2">
      <c r="A305" s="165">
        <v>301</v>
      </c>
      <c r="B305" s="161" t="s">
        <v>229</v>
      </c>
      <c r="C305" s="164" t="s">
        <v>393</v>
      </c>
    </row>
    <row r="306" spans="1:3" x14ac:dyDescent="0.2">
      <c r="A306" s="165">
        <v>302</v>
      </c>
      <c r="B306" s="161" t="s">
        <v>230</v>
      </c>
      <c r="C306" s="164" t="s">
        <v>393</v>
      </c>
    </row>
    <row r="307" spans="1:3" x14ac:dyDescent="0.2">
      <c r="A307" s="165">
        <v>303</v>
      </c>
      <c r="B307" s="161" t="s">
        <v>227</v>
      </c>
      <c r="C307" s="164" t="s">
        <v>394</v>
      </c>
    </row>
    <row r="308" spans="1:3" x14ac:dyDescent="0.2">
      <c r="A308" s="165">
        <v>304</v>
      </c>
      <c r="B308" s="161" t="s">
        <v>227</v>
      </c>
      <c r="C308" s="164" t="s">
        <v>394</v>
      </c>
    </row>
    <row r="309" spans="1:3" x14ac:dyDescent="0.2">
      <c r="A309" s="165">
        <v>305</v>
      </c>
      <c r="B309" s="161" t="s">
        <v>231</v>
      </c>
      <c r="C309" s="164" t="s">
        <v>393</v>
      </c>
    </row>
    <row r="310" spans="1:3" x14ac:dyDescent="0.2">
      <c r="A310" s="165">
        <v>306</v>
      </c>
      <c r="B310" s="161" t="s">
        <v>231</v>
      </c>
      <c r="C310" s="164" t="s">
        <v>393</v>
      </c>
    </row>
    <row r="311" spans="1:3" x14ac:dyDescent="0.2">
      <c r="A311" s="165">
        <v>307</v>
      </c>
      <c r="B311" s="161" t="s">
        <v>231</v>
      </c>
      <c r="C311" s="164" t="s">
        <v>393</v>
      </c>
    </row>
    <row r="312" spans="1:3" x14ac:dyDescent="0.2">
      <c r="A312" s="165">
        <v>308</v>
      </c>
      <c r="B312" s="161" t="s">
        <v>231</v>
      </c>
      <c r="C312" s="164" t="s">
        <v>393</v>
      </c>
    </row>
    <row r="313" spans="1:3" x14ac:dyDescent="0.2">
      <c r="A313" s="165">
        <v>309</v>
      </c>
      <c r="B313" s="161" t="s">
        <v>232</v>
      </c>
      <c r="C313" s="164" t="s">
        <v>393</v>
      </c>
    </row>
    <row r="314" spans="1:3" x14ac:dyDescent="0.2">
      <c r="A314" s="165">
        <v>310</v>
      </c>
      <c r="B314" s="161" t="s">
        <v>233</v>
      </c>
      <c r="C314" s="164" t="s">
        <v>393</v>
      </c>
    </row>
    <row r="315" spans="1:3" x14ac:dyDescent="0.2">
      <c r="A315" s="165">
        <v>312</v>
      </c>
      <c r="B315" s="161" t="s">
        <v>234</v>
      </c>
      <c r="C315" s="164" t="s">
        <v>393</v>
      </c>
    </row>
    <row r="316" spans="1:3" x14ac:dyDescent="0.2">
      <c r="A316" s="165">
        <v>313</v>
      </c>
      <c r="B316" s="161" t="s">
        <v>235</v>
      </c>
      <c r="C316" s="164" t="s">
        <v>394</v>
      </c>
    </row>
    <row r="317" spans="1:3" x14ac:dyDescent="0.2">
      <c r="A317" s="165">
        <v>314</v>
      </c>
      <c r="B317" s="161" t="s">
        <v>236</v>
      </c>
      <c r="C317" s="164" t="s">
        <v>394</v>
      </c>
    </row>
    <row r="318" spans="1:3" x14ac:dyDescent="0.2">
      <c r="A318" s="165">
        <v>315</v>
      </c>
      <c r="B318" s="161" t="s">
        <v>237</v>
      </c>
      <c r="C318" s="164" t="s">
        <v>394</v>
      </c>
    </row>
    <row r="319" spans="1:3" x14ac:dyDescent="0.2">
      <c r="A319" s="165">
        <v>316</v>
      </c>
      <c r="B319" s="161" t="s">
        <v>238</v>
      </c>
      <c r="C319" s="164" t="s">
        <v>393</v>
      </c>
    </row>
    <row r="320" spans="1:3" x14ac:dyDescent="0.2">
      <c r="A320" s="165">
        <v>317</v>
      </c>
      <c r="B320" s="161" t="s">
        <v>238</v>
      </c>
      <c r="C320" s="164" t="s">
        <v>393</v>
      </c>
    </row>
    <row r="321" spans="1:3" x14ac:dyDescent="0.2">
      <c r="A321" s="165">
        <v>318</v>
      </c>
      <c r="B321" s="161" t="s">
        <v>238</v>
      </c>
      <c r="C321" s="164" t="s">
        <v>393</v>
      </c>
    </row>
    <row r="322" spans="1:3" x14ac:dyDescent="0.2">
      <c r="A322" s="165">
        <v>319</v>
      </c>
      <c r="B322" s="161" t="s">
        <v>239</v>
      </c>
      <c r="C322" s="164" t="s">
        <v>393</v>
      </c>
    </row>
    <row r="323" spans="1:3" x14ac:dyDescent="0.2">
      <c r="A323" s="165">
        <v>320</v>
      </c>
      <c r="B323" s="161" t="s">
        <v>238</v>
      </c>
      <c r="C323" s="164" t="s">
        <v>393</v>
      </c>
    </row>
    <row r="324" spans="1:3" x14ac:dyDescent="0.2">
      <c r="A324" s="165">
        <v>321</v>
      </c>
      <c r="B324" s="161" t="s">
        <v>238</v>
      </c>
      <c r="C324" s="164" t="s">
        <v>393</v>
      </c>
    </row>
    <row r="325" spans="1:3" x14ac:dyDescent="0.2">
      <c r="A325" s="165">
        <v>322</v>
      </c>
      <c r="B325" s="161" t="s">
        <v>238</v>
      </c>
      <c r="C325" s="164" t="s">
        <v>393</v>
      </c>
    </row>
    <row r="326" spans="1:3" x14ac:dyDescent="0.2">
      <c r="A326" s="165">
        <v>323</v>
      </c>
      <c r="B326" s="161" t="s">
        <v>238</v>
      </c>
      <c r="C326" s="164" t="s">
        <v>393</v>
      </c>
    </row>
    <row r="327" spans="1:3" x14ac:dyDescent="0.2">
      <c r="A327" s="165">
        <v>324</v>
      </c>
      <c r="B327" s="161" t="s">
        <v>240</v>
      </c>
      <c r="C327" s="164" t="s">
        <v>393</v>
      </c>
    </row>
    <row r="328" spans="1:3" x14ac:dyDescent="0.2">
      <c r="A328" s="165">
        <v>325</v>
      </c>
      <c r="B328" s="161" t="s">
        <v>241</v>
      </c>
      <c r="C328" s="164" t="s">
        <v>393</v>
      </c>
    </row>
    <row r="329" spans="1:3" x14ac:dyDescent="0.2">
      <c r="A329" s="165">
        <v>326</v>
      </c>
      <c r="B329" s="161" t="s">
        <v>241</v>
      </c>
      <c r="C329" s="164" t="s">
        <v>393</v>
      </c>
    </row>
    <row r="330" spans="1:3" x14ac:dyDescent="0.2">
      <c r="A330" s="165">
        <v>327</v>
      </c>
      <c r="B330" s="161" t="s">
        <v>241</v>
      </c>
      <c r="C330" s="164" t="s">
        <v>393</v>
      </c>
    </row>
    <row r="331" spans="1:3" x14ac:dyDescent="0.2">
      <c r="A331" s="165">
        <v>328</v>
      </c>
      <c r="B331" s="161" t="s">
        <v>241</v>
      </c>
      <c r="C331" s="164" t="s">
        <v>393</v>
      </c>
    </row>
    <row r="332" spans="1:3" x14ac:dyDescent="0.2">
      <c r="A332" s="165">
        <v>329</v>
      </c>
      <c r="B332" s="161" t="s">
        <v>241</v>
      </c>
      <c r="C332" s="164" t="s">
        <v>393</v>
      </c>
    </row>
    <row r="333" spans="1:3" x14ac:dyDescent="0.2">
      <c r="A333" s="165">
        <v>330</v>
      </c>
      <c r="B333" s="161" t="s">
        <v>241</v>
      </c>
      <c r="C333" s="164" t="s">
        <v>393</v>
      </c>
    </row>
    <row r="334" spans="1:3" x14ac:dyDescent="0.2">
      <c r="A334" s="165">
        <v>331</v>
      </c>
      <c r="B334" s="161" t="s">
        <v>241</v>
      </c>
      <c r="C334" s="164" t="s">
        <v>393</v>
      </c>
    </row>
    <row r="335" spans="1:3" x14ac:dyDescent="0.2">
      <c r="A335" s="165">
        <v>332</v>
      </c>
      <c r="B335" s="161" t="s">
        <v>241</v>
      </c>
      <c r="C335" s="164" t="s">
        <v>394</v>
      </c>
    </row>
    <row r="336" spans="1:3" x14ac:dyDescent="0.2">
      <c r="A336" s="165">
        <v>334</v>
      </c>
      <c r="B336" s="161" t="s">
        <v>242</v>
      </c>
      <c r="C336" s="164" t="s">
        <v>393</v>
      </c>
    </row>
    <row r="337" spans="1:3" x14ac:dyDescent="0.2">
      <c r="A337" s="165">
        <v>335</v>
      </c>
      <c r="B337" s="161" t="s">
        <v>243</v>
      </c>
      <c r="C337" s="164" t="s">
        <v>393</v>
      </c>
    </row>
    <row r="338" spans="1:3" x14ac:dyDescent="0.2">
      <c r="A338" s="165">
        <v>336</v>
      </c>
      <c r="B338" s="161" t="s">
        <v>244</v>
      </c>
      <c r="C338" s="164" t="s">
        <v>394</v>
      </c>
    </row>
    <row r="339" spans="1:3" x14ac:dyDescent="0.2">
      <c r="A339" s="165">
        <v>337</v>
      </c>
      <c r="B339" s="161" t="s">
        <v>244</v>
      </c>
      <c r="C339" s="164" t="s">
        <v>394</v>
      </c>
    </row>
    <row r="340" spans="1:3" x14ac:dyDescent="0.2">
      <c r="A340" s="165">
        <v>338</v>
      </c>
      <c r="B340" s="161" t="s">
        <v>245</v>
      </c>
      <c r="C340" s="164" t="s">
        <v>393</v>
      </c>
    </row>
    <row r="341" spans="1:3" x14ac:dyDescent="0.2">
      <c r="A341" s="165">
        <v>339</v>
      </c>
      <c r="B341" s="161" t="s">
        <v>246</v>
      </c>
      <c r="C341" s="164" t="s">
        <v>394</v>
      </c>
    </row>
    <row r="342" spans="1:3" x14ac:dyDescent="0.2">
      <c r="A342" s="165">
        <v>340</v>
      </c>
      <c r="B342" s="161" t="s">
        <v>246</v>
      </c>
      <c r="C342" s="164" t="s">
        <v>394</v>
      </c>
    </row>
    <row r="343" spans="1:3" x14ac:dyDescent="0.2">
      <c r="A343" s="165">
        <v>341</v>
      </c>
      <c r="B343" s="161" t="s">
        <v>246</v>
      </c>
      <c r="C343" s="164" t="s">
        <v>394</v>
      </c>
    </row>
    <row r="344" spans="1:3" x14ac:dyDescent="0.2">
      <c r="A344" s="165">
        <v>342</v>
      </c>
      <c r="B344" s="161" t="s">
        <v>247</v>
      </c>
      <c r="C344" s="164" t="s">
        <v>393</v>
      </c>
    </row>
    <row r="345" spans="1:3" x14ac:dyDescent="0.2">
      <c r="A345" s="165">
        <v>343</v>
      </c>
      <c r="B345" s="161" t="s">
        <v>248</v>
      </c>
      <c r="C345" s="164" t="s">
        <v>393</v>
      </c>
    </row>
    <row r="346" spans="1:3" x14ac:dyDescent="0.2">
      <c r="A346" s="165">
        <v>344</v>
      </c>
      <c r="B346" s="161" t="s">
        <v>249</v>
      </c>
      <c r="C346" s="164" t="s">
        <v>393</v>
      </c>
    </row>
    <row r="347" spans="1:3" x14ac:dyDescent="0.2">
      <c r="A347" s="165">
        <v>344</v>
      </c>
      <c r="B347" s="161" t="s">
        <v>249</v>
      </c>
      <c r="C347" s="164" t="s">
        <v>394</v>
      </c>
    </row>
    <row r="348" spans="1:3" x14ac:dyDescent="0.2">
      <c r="A348" s="165">
        <v>345</v>
      </c>
      <c r="B348" s="161" t="s">
        <v>250</v>
      </c>
      <c r="C348" s="164" t="s">
        <v>393</v>
      </c>
    </row>
    <row r="349" spans="1:3" x14ac:dyDescent="0.2">
      <c r="A349" s="165">
        <v>346</v>
      </c>
      <c r="B349" s="161" t="s">
        <v>251</v>
      </c>
      <c r="C349" s="164" t="s">
        <v>394</v>
      </c>
    </row>
    <row r="350" spans="1:3" x14ac:dyDescent="0.2">
      <c r="A350" s="165">
        <v>347</v>
      </c>
      <c r="B350" s="161" t="s">
        <v>252</v>
      </c>
      <c r="C350" s="164" t="s">
        <v>394</v>
      </c>
    </row>
    <row r="351" spans="1:3" x14ac:dyDescent="0.2">
      <c r="A351" s="165">
        <v>348</v>
      </c>
      <c r="B351" s="161" t="s">
        <v>252</v>
      </c>
      <c r="C351" s="164" t="s">
        <v>394</v>
      </c>
    </row>
    <row r="352" spans="1:3" x14ac:dyDescent="0.2">
      <c r="A352" s="165">
        <v>349</v>
      </c>
      <c r="B352" s="161" t="s">
        <v>198</v>
      </c>
      <c r="C352" s="164" t="s">
        <v>393</v>
      </c>
    </row>
    <row r="353" spans="1:3" x14ac:dyDescent="0.2">
      <c r="A353" s="165">
        <v>350</v>
      </c>
      <c r="B353" s="161" t="s">
        <v>253</v>
      </c>
      <c r="C353" s="164" t="s">
        <v>394</v>
      </c>
    </row>
    <row r="354" spans="1:3" x14ac:dyDescent="0.2">
      <c r="A354" s="165">
        <v>351</v>
      </c>
      <c r="B354" s="161" t="s">
        <v>254</v>
      </c>
      <c r="C354" s="164" t="s">
        <v>393</v>
      </c>
    </row>
    <row r="355" spans="1:3" x14ac:dyDescent="0.2">
      <c r="A355" s="165">
        <v>352</v>
      </c>
      <c r="B355" s="161" t="s">
        <v>255</v>
      </c>
      <c r="C355" s="164" t="s">
        <v>393</v>
      </c>
    </row>
    <row r="356" spans="1:3" x14ac:dyDescent="0.2">
      <c r="A356" s="165">
        <v>353</v>
      </c>
      <c r="B356" s="161" t="s">
        <v>256</v>
      </c>
      <c r="C356" s="164" t="s">
        <v>393</v>
      </c>
    </row>
    <row r="357" spans="1:3" x14ac:dyDescent="0.2">
      <c r="A357" s="165">
        <v>354</v>
      </c>
      <c r="B357" s="161" t="s">
        <v>173</v>
      </c>
      <c r="C357" s="164" t="s">
        <v>394</v>
      </c>
    </row>
    <row r="358" spans="1:3" x14ac:dyDescent="0.2">
      <c r="A358" s="165">
        <v>355</v>
      </c>
      <c r="B358" s="161" t="s">
        <v>257</v>
      </c>
      <c r="C358" s="164" t="s">
        <v>393</v>
      </c>
    </row>
    <row r="359" spans="1:3" x14ac:dyDescent="0.2">
      <c r="A359" s="165">
        <v>357</v>
      </c>
      <c r="B359" s="161" t="s">
        <v>258</v>
      </c>
      <c r="C359" s="164" t="s">
        <v>394</v>
      </c>
    </row>
    <row r="360" spans="1:3" x14ac:dyDescent="0.2">
      <c r="A360" s="165">
        <v>358</v>
      </c>
      <c r="B360" s="161" t="s">
        <v>258</v>
      </c>
      <c r="C360" s="164" t="s">
        <v>394</v>
      </c>
    </row>
    <row r="361" spans="1:3" x14ac:dyDescent="0.2">
      <c r="A361" s="165">
        <v>359</v>
      </c>
      <c r="B361" s="161" t="s">
        <v>258</v>
      </c>
      <c r="C361" s="164" t="s">
        <v>394</v>
      </c>
    </row>
    <row r="362" spans="1:3" x14ac:dyDescent="0.2">
      <c r="A362" s="165">
        <v>360</v>
      </c>
      <c r="B362" s="161" t="s">
        <v>258</v>
      </c>
      <c r="C362" s="164" t="s">
        <v>394</v>
      </c>
    </row>
    <row r="363" spans="1:3" x14ac:dyDescent="0.2">
      <c r="A363" s="165">
        <v>361</v>
      </c>
      <c r="B363" s="161" t="s">
        <v>258</v>
      </c>
      <c r="C363" s="164" t="s">
        <v>394</v>
      </c>
    </row>
    <row r="364" spans="1:3" x14ac:dyDescent="0.2">
      <c r="A364" s="165">
        <v>362</v>
      </c>
      <c r="B364" s="161" t="s">
        <v>258</v>
      </c>
      <c r="C364" s="164" t="s">
        <v>394</v>
      </c>
    </row>
    <row r="365" spans="1:3" x14ac:dyDescent="0.2">
      <c r="A365" s="165">
        <v>363</v>
      </c>
      <c r="B365" s="161" t="s">
        <v>258</v>
      </c>
      <c r="C365" s="164" t="s">
        <v>394</v>
      </c>
    </row>
    <row r="366" spans="1:3" x14ac:dyDescent="0.2">
      <c r="A366" s="165">
        <v>364</v>
      </c>
      <c r="B366" s="161" t="s">
        <v>258</v>
      </c>
      <c r="C366" s="164" t="s">
        <v>394</v>
      </c>
    </row>
    <row r="367" spans="1:3" x14ac:dyDescent="0.2">
      <c r="A367" s="165">
        <v>365</v>
      </c>
      <c r="B367" s="161" t="s">
        <v>258</v>
      </c>
      <c r="C367" s="164" t="s">
        <v>394</v>
      </c>
    </row>
    <row r="368" spans="1:3" x14ac:dyDescent="0.2">
      <c r="A368" s="165">
        <v>366</v>
      </c>
      <c r="B368" s="161" t="s">
        <v>258</v>
      </c>
      <c r="C368" s="164" t="s">
        <v>394</v>
      </c>
    </row>
    <row r="369" spans="1:3" x14ac:dyDescent="0.2">
      <c r="A369" s="165">
        <v>367</v>
      </c>
      <c r="B369" s="161" t="s">
        <v>258</v>
      </c>
      <c r="C369" s="164" t="s">
        <v>394</v>
      </c>
    </row>
    <row r="370" spans="1:3" x14ac:dyDescent="0.2">
      <c r="A370" s="165">
        <v>368</v>
      </c>
      <c r="B370" s="161" t="s">
        <v>258</v>
      </c>
      <c r="C370" s="164" t="s">
        <v>394</v>
      </c>
    </row>
    <row r="371" spans="1:3" x14ac:dyDescent="0.2">
      <c r="A371" s="165">
        <v>369</v>
      </c>
      <c r="B371" s="161" t="s">
        <v>258</v>
      </c>
      <c r="C371" s="164" t="s">
        <v>394</v>
      </c>
    </row>
    <row r="372" spans="1:3" x14ac:dyDescent="0.2">
      <c r="A372" s="165">
        <v>370</v>
      </c>
      <c r="B372" s="161" t="s">
        <v>258</v>
      </c>
      <c r="C372" s="164" t="s">
        <v>394</v>
      </c>
    </row>
    <row r="373" spans="1:3" x14ac:dyDescent="0.2">
      <c r="A373" s="165">
        <v>371</v>
      </c>
      <c r="B373" s="161" t="s">
        <v>258</v>
      </c>
      <c r="C373" s="164" t="s">
        <v>394</v>
      </c>
    </row>
    <row r="374" spans="1:3" x14ac:dyDescent="0.2">
      <c r="A374" s="165">
        <v>372</v>
      </c>
      <c r="B374" s="161" t="s">
        <v>238</v>
      </c>
      <c r="C374" s="164" t="s">
        <v>393</v>
      </c>
    </row>
    <row r="375" spans="1:3" x14ac:dyDescent="0.2">
      <c r="A375" s="165">
        <v>373</v>
      </c>
      <c r="B375" s="161" t="s">
        <v>186</v>
      </c>
      <c r="C375" s="164" t="s">
        <v>393</v>
      </c>
    </row>
    <row r="376" spans="1:3" x14ac:dyDescent="0.2">
      <c r="A376" s="165">
        <v>374</v>
      </c>
      <c r="B376" s="161" t="s">
        <v>186</v>
      </c>
      <c r="C376" s="164" t="s">
        <v>393</v>
      </c>
    </row>
    <row r="377" spans="1:3" x14ac:dyDescent="0.2">
      <c r="A377" s="165">
        <v>375</v>
      </c>
      <c r="B377" s="161" t="s">
        <v>186</v>
      </c>
      <c r="C377" s="164" t="s">
        <v>393</v>
      </c>
    </row>
    <row r="378" spans="1:3" x14ac:dyDescent="0.2">
      <c r="A378" s="165">
        <v>376</v>
      </c>
      <c r="B378" s="161" t="s">
        <v>186</v>
      </c>
      <c r="C378" s="164" t="s">
        <v>393</v>
      </c>
    </row>
    <row r="379" spans="1:3" x14ac:dyDescent="0.2">
      <c r="A379" s="165">
        <v>377</v>
      </c>
      <c r="B379" s="161" t="s">
        <v>186</v>
      </c>
      <c r="C379" s="164" t="s">
        <v>393</v>
      </c>
    </row>
    <row r="380" spans="1:3" x14ac:dyDescent="0.2">
      <c r="A380" s="165">
        <v>378</v>
      </c>
      <c r="B380" s="161" t="s">
        <v>186</v>
      </c>
      <c r="C380" s="164" t="s">
        <v>393</v>
      </c>
    </row>
    <row r="381" spans="1:3" x14ac:dyDescent="0.2">
      <c r="A381" s="165">
        <v>380</v>
      </c>
      <c r="B381" s="161" t="s">
        <v>186</v>
      </c>
      <c r="C381" s="164" t="s">
        <v>393</v>
      </c>
    </row>
    <row r="382" spans="1:3" x14ac:dyDescent="0.2">
      <c r="A382" s="165">
        <v>381</v>
      </c>
      <c r="B382" s="161" t="s">
        <v>186</v>
      </c>
      <c r="C382" s="164" t="s">
        <v>393</v>
      </c>
    </row>
    <row r="383" spans="1:3" x14ac:dyDescent="0.2">
      <c r="A383" s="165">
        <v>382</v>
      </c>
      <c r="B383" s="161" t="s">
        <v>186</v>
      </c>
      <c r="C383" s="164" t="s">
        <v>393</v>
      </c>
    </row>
    <row r="384" spans="1:3" x14ac:dyDescent="0.2">
      <c r="A384" s="165">
        <v>384</v>
      </c>
      <c r="B384" s="161" t="s">
        <v>198</v>
      </c>
      <c r="C384" s="164" t="s">
        <v>393</v>
      </c>
    </row>
    <row r="385" spans="1:3" x14ac:dyDescent="0.2">
      <c r="A385" s="165">
        <v>385</v>
      </c>
      <c r="B385" s="161" t="s">
        <v>186</v>
      </c>
      <c r="C385" s="164" t="s">
        <v>394</v>
      </c>
    </row>
    <row r="386" spans="1:3" x14ac:dyDescent="0.2">
      <c r="A386" s="165">
        <v>386</v>
      </c>
      <c r="B386" s="161" t="s">
        <v>166</v>
      </c>
      <c r="C386" s="164" t="s">
        <v>394</v>
      </c>
    </row>
    <row r="387" spans="1:3" x14ac:dyDescent="0.2">
      <c r="A387" s="165">
        <v>387</v>
      </c>
      <c r="B387" s="161" t="s">
        <v>191</v>
      </c>
      <c r="C387" s="164" t="s">
        <v>394</v>
      </c>
    </row>
    <row r="388" spans="1:3" x14ac:dyDescent="0.2">
      <c r="A388" s="165">
        <v>388</v>
      </c>
      <c r="B388" s="161" t="s">
        <v>186</v>
      </c>
      <c r="C388" s="164" t="s">
        <v>394</v>
      </c>
    </row>
    <row r="389" spans="1:3" x14ac:dyDescent="0.2">
      <c r="A389" s="165">
        <v>389</v>
      </c>
      <c r="B389" s="161" t="s">
        <v>177</v>
      </c>
      <c r="C389" s="164" t="s">
        <v>394</v>
      </c>
    </row>
    <row r="390" spans="1:3" x14ac:dyDescent="0.2">
      <c r="A390" s="165">
        <v>390</v>
      </c>
      <c r="B390" s="161" t="s">
        <v>186</v>
      </c>
      <c r="C390" s="164" t="s">
        <v>393</v>
      </c>
    </row>
    <row r="391" spans="1:3" x14ac:dyDescent="0.2">
      <c r="A391" s="165">
        <v>391</v>
      </c>
      <c r="B391" s="161" t="s">
        <v>259</v>
      </c>
      <c r="C391" s="164" t="s">
        <v>394</v>
      </c>
    </row>
    <row r="392" spans="1:3" x14ac:dyDescent="0.2">
      <c r="A392" s="165">
        <v>392</v>
      </c>
      <c r="B392" s="161" t="s">
        <v>260</v>
      </c>
      <c r="C392" s="164" t="s">
        <v>393</v>
      </c>
    </row>
    <row r="393" spans="1:3" x14ac:dyDescent="0.2">
      <c r="A393" s="165">
        <v>393</v>
      </c>
      <c r="B393" s="161" t="s">
        <v>261</v>
      </c>
      <c r="C393" s="164" t="s">
        <v>393</v>
      </c>
    </row>
    <row r="394" spans="1:3" x14ac:dyDescent="0.2">
      <c r="A394" s="165">
        <v>394</v>
      </c>
      <c r="B394" s="161" t="s">
        <v>217</v>
      </c>
      <c r="C394" s="164" t="s">
        <v>393</v>
      </c>
    </row>
    <row r="395" spans="1:3" x14ac:dyDescent="0.2">
      <c r="A395" s="165">
        <v>395</v>
      </c>
      <c r="B395" s="161" t="s">
        <v>262</v>
      </c>
      <c r="C395" s="164" t="s">
        <v>393</v>
      </c>
    </row>
    <row r="396" spans="1:3" x14ac:dyDescent="0.2">
      <c r="A396" s="165">
        <v>396</v>
      </c>
      <c r="B396" s="161" t="s">
        <v>196</v>
      </c>
      <c r="C396" s="164" t="s">
        <v>393</v>
      </c>
    </row>
    <row r="397" spans="1:3" x14ac:dyDescent="0.2">
      <c r="A397" s="165">
        <v>397</v>
      </c>
      <c r="B397" s="161" t="s">
        <v>263</v>
      </c>
      <c r="C397" s="164" t="s">
        <v>393</v>
      </c>
    </row>
    <row r="398" spans="1:3" x14ac:dyDescent="0.2">
      <c r="A398" s="165">
        <v>398</v>
      </c>
      <c r="B398" s="161" t="s">
        <v>264</v>
      </c>
      <c r="C398" s="164" t="s">
        <v>393</v>
      </c>
    </row>
    <row r="399" spans="1:3" x14ac:dyDescent="0.2">
      <c r="A399" s="165">
        <v>399</v>
      </c>
      <c r="B399" s="161" t="s">
        <v>265</v>
      </c>
      <c r="C399" s="164" t="s">
        <v>394</v>
      </c>
    </row>
    <row r="400" spans="1:3" x14ac:dyDescent="0.2">
      <c r="A400" s="165">
        <v>400</v>
      </c>
      <c r="B400" s="161" t="s">
        <v>216</v>
      </c>
      <c r="C400" s="164" t="s">
        <v>393</v>
      </c>
    </row>
    <row r="401" spans="1:3" x14ac:dyDescent="0.2">
      <c r="A401" s="165">
        <v>401</v>
      </c>
      <c r="B401" s="161" t="s">
        <v>266</v>
      </c>
      <c r="C401" s="164" t="s">
        <v>394</v>
      </c>
    </row>
    <row r="402" spans="1:3" x14ac:dyDescent="0.2">
      <c r="A402" s="165">
        <v>403</v>
      </c>
      <c r="B402" s="161" t="s">
        <v>172</v>
      </c>
      <c r="C402" s="164" t="s">
        <v>393</v>
      </c>
    </row>
    <row r="403" spans="1:3" x14ac:dyDescent="0.2">
      <c r="A403" s="165">
        <v>404</v>
      </c>
      <c r="B403" s="161" t="s">
        <v>267</v>
      </c>
      <c r="C403" s="164" t="s">
        <v>393</v>
      </c>
    </row>
    <row r="404" spans="1:3" x14ac:dyDescent="0.2">
      <c r="A404" s="165">
        <v>405</v>
      </c>
      <c r="B404" s="161" t="s">
        <v>268</v>
      </c>
      <c r="C404" s="164" t="s">
        <v>394</v>
      </c>
    </row>
    <row r="405" spans="1:3" x14ac:dyDescent="0.2">
      <c r="A405" s="165">
        <v>406</v>
      </c>
      <c r="B405" s="161" t="s">
        <v>269</v>
      </c>
      <c r="C405" s="164" t="s">
        <v>394</v>
      </c>
    </row>
    <row r="406" spans="1:3" x14ac:dyDescent="0.2">
      <c r="A406" s="165">
        <v>407</v>
      </c>
      <c r="B406" s="161" t="s">
        <v>270</v>
      </c>
      <c r="C406" s="164" t="s">
        <v>394</v>
      </c>
    </row>
    <row r="407" spans="1:3" x14ac:dyDescent="0.2">
      <c r="A407" s="165">
        <v>408</v>
      </c>
      <c r="B407" s="161" t="s">
        <v>271</v>
      </c>
      <c r="C407" s="164" t="s">
        <v>394</v>
      </c>
    </row>
    <row r="408" spans="1:3" x14ac:dyDescent="0.2">
      <c r="A408" s="165">
        <v>409</v>
      </c>
      <c r="B408" s="161" t="s">
        <v>272</v>
      </c>
      <c r="C408" s="164" t="s">
        <v>394</v>
      </c>
    </row>
    <row r="409" spans="1:3" x14ac:dyDescent="0.2">
      <c r="A409" s="165">
        <v>410</v>
      </c>
      <c r="B409" s="161" t="s">
        <v>273</v>
      </c>
      <c r="C409" s="164" t="s">
        <v>394</v>
      </c>
    </row>
    <row r="410" spans="1:3" x14ac:dyDescent="0.2">
      <c r="A410" s="165">
        <v>411</v>
      </c>
      <c r="B410" s="161" t="s">
        <v>274</v>
      </c>
      <c r="C410" s="164" t="s">
        <v>394</v>
      </c>
    </row>
    <row r="411" spans="1:3" x14ac:dyDescent="0.2">
      <c r="A411" s="165">
        <v>412</v>
      </c>
      <c r="B411" s="161" t="s">
        <v>275</v>
      </c>
      <c r="C411" s="164" t="s">
        <v>394</v>
      </c>
    </row>
    <row r="412" spans="1:3" x14ac:dyDescent="0.2">
      <c r="A412" s="165">
        <v>413</v>
      </c>
      <c r="B412" s="161" t="s">
        <v>276</v>
      </c>
      <c r="C412" s="164" t="s">
        <v>394</v>
      </c>
    </row>
    <row r="413" spans="1:3" x14ac:dyDescent="0.2">
      <c r="A413" s="165">
        <v>414</v>
      </c>
      <c r="B413" s="161" t="s">
        <v>277</v>
      </c>
      <c r="C413" s="164" t="s">
        <v>394</v>
      </c>
    </row>
    <row r="414" spans="1:3" x14ac:dyDescent="0.2">
      <c r="A414" s="165">
        <v>415</v>
      </c>
      <c r="B414" s="161" t="s">
        <v>278</v>
      </c>
      <c r="C414" s="164" t="s">
        <v>394</v>
      </c>
    </row>
    <row r="415" spans="1:3" x14ac:dyDescent="0.2">
      <c r="A415" s="165">
        <v>416</v>
      </c>
      <c r="B415" s="161" t="s">
        <v>279</v>
      </c>
      <c r="C415" s="164" t="s">
        <v>394</v>
      </c>
    </row>
    <row r="416" spans="1:3" x14ac:dyDescent="0.2">
      <c r="A416" s="165">
        <v>417</v>
      </c>
      <c r="B416" s="161" t="s">
        <v>280</v>
      </c>
      <c r="C416" s="164" t="s">
        <v>394</v>
      </c>
    </row>
    <row r="417" spans="1:3" x14ac:dyDescent="0.2">
      <c r="A417" s="165">
        <v>418</v>
      </c>
      <c r="B417" s="161" t="s">
        <v>281</v>
      </c>
      <c r="C417" s="164" t="s">
        <v>394</v>
      </c>
    </row>
    <row r="418" spans="1:3" x14ac:dyDescent="0.2">
      <c r="A418" s="165">
        <v>419</v>
      </c>
      <c r="B418" s="161" t="s">
        <v>282</v>
      </c>
      <c r="C418" s="164" t="s">
        <v>394</v>
      </c>
    </row>
    <row r="419" spans="1:3" x14ac:dyDescent="0.2">
      <c r="A419" s="165">
        <v>420</v>
      </c>
      <c r="B419" s="161" t="s">
        <v>283</v>
      </c>
      <c r="C419" s="164" t="s">
        <v>394</v>
      </c>
    </row>
    <row r="420" spans="1:3" x14ac:dyDescent="0.2">
      <c r="A420" s="165">
        <v>421</v>
      </c>
      <c r="B420" s="161" t="s">
        <v>284</v>
      </c>
      <c r="C420" s="164" t="s">
        <v>394</v>
      </c>
    </row>
    <row r="421" spans="1:3" x14ac:dyDescent="0.2">
      <c r="A421" s="165">
        <v>422</v>
      </c>
      <c r="B421" s="161" t="s">
        <v>285</v>
      </c>
      <c r="C421" s="164" t="s">
        <v>394</v>
      </c>
    </row>
    <row r="422" spans="1:3" x14ac:dyDescent="0.2">
      <c r="A422" s="165">
        <v>423</v>
      </c>
      <c r="B422" s="161" t="s">
        <v>286</v>
      </c>
      <c r="C422" s="164" t="s">
        <v>394</v>
      </c>
    </row>
    <row r="423" spans="1:3" x14ac:dyDescent="0.2">
      <c r="A423" s="165">
        <v>424</v>
      </c>
      <c r="B423" s="161" t="s">
        <v>287</v>
      </c>
      <c r="C423" s="164" t="s">
        <v>394</v>
      </c>
    </row>
    <row r="424" spans="1:3" x14ac:dyDescent="0.2">
      <c r="A424" s="165">
        <v>425</v>
      </c>
      <c r="B424" s="161" t="s">
        <v>288</v>
      </c>
      <c r="C424" s="164" t="s">
        <v>393</v>
      </c>
    </row>
    <row r="425" spans="1:3" x14ac:dyDescent="0.2">
      <c r="A425" s="165">
        <v>426</v>
      </c>
      <c r="B425" s="161" t="s">
        <v>198</v>
      </c>
      <c r="C425" s="164" t="s">
        <v>393</v>
      </c>
    </row>
    <row r="426" spans="1:3" x14ac:dyDescent="0.2">
      <c r="A426" s="165">
        <v>427</v>
      </c>
      <c r="B426" s="161" t="s">
        <v>289</v>
      </c>
      <c r="C426" s="164" t="s">
        <v>393</v>
      </c>
    </row>
    <row r="427" spans="1:3" x14ac:dyDescent="0.2">
      <c r="A427" s="165">
        <v>428</v>
      </c>
      <c r="B427" s="161" t="s">
        <v>290</v>
      </c>
      <c r="C427" s="164" t="s">
        <v>389</v>
      </c>
    </row>
    <row r="428" spans="1:3" x14ac:dyDescent="0.2">
      <c r="A428" s="165">
        <v>429</v>
      </c>
      <c r="B428" s="161" t="s">
        <v>291</v>
      </c>
      <c r="C428" s="164" t="s">
        <v>389</v>
      </c>
    </row>
    <row r="429" spans="1:3" x14ac:dyDescent="0.2">
      <c r="A429" s="165">
        <v>430</v>
      </c>
      <c r="B429" s="161" t="s">
        <v>292</v>
      </c>
      <c r="C429" s="164" t="s">
        <v>389</v>
      </c>
    </row>
    <row r="430" spans="1:3" x14ac:dyDescent="0.2">
      <c r="A430" s="165">
        <v>431</v>
      </c>
      <c r="B430" s="161" t="s">
        <v>293</v>
      </c>
      <c r="C430" s="164" t="s">
        <v>389</v>
      </c>
    </row>
    <row r="431" spans="1:3" x14ac:dyDescent="0.2">
      <c r="A431" s="165">
        <v>432</v>
      </c>
      <c r="B431" s="161" t="s">
        <v>198</v>
      </c>
      <c r="C431" s="164" t="s">
        <v>393</v>
      </c>
    </row>
    <row r="432" spans="1:3" x14ac:dyDescent="0.2">
      <c r="A432" s="165">
        <v>434</v>
      </c>
      <c r="B432" s="161" t="s">
        <v>294</v>
      </c>
      <c r="C432" s="164" t="s">
        <v>394</v>
      </c>
    </row>
    <row r="433" spans="1:3" x14ac:dyDescent="0.2">
      <c r="A433" s="165">
        <v>435</v>
      </c>
      <c r="B433" s="161" t="s">
        <v>295</v>
      </c>
      <c r="C433" s="164" t="s">
        <v>393</v>
      </c>
    </row>
    <row r="434" spans="1:3" x14ac:dyDescent="0.2">
      <c r="A434" s="165">
        <v>436</v>
      </c>
      <c r="B434" s="161" t="s">
        <v>296</v>
      </c>
      <c r="C434" s="164" t="s">
        <v>393</v>
      </c>
    </row>
    <row r="435" spans="1:3" x14ac:dyDescent="0.2">
      <c r="A435" s="165">
        <v>437</v>
      </c>
      <c r="B435" s="161" t="s">
        <v>297</v>
      </c>
      <c r="C435" s="164" t="s">
        <v>393</v>
      </c>
    </row>
    <row r="436" spans="1:3" x14ac:dyDescent="0.2">
      <c r="A436" s="165">
        <v>439</v>
      </c>
      <c r="B436" s="161" t="s">
        <v>298</v>
      </c>
      <c r="C436" s="164" t="s">
        <v>393</v>
      </c>
    </row>
    <row r="437" spans="1:3" x14ac:dyDescent="0.2">
      <c r="A437" s="165">
        <v>440</v>
      </c>
      <c r="B437" s="161" t="s">
        <v>299</v>
      </c>
      <c r="C437" s="164" t="s">
        <v>393</v>
      </c>
    </row>
    <row r="438" spans="1:3" x14ac:dyDescent="0.2">
      <c r="A438" s="165">
        <v>441</v>
      </c>
      <c r="B438" s="161" t="s">
        <v>202</v>
      </c>
      <c r="C438" s="164" t="s">
        <v>393</v>
      </c>
    </row>
    <row r="439" spans="1:3" x14ac:dyDescent="0.2">
      <c r="A439" s="165">
        <v>442</v>
      </c>
      <c r="B439" s="161" t="s">
        <v>198</v>
      </c>
      <c r="C439" s="164" t="s">
        <v>394</v>
      </c>
    </row>
    <row r="440" spans="1:3" x14ac:dyDescent="0.2">
      <c r="A440" s="165">
        <v>443</v>
      </c>
      <c r="B440" s="161" t="s">
        <v>238</v>
      </c>
      <c r="C440" s="164" t="s">
        <v>393</v>
      </c>
    </row>
    <row r="441" spans="1:3" x14ac:dyDescent="0.2">
      <c r="A441" s="165">
        <v>444</v>
      </c>
      <c r="B441" s="161" t="s">
        <v>241</v>
      </c>
      <c r="C441" s="164" t="s">
        <v>393</v>
      </c>
    </row>
    <row r="442" spans="1:3" x14ac:dyDescent="0.2">
      <c r="A442" s="165">
        <v>444</v>
      </c>
      <c r="B442" s="161" t="s">
        <v>241</v>
      </c>
      <c r="C442" s="164" t="s">
        <v>394</v>
      </c>
    </row>
    <row r="443" spans="1:3" x14ac:dyDescent="0.2">
      <c r="A443" s="165">
        <v>445</v>
      </c>
      <c r="B443" s="161" t="s">
        <v>300</v>
      </c>
      <c r="C443" s="164" t="s">
        <v>393</v>
      </c>
    </row>
    <row r="444" spans="1:3" x14ac:dyDescent="0.2">
      <c r="A444" s="165">
        <v>446</v>
      </c>
      <c r="B444" s="161" t="s">
        <v>300</v>
      </c>
      <c r="C444" s="164" t="s">
        <v>393</v>
      </c>
    </row>
    <row r="445" spans="1:3" x14ac:dyDescent="0.2">
      <c r="A445" s="165">
        <v>447</v>
      </c>
      <c r="B445" s="161" t="s">
        <v>212</v>
      </c>
      <c r="C445" s="164" t="s">
        <v>393</v>
      </c>
    </row>
    <row r="446" spans="1:3" x14ac:dyDescent="0.2">
      <c r="A446" s="165">
        <v>448</v>
      </c>
      <c r="B446" s="161" t="s">
        <v>212</v>
      </c>
      <c r="C446" s="164" t="s">
        <v>393</v>
      </c>
    </row>
    <row r="447" spans="1:3" x14ac:dyDescent="0.2">
      <c r="A447" s="165">
        <v>449</v>
      </c>
      <c r="B447" s="161" t="s">
        <v>212</v>
      </c>
      <c r="C447" s="164" t="s">
        <v>393</v>
      </c>
    </row>
    <row r="448" spans="1:3" x14ac:dyDescent="0.2">
      <c r="A448" s="165">
        <v>450</v>
      </c>
      <c r="B448" s="161" t="s">
        <v>212</v>
      </c>
      <c r="C448" s="164" t="s">
        <v>393</v>
      </c>
    </row>
    <row r="449" spans="1:3" x14ac:dyDescent="0.2">
      <c r="A449" s="165">
        <v>451</v>
      </c>
      <c r="B449" s="161" t="s">
        <v>212</v>
      </c>
      <c r="C449" s="164" t="s">
        <v>393</v>
      </c>
    </row>
    <row r="450" spans="1:3" x14ac:dyDescent="0.2">
      <c r="A450" s="165">
        <v>452</v>
      </c>
      <c r="B450" s="161" t="s">
        <v>212</v>
      </c>
      <c r="C450" s="164" t="s">
        <v>393</v>
      </c>
    </row>
    <row r="451" spans="1:3" x14ac:dyDescent="0.2">
      <c r="A451" s="165">
        <v>453</v>
      </c>
      <c r="B451" s="161" t="s">
        <v>212</v>
      </c>
      <c r="C451" s="164" t="s">
        <v>393</v>
      </c>
    </row>
    <row r="452" spans="1:3" x14ac:dyDescent="0.2">
      <c r="A452" s="165">
        <v>454</v>
      </c>
      <c r="B452" s="161" t="s">
        <v>212</v>
      </c>
      <c r="C452" s="164" t="s">
        <v>393</v>
      </c>
    </row>
    <row r="453" spans="1:3" x14ac:dyDescent="0.2">
      <c r="A453" s="165">
        <v>455</v>
      </c>
      <c r="B453" s="161" t="s">
        <v>212</v>
      </c>
      <c r="C453" s="164" t="s">
        <v>393</v>
      </c>
    </row>
    <row r="454" spans="1:3" x14ac:dyDescent="0.2">
      <c r="A454" s="165">
        <v>456</v>
      </c>
      <c r="B454" s="161" t="s">
        <v>212</v>
      </c>
      <c r="C454" s="164" t="s">
        <v>393</v>
      </c>
    </row>
    <row r="455" spans="1:3" x14ac:dyDescent="0.2">
      <c r="A455" s="165">
        <v>459</v>
      </c>
      <c r="B455" s="161" t="s">
        <v>212</v>
      </c>
      <c r="C455" s="164" t="s">
        <v>393</v>
      </c>
    </row>
    <row r="456" spans="1:3" x14ac:dyDescent="0.2">
      <c r="A456" s="165">
        <v>460</v>
      </c>
      <c r="B456" s="161" t="s">
        <v>301</v>
      </c>
      <c r="C456" s="164" t="s">
        <v>394</v>
      </c>
    </row>
    <row r="457" spans="1:3" x14ac:dyDescent="0.2">
      <c r="A457" s="165">
        <v>461</v>
      </c>
      <c r="B457" s="161" t="s">
        <v>301</v>
      </c>
      <c r="C457" s="164" t="s">
        <v>394</v>
      </c>
    </row>
    <row r="458" spans="1:3" x14ac:dyDescent="0.2">
      <c r="A458" s="165">
        <v>462</v>
      </c>
      <c r="B458" s="161" t="s">
        <v>302</v>
      </c>
      <c r="C458" s="164" t="s">
        <v>394</v>
      </c>
    </row>
    <row r="459" spans="1:3" x14ac:dyDescent="0.2">
      <c r="A459" s="165">
        <v>463</v>
      </c>
      <c r="B459" s="161" t="s">
        <v>303</v>
      </c>
      <c r="C459" s="164" t="s">
        <v>394</v>
      </c>
    </row>
    <row r="460" spans="1:3" x14ac:dyDescent="0.2">
      <c r="A460" s="165">
        <v>464</v>
      </c>
      <c r="B460" s="161" t="s">
        <v>304</v>
      </c>
      <c r="C460" s="164" t="s">
        <v>393</v>
      </c>
    </row>
    <row r="461" spans="1:3" x14ac:dyDescent="0.2">
      <c r="A461" s="165">
        <v>465</v>
      </c>
      <c r="B461" s="161" t="s">
        <v>305</v>
      </c>
      <c r="C461" s="164" t="s">
        <v>393</v>
      </c>
    </row>
    <row r="462" spans="1:3" x14ac:dyDescent="0.2">
      <c r="A462" s="165">
        <v>466</v>
      </c>
      <c r="B462" s="161" t="s">
        <v>306</v>
      </c>
      <c r="C462" s="164" t="s">
        <v>393</v>
      </c>
    </row>
    <row r="463" spans="1:3" x14ac:dyDescent="0.2">
      <c r="A463" s="165">
        <v>467</v>
      </c>
      <c r="B463" s="161" t="s">
        <v>306</v>
      </c>
      <c r="C463" s="164" t="s">
        <v>393</v>
      </c>
    </row>
    <row r="464" spans="1:3" x14ac:dyDescent="0.2">
      <c r="A464" s="165">
        <v>468</v>
      </c>
      <c r="B464" s="161" t="s">
        <v>306</v>
      </c>
      <c r="C464" s="164" t="s">
        <v>393</v>
      </c>
    </row>
    <row r="465" spans="1:3" x14ac:dyDescent="0.2">
      <c r="A465" s="165">
        <v>469</v>
      </c>
      <c r="B465" s="161" t="s">
        <v>306</v>
      </c>
      <c r="C465" s="164" t="s">
        <v>393</v>
      </c>
    </row>
    <row r="466" spans="1:3" x14ac:dyDescent="0.2">
      <c r="A466" s="165">
        <v>470</v>
      </c>
      <c r="B466" s="161" t="s">
        <v>306</v>
      </c>
      <c r="C466" s="164" t="s">
        <v>393</v>
      </c>
    </row>
    <row r="467" spans="1:3" x14ac:dyDescent="0.2">
      <c r="A467" s="165">
        <v>473</v>
      </c>
      <c r="B467" s="161" t="s">
        <v>307</v>
      </c>
      <c r="C467" s="164" t="s">
        <v>393</v>
      </c>
    </row>
    <row r="468" spans="1:3" x14ac:dyDescent="0.2">
      <c r="A468" s="165">
        <v>474</v>
      </c>
      <c r="B468" s="161" t="s">
        <v>308</v>
      </c>
      <c r="C468" s="164" t="s">
        <v>394</v>
      </c>
    </row>
    <row r="469" spans="1:3" x14ac:dyDescent="0.2">
      <c r="A469" s="165">
        <v>475</v>
      </c>
      <c r="B469" s="161" t="s">
        <v>309</v>
      </c>
      <c r="C469" s="164" t="s">
        <v>393</v>
      </c>
    </row>
    <row r="470" spans="1:3" x14ac:dyDescent="0.2">
      <c r="A470" s="165">
        <v>476</v>
      </c>
      <c r="B470" s="161" t="s">
        <v>310</v>
      </c>
      <c r="C470" s="164" t="s">
        <v>394</v>
      </c>
    </row>
    <row r="471" spans="1:3" x14ac:dyDescent="0.2">
      <c r="A471" s="165">
        <v>477</v>
      </c>
      <c r="B471" s="161" t="s">
        <v>310</v>
      </c>
      <c r="C471" s="164" t="s">
        <v>394</v>
      </c>
    </row>
    <row r="472" spans="1:3" x14ac:dyDescent="0.2">
      <c r="A472" s="165">
        <v>478</v>
      </c>
      <c r="B472" s="161" t="s">
        <v>241</v>
      </c>
      <c r="C472" s="164" t="s">
        <v>393</v>
      </c>
    </row>
    <row r="473" spans="1:3" x14ac:dyDescent="0.2">
      <c r="A473" s="165">
        <v>479</v>
      </c>
      <c r="B473" s="161" t="s">
        <v>298</v>
      </c>
      <c r="C473" s="164" t="s">
        <v>393</v>
      </c>
    </row>
    <row r="474" spans="1:3" x14ac:dyDescent="0.2">
      <c r="A474" s="165">
        <v>480</v>
      </c>
      <c r="B474" s="161" t="s">
        <v>298</v>
      </c>
      <c r="C474" s="164" t="s">
        <v>393</v>
      </c>
    </row>
    <row r="475" spans="1:3" x14ac:dyDescent="0.2">
      <c r="A475" s="165">
        <v>481</v>
      </c>
      <c r="B475" s="161" t="s">
        <v>298</v>
      </c>
      <c r="C475" s="164" t="s">
        <v>393</v>
      </c>
    </row>
    <row r="476" spans="1:3" x14ac:dyDescent="0.2">
      <c r="A476" s="165">
        <v>482</v>
      </c>
      <c r="B476" s="161" t="s">
        <v>311</v>
      </c>
      <c r="C476" s="164" t="s">
        <v>390</v>
      </c>
    </row>
    <row r="477" spans="1:3" x14ac:dyDescent="0.2">
      <c r="A477" s="165">
        <v>483</v>
      </c>
      <c r="B477" s="161" t="s">
        <v>312</v>
      </c>
      <c r="C477" s="164" t="s">
        <v>390</v>
      </c>
    </row>
    <row r="478" spans="1:3" x14ac:dyDescent="0.2">
      <c r="A478" s="165">
        <v>484</v>
      </c>
      <c r="B478" s="161" t="s">
        <v>313</v>
      </c>
      <c r="C478" s="164" t="s">
        <v>390</v>
      </c>
    </row>
    <row r="479" spans="1:3" x14ac:dyDescent="0.2">
      <c r="A479" s="165">
        <v>485</v>
      </c>
      <c r="B479" s="161" t="s">
        <v>314</v>
      </c>
      <c r="C479" s="164" t="s">
        <v>390</v>
      </c>
    </row>
    <row r="480" spans="1:3" x14ac:dyDescent="0.2">
      <c r="A480" s="165">
        <v>486</v>
      </c>
      <c r="B480" s="161" t="s">
        <v>315</v>
      </c>
      <c r="C480" s="164" t="s">
        <v>390</v>
      </c>
    </row>
    <row r="481" spans="1:3" x14ac:dyDescent="0.2">
      <c r="A481" s="165">
        <v>487</v>
      </c>
      <c r="B481" s="161" t="s">
        <v>316</v>
      </c>
      <c r="C481" s="164" t="s">
        <v>390</v>
      </c>
    </row>
    <row r="482" spans="1:3" x14ac:dyDescent="0.2">
      <c r="A482" s="165">
        <v>488</v>
      </c>
      <c r="B482" s="161" t="s">
        <v>317</v>
      </c>
      <c r="C482" s="164" t="s">
        <v>390</v>
      </c>
    </row>
    <row r="483" spans="1:3" x14ac:dyDescent="0.2">
      <c r="A483" s="165">
        <v>489</v>
      </c>
      <c r="B483" s="161" t="s">
        <v>318</v>
      </c>
      <c r="C483" s="164" t="s">
        <v>390</v>
      </c>
    </row>
    <row r="484" spans="1:3" x14ac:dyDescent="0.2">
      <c r="A484" s="165">
        <v>490</v>
      </c>
      <c r="B484" s="161" t="s">
        <v>319</v>
      </c>
      <c r="C484" s="164" t="s">
        <v>390</v>
      </c>
    </row>
    <row r="485" spans="1:3" x14ac:dyDescent="0.2">
      <c r="A485" s="165">
        <v>491</v>
      </c>
      <c r="B485" s="161" t="s">
        <v>320</v>
      </c>
      <c r="C485" s="164" t="s">
        <v>390</v>
      </c>
    </row>
    <row r="486" spans="1:3" x14ac:dyDescent="0.2">
      <c r="A486" s="165">
        <v>492</v>
      </c>
      <c r="B486" s="161" t="s">
        <v>321</v>
      </c>
      <c r="C486" s="164" t="s">
        <v>390</v>
      </c>
    </row>
    <row r="487" spans="1:3" x14ac:dyDescent="0.2">
      <c r="A487" s="165">
        <v>493</v>
      </c>
      <c r="B487" s="161" t="s">
        <v>322</v>
      </c>
      <c r="C487" s="164" t="s">
        <v>390</v>
      </c>
    </row>
    <row r="488" spans="1:3" x14ac:dyDescent="0.2">
      <c r="A488" s="165">
        <v>494</v>
      </c>
      <c r="B488" s="161" t="s">
        <v>323</v>
      </c>
      <c r="C488" s="164" t="s">
        <v>390</v>
      </c>
    </row>
    <row r="489" spans="1:3" x14ac:dyDescent="0.2">
      <c r="A489" s="165">
        <v>495</v>
      </c>
      <c r="B489" s="161" t="s">
        <v>324</v>
      </c>
      <c r="C489" s="164" t="s">
        <v>390</v>
      </c>
    </row>
    <row r="490" spans="1:3" x14ac:dyDescent="0.2">
      <c r="A490" s="165">
        <v>496</v>
      </c>
      <c r="B490" s="161" t="s">
        <v>325</v>
      </c>
      <c r="C490" s="164" t="s">
        <v>390</v>
      </c>
    </row>
    <row r="491" spans="1:3" x14ac:dyDescent="0.2">
      <c r="A491" s="165">
        <v>497</v>
      </c>
      <c r="B491" s="161" t="s">
        <v>326</v>
      </c>
      <c r="C491" s="164" t="s">
        <v>390</v>
      </c>
    </row>
    <row r="492" spans="1:3" x14ac:dyDescent="0.2">
      <c r="A492" s="165">
        <v>498</v>
      </c>
      <c r="B492" s="161" t="s">
        <v>327</v>
      </c>
      <c r="C492" s="164" t="s">
        <v>390</v>
      </c>
    </row>
    <row r="493" spans="1:3" x14ac:dyDescent="0.2">
      <c r="A493" s="165">
        <v>701</v>
      </c>
      <c r="B493" s="161" t="s">
        <v>328</v>
      </c>
      <c r="C493" s="164" t="s">
        <v>394</v>
      </c>
    </row>
    <row r="494" spans="1:3" x14ac:dyDescent="0.2">
      <c r="A494" s="165">
        <v>702</v>
      </c>
      <c r="B494" s="161" t="s">
        <v>328</v>
      </c>
      <c r="C494" s="164" t="s">
        <v>394</v>
      </c>
    </row>
    <row r="495" spans="1:3" x14ac:dyDescent="0.2">
      <c r="A495" s="165">
        <v>703</v>
      </c>
      <c r="B495" s="161" t="s">
        <v>264</v>
      </c>
      <c r="C495" s="164" t="s">
        <v>394</v>
      </c>
    </row>
    <row r="496" spans="1:3" x14ac:dyDescent="0.2">
      <c r="A496" s="165">
        <v>704</v>
      </c>
      <c r="B496" s="161" t="s">
        <v>264</v>
      </c>
      <c r="C496" s="164" t="s">
        <v>394</v>
      </c>
    </row>
    <row r="497" spans="1:3" x14ac:dyDescent="0.2">
      <c r="A497" s="165">
        <v>705</v>
      </c>
      <c r="B497" s="161" t="s">
        <v>264</v>
      </c>
      <c r="C497" s="164" t="s">
        <v>394</v>
      </c>
    </row>
    <row r="498" spans="1:3" x14ac:dyDescent="0.2">
      <c r="A498" s="165">
        <v>706</v>
      </c>
      <c r="B498" s="161" t="s">
        <v>264</v>
      </c>
      <c r="C498" s="164" t="s">
        <v>394</v>
      </c>
    </row>
    <row r="499" spans="1:3" x14ac:dyDescent="0.2">
      <c r="A499" s="165">
        <v>707</v>
      </c>
      <c r="B499" s="161" t="s">
        <v>264</v>
      </c>
      <c r="C499" s="164" t="s">
        <v>394</v>
      </c>
    </row>
    <row r="500" spans="1:3" x14ac:dyDescent="0.2">
      <c r="A500" s="165">
        <v>708</v>
      </c>
      <c r="B500" s="161" t="s">
        <v>264</v>
      </c>
      <c r="C500" s="164" t="s">
        <v>394</v>
      </c>
    </row>
    <row r="501" spans="1:3" x14ac:dyDescent="0.2">
      <c r="A501" s="165">
        <v>709</v>
      </c>
      <c r="B501" s="161" t="s">
        <v>264</v>
      </c>
      <c r="C501" s="164" t="s">
        <v>394</v>
      </c>
    </row>
    <row r="502" spans="1:3" x14ac:dyDescent="0.2">
      <c r="A502" s="165">
        <v>710</v>
      </c>
      <c r="B502" s="161" t="s">
        <v>264</v>
      </c>
      <c r="C502" s="164" t="s">
        <v>394</v>
      </c>
    </row>
    <row r="503" spans="1:3" x14ac:dyDescent="0.2">
      <c r="A503" s="165">
        <v>711</v>
      </c>
      <c r="B503" s="161" t="s">
        <v>264</v>
      </c>
      <c r="C503" s="164" t="s">
        <v>394</v>
      </c>
    </row>
    <row r="504" spans="1:3" x14ac:dyDescent="0.2">
      <c r="A504" s="165">
        <v>712</v>
      </c>
      <c r="B504" s="161" t="s">
        <v>329</v>
      </c>
      <c r="C504" s="164" t="s">
        <v>394</v>
      </c>
    </row>
    <row r="505" spans="1:3" x14ac:dyDescent="0.2">
      <c r="A505" s="165">
        <v>713</v>
      </c>
      <c r="B505" s="161" t="s">
        <v>329</v>
      </c>
      <c r="C505" s="164" t="s">
        <v>394</v>
      </c>
    </row>
    <row r="506" spans="1:3" x14ac:dyDescent="0.2">
      <c r="A506" s="165">
        <v>714</v>
      </c>
      <c r="B506" s="161" t="s">
        <v>329</v>
      </c>
      <c r="C506" s="164" t="s">
        <v>394</v>
      </c>
    </row>
    <row r="507" spans="1:3" x14ac:dyDescent="0.2">
      <c r="A507" s="165">
        <v>715</v>
      </c>
      <c r="B507" s="161" t="s">
        <v>329</v>
      </c>
      <c r="C507" s="164" t="s">
        <v>394</v>
      </c>
    </row>
    <row r="508" spans="1:3" x14ac:dyDescent="0.2">
      <c r="A508" s="165">
        <v>716</v>
      </c>
      <c r="B508" s="161" t="s">
        <v>330</v>
      </c>
      <c r="C508" s="164" t="s">
        <v>394</v>
      </c>
    </row>
    <row r="509" spans="1:3" x14ac:dyDescent="0.2">
      <c r="A509" s="165">
        <v>717</v>
      </c>
      <c r="B509" s="161" t="s">
        <v>330</v>
      </c>
      <c r="C509" s="164" t="s">
        <v>394</v>
      </c>
    </row>
    <row r="510" spans="1:3" x14ac:dyDescent="0.2">
      <c r="A510" s="165">
        <v>718</v>
      </c>
      <c r="B510" s="161" t="s">
        <v>331</v>
      </c>
      <c r="C510" s="164" t="s">
        <v>394</v>
      </c>
    </row>
    <row r="511" spans="1:3" x14ac:dyDescent="0.2">
      <c r="A511" s="165">
        <v>719</v>
      </c>
      <c r="B511" s="161" t="s">
        <v>331</v>
      </c>
      <c r="C511" s="164" t="s">
        <v>394</v>
      </c>
    </row>
    <row r="512" spans="1:3" x14ac:dyDescent="0.2">
      <c r="A512" s="165">
        <v>720</v>
      </c>
      <c r="B512" s="161" t="s">
        <v>199</v>
      </c>
      <c r="C512" s="164" t="s">
        <v>393</v>
      </c>
    </row>
    <row r="513" spans="1:3" x14ac:dyDescent="0.2">
      <c r="A513" s="165">
        <v>721</v>
      </c>
      <c r="B513" s="161" t="s">
        <v>332</v>
      </c>
      <c r="C513" s="164" t="s">
        <v>393</v>
      </c>
    </row>
    <row r="514" spans="1:3" x14ac:dyDescent="0.2">
      <c r="A514" s="165">
        <v>722</v>
      </c>
      <c r="B514" s="161" t="s">
        <v>332</v>
      </c>
      <c r="C514" s="164" t="s">
        <v>393</v>
      </c>
    </row>
    <row r="515" spans="1:3" x14ac:dyDescent="0.2">
      <c r="A515" s="165">
        <v>723</v>
      </c>
      <c r="B515" s="161" t="s">
        <v>332</v>
      </c>
      <c r="C515" s="164" t="s">
        <v>393</v>
      </c>
    </row>
    <row r="516" spans="1:3" x14ac:dyDescent="0.2">
      <c r="A516" s="165">
        <v>724</v>
      </c>
      <c r="B516" s="161" t="s">
        <v>332</v>
      </c>
      <c r="C516" s="164" t="s">
        <v>393</v>
      </c>
    </row>
    <row r="517" spans="1:3" x14ac:dyDescent="0.2">
      <c r="A517" s="165">
        <v>725</v>
      </c>
      <c r="B517" s="161" t="s">
        <v>332</v>
      </c>
      <c r="C517" s="164" t="s">
        <v>393</v>
      </c>
    </row>
    <row r="518" spans="1:3" x14ac:dyDescent="0.2">
      <c r="A518" s="165">
        <v>726</v>
      </c>
      <c r="B518" s="161" t="s">
        <v>332</v>
      </c>
      <c r="C518" s="164" t="s">
        <v>393</v>
      </c>
    </row>
    <row r="519" spans="1:3" x14ac:dyDescent="0.2">
      <c r="A519" s="165">
        <v>727</v>
      </c>
      <c r="B519" s="161" t="s">
        <v>332</v>
      </c>
      <c r="C519" s="164" t="s">
        <v>393</v>
      </c>
    </row>
    <row r="520" spans="1:3" x14ac:dyDescent="0.2">
      <c r="A520" s="165">
        <v>728</v>
      </c>
      <c r="B520" s="161" t="s">
        <v>333</v>
      </c>
      <c r="C520" s="164" t="s">
        <v>393</v>
      </c>
    </row>
    <row r="521" spans="1:3" x14ac:dyDescent="0.2">
      <c r="A521" s="165">
        <v>729</v>
      </c>
      <c r="B521" s="161" t="s">
        <v>332</v>
      </c>
      <c r="C521" s="164" t="s">
        <v>393</v>
      </c>
    </row>
    <row r="522" spans="1:3" x14ac:dyDescent="0.2">
      <c r="A522" s="165">
        <v>730</v>
      </c>
      <c r="B522" s="161" t="s">
        <v>333</v>
      </c>
      <c r="C522" s="164" t="s">
        <v>393</v>
      </c>
    </row>
    <row r="523" spans="1:3" x14ac:dyDescent="0.2">
      <c r="A523" s="165">
        <v>731</v>
      </c>
      <c r="B523" s="161" t="s">
        <v>332</v>
      </c>
      <c r="C523" s="164" t="s">
        <v>393</v>
      </c>
    </row>
    <row r="524" spans="1:3" x14ac:dyDescent="0.2">
      <c r="A524" s="165">
        <v>732</v>
      </c>
      <c r="B524" s="161" t="s">
        <v>333</v>
      </c>
      <c r="C524" s="164" t="s">
        <v>393</v>
      </c>
    </row>
    <row r="525" spans="1:3" x14ac:dyDescent="0.2">
      <c r="A525" s="165">
        <v>733</v>
      </c>
      <c r="B525" s="161" t="s">
        <v>332</v>
      </c>
      <c r="C525" s="164" t="s">
        <v>393</v>
      </c>
    </row>
    <row r="526" spans="1:3" x14ac:dyDescent="0.2">
      <c r="A526" s="165">
        <v>734</v>
      </c>
      <c r="B526" s="161" t="s">
        <v>333</v>
      </c>
      <c r="C526" s="164" t="s">
        <v>393</v>
      </c>
    </row>
    <row r="527" spans="1:3" x14ac:dyDescent="0.2">
      <c r="A527" s="165">
        <v>735</v>
      </c>
      <c r="B527" s="161" t="s">
        <v>332</v>
      </c>
      <c r="C527" s="164" t="s">
        <v>393</v>
      </c>
    </row>
    <row r="528" spans="1:3" x14ac:dyDescent="0.2">
      <c r="A528" s="165">
        <v>736</v>
      </c>
      <c r="B528" s="161" t="s">
        <v>333</v>
      </c>
      <c r="C528" s="164" t="s">
        <v>393</v>
      </c>
    </row>
    <row r="529" spans="1:3" x14ac:dyDescent="0.2">
      <c r="A529" s="165">
        <v>737</v>
      </c>
      <c r="B529" s="161" t="s">
        <v>332</v>
      </c>
      <c r="C529" s="164" t="s">
        <v>393</v>
      </c>
    </row>
    <row r="530" spans="1:3" x14ac:dyDescent="0.2">
      <c r="A530" s="165">
        <v>738</v>
      </c>
      <c r="B530" s="161" t="s">
        <v>333</v>
      </c>
      <c r="C530" s="164" t="s">
        <v>393</v>
      </c>
    </row>
    <row r="531" spans="1:3" x14ac:dyDescent="0.2">
      <c r="A531" s="165">
        <v>739</v>
      </c>
      <c r="B531" s="161" t="s">
        <v>332</v>
      </c>
      <c r="C531" s="164" t="s">
        <v>393</v>
      </c>
    </row>
    <row r="532" spans="1:3" x14ac:dyDescent="0.2">
      <c r="A532" s="165">
        <v>740</v>
      </c>
      <c r="B532" s="161" t="s">
        <v>333</v>
      </c>
      <c r="C532" s="164" t="s">
        <v>393</v>
      </c>
    </row>
    <row r="533" spans="1:3" x14ac:dyDescent="0.2">
      <c r="A533" s="165">
        <v>741</v>
      </c>
      <c r="B533" s="161" t="s">
        <v>332</v>
      </c>
      <c r="C533" s="164" t="s">
        <v>393</v>
      </c>
    </row>
    <row r="534" spans="1:3" x14ac:dyDescent="0.2">
      <c r="A534" s="165">
        <v>742</v>
      </c>
      <c r="B534" s="161" t="s">
        <v>333</v>
      </c>
      <c r="C534" s="164" t="s">
        <v>393</v>
      </c>
    </row>
    <row r="535" spans="1:3" x14ac:dyDescent="0.2">
      <c r="A535" s="165">
        <v>743</v>
      </c>
      <c r="B535" s="161" t="s">
        <v>332</v>
      </c>
      <c r="C535" s="164" t="s">
        <v>393</v>
      </c>
    </row>
    <row r="536" spans="1:3" x14ac:dyDescent="0.2">
      <c r="A536" s="165">
        <v>744</v>
      </c>
      <c r="B536" s="161" t="s">
        <v>333</v>
      </c>
      <c r="C536" s="164" t="s">
        <v>393</v>
      </c>
    </row>
    <row r="537" spans="1:3" x14ac:dyDescent="0.2">
      <c r="A537" s="165">
        <v>745</v>
      </c>
      <c r="B537" s="161" t="s">
        <v>332</v>
      </c>
      <c r="C537" s="164" t="s">
        <v>393</v>
      </c>
    </row>
    <row r="538" spans="1:3" x14ac:dyDescent="0.2">
      <c r="A538" s="165">
        <v>746</v>
      </c>
      <c r="B538" s="161" t="s">
        <v>333</v>
      </c>
      <c r="C538" s="164" t="s">
        <v>393</v>
      </c>
    </row>
    <row r="539" spans="1:3" x14ac:dyDescent="0.2">
      <c r="A539" s="165">
        <v>747</v>
      </c>
      <c r="B539" s="161" t="s">
        <v>332</v>
      </c>
      <c r="C539" s="164" t="s">
        <v>393</v>
      </c>
    </row>
    <row r="540" spans="1:3" x14ac:dyDescent="0.2">
      <c r="A540" s="165">
        <v>748</v>
      </c>
      <c r="B540" s="161" t="s">
        <v>332</v>
      </c>
      <c r="C540" s="164" t="s">
        <v>393</v>
      </c>
    </row>
    <row r="541" spans="1:3" x14ac:dyDescent="0.2">
      <c r="A541" s="165">
        <v>749</v>
      </c>
      <c r="B541" s="161" t="s">
        <v>333</v>
      </c>
      <c r="C541" s="164" t="s">
        <v>393</v>
      </c>
    </row>
    <row r="542" spans="1:3" x14ac:dyDescent="0.2">
      <c r="A542" s="165">
        <v>752</v>
      </c>
      <c r="B542" s="161" t="s">
        <v>332</v>
      </c>
      <c r="C542" s="164" t="s">
        <v>393</v>
      </c>
    </row>
    <row r="543" spans="1:3" x14ac:dyDescent="0.2">
      <c r="A543" s="165">
        <v>753</v>
      </c>
      <c r="B543" s="161" t="s">
        <v>334</v>
      </c>
      <c r="C543" s="164" t="s">
        <v>393</v>
      </c>
    </row>
    <row r="544" spans="1:3" x14ac:dyDescent="0.2">
      <c r="A544" s="165">
        <v>754</v>
      </c>
      <c r="B544" s="161" t="s">
        <v>332</v>
      </c>
      <c r="C544" s="164" t="s">
        <v>393</v>
      </c>
    </row>
    <row r="545" spans="1:3" x14ac:dyDescent="0.2">
      <c r="A545" s="165">
        <v>755</v>
      </c>
      <c r="B545" s="161" t="s">
        <v>334</v>
      </c>
      <c r="C545" s="164" t="s">
        <v>393</v>
      </c>
    </row>
    <row r="546" spans="1:3" x14ac:dyDescent="0.2">
      <c r="A546" s="165">
        <v>756</v>
      </c>
      <c r="B546" s="161" t="s">
        <v>332</v>
      </c>
      <c r="C546" s="164" t="s">
        <v>393</v>
      </c>
    </row>
    <row r="547" spans="1:3" x14ac:dyDescent="0.2">
      <c r="A547" s="165">
        <v>757</v>
      </c>
      <c r="B547" s="161" t="s">
        <v>334</v>
      </c>
      <c r="C547" s="164" t="s">
        <v>393</v>
      </c>
    </row>
    <row r="548" spans="1:3" x14ac:dyDescent="0.2">
      <c r="A548" s="165">
        <v>758</v>
      </c>
      <c r="B548" s="161" t="s">
        <v>332</v>
      </c>
      <c r="C548" s="164" t="s">
        <v>393</v>
      </c>
    </row>
    <row r="549" spans="1:3" x14ac:dyDescent="0.2">
      <c r="A549" s="165">
        <v>759</v>
      </c>
      <c r="B549" s="161" t="s">
        <v>334</v>
      </c>
      <c r="C549" s="164" t="s">
        <v>393</v>
      </c>
    </row>
    <row r="550" spans="1:3" x14ac:dyDescent="0.2">
      <c r="A550" s="165">
        <v>760</v>
      </c>
      <c r="B550" s="161" t="s">
        <v>332</v>
      </c>
      <c r="C550" s="164" t="s">
        <v>393</v>
      </c>
    </row>
    <row r="551" spans="1:3" x14ac:dyDescent="0.2">
      <c r="A551" s="165">
        <v>761</v>
      </c>
      <c r="B551" s="161" t="s">
        <v>334</v>
      </c>
      <c r="C551" s="164" t="s">
        <v>393</v>
      </c>
    </row>
    <row r="552" spans="1:3" x14ac:dyDescent="0.2">
      <c r="A552" s="165">
        <v>762</v>
      </c>
      <c r="B552" s="161" t="s">
        <v>332</v>
      </c>
      <c r="C552" s="164" t="s">
        <v>393</v>
      </c>
    </row>
    <row r="553" spans="1:3" x14ac:dyDescent="0.2">
      <c r="A553" s="165">
        <v>763</v>
      </c>
      <c r="B553" s="161" t="s">
        <v>334</v>
      </c>
      <c r="C553" s="164" t="s">
        <v>393</v>
      </c>
    </row>
    <row r="554" spans="1:3" x14ac:dyDescent="0.2">
      <c r="A554" s="165">
        <v>764</v>
      </c>
      <c r="B554" s="161" t="s">
        <v>332</v>
      </c>
      <c r="C554" s="164" t="s">
        <v>393</v>
      </c>
    </row>
    <row r="555" spans="1:3" x14ac:dyDescent="0.2">
      <c r="A555" s="165">
        <v>765</v>
      </c>
      <c r="B555" s="161" t="s">
        <v>334</v>
      </c>
      <c r="C555" s="164" t="s">
        <v>393</v>
      </c>
    </row>
    <row r="556" spans="1:3" x14ac:dyDescent="0.2">
      <c r="A556" s="165">
        <v>766</v>
      </c>
      <c r="B556" s="161" t="s">
        <v>332</v>
      </c>
      <c r="C556" s="164" t="s">
        <v>393</v>
      </c>
    </row>
    <row r="557" spans="1:3" x14ac:dyDescent="0.2">
      <c r="A557" s="165">
        <v>767</v>
      </c>
      <c r="B557" s="161" t="s">
        <v>334</v>
      </c>
      <c r="C557" s="164" t="s">
        <v>393</v>
      </c>
    </row>
    <row r="558" spans="1:3" x14ac:dyDescent="0.2">
      <c r="A558" s="165">
        <v>768</v>
      </c>
      <c r="B558" s="161" t="s">
        <v>332</v>
      </c>
      <c r="C558" s="164" t="s">
        <v>393</v>
      </c>
    </row>
    <row r="559" spans="1:3" x14ac:dyDescent="0.2">
      <c r="A559" s="165">
        <v>769</v>
      </c>
      <c r="B559" s="161" t="s">
        <v>334</v>
      </c>
      <c r="C559" s="164" t="s">
        <v>393</v>
      </c>
    </row>
    <row r="560" spans="1:3" x14ac:dyDescent="0.2">
      <c r="A560" s="165">
        <v>770</v>
      </c>
      <c r="B560" s="161" t="s">
        <v>335</v>
      </c>
      <c r="C560" s="164" t="s">
        <v>393</v>
      </c>
    </row>
    <row r="561" spans="1:3" x14ac:dyDescent="0.2">
      <c r="A561" s="165">
        <v>775</v>
      </c>
      <c r="B561" s="161" t="s">
        <v>336</v>
      </c>
      <c r="C561" s="164" t="s">
        <v>393</v>
      </c>
    </row>
    <row r="562" spans="1:3" x14ac:dyDescent="0.2">
      <c r="A562" s="165">
        <v>776</v>
      </c>
      <c r="B562" s="161" t="s">
        <v>336</v>
      </c>
      <c r="C562" s="164" t="s">
        <v>393</v>
      </c>
    </row>
    <row r="563" spans="1:3" x14ac:dyDescent="0.2">
      <c r="A563" s="165">
        <v>781</v>
      </c>
      <c r="B563" s="161" t="s">
        <v>332</v>
      </c>
      <c r="C563" s="164" t="s">
        <v>394</v>
      </c>
    </row>
    <row r="564" spans="1:3" x14ac:dyDescent="0.2">
      <c r="A564" s="165">
        <v>782</v>
      </c>
      <c r="B564" s="161" t="s">
        <v>332</v>
      </c>
      <c r="C564" s="164" t="s">
        <v>393</v>
      </c>
    </row>
    <row r="565" spans="1:3" x14ac:dyDescent="0.2">
      <c r="A565" s="165">
        <v>783</v>
      </c>
      <c r="B565" s="161" t="s">
        <v>332</v>
      </c>
      <c r="C565" s="164" t="s">
        <v>393</v>
      </c>
    </row>
    <row r="566" spans="1:3" x14ac:dyDescent="0.2">
      <c r="A566" s="165">
        <v>784</v>
      </c>
      <c r="B566" s="161" t="s">
        <v>332</v>
      </c>
      <c r="C566" s="164" t="s">
        <v>393</v>
      </c>
    </row>
    <row r="567" spans="1:3" x14ac:dyDescent="0.2">
      <c r="A567" s="165">
        <v>785</v>
      </c>
      <c r="B567" s="161" t="s">
        <v>332</v>
      </c>
      <c r="C567" s="164" t="s">
        <v>393</v>
      </c>
    </row>
    <row r="568" spans="1:3" x14ac:dyDescent="0.2">
      <c r="A568" s="165">
        <v>786</v>
      </c>
      <c r="B568" s="161" t="s">
        <v>332</v>
      </c>
      <c r="C568" s="164" t="s">
        <v>393</v>
      </c>
    </row>
    <row r="569" spans="1:3" x14ac:dyDescent="0.2">
      <c r="A569" s="165">
        <v>787</v>
      </c>
      <c r="B569" s="161" t="s">
        <v>337</v>
      </c>
      <c r="C569" s="164" t="s">
        <v>393</v>
      </c>
    </row>
    <row r="570" spans="1:3" x14ac:dyDescent="0.2">
      <c r="A570" s="165">
        <v>788</v>
      </c>
      <c r="B570" s="161" t="s">
        <v>338</v>
      </c>
      <c r="C570" s="164" t="s">
        <v>393</v>
      </c>
    </row>
    <row r="571" spans="1:3" x14ac:dyDescent="0.2">
      <c r="A571" s="165">
        <v>789</v>
      </c>
      <c r="B571" s="161" t="s">
        <v>339</v>
      </c>
      <c r="C571" s="164" t="s">
        <v>393</v>
      </c>
    </row>
    <row r="572" spans="1:3" x14ac:dyDescent="0.2">
      <c r="A572" s="165">
        <v>790</v>
      </c>
      <c r="B572" s="161" t="s">
        <v>340</v>
      </c>
      <c r="C572" s="164" t="s">
        <v>393</v>
      </c>
    </row>
    <row r="573" spans="1:3" x14ac:dyDescent="0.2">
      <c r="A573" s="165">
        <v>791</v>
      </c>
      <c r="B573" s="161" t="s">
        <v>341</v>
      </c>
      <c r="C573" s="164" t="s">
        <v>393</v>
      </c>
    </row>
    <row r="574" spans="1:3" x14ac:dyDescent="0.2">
      <c r="A574" s="165">
        <v>792</v>
      </c>
      <c r="B574" s="161" t="s">
        <v>342</v>
      </c>
      <c r="C574" s="164" t="s">
        <v>393</v>
      </c>
    </row>
    <row r="575" spans="1:3" x14ac:dyDescent="0.2">
      <c r="A575" s="165">
        <v>793</v>
      </c>
      <c r="B575" s="161" t="s">
        <v>332</v>
      </c>
      <c r="C575" s="164" t="s">
        <v>393</v>
      </c>
    </row>
    <row r="576" spans="1:3" x14ac:dyDescent="0.2">
      <c r="A576" s="165">
        <v>794</v>
      </c>
      <c r="B576" s="161" t="s">
        <v>333</v>
      </c>
      <c r="C576" s="164" t="s">
        <v>393</v>
      </c>
    </row>
    <row r="577" spans="1:3" x14ac:dyDescent="0.2">
      <c r="A577" s="165">
        <v>801</v>
      </c>
      <c r="B577" s="161" t="s">
        <v>261</v>
      </c>
      <c r="C577" s="164" t="s">
        <v>393</v>
      </c>
    </row>
    <row r="578" spans="1:3" x14ac:dyDescent="0.2">
      <c r="A578" s="165">
        <v>802</v>
      </c>
      <c r="B578" s="161" t="s">
        <v>343</v>
      </c>
      <c r="C578" s="164" t="s">
        <v>393</v>
      </c>
    </row>
    <row r="579" spans="1:3" x14ac:dyDescent="0.2">
      <c r="A579" s="165">
        <v>803</v>
      </c>
      <c r="B579" s="161" t="s">
        <v>344</v>
      </c>
      <c r="C579" s="164" t="s">
        <v>394</v>
      </c>
    </row>
    <row r="580" spans="1:3" x14ac:dyDescent="0.2">
      <c r="A580" s="165">
        <v>804</v>
      </c>
      <c r="B580" s="161" t="s">
        <v>343</v>
      </c>
      <c r="C580" s="164" t="s">
        <v>393</v>
      </c>
    </row>
    <row r="581" spans="1:3" x14ac:dyDescent="0.2">
      <c r="A581" s="165">
        <v>805</v>
      </c>
      <c r="B581" s="161" t="s">
        <v>344</v>
      </c>
      <c r="C581" s="164" t="s">
        <v>394</v>
      </c>
    </row>
    <row r="582" spans="1:3" x14ac:dyDescent="0.2">
      <c r="A582" s="165">
        <v>806</v>
      </c>
      <c r="B582" s="161" t="s">
        <v>343</v>
      </c>
      <c r="C582" s="164" t="s">
        <v>393</v>
      </c>
    </row>
    <row r="583" spans="1:3" x14ac:dyDescent="0.2">
      <c r="A583" s="165">
        <v>807</v>
      </c>
      <c r="B583" s="161" t="s">
        <v>344</v>
      </c>
      <c r="C583" s="164" t="s">
        <v>394</v>
      </c>
    </row>
    <row r="584" spans="1:3" x14ac:dyDescent="0.2">
      <c r="A584" s="165">
        <v>808</v>
      </c>
      <c r="B584" s="161" t="s">
        <v>343</v>
      </c>
      <c r="C584" s="164" t="s">
        <v>393</v>
      </c>
    </row>
    <row r="585" spans="1:3" x14ac:dyDescent="0.2">
      <c r="A585" s="165">
        <v>809</v>
      </c>
      <c r="B585" s="161" t="s">
        <v>344</v>
      </c>
      <c r="C585" s="164" t="s">
        <v>394</v>
      </c>
    </row>
    <row r="586" spans="1:3" x14ac:dyDescent="0.2">
      <c r="A586" s="165">
        <v>810</v>
      </c>
      <c r="B586" s="161" t="s">
        <v>343</v>
      </c>
      <c r="C586" s="164" t="s">
        <v>393</v>
      </c>
    </row>
    <row r="587" spans="1:3" x14ac:dyDescent="0.2">
      <c r="A587" s="165">
        <v>811</v>
      </c>
      <c r="B587" s="161" t="s">
        <v>344</v>
      </c>
      <c r="C587" s="164" t="s">
        <v>394</v>
      </c>
    </row>
    <row r="588" spans="1:3" x14ac:dyDescent="0.2">
      <c r="A588" s="165">
        <v>812</v>
      </c>
      <c r="B588" s="161" t="s">
        <v>343</v>
      </c>
      <c r="C588" s="164" t="s">
        <v>393</v>
      </c>
    </row>
    <row r="589" spans="1:3" x14ac:dyDescent="0.2">
      <c r="A589" s="165">
        <v>813</v>
      </c>
      <c r="B589" s="161" t="s">
        <v>344</v>
      </c>
      <c r="C589" s="164" t="s">
        <v>394</v>
      </c>
    </row>
    <row r="590" spans="1:3" x14ac:dyDescent="0.2">
      <c r="A590" s="165">
        <v>814</v>
      </c>
      <c r="B590" s="161" t="s">
        <v>343</v>
      </c>
      <c r="C590" s="164" t="s">
        <v>393</v>
      </c>
    </row>
    <row r="591" spans="1:3" x14ac:dyDescent="0.2">
      <c r="A591" s="165">
        <v>815</v>
      </c>
      <c r="B591" s="161" t="s">
        <v>344</v>
      </c>
      <c r="C591" s="164" t="s">
        <v>394</v>
      </c>
    </row>
    <row r="592" spans="1:3" x14ac:dyDescent="0.2">
      <c r="A592" s="165">
        <v>816</v>
      </c>
      <c r="B592" s="161" t="s">
        <v>343</v>
      </c>
      <c r="C592" s="164" t="s">
        <v>393</v>
      </c>
    </row>
    <row r="593" spans="1:3" x14ac:dyDescent="0.2">
      <c r="A593" s="165">
        <v>817</v>
      </c>
      <c r="B593" s="161" t="s">
        <v>344</v>
      </c>
      <c r="C593" s="164" t="s">
        <v>394</v>
      </c>
    </row>
    <row r="594" spans="1:3" x14ac:dyDescent="0.2">
      <c r="A594" s="165">
        <v>818</v>
      </c>
      <c r="B594" s="161" t="s">
        <v>343</v>
      </c>
      <c r="C594" s="164" t="s">
        <v>393</v>
      </c>
    </row>
    <row r="595" spans="1:3" x14ac:dyDescent="0.2">
      <c r="A595" s="165">
        <v>819</v>
      </c>
      <c r="B595" s="161" t="s">
        <v>344</v>
      </c>
      <c r="C595" s="164" t="s">
        <v>394</v>
      </c>
    </row>
    <row r="596" spans="1:3" x14ac:dyDescent="0.2">
      <c r="A596" s="165">
        <v>820</v>
      </c>
      <c r="B596" s="161" t="s">
        <v>343</v>
      </c>
      <c r="C596" s="164" t="s">
        <v>393</v>
      </c>
    </row>
    <row r="597" spans="1:3" x14ac:dyDescent="0.2">
      <c r="A597" s="165">
        <v>821</v>
      </c>
      <c r="B597" s="161" t="s">
        <v>344</v>
      </c>
      <c r="C597" s="164" t="s">
        <v>394</v>
      </c>
    </row>
    <row r="598" spans="1:3" x14ac:dyDescent="0.2">
      <c r="A598" s="165">
        <v>822</v>
      </c>
      <c r="B598" s="161" t="s">
        <v>343</v>
      </c>
      <c r="C598" s="164" t="s">
        <v>393</v>
      </c>
    </row>
    <row r="599" spans="1:3" x14ac:dyDescent="0.2">
      <c r="A599" s="165">
        <v>823</v>
      </c>
      <c r="B599" s="161" t="s">
        <v>344</v>
      </c>
      <c r="C599" s="164" t="s">
        <v>394</v>
      </c>
    </row>
    <row r="600" spans="1:3" x14ac:dyDescent="0.2">
      <c r="A600" s="165">
        <v>824</v>
      </c>
      <c r="B600" s="161" t="s">
        <v>343</v>
      </c>
      <c r="C600" s="164" t="s">
        <v>393</v>
      </c>
    </row>
    <row r="601" spans="1:3" x14ac:dyDescent="0.2">
      <c r="A601" s="165">
        <v>825</v>
      </c>
      <c r="B601" s="161" t="s">
        <v>344</v>
      </c>
      <c r="C601" s="164" t="s">
        <v>394</v>
      </c>
    </row>
    <row r="602" spans="1:3" x14ac:dyDescent="0.2">
      <c r="A602" s="165">
        <v>826</v>
      </c>
      <c r="B602" s="161" t="s">
        <v>343</v>
      </c>
      <c r="C602" s="164" t="s">
        <v>393</v>
      </c>
    </row>
    <row r="603" spans="1:3" x14ac:dyDescent="0.2">
      <c r="A603" s="165">
        <v>827</v>
      </c>
      <c r="B603" s="161" t="s">
        <v>344</v>
      </c>
      <c r="C603" s="164" t="s">
        <v>394</v>
      </c>
    </row>
    <row r="604" spans="1:3" x14ac:dyDescent="0.2">
      <c r="A604" s="165">
        <v>828</v>
      </c>
      <c r="B604" s="161" t="s">
        <v>343</v>
      </c>
      <c r="C604" s="164" t="s">
        <v>393</v>
      </c>
    </row>
    <row r="605" spans="1:3" x14ac:dyDescent="0.2">
      <c r="A605" s="165">
        <v>829</v>
      </c>
      <c r="B605" s="161" t="s">
        <v>344</v>
      </c>
      <c r="C605" s="164" t="s">
        <v>394</v>
      </c>
    </row>
    <row r="606" spans="1:3" x14ac:dyDescent="0.2">
      <c r="A606" s="165">
        <v>830</v>
      </c>
      <c r="B606" s="161" t="s">
        <v>343</v>
      </c>
      <c r="C606" s="164" t="s">
        <v>393</v>
      </c>
    </row>
    <row r="607" spans="1:3" x14ac:dyDescent="0.2">
      <c r="A607" s="165">
        <v>831</v>
      </c>
      <c r="B607" s="161" t="s">
        <v>344</v>
      </c>
      <c r="C607" s="164" t="s">
        <v>394</v>
      </c>
    </row>
    <row r="608" spans="1:3" x14ac:dyDescent="0.2">
      <c r="A608" s="165">
        <v>832</v>
      </c>
      <c r="B608" s="161" t="s">
        <v>343</v>
      </c>
      <c r="C608" s="164" t="s">
        <v>393</v>
      </c>
    </row>
    <row r="609" spans="1:3" x14ac:dyDescent="0.2">
      <c r="A609" s="165">
        <v>833</v>
      </c>
      <c r="B609" s="161" t="s">
        <v>344</v>
      </c>
      <c r="C609" s="164" t="s">
        <v>394</v>
      </c>
    </row>
    <row r="610" spans="1:3" x14ac:dyDescent="0.2">
      <c r="A610" s="165">
        <v>834</v>
      </c>
      <c r="B610" s="161" t="s">
        <v>343</v>
      </c>
      <c r="C610" s="164" t="s">
        <v>393</v>
      </c>
    </row>
    <row r="611" spans="1:3" x14ac:dyDescent="0.2">
      <c r="A611" s="165">
        <v>835</v>
      </c>
      <c r="B611" s="161" t="s">
        <v>344</v>
      </c>
      <c r="C611" s="164" t="s">
        <v>394</v>
      </c>
    </row>
    <row r="612" spans="1:3" x14ac:dyDescent="0.2">
      <c r="A612" s="165">
        <v>836</v>
      </c>
      <c r="B612" s="161" t="s">
        <v>343</v>
      </c>
      <c r="C612" s="164" t="s">
        <v>393</v>
      </c>
    </row>
    <row r="613" spans="1:3" x14ac:dyDescent="0.2">
      <c r="A613" s="165">
        <v>837</v>
      </c>
      <c r="B613" s="161" t="s">
        <v>344</v>
      </c>
      <c r="C613" s="164" t="s">
        <v>394</v>
      </c>
    </row>
    <row r="614" spans="1:3" x14ac:dyDescent="0.2">
      <c r="A614" s="165">
        <v>838</v>
      </c>
      <c r="B614" s="161" t="s">
        <v>343</v>
      </c>
      <c r="C614" s="164" t="s">
        <v>393</v>
      </c>
    </row>
    <row r="615" spans="1:3" x14ac:dyDescent="0.2">
      <c r="A615" s="165">
        <v>839</v>
      </c>
      <c r="B615" s="161" t="s">
        <v>344</v>
      </c>
      <c r="C615" s="164" t="s">
        <v>394</v>
      </c>
    </row>
    <row r="616" spans="1:3" x14ac:dyDescent="0.2">
      <c r="A616" s="165">
        <v>840</v>
      </c>
      <c r="B616" s="161" t="s">
        <v>343</v>
      </c>
      <c r="C616" s="164" t="s">
        <v>393</v>
      </c>
    </row>
    <row r="617" spans="1:3" x14ac:dyDescent="0.2">
      <c r="A617" s="165">
        <v>841</v>
      </c>
      <c r="B617" s="161" t="s">
        <v>344</v>
      </c>
      <c r="C617" s="164" t="s">
        <v>394</v>
      </c>
    </row>
    <row r="618" spans="1:3" x14ac:dyDescent="0.2">
      <c r="A618" s="165">
        <v>842</v>
      </c>
      <c r="B618" s="161" t="s">
        <v>343</v>
      </c>
      <c r="C618" s="164" t="s">
        <v>393</v>
      </c>
    </row>
    <row r="619" spans="1:3" x14ac:dyDescent="0.2">
      <c r="A619" s="165">
        <v>843</v>
      </c>
      <c r="B619" s="161" t="s">
        <v>344</v>
      </c>
      <c r="C619" s="164" t="s">
        <v>394</v>
      </c>
    </row>
    <row r="620" spans="1:3" x14ac:dyDescent="0.2">
      <c r="A620" s="165">
        <v>844</v>
      </c>
      <c r="B620" s="161" t="s">
        <v>343</v>
      </c>
      <c r="C620" s="164" t="s">
        <v>393</v>
      </c>
    </row>
    <row r="621" spans="1:3" x14ac:dyDescent="0.2">
      <c r="A621" s="165">
        <v>845</v>
      </c>
      <c r="B621" s="161" t="s">
        <v>344</v>
      </c>
      <c r="C621" s="164" t="s">
        <v>394</v>
      </c>
    </row>
    <row r="622" spans="1:3" x14ac:dyDescent="0.2">
      <c r="A622" s="165">
        <v>846</v>
      </c>
      <c r="B622" s="161" t="s">
        <v>343</v>
      </c>
      <c r="C622" s="164" t="s">
        <v>393</v>
      </c>
    </row>
    <row r="623" spans="1:3" x14ac:dyDescent="0.2">
      <c r="A623" s="165">
        <v>847</v>
      </c>
      <c r="B623" s="161" t="s">
        <v>344</v>
      </c>
      <c r="C623" s="164" t="s">
        <v>394</v>
      </c>
    </row>
    <row r="624" spans="1:3" x14ac:dyDescent="0.2">
      <c r="A624" s="165">
        <v>848</v>
      </c>
      <c r="B624" s="161" t="s">
        <v>343</v>
      </c>
      <c r="C624" s="164" t="s">
        <v>393</v>
      </c>
    </row>
    <row r="625" spans="1:3" x14ac:dyDescent="0.2">
      <c r="A625" s="165">
        <v>849</v>
      </c>
      <c r="B625" s="161" t="s">
        <v>344</v>
      </c>
      <c r="C625" s="164" t="s">
        <v>394</v>
      </c>
    </row>
    <row r="626" spans="1:3" x14ac:dyDescent="0.2">
      <c r="A626" s="165">
        <v>850</v>
      </c>
      <c r="B626" s="161" t="s">
        <v>344</v>
      </c>
      <c r="C626" s="164" t="s">
        <v>394</v>
      </c>
    </row>
    <row r="627" spans="1:3" x14ac:dyDescent="0.2">
      <c r="A627" s="165">
        <v>851</v>
      </c>
      <c r="B627" s="161" t="s">
        <v>344</v>
      </c>
      <c r="C627" s="164" t="s">
        <v>394</v>
      </c>
    </row>
    <row r="628" spans="1:3" x14ac:dyDescent="0.2">
      <c r="A628" s="165">
        <v>852</v>
      </c>
      <c r="B628" s="161" t="s">
        <v>343</v>
      </c>
      <c r="C628" s="164" t="s">
        <v>393</v>
      </c>
    </row>
    <row r="629" spans="1:3" x14ac:dyDescent="0.2">
      <c r="A629" s="165">
        <v>853</v>
      </c>
      <c r="B629" s="161" t="s">
        <v>343</v>
      </c>
      <c r="C629" s="164" t="s">
        <v>393</v>
      </c>
    </row>
    <row r="630" spans="1:3" x14ac:dyDescent="0.2">
      <c r="A630" s="165">
        <v>854</v>
      </c>
      <c r="B630" s="161" t="s">
        <v>343</v>
      </c>
      <c r="C630" s="164" t="s">
        <v>393</v>
      </c>
    </row>
    <row r="631" spans="1:3" x14ac:dyDescent="0.2">
      <c r="A631" s="165">
        <v>855</v>
      </c>
      <c r="B631" s="161" t="s">
        <v>343</v>
      </c>
      <c r="C631" s="164" t="s">
        <v>393</v>
      </c>
    </row>
    <row r="632" spans="1:3" x14ac:dyDescent="0.2">
      <c r="A632" s="165">
        <v>856</v>
      </c>
      <c r="B632" s="161" t="s">
        <v>343</v>
      </c>
      <c r="C632" s="164" t="s">
        <v>393</v>
      </c>
    </row>
    <row r="633" spans="1:3" x14ac:dyDescent="0.2">
      <c r="A633" s="165">
        <v>857</v>
      </c>
      <c r="B633" s="161" t="s">
        <v>343</v>
      </c>
      <c r="C633" s="164" t="s">
        <v>393</v>
      </c>
    </row>
    <row r="634" spans="1:3" x14ac:dyDescent="0.2">
      <c r="A634" s="165">
        <v>858</v>
      </c>
      <c r="B634" s="161" t="s">
        <v>343</v>
      </c>
      <c r="C634" s="164" t="s">
        <v>393</v>
      </c>
    </row>
    <row r="635" spans="1:3" x14ac:dyDescent="0.2">
      <c r="A635" s="165">
        <v>859</v>
      </c>
      <c r="B635" s="161" t="s">
        <v>343</v>
      </c>
      <c r="C635" s="164" t="s">
        <v>393</v>
      </c>
    </row>
    <row r="636" spans="1:3" x14ac:dyDescent="0.2">
      <c r="A636" s="165">
        <v>860</v>
      </c>
      <c r="B636" s="161" t="s">
        <v>343</v>
      </c>
      <c r="C636" s="164" t="s">
        <v>393</v>
      </c>
    </row>
    <row r="637" spans="1:3" x14ac:dyDescent="0.2">
      <c r="A637" s="165">
        <v>861</v>
      </c>
      <c r="B637" s="161" t="s">
        <v>343</v>
      </c>
      <c r="C637" s="164" t="s">
        <v>393</v>
      </c>
    </row>
    <row r="638" spans="1:3" x14ac:dyDescent="0.2">
      <c r="A638" s="165">
        <v>862</v>
      </c>
      <c r="B638" s="161" t="s">
        <v>343</v>
      </c>
      <c r="C638" s="164" t="s">
        <v>393</v>
      </c>
    </row>
    <row r="639" spans="1:3" x14ac:dyDescent="0.2">
      <c r="A639" s="165">
        <v>863</v>
      </c>
      <c r="B639" s="161" t="s">
        <v>343</v>
      </c>
      <c r="C639" s="164" t="s">
        <v>393</v>
      </c>
    </row>
    <row r="640" spans="1:3" x14ac:dyDescent="0.2">
      <c r="A640" s="165">
        <v>864</v>
      </c>
      <c r="B640" s="161" t="s">
        <v>343</v>
      </c>
      <c r="C640" s="164" t="s">
        <v>393</v>
      </c>
    </row>
    <row r="641" spans="1:3" x14ac:dyDescent="0.2">
      <c r="A641" s="165">
        <v>865</v>
      </c>
      <c r="B641" s="161" t="s">
        <v>343</v>
      </c>
      <c r="C641" s="164" t="s">
        <v>393</v>
      </c>
    </row>
    <row r="642" spans="1:3" x14ac:dyDescent="0.2">
      <c r="A642" s="165">
        <v>866</v>
      </c>
      <c r="B642" s="161" t="s">
        <v>344</v>
      </c>
      <c r="C642" s="164" t="s">
        <v>394</v>
      </c>
    </row>
    <row r="643" spans="1:3" x14ac:dyDescent="0.2">
      <c r="A643" s="165">
        <v>867</v>
      </c>
      <c r="B643" s="161" t="s">
        <v>343</v>
      </c>
      <c r="C643" s="164" t="s">
        <v>393</v>
      </c>
    </row>
    <row r="644" spans="1:3" x14ac:dyDescent="0.2">
      <c r="A644" s="165">
        <v>868</v>
      </c>
      <c r="B644" s="161" t="s">
        <v>344</v>
      </c>
      <c r="C644" s="164" t="s">
        <v>394</v>
      </c>
    </row>
    <row r="645" spans="1:3" x14ac:dyDescent="0.2">
      <c r="A645" s="165">
        <v>869</v>
      </c>
      <c r="B645" s="161" t="s">
        <v>343</v>
      </c>
      <c r="C645" s="164" t="s">
        <v>393</v>
      </c>
    </row>
    <row r="646" spans="1:3" x14ac:dyDescent="0.2">
      <c r="A646" s="165">
        <v>870</v>
      </c>
      <c r="B646" s="161" t="s">
        <v>344</v>
      </c>
      <c r="C646" s="164" t="s">
        <v>394</v>
      </c>
    </row>
    <row r="647" spans="1:3" x14ac:dyDescent="0.2">
      <c r="A647" s="165">
        <v>871</v>
      </c>
      <c r="B647" s="161" t="s">
        <v>343</v>
      </c>
      <c r="C647" s="164" t="s">
        <v>393</v>
      </c>
    </row>
    <row r="648" spans="1:3" x14ac:dyDescent="0.2">
      <c r="A648" s="165">
        <v>872</v>
      </c>
      <c r="B648" s="161" t="s">
        <v>344</v>
      </c>
      <c r="C648" s="164" t="s">
        <v>394</v>
      </c>
    </row>
    <row r="649" spans="1:3" x14ac:dyDescent="0.2">
      <c r="A649" s="165">
        <v>873</v>
      </c>
      <c r="B649" s="161" t="s">
        <v>343</v>
      </c>
      <c r="C649" s="164" t="s">
        <v>393</v>
      </c>
    </row>
    <row r="650" spans="1:3" x14ac:dyDescent="0.2">
      <c r="A650" s="165">
        <v>874</v>
      </c>
      <c r="B650" s="161" t="s">
        <v>344</v>
      </c>
      <c r="C650" s="164" t="s">
        <v>394</v>
      </c>
    </row>
    <row r="651" spans="1:3" x14ac:dyDescent="0.2">
      <c r="A651" s="165">
        <v>875</v>
      </c>
      <c r="B651" s="161" t="s">
        <v>343</v>
      </c>
      <c r="C651" s="164" t="s">
        <v>393</v>
      </c>
    </row>
    <row r="652" spans="1:3" x14ac:dyDescent="0.2">
      <c r="A652" s="165">
        <v>876</v>
      </c>
      <c r="B652" s="161" t="s">
        <v>344</v>
      </c>
      <c r="C652" s="164" t="s">
        <v>394</v>
      </c>
    </row>
    <row r="653" spans="1:3" x14ac:dyDescent="0.2">
      <c r="A653" s="165">
        <v>877</v>
      </c>
      <c r="B653" s="161" t="s">
        <v>343</v>
      </c>
      <c r="C653" s="164" t="s">
        <v>393</v>
      </c>
    </row>
    <row r="654" spans="1:3" x14ac:dyDescent="0.2">
      <c r="A654" s="165">
        <v>878</v>
      </c>
      <c r="B654" s="161" t="s">
        <v>344</v>
      </c>
      <c r="C654" s="164" t="s">
        <v>394</v>
      </c>
    </row>
    <row r="655" spans="1:3" x14ac:dyDescent="0.2">
      <c r="A655" s="165">
        <v>879</v>
      </c>
      <c r="B655" s="161" t="s">
        <v>343</v>
      </c>
      <c r="C655" s="164" t="s">
        <v>393</v>
      </c>
    </row>
    <row r="656" spans="1:3" x14ac:dyDescent="0.2">
      <c r="A656" s="165">
        <v>880</v>
      </c>
      <c r="B656" s="161" t="s">
        <v>344</v>
      </c>
      <c r="C656" s="164" t="s">
        <v>394</v>
      </c>
    </row>
    <row r="657" spans="1:3" x14ac:dyDescent="0.2">
      <c r="A657" s="165">
        <v>881</v>
      </c>
      <c r="B657" s="161" t="s">
        <v>343</v>
      </c>
      <c r="C657" s="164" t="s">
        <v>393</v>
      </c>
    </row>
    <row r="658" spans="1:3" x14ac:dyDescent="0.2">
      <c r="A658" s="165">
        <v>882</v>
      </c>
      <c r="B658" s="161" t="s">
        <v>344</v>
      </c>
      <c r="C658" s="164" t="s">
        <v>394</v>
      </c>
    </row>
    <row r="659" spans="1:3" x14ac:dyDescent="0.2">
      <c r="A659" s="165">
        <v>883</v>
      </c>
      <c r="B659" s="161" t="s">
        <v>343</v>
      </c>
      <c r="C659" s="164" t="s">
        <v>393</v>
      </c>
    </row>
    <row r="660" spans="1:3" x14ac:dyDescent="0.2">
      <c r="A660" s="165">
        <v>884</v>
      </c>
      <c r="B660" s="161" t="s">
        <v>344</v>
      </c>
      <c r="C660" s="164" t="s">
        <v>394</v>
      </c>
    </row>
    <row r="661" spans="1:3" x14ac:dyDescent="0.2">
      <c r="A661" s="165">
        <v>885</v>
      </c>
      <c r="B661" s="161" t="s">
        <v>343</v>
      </c>
      <c r="C661" s="164" t="s">
        <v>393</v>
      </c>
    </row>
    <row r="662" spans="1:3" x14ac:dyDescent="0.2">
      <c r="A662" s="165">
        <v>886</v>
      </c>
      <c r="B662" s="161" t="s">
        <v>344</v>
      </c>
      <c r="C662" s="164" t="s">
        <v>394</v>
      </c>
    </row>
    <row r="663" spans="1:3" x14ac:dyDescent="0.2">
      <c r="A663" s="165">
        <v>887</v>
      </c>
      <c r="B663" s="161" t="s">
        <v>343</v>
      </c>
      <c r="C663" s="164" t="s">
        <v>393</v>
      </c>
    </row>
    <row r="664" spans="1:3" x14ac:dyDescent="0.2">
      <c r="A664" s="165">
        <v>888</v>
      </c>
      <c r="B664" s="161" t="s">
        <v>344</v>
      </c>
      <c r="C664" s="164" t="s">
        <v>394</v>
      </c>
    </row>
    <row r="665" spans="1:3" x14ac:dyDescent="0.2">
      <c r="A665" s="165">
        <v>889</v>
      </c>
      <c r="B665" s="161" t="s">
        <v>343</v>
      </c>
      <c r="C665" s="164" t="s">
        <v>393</v>
      </c>
    </row>
    <row r="666" spans="1:3" x14ac:dyDescent="0.2">
      <c r="A666" s="165">
        <v>890</v>
      </c>
      <c r="B666" s="161" t="s">
        <v>344</v>
      </c>
      <c r="C666" s="164" t="s">
        <v>394</v>
      </c>
    </row>
    <row r="667" spans="1:3" x14ac:dyDescent="0.2">
      <c r="A667" s="165">
        <v>891</v>
      </c>
      <c r="B667" s="161" t="s">
        <v>344</v>
      </c>
      <c r="C667" s="164" t="s">
        <v>394</v>
      </c>
    </row>
    <row r="668" spans="1:3" x14ac:dyDescent="0.2">
      <c r="A668" s="165">
        <v>892</v>
      </c>
      <c r="B668" s="161" t="s">
        <v>344</v>
      </c>
      <c r="C668" s="164" t="s">
        <v>394</v>
      </c>
    </row>
    <row r="669" spans="1:3" x14ac:dyDescent="0.2">
      <c r="A669" s="165">
        <v>893</v>
      </c>
      <c r="B669" s="161" t="s">
        <v>344</v>
      </c>
      <c r="C669" s="164" t="s">
        <v>394</v>
      </c>
    </row>
    <row r="670" spans="1:3" x14ac:dyDescent="0.2">
      <c r="A670" s="165">
        <v>894</v>
      </c>
      <c r="B670" s="161" t="s">
        <v>302</v>
      </c>
      <c r="C670" s="164" t="s">
        <v>394</v>
      </c>
    </row>
    <row r="671" spans="1:3" x14ac:dyDescent="0.2">
      <c r="A671" s="165">
        <v>895</v>
      </c>
      <c r="B671" s="161" t="s">
        <v>302</v>
      </c>
      <c r="C671" s="164" t="s">
        <v>394</v>
      </c>
    </row>
    <row r="672" spans="1:3" x14ac:dyDescent="0.2">
      <c r="A672" s="165">
        <v>896</v>
      </c>
      <c r="B672" s="161" t="s">
        <v>302</v>
      </c>
      <c r="C672" s="164" t="s">
        <v>394</v>
      </c>
    </row>
    <row r="673" spans="1:3" x14ac:dyDescent="0.2">
      <c r="A673" s="165">
        <v>897</v>
      </c>
      <c r="B673" s="161" t="s">
        <v>344</v>
      </c>
      <c r="C673" s="164" t="s">
        <v>394</v>
      </c>
    </row>
    <row r="674" spans="1:3" x14ac:dyDescent="0.2">
      <c r="A674" s="165">
        <v>898</v>
      </c>
      <c r="B674" s="161" t="s">
        <v>344</v>
      </c>
      <c r="C674" s="164" t="s">
        <v>394</v>
      </c>
    </row>
    <row r="675" spans="1:3" x14ac:dyDescent="0.2">
      <c r="A675" s="165">
        <v>899</v>
      </c>
      <c r="B675" s="161" t="s">
        <v>345</v>
      </c>
      <c r="C675" s="164" t="s">
        <v>394</v>
      </c>
    </row>
    <row r="676" spans="1:3" x14ac:dyDescent="0.2">
      <c r="A676" s="165">
        <v>900</v>
      </c>
      <c r="B676" s="161" t="s">
        <v>345</v>
      </c>
      <c r="C676" s="164" t="s">
        <v>394</v>
      </c>
    </row>
    <row r="677" spans="1:3" x14ac:dyDescent="0.2">
      <c r="A677" s="165">
        <v>901</v>
      </c>
      <c r="B677" s="161" t="s">
        <v>345</v>
      </c>
      <c r="C677" s="164" t="s">
        <v>394</v>
      </c>
    </row>
    <row r="678" spans="1:3" x14ac:dyDescent="0.2">
      <c r="A678" s="165">
        <v>902</v>
      </c>
      <c r="B678" s="161" t="s">
        <v>345</v>
      </c>
      <c r="C678" s="164" t="s">
        <v>394</v>
      </c>
    </row>
    <row r="679" spans="1:3" x14ac:dyDescent="0.2">
      <c r="A679" s="165">
        <v>903</v>
      </c>
      <c r="B679" s="161" t="s">
        <v>345</v>
      </c>
      <c r="C679" s="164" t="s">
        <v>394</v>
      </c>
    </row>
    <row r="680" spans="1:3" x14ac:dyDescent="0.2">
      <c r="A680" s="165">
        <v>904</v>
      </c>
      <c r="B680" s="161" t="s">
        <v>346</v>
      </c>
      <c r="C680" s="164" t="s">
        <v>394</v>
      </c>
    </row>
    <row r="681" spans="1:3" x14ac:dyDescent="0.2">
      <c r="A681" s="165">
        <v>905</v>
      </c>
      <c r="B681" s="161" t="s">
        <v>346</v>
      </c>
      <c r="C681" s="164" t="s">
        <v>394</v>
      </c>
    </row>
    <row r="682" spans="1:3" x14ac:dyDescent="0.2">
      <c r="A682" s="165">
        <v>906</v>
      </c>
      <c r="B682" s="161" t="s">
        <v>346</v>
      </c>
      <c r="C682" s="164" t="s">
        <v>394</v>
      </c>
    </row>
    <row r="683" spans="1:3" x14ac:dyDescent="0.2">
      <c r="A683" s="165">
        <v>907</v>
      </c>
      <c r="B683" s="161" t="s">
        <v>347</v>
      </c>
      <c r="C683" s="164" t="s">
        <v>394</v>
      </c>
    </row>
    <row r="684" spans="1:3" x14ac:dyDescent="0.2">
      <c r="A684" s="165">
        <v>908</v>
      </c>
      <c r="B684" s="161" t="s">
        <v>347</v>
      </c>
      <c r="C684" s="164" t="s">
        <v>394</v>
      </c>
    </row>
    <row r="685" spans="1:3" x14ac:dyDescent="0.2">
      <c r="A685" s="165">
        <v>909</v>
      </c>
      <c r="B685" s="161" t="s">
        <v>347</v>
      </c>
      <c r="C685" s="164" t="s">
        <v>394</v>
      </c>
    </row>
    <row r="686" spans="1:3" x14ac:dyDescent="0.2">
      <c r="A686" s="165">
        <v>910</v>
      </c>
      <c r="B686" s="161" t="s">
        <v>347</v>
      </c>
      <c r="C686" s="164" t="s">
        <v>394</v>
      </c>
    </row>
    <row r="687" spans="1:3" x14ac:dyDescent="0.2">
      <c r="A687" s="165">
        <v>911</v>
      </c>
      <c r="B687" s="161" t="s">
        <v>347</v>
      </c>
      <c r="C687" s="164" t="s">
        <v>394</v>
      </c>
    </row>
    <row r="688" spans="1:3" x14ac:dyDescent="0.2">
      <c r="A688" s="165">
        <v>912</v>
      </c>
      <c r="B688" s="161" t="s">
        <v>347</v>
      </c>
      <c r="C688" s="164" t="s">
        <v>394</v>
      </c>
    </row>
    <row r="689" spans="1:3" x14ac:dyDescent="0.2">
      <c r="A689" s="165">
        <v>913</v>
      </c>
      <c r="B689" s="161" t="s">
        <v>347</v>
      </c>
      <c r="C689" s="164" t="s">
        <v>394</v>
      </c>
    </row>
    <row r="690" spans="1:3" x14ac:dyDescent="0.2">
      <c r="A690" s="165">
        <v>914</v>
      </c>
      <c r="B690" s="161" t="s">
        <v>348</v>
      </c>
      <c r="C690" s="164" t="s">
        <v>393</v>
      </c>
    </row>
    <row r="691" spans="1:3" x14ac:dyDescent="0.2">
      <c r="A691" s="165">
        <v>915</v>
      </c>
      <c r="B691" s="161" t="s">
        <v>302</v>
      </c>
      <c r="C691" s="164" t="s">
        <v>393</v>
      </c>
    </row>
    <row r="692" spans="1:3" x14ac:dyDescent="0.2">
      <c r="A692" s="165">
        <v>916</v>
      </c>
      <c r="B692" s="161" t="s">
        <v>302</v>
      </c>
      <c r="C692" s="164" t="s">
        <v>393</v>
      </c>
    </row>
    <row r="693" spans="1:3" x14ac:dyDescent="0.2">
      <c r="A693" s="165">
        <v>917</v>
      </c>
      <c r="B693" s="161" t="s">
        <v>302</v>
      </c>
      <c r="C693" s="164" t="s">
        <v>393</v>
      </c>
    </row>
    <row r="694" spans="1:3" x14ac:dyDescent="0.2">
      <c r="A694" s="165">
        <v>918</v>
      </c>
      <c r="B694" s="161" t="s">
        <v>238</v>
      </c>
      <c r="C694" s="164" t="s">
        <v>393</v>
      </c>
    </row>
    <row r="695" spans="1:3" x14ac:dyDescent="0.2">
      <c r="A695" s="165">
        <v>919</v>
      </c>
      <c r="B695" s="161" t="s">
        <v>349</v>
      </c>
      <c r="C695" s="164" t="s">
        <v>393</v>
      </c>
    </row>
    <row r="696" spans="1:3" x14ac:dyDescent="0.2">
      <c r="A696" s="165">
        <v>920</v>
      </c>
      <c r="B696" s="161" t="s">
        <v>349</v>
      </c>
      <c r="C696" s="164" t="s">
        <v>393</v>
      </c>
    </row>
    <row r="697" spans="1:3" x14ac:dyDescent="0.2">
      <c r="A697" s="165">
        <v>922</v>
      </c>
      <c r="B697" s="161" t="s">
        <v>261</v>
      </c>
      <c r="C697" s="164" t="s">
        <v>393</v>
      </c>
    </row>
    <row r="698" spans="1:3" x14ac:dyDescent="0.2">
      <c r="A698" s="165">
        <v>923</v>
      </c>
      <c r="B698" s="161" t="s">
        <v>261</v>
      </c>
      <c r="C698" s="164" t="s">
        <v>393</v>
      </c>
    </row>
    <row r="699" spans="1:3" x14ac:dyDescent="0.2">
      <c r="A699" s="165">
        <v>924</v>
      </c>
      <c r="B699" s="161" t="s">
        <v>261</v>
      </c>
      <c r="C699" s="164" t="s">
        <v>393</v>
      </c>
    </row>
    <row r="700" spans="1:3" x14ac:dyDescent="0.2">
      <c r="A700" s="165">
        <v>925</v>
      </c>
      <c r="B700" s="161" t="s">
        <v>350</v>
      </c>
      <c r="C700" s="164" t="s">
        <v>389</v>
      </c>
    </row>
    <row r="701" spans="1:3" x14ac:dyDescent="0.2">
      <c r="A701" s="165">
        <v>926</v>
      </c>
      <c r="B701" s="161" t="s">
        <v>291</v>
      </c>
      <c r="C701" s="164" t="s">
        <v>389</v>
      </c>
    </row>
    <row r="702" spans="1:3" x14ac:dyDescent="0.2">
      <c r="A702" s="165">
        <v>927</v>
      </c>
      <c r="B702" s="161" t="s">
        <v>293</v>
      </c>
      <c r="C702" s="164" t="s">
        <v>389</v>
      </c>
    </row>
    <row r="703" spans="1:3" x14ac:dyDescent="0.2">
      <c r="A703" s="165">
        <v>928</v>
      </c>
      <c r="B703" s="161" t="s">
        <v>292</v>
      </c>
      <c r="C703" s="164" t="s">
        <v>389</v>
      </c>
    </row>
    <row r="704" spans="1:3" x14ac:dyDescent="0.2">
      <c r="A704" s="165">
        <v>929</v>
      </c>
      <c r="B704" s="161" t="s">
        <v>345</v>
      </c>
      <c r="C704" s="164" t="s">
        <v>394</v>
      </c>
    </row>
    <row r="705" spans="1:3" x14ac:dyDescent="0.2">
      <c r="A705" s="165">
        <v>930</v>
      </c>
      <c r="B705" s="161" t="s">
        <v>345</v>
      </c>
      <c r="C705" s="164" t="s">
        <v>394</v>
      </c>
    </row>
    <row r="706" spans="1:3" x14ac:dyDescent="0.2">
      <c r="A706" s="165">
        <v>931</v>
      </c>
      <c r="B706" s="161" t="s">
        <v>345</v>
      </c>
      <c r="C706" s="164" t="s">
        <v>394</v>
      </c>
    </row>
    <row r="707" spans="1:3" x14ac:dyDescent="0.2">
      <c r="A707" s="165">
        <v>932</v>
      </c>
      <c r="B707" s="161" t="s">
        <v>351</v>
      </c>
      <c r="C707" s="164" t="s">
        <v>393</v>
      </c>
    </row>
    <row r="708" spans="1:3" x14ac:dyDescent="0.2">
      <c r="A708" s="165">
        <v>933</v>
      </c>
      <c r="B708" s="161" t="s">
        <v>343</v>
      </c>
      <c r="C708" s="164" t="s">
        <v>393</v>
      </c>
    </row>
    <row r="709" spans="1:3" x14ac:dyDescent="0.2">
      <c r="A709" s="165">
        <v>934</v>
      </c>
      <c r="B709" s="161" t="s">
        <v>344</v>
      </c>
      <c r="C709" s="164" t="s">
        <v>394</v>
      </c>
    </row>
    <row r="710" spans="1:3" x14ac:dyDescent="0.2">
      <c r="A710" s="165">
        <v>935</v>
      </c>
      <c r="B710" s="161" t="s">
        <v>352</v>
      </c>
      <c r="C710" s="164" t="s">
        <v>393</v>
      </c>
    </row>
    <row r="711" spans="1:3" x14ac:dyDescent="0.2">
      <c r="A711" s="165">
        <v>936</v>
      </c>
      <c r="B711" s="161" t="s">
        <v>352</v>
      </c>
      <c r="C711" s="164" t="s">
        <v>393</v>
      </c>
    </row>
    <row r="712" spans="1:3" x14ac:dyDescent="0.2">
      <c r="A712" s="165">
        <v>937</v>
      </c>
      <c r="B712" s="161" t="s">
        <v>352</v>
      </c>
      <c r="C712" s="164" t="s">
        <v>393</v>
      </c>
    </row>
    <row r="713" spans="1:3" x14ac:dyDescent="0.2">
      <c r="A713" s="165">
        <v>938</v>
      </c>
      <c r="B713" s="161" t="s">
        <v>352</v>
      </c>
      <c r="C713" s="164" t="s">
        <v>393</v>
      </c>
    </row>
    <row r="714" spans="1:3" x14ac:dyDescent="0.2">
      <c r="A714" s="165">
        <v>939</v>
      </c>
      <c r="B714" s="161" t="s">
        <v>352</v>
      </c>
      <c r="C714" s="164" t="s">
        <v>393</v>
      </c>
    </row>
    <row r="715" spans="1:3" x14ac:dyDescent="0.2">
      <c r="A715" s="165">
        <v>940</v>
      </c>
      <c r="B715" s="161" t="s">
        <v>353</v>
      </c>
      <c r="C715" s="164" t="s">
        <v>390</v>
      </c>
    </row>
    <row r="716" spans="1:3" x14ac:dyDescent="0.2">
      <c r="A716" s="165">
        <v>941</v>
      </c>
      <c r="B716" s="161" t="s">
        <v>354</v>
      </c>
      <c r="C716" s="164" t="s">
        <v>390</v>
      </c>
    </row>
    <row r="717" spans="1:3" x14ac:dyDescent="0.2">
      <c r="A717" s="165">
        <v>942</v>
      </c>
      <c r="B717" s="161" t="s">
        <v>207</v>
      </c>
      <c r="C717" s="164" t="s">
        <v>393</v>
      </c>
    </row>
    <row r="718" spans="1:3" x14ac:dyDescent="0.2">
      <c r="A718" s="165">
        <v>943</v>
      </c>
      <c r="B718" s="161" t="s">
        <v>198</v>
      </c>
      <c r="C718" s="164" t="s">
        <v>393</v>
      </c>
    </row>
    <row r="719" spans="1:3" x14ac:dyDescent="0.2">
      <c r="A719" s="165">
        <v>944</v>
      </c>
      <c r="B719" s="161" t="s">
        <v>198</v>
      </c>
      <c r="C719" s="164" t="s">
        <v>393</v>
      </c>
    </row>
    <row r="720" spans="1:3" x14ac:dyDescent="0.2">
      <c r="A720" s="165">
        <v>945</v>
      </c>
      <c r="B720" s="161" t="s">
        <v>198</v>
      </c>
      <c r="C720" s="164" t="s">
        <v>393</v>
      </c>
    </row>
    <row r="721" spans="1:3" x14ac:dyDescent="0.2">
      <c r="A721" s="165">
        <v>946</v>
      </c>
      <c r="B721" s="161" t="s">
        <v>198</v>
      </c>
      <c r="C721" s="164" t="s">
        <v>393</v>
      </c>
    </row>
    <row r="722" spans="1:3" x14ac:dyDescent="0.2">
      <c r="A722" s="165">
        <v>947</v>
      </c>
      <c r="B722" s="161" t="s">
        <v>355</v>
      </c>
      <c r="C722" s="164" t="s">
        <v>393</v>
      </c>
    </row>
    <row r="723" spans="1:3" x14ac:dyDescent="0.2">
      <c r="A723" s="165">
        <v>948</v>
      </c>
      <c r="B723" s="161" t="s">
        <v>356</v>
      </c>
      <c r="C723" s="164" t="s">
        <v>393</v>
      </c>
    </row>
    <row r="724" spans="1:3" x14ac:dyDescent="0.2">
      <c r="A724" s="165">
        <v>949</v>
      </c>
      <c r="B724" s="161" t="s">
        <v>357</v>
      </c>
      <c r="C724" s="164" t="s">
        <v>393</v>
      </c>
    </row>
    <row r="725" spans="1:3" x14ac:dyDescent="0.2">
      <c r="A725" s="165">
        <v>950</v>
      </c>
      <c r="B725" s="161" t="s">
        <v>358</v>
      </c>
      <c r="C725" s="164" t="s">
        <v>394</v>
      </c>
    </row>
    <row r="726" spans="1:3" x14ac:dyDescent="0.2">
      <c r="A726" s="165">
        <v>951</v>
      </c>
      <c r="B726" s="161" t="s">
        <v>359</v>
      </c>
      <c r="C726" s="164" t="s">
        <v>394</v>
      </c>
    </row>
    <row r="727" spans="1:3" x14ac:dyDescent="0.2">
      <c r="A727" s="165">
        <v>952</v>
      </c>
      <c r="B727" s="161" t="s">
        <v>360</v>
      </c>
      <c r="C727" s="164" t="s">
        <v>393</v>
      </c>
    </row>
    <row r="728" spans="1:3" x14ac:dyDescent="0.2">
      <c r="A728" s="165">
        <v>953</v>
      </c>
      <c r="B728" s="161" t="s">
        <v>361</v>
      </c>
      <c r="C728" s="164" t="s">
        <v>393</v>
      </c>
    </row>
    <row r="729" spans="1:3" x14ac:dyDescent="0.2">
      <c r="A729" s="165">
        <v>954</v>
      </c>
      <c r="B729" s="161" t="s">
        <v>362</v>
      </c>
      <c r="C729" s="164" t="s">
        <v>393</v>
      </c>
    </row>
    <row r="730" spans="1:3" x14ac:dyDescent="0.2">
      <c r="A730" s="165">
        <v>955</v>
      </c>
      <c r="B730" s="161" t="s">
        <v>363</v>
      </c>
      <c r="C730" s="164" t="s">
        <v>393</v>
      </c>
    </row>
    <row r="731" spans="1:3" x14ac:dyDescent="0.2">
      <c r="A731" s="165">
        <v>956</v>
      </c>
      <c r="B731" s="161" t="s">
        <v>364</v>
      </c>
      <c r="C731" s="164" t="s">
        <v>393</v>
      </c>
    </row>
    <row r="732" spans="1:3" x14ac:dyDescent="0.2">
      <c r="A732" s="165">
        <v>957</v>
      </c>
      <c r="B732" s="161" t="s">
        <v>365</v>
      </c>
      <c r="C732" s="164" t="s">
        <v>393</v>
      </c>
    </row>
    <row r="733" spans="1:3" x14ac:dyDescent="0.2">
      <c r="A733" s="165">
        <v>958</v>
      </c>
      <c r="B733" s="161" t="s">
        <v>366</v>
      </c>
      <c r="C733" s="164" t="s">
        <v>393</v>
      </c>
    </row>
    <row r="734" spans="1:3" x14ac:dyDescent="0.2">
      <c r="A734" s="165">
        <v>959</v>
      </c>
      <c r="B734" s="161" t="s">
        <v>367</v>
      </c>
      <c r="C734" s="164" t="s">
        <v>393</v>
      </c>
    </row>
    <row r="735" spans="1:3" x14ac:dyDescent="0.2">
      <c r="A735" s="165">
        <v>960</v>
      </c>
      <c r="B735" s="161" t="s">
        <v>368</v>
      </c>
      <c r="C735" s="164" t="s">
        <v>393</v>
      </c>
    </row>
    <row r="736" spans="1:3" x14ac:dyDescent="0.2">
      <c r="A736" s="165">
        <v>961</v>
      </c>
      <c r="B736" s="161" t="s">
        <v>369</v>
      </c>
      <c r="C736" s="164" t="s">
        <v>393</v>
      </c>
    </row>
    <row r="737" spans="1:3" x14ac:dyDescent="0.2">
      <c r="A737" s="165">
        <v>962</v>
      </c>
      <c r="B737" s="161" t="s">
        <v>370</v>
      </c>
      <c r="C737" s="164" t="s">
        <v>393</v>
      </c>
    </row>
    <row r="738" spans="1:3" x14ac:dyDescent="0.2">
      <c r="A738" s="165">
        <v>963</v>
      </c>
      <c r="B738" s="161" t="s">
        <v>371</v>
      </c>
      <c r="C738" s="164" t="s">
        <v>393</v>
      </c>
    </row>
    <row r="739" spans="1:3" x14ac:dyDescent="0.2">
      <c r="A739" s="165">
        <v>964</v>
      </c>
      <c r="B739" s="161" t="s">
        <v>372</v>
      </c>
      <c r="C739" s="164" t="s">
        <v>393</v>
      </c>
    </row>
    <row r="740" spans="1:3" x14ac:dyDescent="0.2">
      <c r="A740" s="165">
        <v>965</v>
      </c>
      <c r="B740" s="161" t="s">
        <v>373</v>
      </c>
      <c r="C740" s="164" t="s">
        <v>393</v>
      </c>
    </row>
    <row r="741" spans="1:3" x14ac:dyDescent="0.2">
      <c r="A741" s="165">
        <v>966</v>
      </c>
      <c r="B741" s="161" t="s">
        <v>218</v>
      </c>
      <c r="C741" s="164" t="s">
        <v>394</v>
      </c>
    </row>
    <row r="742" spans="1:3" x14ac:dyDescent="0.2">
      <c r="A742" s="165">
        <v>967</v>
      </c>
      <c r="B742" s="161" t="s">
        <v>230</v>
      </c>
      <c r="C742" s="164" t="s">
        <v>393</v>
      </c>
    </row>
    <row r="743" spans="1:3" x14ac:dyDescent="0.2">
      <c r="A743" s="165">
        <v>968</v>
      </c>
      <c r="B743" s="161" t="s">
        <v>230</v>
      </c>
      <c r="C743" s="164" t="s">
        <v>393</v>
      </c>
    </row>
    <row r="744" spans="1:3" x14ac:dyDescent="0.2">
      <c r="A744" s="165">
        <v>969</v>
      </c>
      <c r="B744" s="161" t="s">
        <v>373</v>
      </c>
      <c r="C744" s="164" t="s">
        <v>393</v>
      </c>
    </row>
    <row r="745" spans="1:3" x14ac:dyDescent="0.2">
      <c r="A745" s="165">
        <v>970</v>
      </c>
      <c r="B745" s="161" t="s">
        <v>186</v>
      </c>
      <c r="C745" s="164" t="s">
        <v>393</v>
      </c>
    </row>
    <row r="746" spans="1:3" x14ac:dyDescent="0.2">
      <c r="A746" s="165">
        <v>971</v>
      </c>
      <c r="B746" s="161" t="s">
        <v>374</v>
      </c>
      <c r="C746" s="164" t="s">
        <v>393</v>
      </c>
    </row>
    <row r="747" spans="1:3" x14ac:dyDescent="0.2">
      <c r="A747" s="165">
        <v>972</v>
      </c>
      <c r="B747" s="161" t="s">
        <v>375</v>
      </c>
      <c r="C747" s="164" t="s">
        <v>393</v>
      </c>
    </row>
    <row r="748" spans="1:3" x14ac:dyDescent="0.2">
      <c r="A748" s="165">
        <v>973</v>
      </c>
      <c r="B748" s="161" t="s">
        <v>228</v>
      </c>
      <c r="C748" s="164" t="s">
        <v>393</v>
      </c>
    </row>
    <row r="749" spans="1:3" x14ac:dyDescent="0.2">
      <c r="A749" s="165">
        <v>974</v>
      </c>
      <c r="B749" s="161" t="s">
        <v>254</v>
      </c>
      <c r="C749" s="164" t="s">
        <v>393</v>
      </c>
    </row>
    <row r="750" spans="1:3" x14ac:dyDescent="0.2">
      <c r="A750" s="165">
        <v>975</v>
      </c>
      <c r="B750" s="161" t="s">
        <v>376</v>
      </c>
      <c r="C750" s="164" t="s">
        <v>393</v>
      </c>
    </row>
    <row r="751" spans="1:3" x14ac:dyDescent="0.2">
      <c r="A751" s="165">
        <v>976</v>
      </c>
      <c r="B751" s="161" t="s">
        <v>377</v>
      </c>
      <c r="C751" s="164" t="s">
        <v>393</v>
      </c>
    </row>
    <row r="752" spans="1:3" x14ac:dyDescent="0.2">
      <c r="A752" s="165">
        <v>978</v>
      </c>
      <c r="B752" s="161" t="s">
        <v>212</v>
      </c>
      <c r="C752" s="164" t="s">
        <v>394</v>
      </c>
    </row>
    <row r="753" spans="1:3" x14ac:dyDescent="0.2">
      <c r="A753" s="165">
        <v>979</v>
      </c>
      <c r="B753" s="161" t="s">
        <v>251</v>
      </c>
      <c r="C753" s="164" t="s">
        <v>394</v>
      </c>
    </row>
    <row r="754" spans="1:3" x14ac:dyDescent="0.2">
      <c r="A754" s="165">
        <v>980</v>
      </c>
      <c r="B754" s="161" t="s">
        <v>378</v>
      </c>
      <c r="C754" s="164" t="s">
        <v>393</v>
      </c>
    </row>
    <row r="755" spans="1:3" x14ac:dyDescent="0.2">
      <c r="A755" s="165">
        <v>981</v>
      </c>
      <c r="B755" s="161" t="s">
        <v>379</v>
      </c>
      <c r="C755" s="164" t="s">
        <v>394</v>
      </c>
    </row>
    <row r="756" spans="1:3" x14ac:dyDescent="0.2">
      <c r="A756" s="165">
        <v>982</v>
      </c>
      <c r="B756" s="161" t="s">
        <v>380</v>
      </c>
      <c r="C756" s="164" t="s">
        <v>393</v>
      </c>
    </row>
    <row r="757" spans="1:3" x14ac:dyDescent="0.2">
      <c r="A757" s="165">
        <v>983</v>
      </c>
      <c r="B757" s="161" t="s">
        <v>381</v>
      </c>
      <c r="C757" s="164" t="s">
        <v>393</v>
      </c>
    </row>
    <row r="758" spans="1:3" x14ac:dyDescent="0.2">
      <c r="A758" s="165">
        <v>984</v>
      </c>
      <c r="B758" s="161" t="s">
        <v>382</v>
      </c>
      <c r="C758" s="164" t="s">
        <v>393</v>
      </c>
    </row>
    <row r="759" spans="1:3" x14ac:dyDescent="0.2">
      <c r="A759" s="165">
        <v>985</v>
      </c>
      <c r="B759" s="161" t="s">
        <v>383</v>
      </c>
      <c r="C759" s="164" t="s">
        <v>393</v>
      </c>
    </row>
    <row r="760" spans="1:3" x14ac:dyDescent="0.2">
      <c r="A760" s="165">
        <v>989</v>
      </c>
      <c r="B760" s="161" t="s">
        <v>267</v>
      </c>
      <c r="C760" s="164" t="s">
        <v>393</v>
      </c>
    </row>
    <row r="761" spans="1:3" x14ac:dyDescent="0.2">
      <c r="A761" s="165">
        <v>990</v>
      </c>
      <c r="B761" s="161" t="s">
        <v>268</v>
      </c>
      <c r="C761" s="164" t="s">
        <v>394</v>
      </c>
    </row>
    <row r="762" spans="1:3" x14ac:dyDescent="0.2">
      <c r="A762" s="165">
        <v>991</v>
      </c>
      <c r="B762" s="161" t="s">
        <v>218</v>
      </c>
      <c r="C762" s="164" t="s">
        <v>394</v>
      </c>
    </row>
    <row r="763" spans="1:3" x14ac:dyDescent="0.2">
      <c r="A763" s="165">
        <v>996</v>
      </c>
      <c r="B763" s="161" t="s">
        <v>297</v>
      </c>
      <c r="C763" s="164" t="s">
        <v>393</v>
      </c>
    </row>
    <row r="764" spans="1:3" x14ac:dyDescent="0.2">
      <c r="A764" s="165">
        <v>997</v>
      </c>
      <c r="B764" s="161" t="s">
        <v>384</v>
      </c>
      <c r="C764" s="164" t="s">
        <v>393</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7" fitToHeight="0" orientation="portrait" r:id="rId1"/>
  <headerFooter differentFirst="1" scaleWithDoc="0">
    <oddFooter>&amp;C&amp;P of &amp;N</oddFooter>
    <firstHeader>&amp;LSSC TPP Unit Rate Lookup Table</firstHeader>
    <firstFooter>&amp;C&amp;P of &amp;N</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23"/>
  <sheetViews>
    <sheetView zoomScaleNormal="100" workbookViewId="0"/>
  </sheetViews>
  <sheetFormatPr defaultRowHeight="12.75" x14ac:dyDescent="0.2"/>
  <cols>
    <col min="1" max="1" width="32.140625" bestFit="1" customWidth="1"/>
    <col min="2" max="2" width="11.85546875" bestFit="1" customWidth="1"/>
    <col min="3" max="3" width="6.42578125" customWidth="1"/>
    <col min="4" max="4" width="16.42578125" customWidth="1"/>
    <col min="5" max="5" width="16.140625" bestFit="1" customWidth="1"/>
    <col min="6" max="9" width="14.5703125" customWidth="1"/>
  </cols>
  <sheetData>
    <row r="1" spans="1:9" x14ac:dyDescent="0.2">
      <c r="A1" s="158" t="s">
        <v>16</v>
      </c>
      <c r="B1" s="158"/>
    </row>
    <row r="2" spans="1:9" ht="36.75" customHeight="1" x14ac:dyDescent="0.2">
      <c r="A2" s="280" t="str">
        <f>Overview!B4&amp; " - Effective from "&amp;Overview!C4&amp;" - "&amp;Overview!E4&amp;" Residual Charging Bands"</f>
        <v>London Power Networks - Effective from 2026/27 - Final Residual Charging Bands</v>
      </c>
      <c r="B2" s="281"/>
      <c r="C2" s="281"/>
      <c r="D2" s="281"/>
      <c r="E2" s="281"/>
      <c r="F2" s="281"/>
      <c r="G2" s="281"/>
      <c r="H2" s="281"/>
      <c r="I2" s="281"/>
    </row>
    <row r="4" spans="1:9" ht="63.75" x14ac:dyDescent="0.2">
      <c r="A4" s="179" t="s">
        <v>566</v>
      </c>
      <c r="B4" s="179" t="s">
        <v>562</v>
      </c>
      <c r="C4" s="179" t="s">
        <v>567</v>
      </c>
      <c r="D4" s="179" t="s">
        <v>571</v>
      </c>
      <c r="E4" s="179" t="s">
        <v>572</v>
      </c>
      <c r="F4" s="207" t="s">
        <v>997</v>
      </c>
      <c r="G4" s="207" t="s">
        <v>998</v>
      </c>
      <c r="H4" s="207" t="s">
        <v>999</v>
      </c>
      <c r="I4" s="207" t="s">
        <v>1000</v>
      </c>
    </row>
    <row r="5" spans="1:9" ht="15" customHeight="1" x14ac:dyDescent="0.2">
      <c r="A5" s="180" t="s">
        <v>129</v>
      </c>
      <c r="B5" s="181" t="s">
        <v>564</v>
      </c>
      <c r="C5" s="181" t="s">
        <v>565</v>
      </c>
      <c r="D5" s="184"/>
      <c r="E5" s="184"/>
      <c r="F5" s="208">
        <v>-5.4534329225903218</v>
      </c>
      <c r="G5" s="209">
        <v>-0.27157091712308867</v>
      </c>
      <c r="H5" s="209">
        <v>-0.27157091712308867</v>
      </c>
      <c r="I5" s="209">
        <v>-6.3840280542239614E-2</v>
      </c>
    </row>
    <row r="6" spans="1:9" ht="15" customHeight="1" x14ac:dyDescent="0.2">
      <c r="A6" s="282" t="s">
        <v>574</v>
      </c>
      <c r="B6" s="181">
        <v>1</v>
      </c>
      <c r="C6" s="181" t="s">
        <v>568</v>
      </c>
      <c r="D6" s="185">
        <v>0</v>
      </c>
      <c r="E6" s="185">
        <v>3986</v>
      </c>
      <c r="F6" s="208">
        <v>-5.8665310291495345</v>
      </c>
      <c r="G6" s="209">
        <v>-0.13877387348538567</v>
      </c>
      <c r="H6" s="209">
        <v>-0.13877387348538567</v>
      </c>
      <c r="I6" s="209">
        <v>-5.6503533319151089E-2</v>
      </c>
    </row>
    <row r="7" spans="1:9" ht="15" customHeight="1" x14ac:dyDescent="0.2">
      <c r="A7" s="283"/>
      <c r="B7" s="181">
        <v>2</v>
      </c>
      <c r="C7" s="181" t="s">
        <v>568</v>
      </c>
      <c r="D7" s="185">
        <v>3986</v>
      </c>
      <c r="E7" s="185">
        <v>13677</v>
      </c>
      <c r="F7" s="208">
        <v>-5.8665310291495345</v>
      </c>
      <c r="G7" s="209">
        <v>-1.364688511633545</v>
      </c>
      <c r="H7" s="209">
        <v>-0.67340318474708249</v>
      </c>
      <c r="I7" s="209">
        <v>-5.6503533319151089E-2</v>
      </c>
    </row>
    <row r="8" spans="1:9" ht="15" customHeight="1" x14ac:dyDescent="0.2">
      <c r="A8" s="283"/>
      <c r="B8" s="181">
        <v>3</v>
      </c>
      <c r="C8" s="181" t="s">
        <v>568</v>
      </c>
      <c r="D8" s="185">
        <v>13677</v>
      </c>
      <c r="E8" s="185">
        <v>27543</v>
      </c>
      <c r="F8" s="208">
        <v>-5.8665310291495345</v>
      </c>
      <c r="G8" s="209">
        <v>-1.889346522669257</v>
      </c>
      <c r="H8" s="209">
        <v>-0.67340318474708249</v>
      </c>
      <c r="I8" s="209">
        <v>-5.6503533319151089E-2</v>
      </c>
    </row>
    <row r="9" spans="1:9" ht="15" customHeight="1" x14ac:dyDescent="0.2">
      <c r="A9" s="284"/>
      <c r="B9" s="181">
        <v>4</v>
      </c>
      <c r="C9" s="181" t="s">
        <v>568</v>
      </c>
      <c r="D9" s="185">
        <v>27543</v>
      </c>
      <c r="E9" s="185" t="s">
        <v>570</v>
      </c>
      <c r="F9" s="208">
        <v>-5.8665310291495345</v>
      </c>
      <c r="G9" s="209">
        <v>-2.2458205912363738</v>
      </c>
      <c r="H9" s="209">
        <v>-0.67340318474708249</v>
      </c>
      <c r="I9" s="209">
        <v>-5.6503533319151089E-2</v>
      </c>
    </row>
    <row r="10" spans="1:9" ht="15" customHeight="1" x14ac:dyDescent="0.2">
      <c r="A10" s="282" t="s">
        <v>577</v>
      </c>
      <c r="B10" s="181">
        <v>1</v>
      </c>
      <c r="C10" s="181" t="s">
        <v>569</v>
      </c>
      <c r="D10" s="185">
        <v>0</v>
      </c>
      <c r="E10" s="185">
        <v>90</v>
      </c>
      <c r="F10" s="208">
        <v>-11.911257860942461</v>
      </c>
      <c r="G10" s="209">
        <v>-2.9694503029569441</v>
      </c>
      <c r="H10" s="209">
        <v>-0.36176112054055903</v>
      </c>
      <c r="I10" s="209">
        <v>-1.1583667809271605E-2</v>
      </c>
    </row>
    <row r="11" spans="1:9" ht="15" customHeight="1" x14ac:dyDescent="0.2">
      <c r="A11" s="283"/>
      <c r="B11" s="181">
        <v>2</v>
      </c>
      <c r="C11" s="181" t="s">
        <v>569</v>
      </c>
      <c r="D11" s="185">
        <v>90</v>
      </c>
      <c r="E11" s="185">
        <v>150</v>
      </c>
      <c r="F11" s="208">
        <v>-11.911257860942461</v>
      </c>
      <c r="G11" s="209">
        <v>-3.025371194194058</v>
      </c>
      <c r="H11" s="209">
        <v>-0.36176112054055903</v>
      </c>
      <c r="I11" s="209">
        <v>-1.1583667809271605E-2</v>
      </c>
    </row>
    <row r="12" spans="1:9" ht="15" customHeight="1" x14ac:dyDescent="0.2">
      <c r="A12" s="283"/>
      <c r="B12" s="181">
        <v>3</v>
      </c>
      <c r="C12" s="181" t="s">
        <v>569</v>
      </c>
      <c r="D12" s="185">
        <v>150</v>
      </c>
      <c r="E12" s="185">
        <v>250</v>
      </c>
      <c r="F12" s="208">
        <v>-11.911257860942461</v>
      </c>
      <c r="G12" s="209">
        <v>-3.0877108023538291</v>
      </c>
      <c r="H12" s="209">
        <v>-0.36176112054055903</v>
      </c>
      <c r="I12" s="209">
        <v>-1.1583667809271605E-2</v>
      </c>
    </row>
    <row r="13" spans="1:9" ht="15" customHeight="1" x14ac:dyDescent="0.2">
      <c r="A13" s="284"/>
      <c r="B13" s="181">
        <v>4</v>
      </c>
      <c r="C13" s="181" t="s">
        <v>569</v>
      </c>
      <c r="D13" s="185">
        <v>250</v>
      </c>
      <c r="E13" s="185" t="s">
        <v>570</v>
      </c>
      <c r="F13" s="208">
        <v>-11.911257860942461</v>
      </c>
      <c r="G13" s="209">
        <v>-3.156331777755641</v>
      </c>
      <c r="H13" s="209">
        <v>-0.36176112054055903</v>
      </c>
      <c r="I13" s="209">
        <v>-1.1583667809271605E-2</v>
      </c>
    </row>
    <row r="14" spans="1:9" ht="15" customHeight="1" x14ac:dyDescent="0.2">
      <c r="A14" s="282" t="s">
        <v>576</v>
      </c>
      <c r="B14" s="181">
        <v>1</v>
      </c>
      <c r="C14" s="181" t="s">
        <v>569</v>
      </c>
      <c r="D14" s="185">
        <v>0</v>
      </c>
      <c r="E14" s="185">
        <v>500</v>
      </c>
      <c r="F14" s="208">
        <v>-120.55281996198789</v>
      </c>
      <c r="G14" s="209">
        <v>-3.209999763079276</v>
      </c>
      <c r="H14" s="209">
        <v>-0.26201843185181622</v>
      </c>
      <c r="I14" s="209">
        <v>-8.0955282394159778E-3</v>
      </c>
    </row>
    <row r="15" spans="1:9" ht="15" customHeight="1" x14ac:dyDescent="0.2">
      <c r="A15" s="283"/>
      <c r="B15" s="181">
        <v>2</v>
      </c>
      <c r="C15" s="181" t="s">
        <v>569</v>
      </c>
      <c r="D15" s="185">
        <v>500</v>
      </c>
      <c r="E15" s="185">
        <v>1100</v>
      </c>
      <c r="F15" s="208">
        <v>-120.55281996198789</v>
      </c>
      <c r="G15" s="209">
        <v>-3.4308857895950795</v>
      </c>
      <c r="H15" s="209">
        <v>-0.26201843185181622</v>
      </c>
      <c r="I15" s="209">
        <v>-8.0955282394159778E-3</v>
      </c>
    </row>
    <row r="16" spans="1:9" ht="15" customHeight="1" x14ac:dyDescent="0.2">
      <c r="A16" s="283"/>
      <c r="B16" s="181">
        <v>3</v>
      </c>
      <c r="C16" s="181" t="s">
        <v>569</v>
      </c>
      <c r="D16" s="185">
        <v>1100</v>
      </c>
      <c r="E16" s="185">
        <v>2000</v>
      </c>
      <c r="F16" s="208">
        <v>-120.55281996198789</v>
      </c>
      <c r="G16" s="209">
        <v>-3.3359006412552907</v>
      </c>
      <c r="H16" s="209">
        <v>-0.26201843185181622</v>
      </c>
      <c r="I16" s="209">
        <v>-8.0955282394159778E-3</v>
      </c>
    </row>
    <row r="17" spans="1:9" ht="15" customHeight="1" x14ac:dyDescent="0.2">
      <c r="A17" s="284"/>
      <c r="B17" s="181">
        <v>4</v>
      </c>
      <c r="C17" s="181" t="s">
        <v>569</v>
      </c>
      <c r="D17" s="185">
        <v>2000</v>
      </c>
      <c r="E17" s="185" t="s">
        <v>570</v>
      </c>
      <c r="F17" s="208">
        <v>-120.55281996198789</v>
      </c>
      <c r="G17" s="209">
        <v>-3.4183317416980601</v>
      </c>
      <c r="H17" s="209">
        <v>-0.26201843185181622</v>
      </c>
      <c r="I17" s="209">
        <v>-8.0955282394159778E-3</v>
      </c>
    </row>
    <row r="18" spans="1:9" ht="15" customHeight="1" x14ac:dyDescent="0.2">
      <c r="A18" s="285" t="s">
        <v>575</v>
      </c>
      <c r="B18" s="181">
        <v>1</v>
      </c>
      <c r="C18" s="181" t="s">
        <v>569</v>
      </c>
      <c r="D18" s="185">
        <v>0</v>
      </c>
      <c r="E18" s="185">
        <v>3500</v>
      </c>
      <c r="F18" s="208">
        <v>942.57820873630033</v>
      </c>
      <c r="G18" s="208"/>
      <c r="H18" s="209"/>
      <c r="I18" s="209"/>
    </row>
    <row r="19" spans="1:9" ht="15" customHeight="1" x14ac:dyDescent="0.2">
      <c r="A19" s="286"/>
      <c r="B19" s="181">
        <v>2</v>
      </c>
      <c r="C19" s="181" t="s">
        <v>569</v>
      </c>
      <c r="D19" s="185">
        <v>3500</v>
      </c>
      <c r="E19" s="185">
        <v>11000</v>
      </c>
      <c r="F19" s="208">
        <v>8702.1225866951208</v>
      </c>
      <c r="G19" s="208"/>
      <c r="H19" s="209"/>
      <c r="I19" s="209"/>
    </row>
    <row r="20" spans="1:9" ht="15" customHeight="1" x14ac:dyDescent="0.2">
      <c r="A20" s="286"/>
      <c r="B20" s="181">
        <v>3</v>
      </c>
      <c r="C20" s="181" t="s">
        <v>569</v>
      </c>
      <c r="D20" s="185">
        <v>11000</v>
      </c>
      <c r="E20" s="185">
        <v>20000</v>
      </c>
      <c r="F20" s="208">
        <v>25455.915320199707</v>
      </c>
      <c r="G20" s="208"/>
      <c r="H20" s="209"/>
      <c r="I20" s="209"/>
    </row>
    <row r="21" spans="1:9" ht="15" customHeight="1" x14ac:dyDescent="0.2">
      <c r="A21" s="287"/>
      <c r="B21" s="181">
        <v>4</v>
      </c>
      <c r="C21" s="181" t="s">
        <v>569</v>
      </c>
      <c r="D21" s="185">
        <v>20000</v>
      </c>
      <c r="E21" s="185" t="s">
        <v>570</v>
      </c>
      <c r="F21" s="208">
        <v>53850.230385512958</v>
      </c>
      <c r="G21" s="208"/>
      <c r="H21" s="209"/>
      <c r="I21" s="209"/>
    </row>
    <row r="22" spans="1:9" x14ac:dyDescent="0.2">
      <c r="A22" t="s">
        <v>573</v>
      </c>
    </row>
    <row r="23" spans="1:9" ht="28.5" customHeight="1" x14ac:dyDescent="0.2">
      <c r="A23" s="279" t="s">
        <v>1001</v>
      </c>
      <c r="B23" s="279"/>
      <c r="C23" s="279"/>
      <c r="D23" s="279"/>
      <c r="E23" s="279"/>
      <c r="F23" s="279"/>
      <c r="G23" s="279"/>
      <c r="H23" s="279"/>
      <c r="I23" s="279"/>
    </row>
  </sheetData>
  <mergeCells count="6">
    <mergeCell ref="A23:I23"/>
    <mergeCell ref="A2:I2"/>
    <mergeCell ref="A10:A13"/>
    <mergeCell ref="A14:A17"/>
    <mergeCell ref="A18:A21"/>
    <mergeCell ref="A6:A9"/>
  </mergeCells>
  <hyperlinks>
    <hyperlink ref="A1" location="Overview!A1" display="Back to Overview" xr:uid="{00000000-0004-0000-0C00-000000000000}"/>
  </hyperlinks>
  <pageMargins left="0.7" right="0.7" top="0.75" bottom="0.75" header="0.3" footer="0.3"/>
  <pageSetup paperSize="9" scale="6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41"/>
  <sheetViews>
    <sheetView showGridLines="0" zoomScaleNormal="100" workbookViewId="0"/>
  </sheetViews>
  <sheetFormatPr defaultRowHeight="12.75" x14ac:dyDescent="0.2"/>
  <cols>
    <col min="1" max="1" width="44.85546875" customWidth="1"/>
    <col min="2" max="2" width="38.28515625" customWidth="1"/>
  </cols>
  <sheetData>
    <row r="1" spans="1:2" x14ac:dyDescent="0.2">
      <c r="A1" s="158" t="s">
        <v>16</v>
      </c>
    </row>
    <row r="2" spans="1:2" ht="33" customHeight="1" x14ac:dyDescent="0.2">
      <c r="A2" s="251" t="str">
        <f>Overview!C4&amp;" - Effective from "&amp;Overview!D4&amp;" - "&amp;Overview!F4&amp;" TNUoS Mapping"</f>
        <v>2026/27 - Effective from 1 April 2026 -  TNUoS Mapping</v>
      </c>
      <c r="B2" s="253"/>
    </row>
    <row r="3" spans="1:2" ht="8.25" customHeight="1" x14ac:dyDescent="0.2"/>
    <row r="4" spans="1:2" ht="20.25" customHeight="1" x14ac:dyDescent="0.2">
      <c r="A4" s="179" t="s">
        <v>633</v>
      </c>
      <c r="B4" s="179" t="s">
        <v>634</v>
      </c>
    </row>
    <row r="5" spans="1:2" ht="15.75" customHeight="1" x14ac:dyDescent="0.2">
      <c r="A5" s="192" t="s">
        <v>632</v>
      </c>
      <c r="B5" s="192" t="s">
        <v>635</v>
      </c>
    </row>
    <row r="6" spans="1:2" ht="15.75" customHeight="1" x14ac:dyDescent="0.2">
      <c r="A6" s="193" t="s">
        <v>449</v>
      </c>
      <c r="B6" s="193" t="s">
        <v>636</v>
      </c>
    </row>
    <row r="7" spans="1:2" ht="15.75" customHeight="1" x14ac:dyDescent="0.2">
      <c r="A7" s="193" t="s">
        <v>579</v>
      </c>
      <c r="B7" s="193" t="str">
        <f>$B$6</f>
        <v>n/a (Non-Final Demand Site)</v>
      </c>
    </row>
    <row r="8" spans="1:2" ht="15.75" customHeight="1" x14ac:dyDescent="0.2">
      <c r="A8" s="192" t="s">
        <v>580</v>
      </c>
      <c r="B8" s="192" t="s">
        <v>637</v>
      </c>
    </row>
    <row r="9" spans="1:2" ht="15.75" customHeight="1" x14ac:dyDescent="0.2">
      <c r="A9" s="192" t="s">
        <v>581</v>
      </c>
      <c r="B9" s="192" t="s">
        <v>638</v>
      </c>
    </row>
    <row r="10" spans="1:2" ht="15.75" customHeight="1" x14ac:dyDescent="0.2">
      <c r="A10" s="192" t="s">
        <v>582</v>
      </c>
      <c r="B10" s="192" t="s">
        <v>639</v>
      </c>
    </row>
    <row r="11" spans="1:2" ht="15.75" customHeight="1" x14ac:dyDescent="0.2">
      <c r="A11" s="192" t="s">
        <v>583</v>
      </c>
      <c r="B11" s="192" t="s">
        <v>640</v>
      </c>
    </row>
    <row r="12" spans="1:2" ht="15.75" customHeight="1" x14ac:dyDescent="0.2">
      <c r="A12" s="193" t="s">
        <v>130</v>
      </c>
      <c r="B12" s="193" t="str">
        <f t="shared" ref="B12:B13" si="0">$B$6</f>
        <v>n/a (Non-Final Demand Site)</v>
      </c>
    </row>
    <row r="13" spans="1:2" ht="15.75" customHeight="1" x14ac:dyDescent="0.2">
      <c r="A13" s="193" t="s">
        <v>450</v>
      </c>
      <c r="B13" s="193" t="str">
        <f t="shared" si="0"/>
        <v>n/a (Non-Final Demand Site)</v>
      </c>
    </row>
    <row r="14" spans="1:2" ht="15.75" customHeight="1" x14ac:dyDescent="0.2">
      <c r="A14" s="192" t="s">
        <v>451</v>
      </c>
      <c r="B14" s="192" t="s">
        <v>641</v>
      </c>
    </row>
    <row r="15" spans="1:2" ht="15.75" customHeight="1" x14ac:dyDescent="0.2">
      <c r="A15" s="192" t="s">
        <v>452</v>
      </c>
      <c r="B15" s="192" t="s">
        <v>642</v>
      </c>
    </row>
    <row r="16" spans="1:2" ht="15.75" customHeight="1" x14ac:dyDescent="0.2">
      <c r="A16" s="192" t="s">
        <v>453</v>
      </c>
      <c r="B16" s="192" t="s">
        <v>643</v>
      </c>
    </row>
    <row r="17" spans="1:2" ht="15.75" customHeight="1" x14ac:dyDescent="0.2">
      <c r="A17" s="192" t="s">
        <v>454</v>
      </c>
      <c r="B17" s="192" t="s">
        <v>644</v>
      </c>
    </row>
    <row r="18" spans="1:2" ht="15.75" customHeight="1" x14ac:dyDescent="0.2">
      <c r="A18" s="193" t="s">
        <v>455</v>
      </c>
      <c r="B18" s="193" t="str">
        <f>$B$6</f>
        <v>n/a (Non-Final Demand Site)</v>
      </c>
    </row>
    <row r="19" spans="1:2" ht="15.75" customHeight="1" x14ac:dyDescent="0.2">
      <c r="A19" s="192" t="s">
        <v>456</v>
      </c>
      <c r="B19" s="192" t="s">
        <v>641</v>
      </c>
    </row>
    <row r="20" spans="1:2" ht="15.75" customHeight="1" x14ac:dyDescent="0.2">
      <c r="A20" s="192" t="s">
        <v>457</v>
      </c>
      <c r="B20" s="192" t="s">
        <v>642</v>
      </c>
    </row>
    <row r="21" spans="1:2" ht="15.75" customHeight="1" x14ac:dyDescent="0.2">
      <c r="A21" s="192" t="s">
        <v>458</v>
      </c>
      <c r="B21" s="192" t="s">
        <v>643</v>
      </c>
    </row>
    <row r="22" spans="1:2" ht="15.75" customHeight="1" x14ac:dyDescent="0.2">
      <c r="A22" s="192" t="s">
        <v>459</v>
      </c>
      <c r="B22" s="192" t="s">
        <v>644</v>
      </c>
    </row>
    <row r="23" spans="1:2" ht="15.75" customHeight="1" x14ac:dyDescent="0.2">
      <c r="A23" s="193" t="s">
        <v>460</v>
      </c>
      <c r="B23" s="193" t="str">
        <f>$B$6</f>
        <v>n/a (Non-Final Demand Site)</v>
      </c>
    </row>
    <row r="24" spans="1:2" ht="15.75" customHeight="1" x14ac:dyDescent="0.2">
      <c r="A24" s="192" t="s">
        <v>461</v>
      </c>
      <c r="B24" s="192" t="s">
        <v>645</v>
      </c>
    </row>
    <row r="25" spans="1:2" ht="15.75" customHeight="1" x14ac:dyDescent="0.2">
      <c r="A25" s="192" t="s">
        <v>462</v>
      </c>
      <c r="B25" s="192" t="s">
        <v>646</v>
      </c>
    </row>
    <row r="26" spans="1:2" ht="15.75" customHeight="1" x14ac:dyDescent="0.2">
      <c r="A26" s="192" t="s">
        <v>463</v>
      </c>
      <c r="B26" s="192" t="s">
        <v>647</v>
      </c>
    </row>
    <row r="27" spans="1:2" ht="15.75" customHeight="1" x14ac:dyDescent="0.2">
      <c r="A27" s="192" t="s">
        <v>464</v>
      </c>
      <c r="B27" s="192" t="s">
        <v>648</v>
      </c>
    </row>
    <row r="28" spans="1:2" ht="15.75" customHeight="1" x14ac:dyDescent="0.2">
      <c r="A28" s="193" t="s">
        <v>131</v>
      </c>
      <c r="B28" s="193" t="s">
        <v>649</v>
      </c>
    </row>
    <row r="29" spans="1:2" ht="15.75" customHeight="1" x14ac:dyDescent="0.2">
      <c r="A29" s="193" t="s">
        <v>132</v>
      </c>
      <c r="B29" s="193" t="str">
        <f t="shared" ref="B29:B37" si="1">$B$6</f>
        <v>n/a (Non-Final Demand Site)</v>
      </c>
    </row>
    <row r="30" spans="1:2" ht="15.75" customHeight="1" x14ac:dyDescent="0.2">
      <c r="A30" s="193" t="s">
        <v>133</v>
      </c>
      <c r="B30" s="193" t="str">
        <f t="shared" si="1"/>
        <v>n/a (Non-Final Demand Site)</v>
      </c>
    </row>
    <row r="31" spans="1:2" ht="15.75" customHeight="1" x14ac:dyDescent="0.2">
      <c r="A31" s="193" t="s">
        <v>134</v>
      </c>
      <c r="B31" s="193" t="str">
        <f t="shared" si="1"/>
        <v>n/a (Non-Final Demand Site)</v>
      </c>
    </row>
    <row r="32" spans="1:2" ht="15.75" customHeight="1" x14ac:dyDescent="0.2">
      <c r="A32" s="193" t="s">
        <v>135</v>
      </c>
      <c r="B32" s="193" t="str">
        <f t="shared" si="1"/>
        <v>n/a (Non-Final Demand Site)</v>
      </c>
    </row>
    <row r="33" spans="1:2" ht="15.75" customHeight="1" x14ac:dyDescent="0.2">
      <c r="A33" s="193" t="s">
        <v>136</v>
      </c>
      <c r="B33" s="193" t="str">
        <f t="shared" si="1"/>
        <v>n/a (Non-Final Demand Site)</v>
      </c>
    </row>
    <row r="34" spans="1:2" ht="15.75" customHeight="1" x14ac:dyDescent="0.2">
      <c r="A34" s="193" t="s">
        <v>137</v>
      </c>
      <c r="B34" s="193" t="str">
        <f t="shared" si="1"/>
        <v>n/a (Non-Final Demand Site)</v>
      </c>
    </row>
    <row r="35" spans="1:2" ht="15.75" customHeight="1" x14ac:dyDescent="0.2">
      <c r="A35" s="193" t="s">
        <v>138</v>
      </c>
      <c r="B35" s="193" t="str">
        <f t="shared" si="1"/>
        <v>n/a (Non-Final Demand Site)</v>
      </c>
    </row>
    <row r="36" spans="1:2" ht="15.75" customHeight="1" x14ac:dyDescent="0.2">
      <c r="A36" s="193" t="s">
        <v>139</v>
      </c>
      <c r="B36" s="193" t="str">
        <f t="shared" si="1"/>
        <v>n/a (Non-Final Demand Site)</v>
      </c>
    </row>
    <row r="37" spans="1:2" ht="15.75" customHeight="1" x14ac:dyDescent="0.2">
      <c r="A37" s="193" t="s">
        <v>654</v>
      </c>
      <c r="B37" s="193" t="str">
        <f t="shared" si="1"/>
        <v>n/a (Non-Final Demand Site)</v>
      </c>
    </row>
    <row r="38" spans="1:2" ht="15.75" customHeight="1" x14ac:dyDescent="0.2">
      <c r="A38" s="192" t="s">
        <v>655</v>
      </c>
      <c r="B38" s="192" t="s">
        <v>650</v>
      </c>
    </row>
    <row r="39" spans="1:2" ht="15.75" customHeight="1" x14ac:dyDescent="0.2">
      <c r="A39" s="192" t="s">
        <v>656</v>
      </c>
      <c r="B39" s="192" t="s">
        <v>651</v>
      </c>
    </row>
    <row r="40" spans="1:2" ht="15.75" customHeight="1" x14ac:dyDescent="0.2">
      <c r="A40" s="192" t="s">
        <v>657</v>
      </c>
      <c r="B40" s="192" t="s">
        <v>652</v>
      </c>
    </row>
    <row r="41" spans="1:2" ht="15.75" customHeight="1" x14ac:dyDescent="0.2">
      <c r="A41" s="192" t="s">
        <v>658</v>
      </c>
      <c r="B41" s="192" t="s">
        <v>653</v>
      </c>
    </row>
  </sheetData>
  <mergeCells count="1">
    <mergeCell ref="A2:B2"/>
  </mergeCells>
  <hyperlinks>
    <hyperlink ref="A1" location="Overview!A1" display="Back to Overview" xr:uid="{564C6D85-AEA0-441E-B605-C50AC13976D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34"/>
  <sheetViews>
    <sheetView zoomScale="90" zoomScaleNormal="90" workbookViewId="0">
      <selection activeCell="B1" sqref="B1"/>
    </sheetView>
  </sheetViews>
  <sheetFormatPr defaultRowHeight="12.75" x14ac:dyDescent="0.2"/>
  <cols>
    <col min="1" max="1" width="2.42578125" customWidth="1"/>
    <col min="2" max="2" width="33.7109375" customWidth="1"/>
    <col min="3" max="4" width="14.140625" customWidth="1"/>
    <col min="5" max="9" width="12.140625" customWidth="1"/>
    <col min="10" max="10" width="5.5703125" customWidth="1"/>
    <col min="11" max="11" width="5.28515625" customWidth="1"/>
    <col min="12" max="12" width="35.28515625" customWidth="1"/>
    <col min="13" max="20" width="11.7109375" customWidth="1"/>
    <col min="28" max="28" width="8.42578125" customWidth="1"/>
    <col min="29" max="29" width="14.5703125" hidden="1" customWidth="1"/>
    <col min="30" max="36" width="9.140625" hidden="1" customWidth="1"/>
  </cols>
  <sheetData>
    <row r="1" spans="1:154" x14ac:dyDescent="0.2">
      <c r="B1" s="94" t="s">
        <v>16</v>
      </c>
    </row>
    <row r="2" spans="1:154" s="2" customFormat="1" ht="21.75" customHeight="1" x14ac:dyDescent="0.2">
      <c r="B2" s="288" t="str">
        <f>Overview!B4&amp; " - Effective from "&amp;Overview!D4&amp;" - "&amp;Overview!E4</f>
        <v>London Power Networks - Effective from 1 April 2026 - Final</v>
      </c>
      <c r="C2" s="289"/>
      <c r="D2" s="289"/>
      <c r="E2" s="289"/>
      <c r="F2" s="289"/>
      <c r="G2" s="289"/>
      <c r="H2" s="289"/>
      <c r="I2" s="289"/>
      <c r="J2" s="289"/>
      <c r="K2" s="289"/>
      <c r="L2" s="289"/>
      <c r="M2" s="289"/>
      <c r="N2" s="289"/>
      <c r="O2" s="289"/>
      <c r="P2" s="289"/>
      <c r="Q2" s="289"/>
      <c r="R2" s="289"/>
      <c r="S2" s="289"/>
      <c r="T2" s="290"/>
      <c r="U2"/>
      <c r="V2"/>
      <c r="W2"/>
      <c r="X2"/>
      <c r="Y2"/>
      <c r="Z2"/>
      <c r="AA2"/>
      <c r="AB2"/>
      <c r="AC2" s="27" t="s">
        <v>117</v>
      </c>
      <c r="AD2" s="55" t="s">
        <v>142</v>
      </c>
      <c r="AE2" s="55" t="s">
        <v>144</v>
      </c>
      <c r="AF2" s="55" t="s">
        <v>143</v>
      </c>
      <c r="AG2" s="14" t="s">
        <v>21</v>
      </c>
      <c r="AH2" s="14" t="s">
        <v>22</v>
      </c>
      <c r="AI2" s="27" t="s">
        <v>118</v>
      </c>
      <c r="AJ2" s="14" t="s">
        <v>28</v>
      </c>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12" customFormat="1" ht="9" customHeight="1" x14ac:dyDescent="0.2">
      <c r="A3" s="111"/>
      <c r="B3" s="111"/>
      <c r="C3" s="111"/>
      <c r="D3" s="111"/>
      <c r="E3" s="111"/>
      <c r="F3" s="111"/>
      <c r="G3" s="111"/>
      <c r="H3" s="111"/>
      <c r="I3" s="111"/>
      <c r="J3" s="111"/>
      <c r="K3" s="111"/>
      <c r="L3"/>
      <c r="M3"/>
      <c r="N3"/>
      <c r="O3"/>
      <c r="P3"/>
      <c r="Q3"/>
      <c r="R3"/>
      <c r="S3"/>
      <c r="T3"/>
      <c r="U3"/>
      <c r="V3"/>
      <c r="W3"/>
      <c r="X3"/>
      <c r="Y3"/>
      <c r="Z3"/>
      <c r="AA3"/>
      <c r="AB3"/>
      <c r="AC3" s="16" t="s">
        <v>632</v>
      </c>
      <c r="AD3" s="145" t="s">
        <v>148</v>
      </c>
      <c r="AE3" s="146" t="s">
        <v>150</v>
      </c>
      <c r="AF3" s="147" t="s">
        <v>143</v>
      </c>
      <c r="AG3" s="153" t="s">
        <v>152</v>
      </c>
      <c r="AH3" s="148" t="s">
        <v>155</v>
      </c>
      <c r="AI3" s="148" t="s">
        <v>155</v>
      </c>
      <c r="AJ3" s="149" t="s">
        <v>155</v>
      </c>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
      <c r="B4" s="294" t="s">
        <v>146</v>
      </c>
      <c r="C4" s="295"/>
      <c r="D4" s="295"/>
      <c r="E4" s="295"/>
      <c r="F4" s="295"/>
      <c r="G4" s="295"/>
      <c r="H4" s="295"/>
      <c r="I4" s="296"/>
      <c r="L4" s="294" t="s">
        <v>147</v>
      </c>
      <c r="M4" s="295"/>
      <c r="N4" s="295"/>
      <c r="O4" s="295"/>
      <c r="P4" s="295"/>
      <c r="Q4" s="295"/>
      <c r="R4" s="295"/>
      <c r="S4" s="295"/>
      <c r="T4" s="296"/>
      <c r="AC4" s="16" t="s">
        <v>449</v>
      </c>
      <c r="AD4" s="145" t="s">
        <v>148</v>
      </c>
      <c r="AE4" s="146" t="s">
        <v>150</v>
      </c>
      <c r="AF4" s="147" t="s">
        <v>143</v>
      </c>
      <c r="AG4" s="148" t="s">
        <v>155</v>
      </c>
      <c r="AH4" s="148" t="s">
        <v>155</v>
      </c>
      <c r="AI4" s="148" t="s">
        <v>155</v>
      </c>
      <c r="AJ4" s="149" t="s">
        <v>155</v>
      </c>
    </row>
    <row r="5" spans="1:154" ht="27.75" customHeight="1" x14ac:dyDescent="0.2">
      <c r="B5" s="297" t="s">
        <v>95</v>
      </c>
      <c r="C5" s="297"/>
      <c r="D5" s="297"/>
      <c r="E5" s="297"/>
      <c r="F5" s="297"/>
      <c r="G5" s="297"/>
      <c r="H5" s="297"/>
      <c r="I5" s="297"/>
      <c r="L5" s="225" t="s">
        <v>701</v>
      </c>
      <c r="M5" s="225"/>
      <c r="N5" s="225"/>
      <c r="O5" s="225"/>
      <c r="P5" s="225"/>
      <c r="Q5" s="225"/>
      <c r="R5" s="225"/>
      <c r="S5" s="225"/>
      <c r="T5" s="225"/>
      <c r="AC5" s="16" t="s">
        <v>579</v>
      </c>
      <c r="AD5" s="145" t="s">
        <v>148</v>
      </c>
      <c r="AE5" s="146" t="s">
        <v>150</v>
      </c>
      <c r="AF5" s="147" t="s">
        <v>143</v>
      </c>
      <c r="AG5" s="153" t="s">
        <v>152</v>
      </c>
      <c r="AH5" s="148" t="s">
        <v>155</v>
      </c>
      <c r="AI5" s="148" t="s">
        <v>155</v>
      </c>
      <c r="AJ5" s="149" t="s">
        <v>155</v>
      </c>
    </row>
    <row r="6" spans="1:154" s="113" customFormat="1" ht="27.75" customHeight="1" x14ac:dyDescent="0.2">
      <c r="B6" s="225" t="s">
        <v>697</v>
      </c>
      <c r="C6" s="225"/>
      <c r="D6" s="225"/>
      <c r="E6" s="225"/>
      <c r="F6" s="225"/>
      <c r="G6" s="225"/>
      <c r="H6" s="225"/>
      <c r="I6" s="225"/>
      <c r="L6" s="225" t="s">
        <v>698</v>
      </c>
      <c r="M6" s="225"/>
      <c r="N6" s="225"/>
      <c r="O6" s="225"/>
      <c r="P6" s="225"/>
      <c r="Q6" s="225"/>
      <c r="R6" s="225"/>
      <c r="S6" s="225"/>
      <c r="T6" s="225"/>
      <c r="AB6"/>
      <c r="AC6" s="16" t="s">
        <v>580</v>
      </c>
      <c r="AD6" s="145" t="s">
        <v>148</v>
      </c>
      <c r="AE6" s="146" t="s">
        <v>150</v>
      </c>
      <c r="AF6" s="147" t="s">
        <v>143</v>
      </c>
      <c r="AG6" s="153" t="s">
        <v>152</v>
      </c>
      <c r="AH6" s="148" t="s">
        <v>155</v>
      </c>
      <c r="AI6" s="148" t="s">
        <v>155</v>
      </c>
      <c r="AJ6" s="149" t="s">
        <v>155</v>
      </c>
    </row>
    <row r="7" spans="1:154" ht="18" customHeight="1" x14ac:dyDescent="0.2">
      <c r="B7" s="297" t="s">
        <v>96</v>
      </c>
      <c r="C7" s="297"/>
      <c r="D7" s="297"/>
      <c r="E7" s="297"/>
      <c r="F7" s="297"/>
      <c r="G7" s="297"/>
      <c r="H7" s="297"/>
      <c r="I7" s="297"/>
      <c r="L7" s="297" t="s">
        <v>97</v>
      </c>
      <c r="M7" s="297"/>
      <c r="N7" s="297"/>
      <c r="O7" s="297"/>
      <c r="P7" s="297"/>
      <c r="Q7" s="297"/>
      <c r="R7" s="297"/>
      <c r="S7" s="297"/>
      <c r="T7" s="297"/>
      <c r="AC7" s="16" t="s">
        <v>581</v>
      </c>
      <c r="AD7" s="145" t="s">
        <v>148</v>
      </c>
      <c r="AE7" s="146" t="s">
        <v>150</v>
      </c>
      <c r="AF7" s="147" t="s">
        <v>143</v>
      </c>
      <c r="AG7" s="153" t="s">
        <v>152</v>
      </c>
      <c r="AH7" s="148" t="s">
        <v>155</v>
      </c>
      <c r="AI7" s="148" t="s">
        <v>155</v>
      </c>
      <c r="AJ7" s="149" t="s">
        <v>155</v>
      </c>
    </row>
    <row r="8" spans="1:154" ht="8.25" customHeight="1" x14ac:dyDescent="0.2">
      <c r="AC8" s="16" t="s">
        <v>582</v>
      </c>
      <c r="AD8" s="145" t="s">
        <v>148</v>
      </c>
      <c r="AE8" s="146" t="s">
        <v>150</v>
      </c>
      <c r="AF8" s="147" t="s">
        <v>143</v>
      </c>
      <c r="AG8" s="153" t="s">
        <v>152</v>
      </c>
      <c r="AH8" s="148" t="s">
        <v>155</v>
      </c>
      <c r="AI8" s="148" t="s">
        <v>155</v>
      </c>
      <c r="AJ8" s="149" t="s">
        <v>155</v>
      </c>
    </row>
    <row r="9" spans="1:154" ht="72" customHeight="1" x14ac:dyDescent="0.2">
      <c r="B9" s="114" t="s">
        <v>98</v>
      </c>
      <c r="C9" s="115" t="str">
        <f t="shared" ref="C9:I9" si="0">IFERROR(_xlfn.XLOOKUP($B$10,$AC$2:$AC$34,AD$2:AD$34),AD2)</f>
        <v>Red/black unit charge
p/kWh</v>
      </c>
      <c r="D9" s="115" t="str">
        <f t="shared" si="0"/>
        <v>Amber/yellow unit charge
p/kWh</v>
      </c>
      <c r="E9" s="115" t="str">
        <f t="shared" si="0"/>
        <v>Green unit charge
p/kWh</v>
      </c>
      <c r="F9" s="115" t="str">
        <f t="shared" si="0"/>
        <v>Fixed charge p/MPAN/day</v>
      </c>
      <c r="G9" s="115" t="str">
        <f t="shared" si="0"/>
        <v>Capacity charge p/kVA/day</v>
      </c>
      <c r="H9" s="115" t="str">
        <f t="shared" si="0"/>
        <v>Exceeded capacity charge
p/kVA/day</v>
      </c>
      <c r="I9" s="115" t="str">
        <f t="shared" si="0"/>
        <v>Reactive power charge
p/kVArh</v>
      </c>
      <c r="L9" s="114" t="s">
        <v>99</v>
      </c>
      <c r="M9" s="132" t="str">
        <f>'Annex 2 Designated EHV charges'!I10</f>
        <v>Import
Super Red
unit charge
(p/kWh)</v>
      </c>
      <c r="N9" s="132" t="str">
        <f>'Annex 2 Designated EHV charges'!J10</f>
        <v>Import
fixed charge
(p/day)</v>
      </c>
      <c r="O9" s="132" t="str">
        <f>'Annex 2 Designated EHV charges'!K10</f>
        <v>Import
capacity charge
(p/kVA/day)</v>
      </c>
      <c r="P9" s="132" t="str">
        <f>'Annex 2 Designated EHV charges'!L10</f>
        <v>Import
exceeded capacity charge
(p/kVA/day)</v>
      </c>
      <c r="Q9" s="133" t="str">
        <f>'Annex 2 Designated EHV charges'!M10</f>
        <v>Export
Super Red
unit charge
(p/kWh)</v>
      </c>
      <c r="R9" s="133" t="str">
        <f>'Annex 2 Designated EHV charges'!N10</f>
        <v>Export
fixed charge
(p/day)</v>
      </c>
      <c r="S9" s="133" t="str">
        <f>'Annex 2 Designated EHV charges'!O10</f>
        <v>Export
capacity charge
(p/kVA/day)</v>
      </c>
      <c r="T9" s="133" t="str">
        <f>'Annex 2 Designated EHV charges'!P10</f>
        <v>Export
exceeded capacity charge
(p/kVA/day)</v>
      </c>
      <c r="AC9" s="16" t="s">
        <v>583</v>
      </c>
      <c r="AD9" s="145" t="s">
        <v>148</v>
      </c>
      <c r="AE9" s="146" t="s">
        <v>150</v>
      </c>
      <c r="AF9" s="147" t="s">
        <v>143</v>
      </c>
      <c r="AG9" s="153" t="s">
        <v>152</v>
      </c>
      <c r="AH9" s="148" t="s">
        <v>155</v>
      </c>
      <c r="AI9" s="148" t="s">
        <v>155</v>
      </c>
      <c r="AJ9" s="149" t="s">
        <v>155</v>
      </c>
    </row>
    <row r="10" spans="1:154" ht="30" customHeight="1" x14ac:dyDescent="0.2">
      <c r="B10" s="105"/>
      <c r="C10" s="129" t="str">
        <f>IFERROR(VLOOKUP($B$10,'Annex 1 LV, HV and UMS charges'!$A:$K,4,FALSE),"")</f>
        <v/>
      </c>
      <c r="D10" s="130" t="str">
        <f>IFERROR(VLOOKUP($B$10,'Annex 1 LV, HV and UMS charges'!$A:$K,5,FALSE),"")</f>
        <v/>
      </c>
      <c r="E10" s="130" t="str">
        <f>IFERROR(VLOOKUP($B$10,'Annex 1 LV, HV and UMS charges'!$A:$K,6,FALSE),"")</f>
        <v/>
      </c>
      <c r="F10" s="107" t="str">
        <f>IFERROR(VLOOKUP($B$10,'Annex 1 LV, HV and UMS charges'!$A:$K,7,FALSE),"")</f>
        <v/>
      </c>
      <c r="G10" s="107" t="str">
        <f>IFERROR(VLOOKUP($B$10,'Annex 1 LV, HV and UMS charges'!$A:$K,8,FALSE),"")</f>
        <v/>
      </c>
      <c r="H10" s="107" t="str">
        <f>IFERROR(VLOOKUP($B$10,'Annex 1 LV, HV and UMS charges'!$A:$K,9,FALSE),"")</f>
        <v/>
      </c>
      <c r="I10" s="196" t="str">
        <f>IFERROR(VLOOKUP($B$10,'Annex 1 LV, HV and UMS charges'!$A:$K,10,FALSE),"")</f>
        <v/>
      </c>
      <c r="L10" s="105"/>
      <c r="M10" s="196">
        <f>IFERROR(_xlfn.XLOOKUP($L$10,'Annex 2 Designated EHV charges'!$G:$G,'Annex 2 Designated EHV charges'!I:I),"")</f>
        <v>0</v>
      </c>
      <c r="N10" s="107">
        <f>IFERROR(_xlfn.XLOOKUP($L$10,'Annex 2 Designated EHV charges'!$G:$G,'Annex 2 Designated EHV charges'!J:J),"")</f>
        <v>0</v>
      </c>
      <c r="O10" s="107">
        <f>IFERROR(_xlfn.XLOOKUP($L$10,'Annex 2 Designated EHV charges'!$G:$G,'Annex 2 Designated EHV charges'!K:K),"")</f>
        <v>0</v>
      </c>
      <c r="P10" s="107">
        <f>IFERROR(_xlfn.XLOOKUP($L$10,'Annex 2 Designated EHV charges'!$G:$G,'Annex 2 Designated EHV charges'!L:L),"")</f>
        <v>0</v>
      </c>
      <c r="Q10" s="197">
        <f>IFERROR(_xlfn.XLOOKUP($L$10,'Annex 2 Designated EHV charges'!$G:$G,'Annex 2 Designated EHV charges'!M:M),"")</f>
        <v>0</v>
      </c>
      <c r="R10" s="117">
        <f>IFERROR(_xlfn.XLOOKUP($L$10,'Annex 2 Designated EHV charges'!$G:$G,'Annex 2 Designated EHV charges'!N:N),"")</f>
        <v>0</v>
      </c>
      <c r="S10" s="117">
        <f>IFERROR(_xlfn.XLOOKUP($L$10,'Annex 2 Designated EHV charges'!$G:$G,'Annex 2 Designated EHV charges'!O:O),"")</f>
        <v>0</v>
      </c>
      <c r="T10" s="117">
        <f>IFERROR(_xlfn.XLOOKUP($L$10,'Annex 2 Designated EHV charges'!$G:$G,'Annex 2 Designated EHV charges'!P:P),"")</f>
        <v>0</v>
      </c>
      <c r="AC10" s="16" t="s">
        <v>130</v>
      </c>
      <c r="AD10" s="145" t="s">
        <v>148</v>
      </c>
      <c r="AE10" s="146" t="s">
        <v>150</v>
      </c>
      <c r="AF10" s="147" t="s">
        <v>143</v>
      </c>
      <c r="AG10" s="148" t="s">
        <v>155</v>
      </c>
      <c r="AH10" s="148" t="s">
        <v>155</v>
      </c>
      <c r="AI10" s="148" t="s">
        <v>155</v>
      </c>
      <c r="AJ10" s="149" t="s">
        <v>155</v>
      </c>
    </row>
    <row r="11" spans="1:154" ht="7.5" customHeight="1" x14ac:dyDescent="0.2">
      <c r="AC11" s="16" t="s">
        <v>450</v>
      </c>
      <c r="AD11" s="145" t="s">
        <v>148</v>
      </c>
      <c r="AE11" s="146" t="s">
        <v>150</v>
      </c>
      <c r="AF11" s="147" t="s">
        <v>143</v>
      </c>
      <c r="AG11" s="153" t="s">
        <v>152</v>
      </c>
      <c r="AH11" s="153" t="s">
        <v>153</v>
      </c>
      <c r="AI11" s="154" t="s">
        <v>154</v>
      </c>
      <c r="AJ11" s="195" t="s">
        <v>28</v>
      </c>
    </row>
    <row r="12" spans="1:154" ht="88.5" customHeight="1" x14ac:dyDescent="0.2">
      <c r="B12" s="118" t="s">
        <v>65</v>
      </c>
      <c r="C12" s="115" t="str">
        <f>C9</f>
        <v>Red/black unit charge
p/kWh</v>
      </c>
      <c r="D12" s="115" t="str">
        <f>D9</f>
        <v>Amber/yellow unit charge
p/kWh</v>
      </c>
      <c r="E12" s="115" t="str">
        <f>E9</f>
        <v>Green unit charge
p/kWh</v>
      </c>
      <c r="F12" s="115" t="s">
        <v>66</v>
      </c>
      <c r="G12" s="115" t="s">
        <v>63</v>
      </c>
      <c r="H12" s="115" t="s">
        <v>121</v>
      </c>
      <c r="I12" s="115" t="s">
        <v>64</v>
      </c>
      <c r="L12" s="118" t="s">
        <v>65</v>
      </c>
      <c r="M12" s="115" t="s">
        <v>85</v>
      </c>
      <c r="N12" s="115" t="s">
        <v>66</v>
      </c>
      <c r="O12" s="115" t="s">
        <v>81</v>
      </c>
      <c r="P12" s="115" t="s">
        <v>121</v>
      </c>
      <c r="Q12" s="116" t="s">
        <v>83</v>
      </c>
      <c r="R12" s="116" t="s">
        <v>66</v>
      </c>
      <c r="S12" s="116" t="s">
        <v>82</v>
      </c>
      <c r="T12" s="116" t="s">
        <v>121</v>
      </c>
      <c r="AC12" s="16" t="s">
        <v>451</v>
      </c>
      <c r="AD12" s="145" t="s">
        <v>148</v>
      </c>
      <c r="AE12" s="146" t="s">
        <v>150</v>
      </c>
      <c r="AF12" s="147" t="s">
        <v>143</v>
      </c>
      <c r="AG12" s="153" t="s">
        <v>152</v>
      </c>
      <c r="AH12" s="153" t="s">
        <v>153</v>
      </c>
      <c r="AI12" s="154" t="s">
        <v>154</v>
      </c>
      <c r="AJ12" s="195" t="s">
        <v>28</v>
      </c>
    </row>
    <row r="13" spans="1:154" ht="30" customHeight="1" x14ac:dyDescent="0.2">
      <c r="B13" s="119" t="s">
        <v>67</v>
      </c>
      <c r="C13" s="124"/>
      <c r="D13" s="124"/>
      <c r="E13" s="124"/>
      <c r="F13" s="124"/>
      <c r="G13" s="124"/>
      <c r="H13" s="124"/>
      <c r="I13" s="124"/>
      <c r="L13" s="119" t="s">
        <v>67</v>
      </c>
      <c r="M13" s="108"/>
      <c r="N13" s="108"/>
      <c r="O13" s="108"/>
      <c r="P13" s="108"/>
      <c r="Q13" s="109"/>
      <c r="R13" s="109">
        <f>N13</f>
        <v>0</v>
      </c>
      <c r="S13" s="109"/>
      <c r="T13" s="109"/>
      <c r="AC13" s="16" t="s">
        <v>452</v>
      </c>
      <c r="AD13" s="145" t="s">
        <v>148</v>
      </c>
      <c r="AE13" s="146" t="s">
        <v>150</v>
      </c>
      <c r="AF13" s="147" t="s">
        <v>143</v>
      </c>
      <c r="AG13" s="153" t="s">
        <v>152</v>
      </c>
      <c r="AH13" s="153" t="s">
        <v>153</v>
      </c>
      <c r="AI13" s="154" t="s">
        <v>154</v>
      </c>
      <c r="AJ13" s="195" t="s">
        <v>28</v>
      </c>
    </row>
    <row r="14" spans="1:154" ht="30" customHeight="1" x14ac:dyDescent="0.2">
      <c r="B14" s="120" t="s">
        <v>69</v>
      </c>
      <c r="C14" s="106">
        <f t="shared" ref="C14:I14" si="1">C13</f>
        <v>0</v>
      </c>
      <c r="D14" s="106">
        <f t="shared" si="1"/>
        <v>0</v>
      </c>
      <c r="E14" s="106">
        <f t="shared" si="1"/>
        <v>0</v>
      </c>
      <c r="F14" s="106">
        <f t="shared" si="1"/>
        <v>0</v>
      </c>
      <c r="G14" s="106">
        <f t="shared" si="1"/>
        <v>0</v>
      </c>
      <c r="H14" s="106">
        <f t="shared" si="1"/>
        <v>0</v>
      </c>
      <c r="I14" s="106">
        <f t="shared" si="1"/>
        <v>0</v>
      </c>
      <c r="L14" s="120" t="s">
        <v>69</v>
      </c>
      <c r="M14" s="106">
        <f>M13</f>
        <v>0</v>
      </c>
      <c r="N14" s="106">
        <f t="shared" ref="N14:T14" si="2">N13</f>
        <v>0</v>
      </c>
      <c r="O14" s="106">
        <f t="shared" si="2"/>
        <v>0</v>
      </c>
      <c r="P14" s="106">
        <f t="shared" si="2"/>
        <v>0</v>
      </c>
      <c r="Q14" s="110">
        <f t="shared" si="2"/>
        <v>0</v>
      </c>
      <c r="R14" s="110">
        <f t="shared" si="2"/>
        <v>0</v>
      </c>
      <c r="S14" s="110">
        <f t="shared" si="2"/>
        <v>0</v>
      </c>
      <c r="T14" s="110">
        <f t="shared" si="2"/>
        <v>0</v>
      </c>
      <c r="AC14" s="16" t="s">
        <v>453</v>
      </c>
      <c r="AD14" s="145" t="s">
        <v>148</v>
      </c>
      <c r="AE14" s="146" t="s">
        <v>150</v>
      </c>
      <c r="AF14" s="147" t="s">
        <v>143</v>
      </c>
      <c r="AG14" s="153" t="s">
        <v>152</v>
      </c>
      <c r="AH14" s="153" t="s">
        <v>153</v>
      </c>
      <c r="AI14" s="154" t="s">
        <v>154</v>
      </c>
      <c r="AJ14" s="195" t="s">
        <v>28</v>
      </c>
    </row>
    <row r="15" spans="1:154" ht="7.5" customHeight="1" x14ac:dyDescent="0.2">
      <c r="AC15" s="16" t="s">
        <v>454</v>
      </c>
      <c r="AD15" s="145" t="s">
        <v>148</v>
      </c>
      <c r="AE15" s="146" t="s">
        <v>150</v>
      </c>
      <c r="AF15" s="147" t="s">
        <v>143</v>
      </c>
      <c r="AG15" s="153" t="s">
        <v>152</v>
      </c>
      <c r="AH15" s="153" t="s">
        <v>153</v>
      </c>
      <c r="AI15" s="154" t="s">
        <v>154</v>
      </c>
      <c r="AJ15" s="195" t="s">
        <v>28</v>
      </c>
    </row>
    <row r="16" spans="1:154" ht="63.75" customHeight="1" x14ac:dyDescent="0.2">
      <c r="B16" s="118" t="s">
        <v>68</v>
      </c>
      <c r="C16" s="115" t="s">
        <v>78</v>
      </c>
      <c r="D16" s="115" t="s">
        <v>79</v>
      </c>
      <c r="E16" s="115" t="s">
        <v>80</v>
      </c>
      <c r="F16" s="115" t="s">
        <v>74</v>
      </c>
      <c r="G16" s="115" t="s">
        <v>73</v>
      </c>
      <c r="H16" s="115" t="s">
        <v>122</v>
      </c>
      <c r="I16" s="115" t="s">
        <v>72</v>
      </c>
      <c r="L16" s="118" t="s">
        <v>68</v>
      </c>
      <c r="M16" s="115" t="s">
        <v>86</v>
      </c>
      <c r="N16" s="115" t="s">
        <v>84</v>
      </c>
      <c r="O16" s="115" t="s">
        <v>89</v>
      </c>
      <c r="P16" s="115" t="s">
        <v>123</v>
      </c>
      <c r="Q16" s="116" t="s">
        <v>87</v>
      </c>
      <c r="R16" s="116" t="s">
        <v>88</v>
      </c>
      <c r="S16" s="116" t="s">
        <v>90</v>
      </c>
      <c r="T16" s="116" t="s">
        <v>124</v>
      </c>
      <c r="AC16" s="16" t="s">
        <v>455</v>
      </c>
      <c r="AD16" s="145" t="s">
        <v>148</v>
      </c>
      <c r="AE16" s="146" t="s">
        <v>150</v>
      </c>
      <c r="AF16" s="147" t="s">
        <v>143</v>
      </c>
      <c r="AG16" s="153" t="s">
        <v>152</v>
      </c>
      <c r="AH16" s="153" t="s">
        <v>153</v>
      </c>
      <c r="AI16" s="154" t="s">
        <v>154</v>
      </c>
      <c r="AJ16" s="195" t="s">
        <v>28</v>
      </c>
    </row>
    <row r="17" spans="2:36" ht="30" customHeight="1" x14ac:dyDescent="0.2">
      <c r="B17" s="119" t="s">
        <v>70</v>
      </c>
      <c r="C17" s="125" t="str">
        <f>IFERROR(C10*C13/100,"")</f>
        <v/>
      </c>
      <c r="D17" s="125" t="str">
        <f t="shared" ref="D17:I17" si="3">IFERROR(D10*D13/100,"")</f>
        <v/>
      </c>
      <c r="E17" s="125" t="str">
        <f t="shared" si="3"/>
        <v/>
      </c>
      <c r="F17" s="125" t="str">
        <f t="shared" si="3"/>
        <v/>
      </c>
      <c r="G17" s="125" t="str">
        <f>IFERROR(G10*G13*F13/100,"")</f>
        <v/>
      </c>
      <c r="H17" s="125" t="str">
        <f>IFERROR(H10*H13*F13/100,"")</f>
        <v/>
      </c>
      <c r="I17" s="125" t="str">
        <f t="shared" si="3"/>
        <v/>
      </c>
      <c r="L17" s="121" t="s">
        <v>70</v>
      </c>
      <c r="M17" s="125">
        <f>IFERROR(M10*M13/100,"")</f>
        <v>0</v>
      </c>
      <c r="N17" s="125">
        <f>IFERROR(N10*N13/100,"")</f>
        <v>0</v>
      </c>
      <c r="O17" s="125">
        <f>IFERROR(O10*O13*N13/100,"")</f>
        <v>0</v>
      </c>
      <c r="P17" s="125">
        <f>IFERROR(P10*P13*N13/100,"")</f>
        <v>0</v>
      </c>
      <c r="Q17" s="126">
        <f>IFERROR(Q10*Q13/100,"")</f>
        <v>0</v>
      </c>
      <c r="R17" s="126">
        <f>IFERROR(R10*R13/100,"")</f>
        <v>0</v>
      </c>
      <c r="S17" s="126">
        <f>IFERROR(S10*S13*R13/100,"")</f>
        <v>0</v>
      </c>
      <c r="T17" s="126">
        <f>IFERROR(T10*T13*R13/100,"")</f>
        <v>0</v>
      </c>
      <c r="AC17" s="16" t="s">
        <v>456</v>
      </c>
      <c r="AD17" s="145" t="s">
        <v>148</v>
      </c>
      <c r="AE17" s="146" t="s">
        <v>150</v>
      </c>
      <c r="AF17" s="147" t="s">
        <v>143</v>
      </c>
      <c r="AG17" s="153" t="s">
        <v>152</v>
      </c>
      <c r="AH17" s="153" t="s">
        <v>153</v>
      </c>
      <c r="AI17" s="154" t="s">
        <v>154</v>
      </c>
      <c r="AJ17" s="195" t="s">
        <v>28</v>
      </c>
    </row>
    <row r="18" spans="2:36" ht="30" customHeight="1" x14ac:dyDescent="0.2">
      <c r="B18" s="120" t="s">
        <v>71</v>
      </c>
      <c r="C18" s="127" t="str">
        <f>IFERROR(C10*C14/100,"")</f>
        <v/>
      </c>
      <c r="D18" s="127" t="str">
        <f t="shared" ref="D18:I18" si="4">IFERROR(D10*D14/100,"")</f>
        <v/>
      </c>
      <c r="E18" s="127" t="str">
        <f t="shared" si="4"/>
        <v/>
      </c>
      <c r="F18" s="127" t="str">
        <f t="shared" si="4"/>
        <v/>
      </c>
      <c r="G18" s="127" t="str">
        <f>IFERROR(G10*G14*F14/100,"")</f>
        <v/>
      </c>
      <c r="H18" s="127" t="str">
        <f>IFERROR(H10*H14*F14/100,"")</f>
        <v/>
      </c>
      <c r="I18" s="127" t="str">
        <f t="shared" si="4"/>
        <v/>
      </c>
      <c r="L18" s="122" t="s">
        <v>71</v>
      </c>
      <c r="M18" s="127">
        <f>IFERROR(M10*M14/100,"")</f>
        <v>0</v>
      </c>
      <c r="N18" s="127">
        <f>IFERROR(N10*N14/100,"")</f>
        <v>0</v>
      </c>
      <c r="O18" s="127">
        <f>IFERROR(O10*O14*N14/100,"")</f>
        <v>0</v>
      </c>
      <c r="P18" s="127">
        <f>IFERROR(P10*P14*N14/100,"")</f>
        <v>0</v>
      </c>
      <c r="Q18" s="128">
        <f>IFERROR(Q10*Q14/100,"")</f>
        <v>0</v>
      </c>
      <c r="R18" s="128">
        <f>IFERROR(R10*R14/100,"")</f>
        <v>0</v>
      </c>
      <c r="S18" s="128">
        <f>IFERROR(S10*S14*R14/100,"")</f>
        <v>0</v>
      </c>
      <c r="T18" s="128">
        <f>IFERROR(T10*T14*R14/100,"")</f>
        <v>0</v>
      </c>
      <c r="AC18" s="16" t="s">
        <v>457</v>
      </c>
      <c r="AD18" s="145" t="s">
        <v>148</v>
      </c>
      <c r="AE18" s="146" t="s">
        <v>150</v>
      </c>
      <c r="AF18" s="147" t="s">
        <v>143</v>
      </c>
      <c r="AG18" s="153" t="s">
        <v>152</v>
      </c>
      <c r="AH18" s="153" t="s">
        <v>153</v>
      </c>
      <c r="AI18" s="154" t="s">
        <v>154</v>
      </c>
      <c r="AJ18" s="195" t="s">
        <v>28</v>
      </c>
    </row>
    <row r="19" spans="2:36" ht="7.5" customHeight="1" x14ac:dyDescent="0.2">
      <c r="AC19" s="16" t="s">
        <v>458</v>
      </c>
      <c r="AD19" s="145" t="s">
        <v>148</v>
      </c>
      <c r="AE19" s="146" t="s">
        <v>150</v>
      </c>
      <c r="AF19" s="147" t="s">
        <v>143</v>
      </c>
      <c r="AG19" s="153" t="s">
        <v>152</v>
      </c>
      <c r="AH19" s="153" t="s">
        <v>153</v>
      </c>
      <c r="AI19" s="154" t="s">
        <v>154</v>
      </c>
      <c r="AJ19" s="195" t="s">
        <v>28</v>
      </c>
    </row>
    <row r="20" spans="2:36" ht="39.75" customHeight="1" x14ac:dyDescent="0.2">
      <c r="C20" s="123" t="s">
        <v>75</v>
      </c>
      <c r="M20" s="115" t="s">
        <v>91</v>
      </c>
      <c r="N20" s="116" t="s">
        <v>92</v>
      </c>
      <c r="AC20" s="16" t="s">
        <v>459</v>
      </c>
      <c r="AD20" s="145" t="s">
        <v>148</v>
      </c>
      <c r="AE20" s="146" t="s">
        <v>150</v>
      </c>
      <c r="AF20" s="147" t="s">
        <v>143</v>
      </c>
      <c r="AG20" s="153" t="s">
        <v>152</v>
      </c>
      <c r="AH20" s="153" t="s">
        <v>153</v>
      </c>
      <c r="AI20" s="154" t="s">
        <v>154</v>
      </c>
      <c r="AJ20" s="195" t="s">
        <v>28</v>
      </c>
    </row>
    <row r="21" spans="2:36" ht="30" customHeight="1" x14ac:dyDescent="0.2">
      <c r="B21" s="119" t="s">
        <v>70</v>
      </c>
      <c r="C21" s="125">
        <f>SUM(C17:I17)</f>
        <v>0</v>
      </c>
      <c r="L21" s="119" t="s">
        <v>70</v>
      </c>
      <c r="M21" s="125">
        <f>SUM(M17:P17)</f>
        <v>0</v>
      </c>
      <c r="N21" s="126">
        <f>SUM(Q17:T17)</f>
        <v>0</v>
      </c>
      <c r="AC21" s="16" t="s">
        <v>460</v>
      </c>
      <c r="AD21" s="145" t="s">
        <v>148</v>
      </c>
      <c r="AE21" s="146" t="s">
        <v>150</v>
      </c>
      <c r="AF21" s="147" t="s">
        <v>143</v>
      </c>
      <c r="AG21" s="153" t="s">
        <v>152</v>
      </c>
      <c r="AH21" s="153" t="s">
        <v>153</v>
      </c>
      <c r="AI21" s="154" t="s">
        <v>154</v>
      </c>
      <c r="AJ21" s="195" t="s">
        <v>28</v>
      </c>
    </row>
    <row r="22" spans="2:36" ht="30" customHeight="1" x14ac:dyDescent="0.2">
      <c r="B22" s="120" t="s">
        <v>71</v>
      </c>
      <c r="C22" s="127">
        <f>SUM(C18:I18)</f>
        <v>0</v>
      </c>
      <c r="L22" s="120" t="s">
        <v>71</v>
      </c>
      <c r="M22" s="127">
        <f>SUM(M18:P18)</f>
        <v>0</v>
      </c>
      <c r="N22" s="128">
        <f>SUM(Q18:T18)</f>
        <v>0</v>
      </c>
      <c r="AC22" s="16" t="s">
        <v>461</v>
      </c>
      <c r="AD22" s="145" t="s">
        <v>148</v>
      </c>
      <c r="AE22" s="146" t="s">
        <v>150</v>
      </c>
      <c r="AF22" s="147" t="s">
        <v>143</v>
      </c>
      <c r="AG22" s="153" t="s">
        <v>152</v>
      </c>
      <c r="AH22" s="153" t="s">
        <v>153</v>
      </c>
      <c r="AI22" s="154" t="s">
        <v>154</v>
      </c>
      <c r="AJ22" s="195" t="s">
        <v>28</v>
      </c>
    </row>
    <row r="23" spans="2:36" ht="24.75" customHeight="1" x14ac:dyDescent="0.2">
      <c r="AC23" s="16" t="s">
        <v>462</v>
      </c>
      <c r="AD23" s="145" t="s">
        <v>148</v>
      </c>
      <c r="AE23" s="146" t="s">
        <v>150</v>
      </c>
      <c r="AF23" s="147" t="s">
        <v>143</v>
      </c>
      <c r="AG23" s="153" t="s">
        <v>152</v>
      </c>
      <c r="AH23" s="153" t="s">
        <v>153</v>
      </c>
      <c r="AI23" s="154" t="s">
        <v>154</v>
      </c>
      <c r="AJ23" s="195" t="s">
        <v>28</v>
      </c>
    </row>
    <row r="24" spans="2:36" ht="30.75" customHeight="1" x14ac:dyDescent="0.2">
      <c r="B24" s="291" t="s">
        <v>93</v>
      </c>
      <c r="C24" s="292"/>
      <c r="D24" s="293"/>
      <c r="L24" s="291" t="s">
        <v>94</v>
      </c>
      <c r="M24" s="292"/>
      <c r="N24" s="293"/>
      <c r="AC24" s="16" t="s">
        <v>463</v>
      </c>
      <c r="AD24" s="145" t="s">
        <v>148</v>
      </c>
      <c r="AE24" s="146" t="s">
        <v>150</v>
      </c>
      <c r="AF24" s="147" t="s">
        <v>143</v>
      </c>
      <c r="AG24" s="153" t="s">
        <v>152</v>
      </c>
      <c r="AH24" s="153" t="s">
        <v>153</v>
      </c>
      <c r="AI24" s="154" t="s">
        <v>154</v>
      </c>
      <c r="AJ24" s="195" t="s">
        <v>28</v>
      </c>
    </row>
    <row r="25" spans="2:36" ht="45" x14ac:dyDescent="0.2">
      <c r="AC25" s="16" t="s">
        <v>464</v>
      </c>
      <c r="AD25" s="145" t="s">
        <v>148</v>
      </c>
      <c r="AE25" s="146" t="s">
        <v>150</v>
      </c>
      <c r="AF25" s="147" t="s">
        <v>143</v>
      </c>
      <c r="AG25" s="153" t="s">
        <v>152</v>
      </c>
      <c r="AH25" s="153" t="s">
        <v>153</v>
      </c>
      <c r="AI25" s="154" t="s">
        <v>154</v>
      </c>
      <c r="AJ25" s="195" t="s">
        <v>28</v>
      </c>
    </row>
    <row r="26" spans="2:36" ht="45" x14ac:dyDescent="0.2">
      <c r="AC26" s="16" t="s">
        <v>131</v>
      </c>
      <c r="AD26" s="151" t="s">
        <v>149</v>
      </c>
      <c r="AE26" s="152" t="s">
        <v>151</v>
      </c>
      <c r="AF26" s="147" t="s">
        <v>143</v>
      </c>
      <c r="AG26" s="148" t="s">
        <v>155</v>
      </c>
      <c r="AH26" s="148" t="s">
        <v>155</v>
      </c>
      <c r="AI26" s="148" t="s">
        <v>155</v>
      </c>
      <c r="AJ26" s="148" t="s">
        <v>155</v>
      </c>
    </row>
    <row r="27" spans="2:36" ht="45" x14ac:dyDescent="0.2">
      <c r="AC27" s="16" t="s">
        <v>132</v>
      </c>
      <c r="AD27" s="145" t="s">
        <v>148</v>
      </c>
      <c r="AE27" s="146" t="s">
        <v>150</v>
      </c>
      <c r="AF27" s="147" t="s">
        <v>143</v>
      </c>
      <c r="AG27" s="153" t="s">
        <v>152</v>
      </c>
      <c r="AH27" s="148" t="s">
        <v>155</v>
      </c>
      <c r="AI27" s="148" t="s">
        <v>155</v>
      </c>
      <c r="AJ27" s="148" t="s">
        <v>155</v>
      </c>
    </row>
    <row r="28" spans="2:36" ht="45" x14ac:dyDescent="0.2">
      <c r="AC28" s="16" t="s">
        <v>133</v>
      </c>
      <c r="AD28" s="145" t="s">
        <v>148</v>
      </c>
      <c r="AE28" s="146" t="s">
        <v>150</v>
      </c>
      <c r="AF28" s="147" t="s">
        <v>143</v>
      </c>
      <c r="AG28" s="153" t="s">
        <v>152</v>
      </c>
      <c r="AH28" s="148" t="s">
        <v>155</v>
      </c>
      <c r="AI28" s="148" t="s">
        <v>155</v>
      </c>
      <c r="AJ28" s="148" t="s">
        <v>155</v>
      </c>
    </row>
    <row r="29" spans="2:36" ht="45" x14ac:dyDescent="0.2">
      <c r="AC29" s="16" t="s">
        <v>134</v>
      </c>
      <c r="AD29" s="145" t="s">
        <v>148</v>
      </c>
      <c r="AE29" s="146" t="s">
        <v>150</v>
      </c>
      <c r="AF29" s="147" t="s">
        <v>143</v>
      </c>
      <c r="AG29" s="153" t="s">
        <v>152</v>
      </c>
      <c r="AH29" s="148" t="s">
        <v>155</v>
      </c>
      <c r="AI29" s="148" t="s">
        <v>155</v>
      </c>
      <c r="AJ29" s="150" t="s">
        <v>28</v>
      </c>
    </row>
    <row r="30" spans="2:36" ht="45" x14ac:dyDescent="0.2">
      <c r="AC30" s="16" t="s">
        <v>135</v>
      </c>
      <c r="AD30" s="145" t="s">
        <v>148</v>
      </c>
      <c r="AE30" s="146" t="s">
        <v>150</v>
      </c>
      <c r="AF30" s="147" t="s">
        <v>143</v>
      </c>
      <c r="AG30" s="153" t="s">
        <v>152</v>
      </c>
      <c r="AH30" s="148" t="s">
        <v>155</v>
      </c>
      <c r="AI30" s="148" t="s">
        <v>155</v>
      </c>
      <c r="AJ30" s="148" t="s">
        <v>155</v>
      </c>
    </row>
    <row r="31" spans="2:36" ht="45" x14ac:dyDescent="0.2">
      <c r="AC31" s="16" t="s">
        <v>136</v>
      </c>
      <c r="AD31" s="145" t="s">
        <v>148</v>
      </c>
      <c r="AE31" s="146" t="s">
        <v>150</v>
      </c>
      <c r="AF31" s="147" t="s">
        <v>143</v>
      </c>
      <c r="AG31" s="153" t="s">
        <v>152</v>
      </c>
      <c r="AH31" s="148" t="s">
        <v>155</v>
      </c>
      <c r="AI31" s="148" t="s">
        <v>155</v>
      </c>
      <c r="AJ31" s="150" t="s">
        <v>28</v>
      </c>
    </row>
    <row r="32" spans="2:36" ht="51" x14ac:dyDescent="0.2">
      <c r="AC32" s="16" t="s">
        <v>137</v>
      </c>
      <c r="AD32" s="145" t="s">
        <v>148</v>
      </c>
      <c r="AE32" s="146" t="s">
        <v>150</v>
      </c>
      <c r="AF32" s="147" t="s">
        <v>143</v>
      </c>
      <c r="AG32" s="153" t="s">
        <v>152</v>
      </c>
      <c r="AH32" s="148" t="s">
        <v>155</v>
      </c>
      <c r="AI32" s="148" t="s">
        <v>155</v>
      </c>
      <c r="AJ32" s="148" t="s">
        <v>155</v>
      </c>
    </row>
    <row r="33" spans="29:36" ht="45" x14ac:dyDescent="0.2">
      <c r="AC33" s="16" t="s">
        <v>138</v>
      </c>
      <c r="AD33" s="145" t="s">
        <v>148</v>
      </c>
      <c r="AE33" s="146" t="s">
        <v>150</v>
      </c>
      <c r="AF33" s="147" t="s">
        <v>143</v>
      </c>
      <c r="AG33" s="153" t="s">
        <v>152</v>
      </c>
      <c r="AH33" s="148" t="s">
        <v>155</v>
      </c>
      <c r="AI33" s="148" t="s">
        <v>155</v>
      </c>
      <c r="AJ33" s="150" t="s">
        <v>28</v>
      </c>
    </row>
    <row r="34" spans="29:36" ht="45" x14ac:dyDescent="0.2">
      <c r="AC34" s="16" t="s">
        <v>139</v>
      </c>
      <c r="AD34" s="145" t="s">
        <v>148</v>
      </c>
      <c r="AE34" s="146" t="s">
        <v>150</v>
      </c>
      <c r="AF34" s="147" t="s">
        <v>143</v>
      </c>
      <c r="AG34" s="153" t="s">
        <v>152</v>
      </c>
      <c r="AH34" s="148" t="s">
        <v>155</v>
      </c>
      <c r="AI34" s="148" t="s">
        <v>155</v>
      </c>
      <c r="AJ34" s="148" t="s">
        <v>155</v>
      </c>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0:I10 C12:I14 C16:I18">
    <cfRule type="expression" dxfId="1" priority="2">
      <formula>C$9="n/a"</formula>
    </cfRule>
  </conditionalFormatting>
  <conditionalFormatting sqref="Q9:T10 Q12:T14 Q16:T18">
    <cfRule type="expression" dxfId="0" priority="1">
      <formula>$T$10=""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ignoredErrors>
    <ignoredError sqref="G17:G18" formula="1"/>
    <ignoredError sqref="M14:T14 R13 C14:G14 H14:I14" unlockedFormula="1"/>
  </ignoredErrors>
  <drawing r:id="rId2"/>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Tariff selection" prompt="Choose tariff from drop down list" xr:uid="{00000000-0002-0000-0E00-000001000000}">
          <x14:formula1>
            <xm:f>'Annex 1 LV, HV and UMS charges'!$A$13:$A$44</xm:f>
          </x14:formula1>
          <xm:sqref>B10</xm:sqref>
        </x14:dataValidation>
        <x14:dataValidation type="list" errorStyle="information" allowBlank="1" showInputMessage="1" showErrorMessage="1" promptTitle="Choose site" prompt="Select the EHV site that you would like to calculate charges." xr:uid="{00000000-0002-0000-0E00-000000000000}">
          <x14:formula1>
            <xm:f>'Annex 2 Designated EHV charges'!$G$11:$G$58</xm:f>
          </x14:formula1>
          <xm:sqref>L10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20</vt:i4>
      </vt:variant>
    </vt:vector>
  </HeadingPairs>
  <TitlesOfParts>
    <vt:vector size="35"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4 LDNO charges'!Print_Titles</vt:lpstr>
      <vt:lpstr>'Annex 5 LLFs'!Print_Titles</vt:lpstr>
      <vt:lpstr>'Annex 6 New or Amended EHV'!Print_Titles</vt:lpstr>
      <vt:lpstr>'Annex 7 Pass-Through Costs'!Print_Titles</vt:lpstr>
      <vt:lpstr>'Nodal prices'!Print_Titles</vt:lpstr>
      <vt:lpstr>'SSC unit rate lookup'!Print_Titles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 Power Networks</dc:creator>
  <cp:lastModifiedBy>Chloe Fetherston</cp:lastModifiedBy>
  <cp:lastPrinted>2025-09-01T14:20:36Z</cp:lastPrinted>
  <dcterms:created xsi:type="dcterms:W3CDTF">2009-11-12T11:38:00Z</dcterms:created>
  <dcterms:modified xsi:type="dcterms:W3CDTF">2026-02-17T14:53:08Z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ies>
</file>