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gulatory Affairs\RegAffairs\Reg\74.1 Business planning from 2022\Commitments report\2022-23\Final\"/>
    </mc:Choice>
  </mc:AlternateContent>
  <xr:revisionPtr revIDLastSave="0" documentId="8_{95301A21-BCF7-4FDF-A672-4768B41E9FE2}" xr6:coauthVersionLast="47" xr6:coauthVersionMax="47" xr10:uidLastSave="{00000000-0000-0000-0000-000000000000}"/>
  <bookViews>
    <workbookView xWindow="-120" yWindow="-120" windowWidth="29040" windowHeight="15840" activeTab="2" xr2:uid="{05BD833C-F4FF-4E49-8D4B-E032459A52BE}"/>
  </bookViews>
  <sheets>
    <sheet name="Performance Summary - EPN" sheetId="1" r:id="rId1"/>
    <sheet name="Performance Summary - LPN" sheetId="2" r:id="rId2"/>
    <sheet name="Performance Summary - SPN" sheetId="3" r:id="rId3"/>
  </sheets>
  <externalReferences>
    <externalReference r:id="rId4"/>
    <externalReference r:id="rId5"/>
    <externalReference r:id="rId6"/>
  </externalReferences>
  <definedNames>
    <definedName name="_AtRisk_SimSetting_AutomaticallyGenerateReports" hidden="1">FALSE</definedName>
    <definedName name="_AtRisk_SimSetting_AutomaticResultsDisplayMode" hidden="1">3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1">UKPN 'Performance Summary - LPN'!Manpower -#REF!</definedName>
    <definedName name="_xlnm._FilterDatabase" localSheetId="2">UKPN 'Performance Summary - SPN'!Manpower -#REF!</definedName>
    <definedName name="_xlnm._FilterDatabase">UKPN Manpower -#REF!</definedName>
    <definedName name="_Order2" hidden="1">0</definedName>
    <definedName name="a" localSheetId="1" hidden="1">{"staff",#N/A,FALSE,"Current Month"}</definedName>
    <definedName name="a" localSheetId="2" hidden="1">{"staff",#N/A,FALSE,"Current Month"}</definedName>
    <definedName name="a" hidden="1">{"staff",#N/A,FALSE,"Current Month"}</definedName>
    <definedName name="ARate" localSheetId="1">#REF!</definedName>
    <definedName name="ARate" localSheetId="2">#REF!</definedName>
    <definedName name="ARate">#REF!</definedName>
    <definedName name="AVGHRS" localSheetId="1">#REF!</definedName>
    <definedName name="AVGHRS" localSheetId="2">#REF!</definedName>
    <definedName name="AVGHRS">#REF!</definedName>
    <definedName name="avgskill" localSheetId="1">#REF!</definedName>
    <definedName name="avgskill" localSheetId="2">#REF!</definedName>
    <definedName name="avgskill">#REF!</definedName>
    <definedName name="b" localSheetId="1" hidden="1">{"staff",#N/A,FALSE,"Current Month"}</definedName>
    <definedName name="b" localSheetId="2" hidden="1">{"staff",#N/A,FALSE,"Current Month"}</definedName>
    <definedName name="b" hidden="1">{"staff",#N/A,FALSE,"Current Month"}</definedName>
    <definedName name="bottom" localSheetId="1">#REF!</definedName>
    <definedName name="bottom" localSheetId="2">#REF!</definedName>
    <definedName name="bottom">#REF!</definedName>
    <definedName name="Category" localSheetId="1">#REF!</definedName>
    <definedName name="Category" localSheetId="2">#REF!</definedName>
    <definedName name="Category">#REF!</definedName>
    <definedName name="cluster" localSheetId="1">#REF!</definedName>
    <definedName name="cluster" localSheetId="2">#REF!</definedName>
    <definedName name="cluster">#REF!</definedName>
    <definedName name="compname" localSheetId="1">#REF!</definedName>
    <definedName name="compname" localSheetId="2">#REF!</definedName>
    <definedName name="compname">#REF!</definedName>
    <definedName name="constrainsts" localSheetId="1">#REF!</definedName>
    <definedName name="constrainsts" localSheetId="2">#REF!</definedName>
    <definedName name="constrainsts">#REF!</definedName>
    <definedName name="Contents" localSheetId="1">#REF!</definedName>
    <definedName name="Contents" localSheetId="2">#REF!</definedName>
    <definedName name="Contents">#REF!</definedName>
    <definedName name="Contract_Type" localSheetId="1">#REF!</definedName>
    <definedName name="Contract_Type" localSheetId="2">#REF!</definedName>
    <definedName name="Contract_Type">#REF!</definedName>
    <definedName name="CostCategory" localSheetId="1">#REF!</definedName>
    <definedName name="CostCategory" localSheetId="2">#REF!</definedName>
    <definedName name="CostCategory">#REF!</definedName>
    <definedName name="Current_Stage" localSheetId="1">#REF!</definedName>
    <definedName name="Current_Stage" localSheetId="2">#REF!</definedName>
    <definedName name="Current_Stage">#REF!</definedName>
    <definedName name="Data" localSheetId="1">#REF!</definedName>
    <definedName name="Data" localSheetId="2">#REF!</definedName>
    <definedName name="Data">#REF!</definedName>
    <definedName name="DATA1" localSheetId="1">#REF!</definedName>
    <definedName name="DATA1" localSheetId="2">#REF!</definedName>
    <definedName name="DATA1">#REF!</definedName>
    <definedName name="DATA10" localSheetId="1">#REF!</definedName>
    <definedName name="DATA10" localSheetId="2">#REF!</definedName>
    <definedName name="DATA10">#REF!</definedName>
    <definedName name="DATA11" localSheetId="1">#REF!</definedName>
    <definedName name="DATA11" localSheetId="2">#REF!</definedName>
    <definedName name="DATA11">#REF!</definedName>
    <definedName name="DATA12" localSheetId="1">#REF!</definedName>
    <definedName name="DATA12" localSheetId="2">#REF!</definedName>
    <definedName name="DATA12">#REF!</definedName>
    <definedName name="DATA13" localSheetId="1">#REF!</definedName>
    <definedName name="DATA13" localSheetId="2">#REF!</definedName>
    <definedName name="DATA13">#REF!</definedName>
    <definedName name="DATA14" localSheetId="1">#REF!</definedName>
    <definedName name="DATA14" localSheetId="2">#REF!</definedName>
    <definedName name="DATA14">#REF!</definedName>
    <definedName name="DATA15" localSheetId="1">#REF!</definedName>
    <definedName name="DATA15" localSheetId="2">#REF!</definedName>
    <definedName name="DATA15">#REF!</definedName>
    <definedName name="DATA16" localSheetId="1">#REF!</definedName>
    <definedName name="DATA16" localSheetId="2">#REF!</definedName>
    <definedName name="DATA16">#REF!</definedName>
    <definedName name="DATA17" localSheetId="1">#REF!</definedName>
    <definedName name="DATA17" localSheetId="2">#REF!</definedName>
    <definedName name="DATA17">#REF!</definedName>
    <definedName name="DATA18" localSheetId="1">#REF!</definedName>
    <definedName name="DATA18" localSheetId="2">#REF!</definedName>
    <definedName name="DATA18">#REF!</definedName>
    <definedName name="DATA19" localSheetId="1">#REF!</definedName>
    <definedName name="DATA19" localSheetId="2">#REF!</definedName>
    <definedName name="DATA19">#REF!</definedName>
    <definedName name="DATA2" localSheetId="1">#REF!</definedName>
    <definedName name="DATA2" localSheetId="2">#REF!</definedName>
    <definedName name="DATA2">#REF!</definedName>
    <definedName name="DATA20" localSheetId="1">#REF!</definedName>
    <definedName name="DATA20" localSheetId="2">#REF!</definedName>
    <definedName name="DATA20">#REF!</definedName>
    <definedName name="DATA21" localSheetId="1">#REF!</definedName>
    <definedName name="DATA21" localSheetId="2">#REF!</definedName>
    <definedName name="DATA21">#REF!</definedName>
    <definedName name="DATA22" localSheetId="1">#REF!</definedName>
    <definedName name="DATA22" localSheetId="2">#REF!</definedName>
    <definedName name="DATA22">#REF!</definedName>
    <definedName name="DATA23" localSheetId="1">#REF!</definedName>
    <definedName name="DATA23" localSheetId="2">#REF!</definedName>
    <definedName name="DATA23">#REF!</definedName>
    <definedName name="DATA24" localSheetId="1">#REF!</definedName>
    <definedName name="DATA24" localSheetId="2">#REF!</definedName>
    <definedName name="DATA24">#REF!</definedName>
    <definedName name="DATA25" localSheetId="1">#REF!</definedName>
    <definedName name="DATA25" localSheetId="2">#REF!</definedName>
    <definedName name="DATA25">#REF!</definedName>
    <definedName name="DATA26" localSheetId="1">#REF!</definedName>
    <definedName name="DATA26" localSheetId="2">#REF!</definedName>
    <definedName name="DATA26">#REF!</definedName>
    <definedName name="DATA27" localSheetId="1">#REF!</definedName>
    <definedName name="DATA27" localSheetId="2">#REF!</definedName>
    <definedName name="DATA27">#REF!</definedName>
    <definedName name="DATA28" localSheetId="1">#REF!</definedName>
    <definedName name="DATA28" localSheetId="2">#REF!</definedName>
    <definedName name="DATA28">#REF!</definedName>
    <definedName name="DATA29" localSheetId="1">#REF!</definedName>
    <definedName name="DATA29" localSheetId="2">#REF!</definedName>
    <definedName name="DATA29">#REF!</definedName>
    <definedName name="DATA3" localSheetId="1">#REF!</definedName>
    <definedName name="DATA3" localSheetId="2">#REF!</definedName>
    <definedName name="DATA3">#REF!</definedName>
    <definedName name="DATA30" localSheetId="1">#REF!</definedName>
    <definedName name="DATA30" localSheetId="2">#REF!</definedName>
    <definedName name="DATA30">#REF!</definedName>
    <definedName name="DATA31" localSheetId="1">#REF!</definedName>
    <definedName name="DATA31" localSheetId="2">#REF!</definedName>
    <definedName name="DATA31">#REF!</definedName>
    <definedName name="DATA32" localSheetId="1">#REF!</definedName>
    <definedName name="DATA32" localSheetId="2">#REF!</definedName>
    <definedName name="DATA32">#REF!</definedName>
    <definedName name="DATA33" localSheetId="1">#REF!</definedName>
    <definedName name="DATA33" localSheetId="2">#REF!</definedName>
    <definedName name="DATA33">#REF!</definedName>
    <definedName name="DATA34" localSheetId="1">#REF!</definedName>
    <definedName name="DATA34" localSheetId="2">#REF!</definedName>
    <definedName name="DATA34">#REF!</definedName>
    <definedName name="DATA4" localSheetId="1">#REF!</definedName>
    <definedName name="DATA4" localSheetId="2">#REF!</definedName>
    <definedName name="DATA4">#REF!</definedName>
    <definedName name="DATA5" localSheetId="1">#REF!</definedName>
    <definedName name="DATA5" localSheetId="2">#REF!</definedName>
    <definedName name="DATA5">#REF!</definedName>
    <definedName name="DATA6" localSheetId="1">#REF!</definedName>
    <definedName name="DATA6" localSheetId="2">#REF!</definedName>
    <definedName name="DATA6">#REF!</definedName>
    <definedName name="DATA7" localSheetId="2">#REF!</definedName>
    <definedName name="DATA7">#REF!</definedName>
    <definedName name="DATA8" localSheetId="1">#REF!</definedName>
    <definedName name="DATA8" localSheetId="2">#REF!</definedName>
    <definedName name="DATA8">#REF!</definedName>
    <definedName name="DATA9" localSheetId="1">#REF!</definedName>
    <definedName name="DATA9" localSheetId="2">#REF!</definedName>
    <definedName name="DATA9">#REF!</definedName>
    <definedName name="DecimalPlaces" localSheetId="1">'[2]Check Sheet'!$K$9</definedName>
    <definedName name="DecimalPlaces" localSheetId="2">'[3]Check Sheet'!$K$9</definedName>
    <definedName name="DecimalPlaces">'[1]Check Sheet'!$K$9</definedName>
    <definedName name="Direct_Indirect" localSheetId="1">#REF!</definedName>
    <definedName name="Direct_Indirect" localSheetId="2">#REF!</definedName>
    <definedName name="Direct_Indirect">#REF!</definedName>
    <definedName name="Directorate" localSheetId="1">#REF!</definedName>
    <definedName name="Directorate" localSheetId="2">#REF!</definedName>
    <definedName name="Directorate">#REF!</definedName>
    <definedName name="DNOName" localSheetId="1">'[2]Cover Sheet'!$D$20:$D$33</definedName>
    <definedName name="DNOName" localSheetId="2">'[3]Cover Sheet'!$D$20:$D$33</definedName>
    <definedName name="DNOName">'[1]Cover Sheet'!$D$20:$D$33</definedName>
    <definedName name="DNOs" localSheetId="1">#REF!</definedName>
    <definedName name="DNOs" localSheetId="2">#REF!</definedName>
    <definedName name="DNOs">#REF!</definedName>
    <definedName name="DNOsplit" localSheetId="1">#REF!</definedName>
    <definedName name="DNOsplit" localSheetId="2">#REF!</definedName>
    <definedName name="DNOsplit">#REF!</definedName>
    <definedName name="GEOG9703" localSheetId="2">#REF!</definedName>
    <definedName name="GEOG9703">#REF!</definedName>
    <definedName name="Guidance" localSheetId="2">#REF!</definedName>
    <definedName name="Guidance">#REF!</definedName>
    <definedName name="Guidance1" localSheetId="2">#REF!</definedName>
    <definedName name="Guidance1">#REF!</definedName>
    <definedName name="hethet" localSheetId="2">#REF!</definedName>
    <definedName name="hethet">#REF!</definedName>
    <definedName name="hetheth" localSheetId="2">#REF!</definedName>
    <definedName name="hetheth">#REF!</definedName>
    <definedName name="hubs" localSheetId="1">#REF!</definedName>
    <definedName name="hubs" localSheetId="2">#REF!</definedName>
    <definedName name="hubs">#REF!</definedName>
    <definedName name="Internal_External" localSheetId="1">#REF!</definedName>
    <definedName name="Internal_External" localSheetId="2">#REF!</definedName>
    <definedName name="Internal_External">#REF!</definedName>
    <definedName name="jklb" localSheetId="2">#REF!</definedName>
    <definedName name="jklb">#REF!</definedName>
    <definedName name="Job_Reason" localSheetId="1">#REF!</definedName>
    <definedName name="Job_Reason" localSheetId="2">#REF!</definedName>
    <definedName name="Job_Reason">#REF!</definedName>
    <definedName name="khkjk" localSheetId="1" hidden="1">{"staff",#N/A,FALSE,"Current Month"}</definedName>
    <definedName name="khkjk" localSheetId="2" hidden="1">{"staff",#N/A,FALSE,"Current Month"}</definedName>
    <definedName name="khkjk" hidden="1">{"staff",#N/A,FALSE,"Current Month"}</definedName>
    <definedName name="Leaver" localSheetId="2">#REF!</definedName>
    <definedName name="Leaver">#REF!</definedName>
    <definedName name="ManagerialAllocations" localSheetId="1">#REF!</definedName>
    <definedName name="ManagerialAllocations" localSheetId="2">#REF!</definedName>
    <definedName name="ManagerialAllocations">#REF!</definedName>
    <definedName name="Manpower" localSheetId="1">#REF!</definedName>
    <definedName name="Manpower" localSheetId="2">#REF!</definedName>
    <definedName name="Manpower">#REF!</definedName>
    <definedName name="Months" localSheetId="1">#REF!</definedName>
    <definedName name="Months" localSheetId="2">#REF!</definedName>
    <definedName name="Months">#REF!</definedName>
    <definedName name="MPS" localSheetId="1">#REF!</definedName>
    <definedName name="MPS" localSheetId="2">#REF!</definedName>
    <definedName name="MPS">#REF!</definedName>
    <definedName name="names2" localSheetId="1">#REF!</definedName>
    <definedName name="names2" localSheetId="2">#REF!</definedName>
    <definedName name="names2">#REF!</definedName>
    <definedName name="New_Cost_Centre" localSheetId="1">#REF!</definedName>
    <definedName name="New_Cost_Centre" localSheetId="2">#REF!</definedName>
    <definedName name="New_Cost_Centre">#REF!</definedName>
    <definedName name="nsdffgd" localSheetId="2">#REF!</definedName>
    <definedName name="nsdffgd">#REF!</definedName>
    <definedName name="odd" localSheetId="1" hidden="1">{"staff",#N/A,FALSE,"Current Month"}</definedName>
    <definedName name="odd" localSheetId="2" hidden="1">{"staff",#N/A,FALSE,"Current Month"}</definedName>
    <definedName name="odd" hidden="1">{"staff",#N/A,FALSE,"Current Month"}</definedName>
    <definedName name="OfGem_Category" localSheetId="1">#REF!</definedName>
    <definedName name="OfGem_Category" localSheetId="2">#REF!</definedName>
    <definedName name="OfGem_Category">#REF!</definedName>
    <definedName name="Percentcoursebd" localSheetId="1">#REF!</definedName>
    <definedName name="Percentcoursebd" localSheetId="2">#REF!</definedName>
    <definedName name="Percentcoursebd">#REF!</definedName>
    <definedName name="Pivot_Table_Cat" localSheetId="1">#REF!</definedName>
    <definedName name="Pivot_Table_Cat" localSheetId="2">#REF!</definedName>
    <definedName name="Pivot_Table_Cat">#REF!</definedName>
    <definedName name="PrimeRecordAllocations" localSheetId="1">#REF!</definedName>
    <definedName name="PrimeRecordAllocations" localSheetId="2">#REF!</definedName>
    <definedName name="PrimeRecordAllocations">#REF!</definedName>
    <definedName name="_xlnm.Print_Area" localSheetId="1">Training Centre #REF!</definedName>
    <definedName name="_xlnm.Print_Area" localSheetId="2">Training Centre #REF!</definedName>
    <definedName name="_xlnm.Print_Area">Training Centre #REF!</definedName>
    <definedName name="properties" localSheetId="1">#REF!</definedName>
    <definedName name="properties" localSheetId="2">#REF!</definedName>
    <definedName name="properties">#REF!</definedName>
    <definedName name="Q1_Q3_Master" localSheetId="2">#REF!</definedName>
    <definedName name="Q1_Q3_Master">#REF!</definedName>
    <definedName name="Recruiter" localSheetId="1">#REF!</definedName>
    <definedName name="Recruiter" localSheetId="2">#REF!</definedName>
    <definedName name="Recruiter">#REF!</definedName>
    <definedName name="RepAllow" localSheetId="1">#REF!</definedName>
    <definedName name="RepAllow" localSheetId="2">#REF!</definedName>
    <definedName name="RepAllow">#REF!</definedName>
    <definedName name="Repyear" localSheetId="1">#REF!</definedName>
    <definedName name="Repyear" localSheetId="2">#REF!</definedName>
    <definedName name="Repyear">#REF!</definedName>
    <definedName name="RepYearM1" localSheetId="1">#REF!</definedName>
    <definedName name="RepYearM1" localSheetId="2">#REF!</definedName>
    <definedName name="RepYearM1">#REF!</definedName>
    <definedName name="RepYearP1" localSheetId="1">#REF!</definedName>
    <definedName name="RepYearP1" localSheetId="2">#REF!</definedName>
    <definedName name="RepYearP1">#REF!</definedName>
    <definedName name="RepYearP5" localSheetId="1">#REF!</definedName>
    <definedName name="RepYearP5" localSheetId="2">#REF!</definedName>
    <definedName name="RepYearP5">#REF!</definedName>
    <definedName name="Required" localSheetId="1">#REF!</definedName>
    <definedName name="Required" localSheetId="2">#REF!</definedName>
    <definedName name="Required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unding" localSheetId="1">#REF!</definedName>
    <definedName name="Rounding" localSheetId="2">#REF!</definedName>
    <definedName name="Rounding">#REF!</definedName>
    <definedName name="SAPBEXhrIndnt" hidden="1">"Wide"</definedName>
    <definedName name="SAPEMP" localSheetId="1">#REF!</definedName>
    <definedName name="SAPEMP" localSheetId="2">#REF!</definedName>
    <definedName name="SAPEMP">#REF!</definedName>
    <definedName name="SAPsysID" hidden="1">"708C5W7SBKP804JT78WJ0JNKI"</definedName>
    <definedName name="SAPwbID" hidden="1">"ARS"</definedName>
    <definedName name="shortname" localSheetId="1">#REF!</definedName>
    <definedName name="shortname" localSheetId="2">#REF!</definedName>
    <definedName name="shortname">#REF!</definedName>
    <definedName name="Sign_off_Level" localSheetId="1">#REF!</definedName>
    <definedName name="Sign_off_Level" localSheetId="2">#REF!</definedName>
    <definedName name="Sign_off_Level">#REF!</definedName>
    <definedName name="skillset" localSheetId="1">#REF!</definedName>
    <definedName name="skillset" localSheetId="2">#REF!</definedName>
    <definedName name="skillset">#REF!</definedName>
    <definedName name="Skillsets" localSheetId="1">#REF!</definedName>
    <definedName name="Skillsets" localSheetId="2">#REF!</definedName>
    <definedName name="Skillsets">#REF!</definedName>
    <definedName name="Split" localSheetId="1">#REF!</definedName>
    <definedName name="Split" localSheetId="2">#REF!</definedName>
    <definedName name="Split">#REF!</definedName>
    <definedName name="sss" localSheetId="1">#REF!</definedName>
    <definedName name="sss" localSheetId="2">#REF!</definedName>
    <definedName name="sss">#REF!</definedName>
    <definedName name="Table2.12TotalCost" localSheetId="1">#REF!</definedName>
    <definedName name="Table2.12TotalCost" localSheetId="2">#REF!</definedName>
    <definedName name="Table2.12TotalCost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 localSheetId="2">#REF!</definedName>
    <definedName name="TESTHKEY">#REF!</definedName>
    <definedName name="TESTKEYS">#REF!</definedName>
    <definedName name="TESTVKEY">#REF!</definedName>
    <definedName name="top" localSheetId="1">#REF!</definedName>
    <definedName name="top" localSheetId="2">#REF!</definedName>
    <definedName name="top">#REF!</definedName>
    <definedName name="Trainees_Table_Cat" localSheetId="1">#REF!</definedName>
    <definedName name="Trainees_Table_Cat" localSheetId="2">#REF!</definedName>
    <definedName name="Trainees_Table_Cat">#REF!</definedName>
    <definedName name="Unit">1000</definedName>
    <definedName name="Working_days" localSheetId="1">#REF!</definedName>
    <definedName name="Working_days" localSheetId="2">#REF!</definedName>
    <definedName name="Working_days">#REF!</definedName>
    <definedName name="wrn.Mat." localSheetId="1" hidden="1">{"staff",#N/A,FALSE,"Current Month"}</definedName>
    <definedName name="wrn.Mat." localSheetId="2" hidden="1">{"staff",#N/A,FALSE,"Current Month"}</definedName>
    <definedName name="wrn.Mat." hidden="1">{"staff",#N/A,FALSE,"Current Month"}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0" i="3" l="1"/>
  <c r="U30" i="3"/>
  <c r="T30" i="3"/>
  <c r="S30" i="3"/>
  <c r="R30" i="3"/>
  <c r="Q30" i="3"/>
  <c r="P30" i="3"/>
  <c r="O30" i="3"/>
  <c r="V26" i="3"/>
  <c r="U26" i="3"/>
  <c r="T26" i="3"/>
  <c r="S26" i="3"/>
  <c r="R26" i="3"/>
  <c r="Q26" i="3"/>
  <c r="P26" i="3"/>
  <c r="O26" i="3"/>
  <c r="V25" i="3"/>
  <c r="U25" i="3"/>
  <c r="T25" i="3"/>
  <c r="S25" i="3"/>
  <c r="R25" i="3"/>
  <c r="Q25" i="3"/>
  <c r="P25" i="3"/>
  <c r="O25" i="3"/>
  <c r="V24" i="3"/>
  <c r="U24" i="3"/>
  <c r="T24" i="3"/>
  <c r="S24" i="3"/>
  <c r="R24" i="3"/>
  <c r="Q24" i="3"/>
  <c r="P24" i="3"/>
  <c r="O24" i="3"/>
  <c r="V23" i="3"/>
  <c r="U23" i="3"/>
  <c r="T23" i="3"/>
  <c r="S23" i="3"/>
  <c r="R23" i="3"/>
  <c r="Q23" i="3"/>
  <c r="P23" i="3"/>
  <c r="O23" i="3"/>
  <c r="V18" i="3"/>
  <c r="V20" i="3" s="1"/>
  <c r="U18" i="3"/>
  <c r="U20" i="3" s="1"/>
  <c r="T18" i="3"/>
  <c r="T20" i="3" s="1"/>
  <c r="S18" i="3"/>
  <c r="S20" i="3" s="1"/>
  <c r="R18" i="3"/>
  <c r="R20" i="3" s="1"/>
  <c r="Q18" i="3"/>
  <c r="Q20" i="3" s="1"/>
  <c r="P18" i="3"/>
  <c r="P20" i="3" s="1"/>
  <c r="O18" i="3"/>
  <c r="O20" i="3" s="1"/>
  <c r="V14" i="3"/>
  <c r="U14" i="3"/>
  <c r="T14" i="3"/>
  <c r="S14" i="3"/>
  <c r="R14" i="3"/>
  <c r="Q14" i="3"/>
  <c r="P14" i="3"/>
  <c r="O14" i="3"/>
  <c r="V13" i="3"/>
  <c r="U13" i="3"/>
  <c r="T13" i="3"/>
  <c r="S13" i="3"/>
  <c r="R13" i="3"/>
  <c r="Q13" i="3"/>
  <c r="P13" i="3"/>
  <c r="O13" i="3"/>
  <c r="V12" i="3"/>
  <c r="V15" i="3" s="1"/>
  <c r="U12" i="3"/>
  <c r="U15" i="3" s="1"/>
  <c r="T12" i="3"/>
  <c r="T15" i="3" s="1"/>
  <c r="S12" i="3"/>
  <c r="S15" i="3" s="1"/>
  <c r="R12" i="3"/>
  <c r="R15" i="3" s="1"/>
  <c r="Q12" i="3"/>
  <c r="Q15" i="3" s="1"/>
  <c r="P12" i="3"/>
  <c r="P15" i="3" s="1"/>
  <c r="O12" i="3"/>
  <c r="V9" i="3"/>
  <c r="U9" i="3"/>
  <c r="T9" i="3"/>
  <c r="S9" i="3"/>
  <c r="R9" i="3"/>
  <c r="Q9" i="3"/>
  <c r="P9" i="3"/>
  <c r="O9" i="3"/>
  <c r="A3" i="3"/>
  <c r="A2" i="3"/>
  <c r="A1" i="3"/>
  <c r="O15" i="3" l="1"/>
  <c r="V30" i="2" l="1"/>
  <c r="U30" i="2"/>
  <c r="T30" i="2"/>
  <c r="S30" i="2"/>
  <c r="R30" i="2"/>
  <c r="Q30" i="2"/>
  <c r="P30" i="2"/>
  <c r="O30" i="2"/>
  <c r="V26" i="2"/>
  <c r="U26" i="2"/>
  <c r="T26" i="2"/>
  <c r="S26" i="2"/>
  <c r="R26" i="2"/>
  <c r="Q26" i="2"/>
  <c r="P26" i="2"/>
  <c r="O26" i="2"/>
  <c r="V25" i="2"/>
  <c r="U25" i="2"/>
  <c r="T25" i="2"/>
  <c r="S25" i="2"/>
  <c r="R25" i="2"/>
  <c r="Q25" i="2"/>
  <c r="P25" i="2"/>
  <c r="O25" i="2"/>
  <c r="V24" i="2"/>
  <c r="U24" i="2"/>
  <c r="T24" i="2"/>
  <c r="S24" i="2"/>
  <c r="R24" i="2"/>
  <c r="Q24" i="2"/>
  <c r="P24" i="2"/>
  <c r="O24" i="2"/>
  <c r="V23" i="2"/>
  <c r="U23" i="2"/>
  <c r="T23" i="2"/>
  <c r="S23" i="2"/>
  <c r="R23" i="2"/>
  <c r="Q23" i="2"/>
  <c r="P23" i="2"/>
  <c r="O23" i="2"/>
  <c r="V18" i="2"/>
  <c r="V20" i="2" s="1"/>
  <c r="U18" i="2"/>
  <c r="U20" i="2" s="1"/>
  <c r="T18" i="2"/>
  <c r="T20" i="2" s="1"/>
  <c r="S18" i="2"/>
  <c r="S20" i="2" s="1"/>
  <c r="R18" i="2"/>
  <c r="R20" i="2" s="1"/>
  <c r="Q18" i="2"/>
  <c r="Q20" i="2" s="1"/>
  <c r="P18" i="2"/>
  <c r="P20" i="2" s="1"/>
  <c r="O18" i="2"/>
  <c r="O20" i="2" s="1"/>
  <c r="V14" i="2"/>
  <c r="U14" i="2"/>
  <c r="T14" i="2"/>
  <c r="S14" i="2"/>
  <c r="R14" i="2"/>
  <c r="Q14" i="2"/>
  <c r="P14" i="2"/>
  <c r="O14" i="2"/>
  <c r="V13" i="2"/>
  <c r="U13" i="2"/>
  <c r="T13" i="2"/>
  <c r="S13" i="2"/>
  <c r="R13" i="2"/>
  <c r="Q13" i="2"/>
  <c r="P13" i="2"/>
  <c r="O13" i="2"/>
  <c r="V12" i="2"/>
  <c r="V15" i="2" s="1"/>
  <c r="U12" i="2"/>
  <c r="U15" i="2" s="1"/>
  <c r="T12" i="2"/>
  <c r="T15" i="2" s="1"/>
  <c r="S12" i="2"/>
  <c r="S15" i="2" s="1"/>
  <c r="R12" i="2"/>
  <c r="R15" i="2" s="1"/>
  <c r="Q12" i="2"/>
  <c r="Q15" i="2" s="1"/>
  <c r="P12" i="2"/>
  <c r="P15" i="2" s="1"/>
  <c r="O12" i="2"/>
  <c r="V9" i="2"/>
  <c r="U9" i="2"/>
  <c r="T9" i="2"/>
  <c r="S9" i="2"/>
  <c r="R9" i="2"/>
  <c r="Q9" i="2"/>
  <c r="P9" i="2"/>
  <c r="O9" i="2"/>
  <c r="A3" i="2"/>
  <c r="A2" i="2"/>
  <c r="A1" i="2"/>
  <c r="O15" i="2" l="1"/>
  <c r="V30" i="1" l="1"/>
  <c r="U30" i="1"/>
  <c r="T30" i="1"/>
  <c r="S30" i="1"/>
  <c r="R30" i="1"/>
  <c r="Q30" i="1"/>
  <c r="P30" i="1"/>
  <c r="O30" i="1"/>
  <c r="V26" i="1"/>
  <c r="U26" i="1"/>
  <c r="T26" i="1"/>
  <c r="S26" i="1"/>
  <c r="R26" i="1"/>
  <c r="Q26" i="1"/>
  <c r="P26" i="1"/>
  <c r="O26" i="1"/>
  <c r="V25" i="1"/>
  <c r="U25" i="1"/>
  <c r="T25" i="1"/>
  <c r="S25" i="1"/>
  <c r="R25" i="1"/>
  <c r="Q25" i="1"/>
  <c r="P25" i="1"/>
  <c r="O25" i="1"/>
  <c r="V24" i="1"/>
  <c r="U24" i="1"/>
  <c r="T24" i="1"/>
  <c r="S24" i="1"/>
  <c r="R24" i="1"/>
  <c r="Q24" i="1"/>
  <c r="P24" i="1"/>
  <c r="O24" i="1"/>
  <c r="V23" i="1"/>
  <c r="U23" i="1"/>
  <c r="T23" i="1"/>
  <c r="S23" i="1"/>
  <c r="R23" i="1"/>
  <c r="Q23" i="1"/>
  <c r="P23" i="1"/>
  <c r="O23" i="1"/>
  <c r="V18" i="1"/>
  <c r="V20" i="1" s="1"/>
  <c r="U18" i="1"/>
  <c r="U20" i="1" s="1"/>
  <c r="T18" i="1"/>
  <c r="T20" i="1" s="1"/>
  <c r="S18" i="1"/>
  <c r="S20" i="1" s="1"/>
  <c r="R18" i="1"/>
  <c r="R20" i="1" s="1"/>
  <c r="Q18" i="1"/>
  <c r="Q20" i="1" s="1"/>
  <c r="P18" i="1"/>
  <c r="P20" i="1" s="1"/>
  <c r="O18" i="1"/>
  <c r="O20" i="1" s="1"/>
  <c r="V14" i="1"/>
  <c r="U14" i="1"/>
  <c r="T14" i="1"/>
  <c r="S14" i="1"/>
  <c r="R14" i="1"/>
  <c r="Q14" i="1"/>
  <c r="P14" i="1"/>
  <c r="O14" i="1"/>
  <c r="V13" i="1"/>
  <c r="U13" i="1"/>
  <c r="T13" i="1"/>
  <c r="S13" i="1"/>
  <c r="R13" i="1"/>
  <c r="Q13" i="1"/>
  <c r="P13" i="1"/>
  <c r="O13" i="1"/>
  <c r="V12" i="1"/>
  <c r="V15" i="1" s="1"/>
  <c r="U12" i="1"/>
  <c r="U15" i="1" s="1"/>
  <c r="T12" i="1"/>
  <c r="T15" i="1" s="1"/>
  <c r="S12" i="1"/>
  <c r="S15" i="1" s="1"/>
  <c r="R12" i="1"/>
  <c r="R15" i="1" s="1"/>
  <c r="Q12" i="1"/>
  <c r="Q15" i="1" s="1"/>
  <c r="P12" i="1"/>
  <c r="P15" i="1" s="1"/>
  <c r="O12" i="1"/>
  <c r="O15" i="1" s="1"/>
  <c r="V9" i="1"/>
  <c r="U9" i="1"/>
  <c r="T9" i="1"/>
  <c r="S9" i="1"/>
  <c r="R9" i="1"/>
  <c r="Q9" i="1"/>
  <c r="P9" i="1"/>
  <c r="O9" i="1"/>
  <c r="A3" i="1"/>
  <c r="A2" i="1"/>
  <c r="A1" i="1"/>
</calcChain>
</file>

<file path=xl/sharedStrings.xml><?xml version="1.0" encoding="utf-8"?>
<sst xmlns="http://schemas.openxmlformats.org/spreadsheetml/2006/main" count="120" uniqueCount="32">
  <si>
    <t>RIIO-ED1</t>
  </si>
  <si>
    <t>Units</t>
  </si>
  <si>
    <t>Number of Customers</t>
  </si>
  <si>
    <t>No. of Customers on DNOs network</t>
  </si>
  <si>
    <t>#</t>
  </si>
  <si>
    <t>Network Length</t>
  </si>
  <si>
    <t>Overhead lines</t>
  </si>
  <si>
    <t>km</t>
  </si>
  <si>
    <t>Underground lines</t>
  </si>
  <si>
    <t>Other (Subsea cables)</t>
  </si>
  <si>
    <t>Total DNO Network Length</t>
  </si>
  <si>
    <t>Total Expenditure (TOTEX)</t>
  </si>
  <si>
    <t>Total Expenditure (12/13 prices)</t>
  </si>
  <si>
    <t>£m 12/13 prices</t>
  </si>
  <si>
    <t>RIIO-ED1 allowance (12/13 prices)</t>
  </si>
  <si>
    <t>% of Allowed</t>
  </si>
  <si>
    <t>%</t>
  </si>
  <si>
    <t>Quality of Service (unplanned and unweighted)</t>
  </si>
  <si>
    <t>Customers Interrupted (including exceptional events)</t>
  </si>
  <si>
    <t>CI</t>
  </si>
  <si>
    <t>Customers Minutes Lost (including exceptional events)</t>
  </si>
  <si>
    <t>CML</t>
  </si>
  <si>
    <t>Customers Interrupted (excluding exceptional events)</t>
  </si>
  <si>
    <t>Customers Minutes Lost (excluding exceptional events)</t>
  </si>
  <si>
    <t>Unrestricted Domestic Tariff (adjusted for typical consumption)</t>
  </si>
  <si>
    <t>Tariff Charge</t>
  </si>
  <si>
    <t>£ 12/13 prices</t>
  </si>
  <si>
    <t>£ nominal prices</t>
  </si>
  <si>
    <t>Connections</t>
  </si>
  <si>
    <t>Average Time to quote (LVSSA)</t>
  </si>
  <si>
    <t>Days</t>
  </si>
  <si>
    <t>Average Time to connect (LVSSA)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</si>
</sst>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;[Red]\-#,##0.0;\-"/>
    <numFmt numFmtId="165" formatCode="0.0"/>
    <numFmt numFmtId="166" formatCode="_-* #,##0.0_-;\-* #,##0.0_-;_-* &quot;-&quot;?_-;_-@_-"/>
    <numFmt numFmtId="167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u/>
      <sz val="10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left"/>
    </xf>
    <xf numFmtId="164" fontId="3" fillId="2" borderId="0" xfId="0" applyNumberFormat="1" applyFont="1" applyFill="1"/>
    <xf numFmtId="0" fontId="5" fillId="2" borderId="0" xfId="0" applyFont="1" applyFill="1"/>
    <xf numFmtId="165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3" fillId="2" borderId="2" xfId="0" applyFont="1" applyFill="1" applyBorder="1" applyAlignment="1">
      <alignment horizontal="centerContinuous"/>
    </xf>
    <xf numFmtId="165" fontId="2" fillId="2" borderId="0" xfId="0" applyNumberFormat="1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165" fontId="2" fillId="0" borderId="0" xfId="0" applyNumberFormat="1" applyFont="1"/>
    <xf numFmtId="0" fontId="4" fillId="0" borderId="0" xfId="0" applyFont="1" applyAlignment="1">
      <alignment horizontal="left"/>
    </xf>
    <xf numFmtId="164" fontId="3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5" fontId="3" fillId="3" borderId="3" xfId="0" applyNumberFormat="1" applyFont="1" applyFill="1" applyBorder="1"/>
    <xf numFmtId="0" fontId="8" fillId="0" borderId="0" xfId="0" applyFont="1"/>
    <xf numFmtId="16" fontId="7" fillId="0" borderId="0" xfId="0" applyNumberFormat="1" applyFont="1"/>
    <xf numFmtId="165" fontId="3" fillId="4" borderId="3" xfId="0" applyNumberFormat="1" applyFont="1" applyFill="1" applyBorder="1"/>
    <xf numFmtId="14" fontId="7" fillId="0" borderId="0" xfId="0" applyNumberFormat="1" applyFont="1"/>
    <xf numFmtId="166" fontId="7" fillId="5" borderId="3" xfId="0" applyNumberFormat="1" applyFont="1" applyFill="1" applyBorder="1" applyAlignment="1">
      <alignment horizontal="center"/>
    </xf>
    <xf numFmtId="1" fontId="3" fillId="3" borderId="3" xfId="0" applyNumberFormat="1" applyFont="1" applyFill="1" applyBorder="1"/>
    <xf numFmtId="2" fontId="7" fillId="0" borderId="0" xfId="0" applyNumberFormat="1" applyFont="1"/>
    <xf numFmtId="2" fontId="3" fillId="3" borderId="3" xfId="0" applyNumberFormat="1" applyFont="1" applyFill="1" applyBorder="1"/>
    <xf numFmtId="2" fontId="3" fillId="4" borderId="3" xfId="0" applyNumberFormat="1" applyFont="1" applyFill="1" applyBorder="1"/>
    <xf numFmtId="167" fontId="7" fillId="5" borderId="3" xfId="1" applyFont="1" applyFill="1" applyBorder="1" applyAlignment="1">
      <alignment horizontal="center"/>
    </xf>
  </cellXfs>
  <cellStyles count="2">
    <cellStyle name="Comma 2" xfId="1" xr:uid="{92BC08EC-584E-4B0F-A1D0-B393CCD45C6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Regulatory%20Reporting\2022-23\2022-23%20Year%20End\2022-23%20Submission%20Packs\Cost%20&amp;%20Volumes\Delinked\EPN%20Cost%20&amp;%20Volumes%20Reporting%20Pack%202022-23%20Delinked.xlsx" TargetMode="External"/><Relationship Id="rId1" Type="http://schemas.openxmlformats.org/officeDocument/2006/relationships/externalLinkPath" Target="/Finance/Regulatory%20Reporting/2022-23/2022-23%20Year%20End/2022-23%20Submission%20Packs/Cost%20&amp;%20Volumes/Delinked/EPN%20Cost%20&amp;%20Volumes%20Reporting%20Pack%202022-23%20Delinke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Regulatory%20Reporting\2022-23\2022-23%20Year%20End\2022-23%20Submission%20Packs\Cost%20&amp;%20Volumes\Delinked\LPN%20Cost%20&amp;%20Volumes%20Reporting%20Pack%202022-23%20Delinked.xlsx" TargetMode="External"/><Relationship Id="rId1" Type="http://schemas.openxmlformats.org/officeDocument/2006/relationships/externalLinkPath" Target="/Finance/Regulatory%20Reporting/2022-23/2022-23%20Year%20End/2022-23%20Submission%20Packs/Cost%20&amp;%20Volumes/Delinked/LPN%20Cost%20&amp;%20Volumes%20Reporting%20Pack%202022-23%20Delinked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Regulatory%20Reporting\2022-23\2022-23%20Year%20End\2022-23%20Submission%20Packs\Cost%20&amp;%20Volumes\Delinked\SPN%20Cost%20&amp;%20Volumes%20Reporting%20Pack%202022-23%20Delinked.xlsx" TargetMode="External"/><Relationship Id="rId1" Type="http://schemas.openxmlformats.org/officeDocument/2006/relationships/externalLinkPath" Target="/Finance/Regulatory%20Reporting/2022-23/2022-23%20Year%20End/2022-23%20Submission%20Packs/Cost%20&amp;%20Volumes/Delinked/SPN%20Cost%20&amp;%20Volumes%20Reporting%20Pack%202022-23%20Delink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Sheet"/>
      <sheetName val="Changes Log"/>
      <sheetName val="Navigation"/>
      <sheetName val="Data Change Log"/>
      <sheetName val="Check Sheet"/>
      <sheetName val="I1 - PCFM Inputs 12-13"/>
      <sheetName val="I2 - PCFM Inputs Nominal"/>
      <sheetName val="I3 - Licence Values"/>
      <sheetName val="I4 - Revenue Pack Inputs"/>
      <sheetName val="I5 - Theft Recovery"/>
      <sheetName val="I6 - RPI"/>
      <sheetName val="F2 - Net Debt &amp; Tax Clawback"/>
      <sheetName val="F8 - Reconciliation to Reg Accs"/>
      <sheetName val="SI1 - Performance Summary"/>
      <sheetName val="S1 - Summary of C1s"/>
      <sheetName val="S2 - Summary of C1s (Real)"/>
      <sheetName val="S3 - C1 Movements (Real)"/>
      <sheetName val="S4 - C1 In Year Summary"/>
      <sheetName val="C1 - Cost Matrix 2011"/>
      <sheetName val="C1 - Cost Matrix 2012"/>
      <sheetName val="C1 - Cost Matrix 2013"/>
      <sheetName val="C1 - Cost Matrix 2014"/>
      <sheetName val="C1 - Cost Matrix 2015"/>
      <sheetName val="C1 - Cost Matrix 2016"/>
      <sheetName val="C1 - Cost Matrix 2017"/>
      <sheetName val="C1 - Cost Matrix 2018"/>
      <sheetName val="C1 - Cost Matrix 2019"/>
      <sheetName val="C1 - Cost Matrix 2020"/>
      <sheetName val="C1 - Cost Matrix 2021"/>
      <sheetName val="C1 - Cost Matrix 2022"/>
      <sheetName val="C1 - Cost Matrix 2023"/>
      <sheetName val="C2 - Connections Inside PC"/>
      <sheetName val="CV1 - Primary Reinforcement"/>
      <sheetName val="CV2 - Secondary Reinforcement"/>
      <sheetName val="CV3 - Fault Level Reinforcement"/>
      <sheetName val="CV4 - NTCC"/>
      <sheetName val="CV5 - Diversions"/>
      <sheetName val="CV6 - Diversions Rail Elec"/>
      <sheetName val="CV7 - Asset Replacement"/>
      <sheetName val="CV8 - Refurbishment no SDI"/>
      <sheetName val="CV9 - Refurbishment SDI"/>
      <sheetName val="CV10 - Civil Works Cond Driven"/>
      <sheetName val="CV11 - Op IT and Telecoms"/>
      <sheetName val="CV12 - Black Start"/>
      <sheetName val="CV13 - BT21CN"/>
      <sheetName val="CV14 - Legal and Safety"/>
      <sheetName val="CV15 - QoS &amp; North of Scot Res"/>
      <sheetName val="CV16 - Flood Mitigation"/>
      <sheetName val="C3 - Physical Security"/>
      <sheetName val="CV17 - RLMs"/>
      <sheetName val="CV18 - OH Clearances"/>
      <sheetName val="CV19 - WSC"/>
      <sheetName val="CV20 - Visual Amenity"/>
      <sheetName val="CV21 - Losses"/>
      <sheetName val="CV22 - Environmental Reporting "/>
      <sheetName val="C4 - IT&amp;T (Non-Op)"/>
      <sheetName val="C5 - Property (Non Op)"/>
      <sheetName val="C6 - V&amp;T (Non Op)"/>
      <sheetName val="C7 - STEPM (Non Op)"/>
      <sheetName val="CV23 - HVP"/>
      <sheetName val="CV23a - HVP1"/>
      <sheetName val="CV23b - HVP2"/>
      <sheetName val="CV23c - HVP3"/>
      <sheetName val="CV23d - HVP4"/>
      <sheetName val="CV23e - HVP5"/>
      <sheetName val="CV24 - HVP DPCR5"/>
      <sheetName val="CV25 - Moorside"/>
      <sheetName val="CV26 - Faults"/>
      <sheetName val="CV27 - Severe Weather 1 in 20"/>
      <sheetName val="CV28 - ONIs"/>
      <sheetName val="CV29 - Tree Cutting"/>
      <sheetName val="CV30 - Inspections"/>
      <sheetName val="CV31 - Repairs and Maint"/>
      <sheetName val="CV32 - Dismantlement"/>
      <sheetName val="C8 - Remote Generation Opex"/>
      <sheetName val="CV33 - Substation Electricity"/>
      <sheetName val="CV34 - Smart Meter Intv DNO"/>
      <sheetName val="C9 - Core CAI"/>
      <sheetName val="C10 - Wayleaves (CAI)"/>
      <sheetName val="CV35 - Op Training (CAI)"/>
      <sheetName val="C11 - V&amp;T (CAI)"/>
      <sheetName val="C12 - Core BS"/>
      <sheetName val="C13 - IT&amp;T (BS)"/>
      <sheetName val="C14 - Property Mgt (BS)"/>
      <sheetName val="C15 - Atypicals 2011"/>
      <sheetName val="C15 - Atypicals 2012"/>
      <sheetName val="C15 - Atypicals 2013"/>
      <sheetName val="C15 - Atypicals 2014"/>
      <sheetName val="C15 - Atypicals 2015"/>
      <sheetName val="C15 - Atypicals 2016"/>
      <sheetName val="C15 - Atypicals 2017"/>
      <sheetName val="C15 - Atypicals 2018"/>
      <sheetName val="C15 - Atypicals 2019"/>
      <sheetName val="C15 - Atypicals 2020"/>
      <sheetName val="C15 - Atypicals 2021"/>
      <sheetName val="C15 - Atypicals 2022"/>
      <sheetName val="C15 - Atypicals 2023"/>
      <sheetName val="CV36 - NIA"/>
      <sheetName val="CV37 - NIC"/>
      <sheetName val="CV38 - IFI &amp; LCN Fund"/>
      <sheetName val="CV39 - DRS"/>
      <sheetName val="C16 - Smart Meter Outside PC"/>
      <sheetName val="C17 - Legacy Meters"/>
      <sheetName val="C18 - De Minimis"/>
      <sheetName val="C19 - Other Consented Activity"/>
      <sheetName val="C20 - Connections Outside PC"/>
      <sheetName val="C21 - Out of Area Networks"/>
      <sheetName val="C22 - Pass-through"/>
      <sheetName val="C23 - Other NABC"/>
      <sheetName val="C24 - Related Party Margin"/>
      <sheetName val="V1 - Total Asset Movements"/>
      <sheetName val="V2 - Cleansing"/>
      <sheetName val="V3 - Connections"/>
      <sheetName val="V4 - Other Asset Movements"/>
      <sheetName val="V5 - Volume Matrix 2011"/>
      <sheetName val="V5 - Volume Matrix 2012"/>
      <sheetName val="V5 - Volume Matrix 2013"/>
      <sheetName val="V5 - Volume Matrix 2014"/>
      <sheetName val="V5 - Volume Matrix 2015"/>
      <sheetName val="V5 - Volume Matrix 2016"/>
      <sheetName val="V5 - Volume Matrix 2017"/>
      <sheetName val="V5 - Volume Matrix 2018"/>
      <sheetName val="V5 - Volume Matrix 2019"/>
      <sheetName val="V5 - Volume Matrix 2020"/>
      <sheetName val="V5 - Volume Matrix 2021"/>
      <sheetName val="V5 - Volume Matrix 2022"/>
      <sheetName val="V5 - Volume Matrix 2023"/>
      <sheetName val="AP1 - Age Profile"/>
      <sheetName val="M1 - Flood Mitigation (site)"/>
      <sheetName val="M2 - DPCR5 WSC Schemes"/>
      <sheetName val="M3 - ED1 WSC Schemes"/>
      <sheetName val="M4 - Enablers for RIIO-ED2"/>
      <sheetName val="M5 - Severe Weather "/>
      <sheetName val="M6 - Metal Theft"/>
      <sheetName val="M7 - Protection Summary"/>
      <sheetName val="M8 - Link Boxes"/>
      <sheetName val="M9a - Trad Streetworks (ex ante"/>
      <sheetName val="M9b - Permit &amp; Lane (ex ante)"/>
      <sheetName val="M9c - Permit &amp; Lane (reopener)"/>
      <sheetName val="M9d -  Legacy Adjustments"/>
      <sheetName val="M9m - Scheme Metrics "/>
      <sheetName val="M10 - Shetland (SSEH)"/>
      <sheetName val="M11a - Subsea Cable (Proactive)"/>
      <sheetName val="M11b - Subsea Cable (Reactive)"/>
      <sheetName val="M12 - Moorside (ENWL)"/>
      <sheetName val="M13 - Uncertainty Mech Info"/>
      <sheetName val="M14 - Drivers"/>
      <sheetName val="M15 - MEAV"/>
      <sheetName val="M16 - Forecasts C1"/>
      <sheetName val="M17 - Forecasts TOTEX"/>
      <sheetName val="M18 - FTE"/>
      <sheetName val="M19 - DSO"/>
      <sheetName val="M20 - Green Recovery"/>
      <sheetName val="M21 - D&amp;D"/>
    </sheetNames>
    <sheetDataSet>
      <sheetData sheetId="0">
        <row r="12">
          <cell r="D12" t="str">
            <v>EPN</v>
          </cell>
        </row>
        <row r="14">
          <cell r="D14">
            <v>2023</v>
          </cell>
        </row>
        <row r="20">
          <cell r="D20" t="str">
            <v>ENWL</v>
          </cell>
        </row>
        <row r="21">
          <cell r="D21" t="str">
            <v>NPgN</v>
          </cell>
        </row>
        <row r="22">
          <cell r="D22" t="str">
            <v>NPgY</v>
          </cell>
        </row>
        <row r="23">
          <cell r="D23" t="str">
            <v>WMID</v>
          </cell>
        </row>
        <row r="24">
          <cell r="D24" t="str">
            <v>EMID</v>
          </cell>
        </row>
        <row r="25">
          <cell r="D25" t="str">
            <v>SWALES</v>
          </cell>
        </row>
        <row r="26">
          <cell r="D26" t="str">
            <v>SWEST</v>
          </cell>
        </row>
        <row r="27">
          <cell r="D27" t="str">
            <v>LPN</v>
          </cell>
        </row>
        <row r="28">
          <cell r="D28" t="str">
            <v>SPN</v>
          </cell>
        </row>
        <row r="29">
          <cell r="D29" t="str">
            <v>EPN</v>
          </cell>
        </row>
        <row r="30">
          <cell r="D30" t="str">
            <v>SPD</v>
          </cell>
        </row>
        <row r="31">
          <cell r="D31" t="str">
            <v>SPMW</v>
          </cell>
        </row>
        <row r="32">
          <cell r="D32" t="str">
            <v>SSEH</v>
          </cell>
        </row>
        <row r="33">
          <cell r="D33" t="str">
            <v>SSES</v>
          </cell>
        </row>
      </sheetData>
      <sheetData sheetId="1" refreshError="1"/>
      <sheetData sheetId="2" refreshError="1"/>
      <sheetData sheetId="3" refreshError="1"/>
      <sheetData sheetId="4">
        <row r="9">
          <cell r="K9">
            <v>0.01</v>
          </cell>
        </row>
      </sheetData>
      <sheetData sheetId="5">
        <row r="11">
          <cell r="AJ11">
            <v>17.602344750870575</v>
          </cell>
          <cell r="AK11">
            <v>17.043172693476368</v>
          </cell>
          <cell r="AL11">
            <v>23.846840626576867</v>
          </cell>
          <cell r="AM11">
            <v>10.483664399731401</v>
          </cell>
          <cell r="AN11">
            <v>12.695413587519937</v>
          </cell>
          <cell r="AO11">
            <v>15.372972025919919</v>
          </cell>
          <cell r="AP11">
            <v>15.688057819790657</v>
          </cell>
          <cell r="AQ11">
            <v>22.338885330360004</v>
          </cell>
        </row>
        <row r="12">
          <cell r="AJ12">
            <v>59.774764467118963</v>
          </cell>
          <cell r="AK12">
            <v>61.815994894691016</v>
          </cell>
          <cell r="AL12">
            <v>64.808216653886262</v>
          </cell>
          <cell r="AM12">
            <v>77.482478581016025</v>
          </cell>
          <cell r="AN12">
            <v>69.000954763682515</v>
          </cell>
          <cell r="AO12">
            <v>62.628401707641331</v>
          </cell>
          <cell r="AP12">
            <v>59.905838837302248</v>
          </cell>
          <cell r="AQ12">
            <v>51.016215226698428</v>
          </cell>
        </row>
        <row r="13">
          <cell r="AJ13">
            <v>26.654428856809051</v>
          </cell>
          <cell r="AK13">
            <v>31.602555420491761</v>
          </cell>
          <cell r="AL13">
            <v>26.165253106712388</v>
          </cell>
          <cell r="AM13">
            <v>21.150100762800292</v>
          </cell>
          <cell r="AN13">
            <v>21.55437213769979</v>
          </cell>
          <cell r="AO13">
            <v>20.456414042836705</v>
          </cell>
          <cell r="AP13">
            <v>23.677423390315813</v>
          </cell>
          <cell r="AQ13">
            <v>19.943483952256265</v>
          </cell>
        </row>
        <row r="14">
          <cell r="AJ14">
            <v>42.375013728036976</v>
          </cell>
          <cell r="AK14">
            <v>45.642326569800424</v>
          </cell>
          <cell r="AL14">
            <v>49.432873608234637</v>
          </cell>
          <cell r="AM14">
            <v>47.832143585406946</v>
          </cell>
          <cell r="AN14">
            <v>56.978061222545804</v>
          </cell>
          <cell r="AO14">
            <v>57.435923277637592</v>
          </cell>
          <cell r="AP14">
            <v>52.255171649667908</v>
          </cell>
          <cell r="AQ14">
            <v>47.016836892451607</v>
          </cell>
        </row>
        <row r="15">
          <cell r="AJ15">
            <v>6.1189081290741081</v>
          </cell>
          <cell r="AK15">
            <v>9.8704337732284699</v>
          </cell>
          <cell r="AL15">
            <v>8.4084294384943767</v>
          </cell>
          <cell r="AM15">
            <v>8.5009942305659845</v>
          </cell>
          <cell r="AN15">
            <v>11.275367167256464</v>
          </cell>
          <cell r="AO15">
            <v>8.3409552615766778</v>
          </cell>
          <cell r="AP15">
            <v>9.6071192460695816</v>
          </cell>
          <cell r="AQ15">
            <v>9.0558573883665403</v>
          </cell>
        </row>
        <row r="16">
          <cell r="AJ16">
            <v>14.871411066237178</v>
          </cell>
          <cell r="AK16">
            <v>14.825995262650046</v>
          </cell>
          <cell r="AL16">
            <v>15.95800299804667</v>
          </cell>
          <cell r="AM16">
            <v>15.278976375595834</v>
          </cell>
          <cell r="AN16">
            <v>16.13449601563763</v>
          </cell>
          <cell r="AO16">
            <v>19.761026916883534</v>
          </cell>
          <cell r="AP16">
            <v>23.439400481795911</v>
          </cell>
          <cell r="AQ16">
            <v>20.389267868892578</v>
          </cell>
        </row>
        <row r="17">
          <cell r="AJ17">
            <v>97.510238479683622</v>
          </cell>
          <cell r="AK17">
            <v>106.48200618615043</v>
          </cell>
          <cell r="AL17">
            <v>118.943391314644</v>
          </cell>
          <cell r="AM17">
            <v>113.7389883411235</v>
          </cell>
          <cell r="AN17">
            <v>118.55806439088349</v>
          </cell>
          <cell r="AO17">
            <v>116.59303594943378</v>
          </cell>
          <cell r="AP17">
            <v>117.20188547168382</v>
          </cell>
          <cell r="AQ17">
            <v>114.51352078017243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1">
          <cell r="AJ11">
            <v>0.94311440718798312</v>
          </cell>
          <cell r="AK11">
            <v>0.92332976089844221</v>
          </cell>
          <cell r="AL11">
            <v>0.89002502655433813</v>
          </cell>
          <cell r="AM11">
            <v>0.86363604275205785</v>
          </cell>
          <cell r="AN11">
            <v>0.84184322981537429</v>
          </cell>
          <cell r="AO11">
            <v>0.83175543143860475</v>
          </cell>
          <cell r="AP11">
            <v>0.78633684494694012</v>
          </cell>
          <cell r="AQ11">
            <v>0.69664908019828209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>
        <row r="28">
          <cell r="BQ28">
            <v>9031.6655699999974</v>
          </cell>
          <cell r="BR28">
            <v>9013.1859299999978</v>
          </cell>
          <cell r="BS28">
            <v>8976.9258299999965</v>
          </cell>
          <cell r="BT28">
            <v>8952.5632999999962</v>
          </cell>
          <cell r="BU28">
            <v>8938.0144199999959</v>
          </cell>
          <cell r="BV28">
            <v>8926.5520999999953</v>
          </cell>
          <cell r="BW28">
            <v>8921.8979399999953</v>
          </cell>
          <cell r="BX28">
            <v>8911.2089899999955</v>
          </cell>
        </row>
        <row r="31">
          <cell r="BQ31">
            <v>3</v>
          </cell>
          <cell r="BR31">
            <v>3</v>
          </cell>
          <cell r="BS31">
            <v>3</v>
          </cell>
          <cell r="BT31">
            <v>3</v>
          </cell>
          <cell r="BU31">
            <v>3</v>
          </cell>
          <cell r="BV31">
            <v>3</v>
          </cell>
          <cell r="BW31">
            <v>2.9969999999999999</v>
          </cell>
          <cell r="BX31">
            <v>2.9969999999999999</v>
          </cell>
        </row>
        <row r="32">
          <cell r="BQ32">
            <v>14577.514480005</v>
          </cell>
          <cell r="BR32">
            <v>14770.268318004999</v>
          </cell>
          <cell r="BS32">
            <v>14937.199638004999</v>
          </cell>
          <cell r="BT32">
            <v>15131.673758004999</v>
          </cell>
          <cell r="BU32">
            <v>15296.726858005</v>
          </cell>
          <cell r="BV32">
            <v>15440.736248005001</v>
          </cell>
          <cell r="BW32">
            <v>15570.261268005002</v>
          </cell>
          <cell r="BX32">
            <v>15738.584658005002</v>
          </cell>
        </row>
        <row r="33">
          <cell r="BQ33">
            <v>25941.386179999998</v>
          </cell>
          <cell r="BR33">
            <v>25914.877340001996</v>
          </cell>
          <cell r="BS33">
            <v>25887.544110001996</v>
          </cell>
          <cell r="BT33">
            <v>25864.567610001995</v>
          </cell>
          <cell r="BU33">
            <v>25842.151270001996</v>
          </cell>
          <cell r="BV33">
            <v>25816.941500001994</v>
          </cell>
          <cell r="BW33">
            <v>25793.337610002</v>
          </cell>
          <cell r="BX33">
            <v>25767.707760001998</v>
          </cell>
        </row>
        <row r="46">
          <cell r="BQ46">
            <v>18793.228940000001</v>
          </cell>
          <cell r="BR46">
            <v>18739.814709995004</v>
          </cell>
          <cell r="BS46">
            <v>18674.372169995004</v>
          </cell>
          <cell r="BT46">
            <v>18602.580029995006</v>
          </cell>
          <cell r="BU46">
            <v>18539.970879995006</v>
          </cell>
          <cell r="BV46">
            <v>18501.553659995003</v>
          </cell>
          <cell r="BW46">
            <v>18453.665039995005</v>
          </cell>
          <cell r="BX46">
            <v>18421.527509995005</v>
          </cell>
        </row>
        <row r="47">
          <cell r="BQ47">
            <v>168.80383999999998</v>
          </cell>
          <cell r="BR47">
            <v>170.32631999999998</v>
          </cell>
          <cell r="BS47">
            <v>189.46955999999997</v>
          </cell>
          <cell r="BT47">
            <v>214.03997999999996</v>
          </cell>
          <cell r="BU47">
            <v>235.39405999999997</v>
          </cell>
          <cell r="BV47">
            <v>244.57489999999996</v>
          </cell>
          <cell r="BW47">
            <v>258.54443999999995</v>
          </cell>
          <cell r="BX47">
            <v>259.54228999999998</v>
          </cell>
        </row>
        <row r="48"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</row>
        <row r="49"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</row>
        <row r="52">
          <cell r="BQ52">
            <v>20060.350770000005</v>
          </cell>
          <cell r="BR52">
            <v>20201.758500000004</v>
          </cell>
          <cell r="BS52">
            <v>20360.679420000004</v>
          </cell>
          <cell r="BT52">
            <v>20512.170560000006</v>
          </cell>
          <cell r="BU52">
            <v>20696.768400000008</v>
          </cell>
          <cell r="BV52">
            <v>20810.876380000009</v>
          </cell>
          <cell r="BW52">
            <v>20939.497750000013</v>
          </cell>
          <cell r="BX52">
            <v>21105.664410000012</v>
          </cell>
        </row>
        <row r="53"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</row>
        <row r="54"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</row>
        <row r="75">
          <cell r="BQ75">
            <v>2735.092592</v>
          </cell>
          <cell r="BR75">
            <v>2964.6228000000001</v>
          </cell>
          <cell r="BS75">
            <v>2962.7126650000005</v>
          </cell>
          <cell r="BT75">
            <v>2954.8894150000006</v>
          </cell>
          <cell r="BU75">
            <v>2948.7098750000005</v>
          </cell>
          <cell r="BV75">
            <v>2946.5755430000004</v>
          </cell>
          <cell r="BW75">
            <v>2929.952643000001</v>
          </cell>
          <cell r="BX75">
            <v>2919.8513430000012</v>
          </cell>
        </row>
        <row r="77"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</row>
        <row r="79">
          <cell r="BQ79">
            <v>499.42082699999997</v>
          </cell>
          <cell r="BR79">
            <v>262.31399999999996</v>
          </cell>
          <cell r="BS79">
            <v>261.215215</v>
          </cell>
          <cell r="BT79">
            <v>261.215215</v>
          </cell>
          <cell r="BU79">
            <v>276.30056642</v>
          </cell>
          <cell r="BV79">
            <v>270.66300000000001</v>
          </cell>
          <cell r="BW79">
            <v>248.88470000000001</v>
          </cell>
          <cell r="BX79">
            <v>248.88470000000001</v>
          </cell>
        </row>
        <row r="82"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</row>
        <row r="85">
          <cell r="BQ85">
            <v>2069.5874330000001</v>
          </cell>
          <cell r="BR85">
            <v>2122.4853629999998</v>
          </cell>
          <cell r="BS85">
            <v>2141.567313</v>
          </cell>
          <cell r="BT85">
            <v>2151.640903</v>
          </cell>
          <cell r="BU85">
            <v>2214.3456430000001</v>
          </cell>
          <cell r="BV85">
            <v>2228.5659929999997</v>
          </cell>
          <cell r="BW85">
            <v>2283.3700429999999</v>
          </cell>
          <cell r="BX85">
            <v>2313.0314429999999</v>
          </cell>
        </row>
        <row r="86">
          <cell r="BQ86">
            <v>568.38699999999994</v>
          </cell>
          <cell r="BR86">
            <v>681.83479999999997</v>
          </cell>
          <cell r="BS86">
            <v>635.98549999999989</v>
          </cell>
          <cell r="BT86">
            <v>635.98549999999989</v>
          </cell>
          <cell r="BU86">
            <v>645.8078999999999</v>
          </cell>
          <cell r="BV86">
            <v>645.8078999999999</v>
          </cell>
          <cell r="BW86">
            <v>645.53639999999984</v>
          </cell>
          <cell r="BX86">
            <v>643.3306</v>
          </cell>
        </row>
        <row r="87"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</row>
        <row r="88"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</row>
        <row r="89"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</row>
        <row r="90"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</row>
        <row r="91"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</row>
        <row r="110">
          <cell r="BQ110">
            <v>15</v>
          </cell>
          <cell r="BR110">
            <v>20.7</v>
          </cell>
          <cell r="BS110">
            <v>20.7</v>
          </cell>
          <cell r="BT110">
            <v>20.7</v>
          </cell>
          <cell r="BU110">
            <v>20.7</v>
          </cell>
          <cell r="BV110">
            <v>20.7</v>
          </cell>
          <cell r="BW110">
            <v>20.7</v>
          </cell>
          <cell r="BX110">
            <v>20.7</v>
          </cell>
        </row>
        <row r="112">
          <cell r="BQ112">
            <v>2509.1846780000001</v>
          </cell>
          <cell r="BR112">
            <v>2435.0058820000004</v>
          </cell>
          <cell r="BS112">
            <v>2427.9675620000003</v>
          </cell>
          <cell r="BT112">
            <v>2427.8179520000003</v>
          </cell>
          <cell r="BU112">
            <v>2396.0024137600003</v>
          </cell>
          <cell r="BV112">
            <v>2395.8797999600001</v>
          </cell>
          <cell r="BW112">
            <v>2387.3627999999999</v>
          </cell>
          <cell r="BX112">
            <v>2387.3627999999999</v>
          </cell>
        </row>
        <row r="115">
          <cell r="BQ115">
            <v>97.530600000000007</v>
          </cell>
          <cell r="BR115">
            <v>118.390376</v>
          </cell>
          <cell r="BS115">
            <v>121.426866</v>
          </cell>
          <cell r="BT115">
            <v>121.426866</v>
          </cell>
          <cell r="BU115">
            <v>129.53203600000001</v>
          </cell>
          <cell r="BV115">
            <v>133.58478600000001</v>
          </cell>
          <cell r="BW115">
            <v>134.08132600000002</v>
          </cell>
          <cell r="BX115">
            <v>136.82425600000002</v>
          </cell>
        </row>
        <row r="116">
          <cell r="BQ116">
            <v>191.23256999999998</v>
          </cell>
          <cell r="BR116">
            <v>213.38119999999992</v>
          </cell>
          <cell r="BS116">
            <v>216.69319999999999</v>
          </cell>
          <cell r="BT116">
            <v>216.69319999999999</v>
          </cell>
          <cell r="BU116">
            <v>210.51419999999996</v>
          </cell>
          <cell r="BV116">
            <v>208.64999999999998</v>
          </cell>
          <cell r="BW116">
            <v>202.49979999999999</v>
          </cell>
          <cell r="BX116">
            <v>202.49979999999996</v>
          </cell>
        </row>
        <row r="117"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</row>
        <row r="118"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</row>
      </sheetData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>
        <row r="9">
          <cell r="AI9">
            <v>3599594</v>
          </cell>
          <cell r="AJ9">
            <v>3614431</v>
          </cell>
          <cell r="AK9">
            <v>3627858</v>
          </cell>
          <cell r="AL9">
            <v>3638189</v>
          </cell>
          <cell r="AM9">
            <v>3653242</v>
          </cell>
          <cell r="AN9">
            <v>3664189</v>
          </cell>
          <cell r="AO9">
            <v>3678637</v>
          </cell>
          <cell r="AP9">
            <v>3698654</v>
          </cell>
        </row>
        <row r="14">
          <cell r="AI14">
            <v>54.46</v>
          </cell>
          <cell r="AJ14">
            <v>53.36</v>
          </cell>
          <cell r="AK14">
            <v>51.92</v>
          </cell>
          <cell r="AL14">
            <v>42.197258031399691</v>
          </cell>
          <cell r="AM14">
            <v>46.98</v>
          </cell>
          <cell r="AN14">
            <v>47.416604329088926</v>
          </cell>
          <cell r="AO14">
            <v>48.619121701869474</v>
          </cell>
          <cell r="AP14">
            <v>41.627386611453787</v>
          </cell>
        </row>
        <row r="15">
          <cell r="AI15">
            <v>41.88</v>
          </cell>
          <cell r="AJ15">
            <v>46.57</v>
          </cell>
          <cell r="AK15">
            <v>46.31</v>
          </cell>
          <cell r="AL15">
            <v>31.147690054962744</v>
          </cell>
          <cell r="AM15">
            <v>38.96</v>
          </cell>
          <cell r="AN15">
            <v>37.346404747407995</v>
          </cell>
          <cell r="AO15">
            <v>56.289719436573918</v>
          </cell>
          <cell r="AP15">
            <v>30.437887557744027</v>
          </cell>
        </row>
        <row r="16">
          <cell r="AI16">
            <v>47.19</v>
          </cell>
          <cell r="AJ16">
            <v>47.870800000000003</v>
          </cell>
          <cell r="AK16">
            <v>46.906494300493563</v>
          </cell>
          <cell r="AL16">
            <v>39.72630338885638</v>
          </cell>
          <cell r="AM16">
            <v>41.89</v>
          </cell>
          <cell r="AN16">
            <v>43.16461296073976</v>
          </cell>
          <cell r="AO16">
            <v>38.381592394139325</v>
          </cell>
          <cell r="AP16">
            <v>41.627386611453787</v>
          </cell>
        </row>
        <row r="17">
          <cell r="AI17">
            <v>38.480000000000004</v>
          </cell>
          <cell r="AJ17">
            <v>34.989199999999997</v>
          </cell>
          <cell r="AK17">
            <v>37.43</v>
          </cell>
          <cell r="AL17">
            <v>29.68103305885942</v>
          </cell>
          <cell r="AM17">
            <v>29.45</v>
          </cell>
          <cell r="AN17">
            <v>30.458558807965449</v>
          </cell>
          <cell r="AO17">
            <v>27.257720050931887</v>
          </cell>
          <cell r="AP17">
            <v>30.437887557744027</v>
          </cell>
        </row>
      </sheetData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Sheet"/>
      <sheetName val="Changes Log"/>
      <sheetName val="Navigation"/>
      <sheetName val="Data Change Log"/>
      <sheetName val="Check Sheet"/>
      <sheetName val="I1 - PCFM Inputs 12-13"/>
      <sheetName val="I2 - PCFM Inputs Nominal"/>
      <sheetName val="I3 - Licence Values"/>
      <sheetName val="I4 - Revenue Pack Inputs"/>
      <sheetName val="I5 - Theft Recovery"/>
      <sheetName val="I6 - RPI"/>
      <sheetName val="F2 - Net Debt &amp; Tax Clawback"/>
      <sheetName val="F8 - Reconciliation to Reg Accs"/>
      <sheetName val="SI1 - Performance Summary"/>
      <sheetName val="S1 - Summary of C1s"/>
      <sheetName val="S2 - Summary of C1s (Real)"/>
      <sheetName val="S3 - C1 Movements (Real)"/>
      <sheetName val="S4 - C1 In Year Summary"/>
      <sheetName val="C1 - Cost Matrix 2011"/>
      <sheetName val="C1 - Cost Matrix 2012"/>
      <sheetName val="C1 - Cost Matrix 2013"/>
      <sheetName val="C1 - Cost Matrix 2014"/>
      <sheetName val="C1 - Cost Matrix 2015"/>
      <sheetName val="C1 - Cost Matrix 2016"/>
      <sheetName val="C1 - Cost Matrix 2017"/>
      <sheetName val="C1 - Cost Matrix 2018"/>
      <sheetName val="C1 - Cost Matrix 2019"/>
      <sheetName val="C1 - Cost Matrix 2020"/>
      <sheetName val="C1 - Cost Matrix 2021"/>
      <sheetName val="C1 - Cost Matrix 2022"/>
      <sheetName val="C1 - Cost Matrix 2023"/>
      <sheetName val="C2 - Connections Inside PC"/>
      <sheetName val="CV1 - Primary Reinforcement"/>
      <sheetName val="CV2 - Secondary Reinforcement"/>
      <sheetName val="CV3 - Fault Level Reinforcement"/>
      <sheetName val="CV4 - NTCC"/>
      <sheetName val="CV5 - Diversions"/>
      <sheetName val="CV6 - Diversions Rail Elec"/>
      <sheetName val="CV7 - Asset Replacement"/>
      <sheetName val="CV8 - Refurbishment no SDI"/>
      <sheetName val="CV9 - Refurbishment SDI"/>
      <sheetName val="CV10 - Civil Works Cond Driven"/>
      <sheetName val="CV11 - Op IT and Telecoms"/>
      <sheetName val="CV12 - Black Start"/>
      <sheetName val="CV13 - BT21CN"/>
      <sheetName val="CV14 - Legal and Safety"/>
      <sheetName val="CV15 - QoS &amp; North of Scot Res"/>
      <sheetName val="CV16 - Flood Mitigation"/>
      <sheetName val="C3 - Physical Security"/>
      <sheetName val="CV17 - RLMs"/>
      <sheetName val="CV18 - OH Clearances"/>
      <sheetName val="CV19 - WSC"/>
      <sheetName val="CV20 - Visual Amenity"/>
      <sheetName val="CV21 - Losses"/>
      <sheetName val="CV22 - Environmental Reporting "/>
      <sheetName val="C4 - IT&amp;T (Non-Op)"/>
      <sheetName val="C5 - Property (Non Op)"/>
      <sheetName val="C6 - V&amp;T (Non Op)"/>
      <sheetName val="C7 - STEPM (Non Op)"/>
      <sheetName val="CV23 - HVP"/>
      <sheetName val="CV23a - HVP1"/>
      <sheetName val="CV23b - HVP2"/>
      <sheetName val="CV23c - HVP3"/>
      <sheetName val="CV23d - HVP4"/>
      <sheetName val="CV23e - HVP5"/>
      <sheetName val="CV24 - HVP DPCR5"/>
      <sheetName val="CV25 - Moorside"/>
      <sheetName val="CV26 - Faults"/>
      <sheetName val="CV27 - Severe Weather 1 in 20"/>
      <sheetName val="CV28 - ONIs"/>
      <sheetName val="CV29 - Tree Cutting"/>
      <sheetName val="CV30 - Inspections"/>
      <sheetName val="CV31 - Repairs and Maint"/>
      <sheetName val="CV32 - Dismantlement"/>
      <sheetName val="C8 - Remote Generation Opex"/>
      <sheetName val="CV33 - Substation Electricity"/>
      <sheetName val="CV34 - Smart Meter Intv DNO"/>
      <sheetName val="C9 - Core CAI"/>
      <sheetName val="C10 - Wayleaves (CAI)"/>
      <sheetName val="CV35 - Op Training (CAI)"/>
      <sheetName val="C11 - V&amp;T (CAI)"/>
      <sheetName val="C12 - Core BS"/>
      <sheetName val="C13 - IT&amp;T (BS)"/>
      <sheetName val="C14 - Property Mgt (BS)"/>
      <sheetName val="C15 - Atypicals 2011"/>
      <sheetName val="C15 - Atypicals 2012"/>
      <sheetName val="C15 - Atypicals 2013"/>
      <sheetName val="C15 - Atypicals 2014"/>
      <sheetName val="C15 - Atypicals 2015"/>
      <sheetName val="C15 - Atypicals 2016"/>
      <sheetName val="C15 - Atypicals 2017"/>
      <sheetName val="C15 - Atypicals 2018"/>
      <sheetName val="C15 - Atypicals 2019"/>
      <sheetName val="C15 - Atypicals 2020"/>
      <sheetName val="C15 - Atypicals 2021"/>
      <sheetName val="C15 - Atypicals 2022"/>
      <sheetName val="C15 - Atypicals 2023"/>
      <sheetName val="CV36 - NIA"/>
      <sheetName val="CV37 - NIC"/>
      <sheetName val="CV38 - IFI &amp; LCN Fund"/>
      <sheetName val="CV39 - DRS"/>
      <sheetName val="C16 - Smart Meter Outside PC"/>
      <sheetName val="C17 - Legacy Meters"/>
      <sheetName val="C18 - De Minimis"/>
      <sheetName val="C19 - Other Consented Activity"/>
      <sheetName val="C20 - Connections Outside PC"/>
      <sheetName val="C21 - Out of Area Networks"/>
      <sheetName val="C22 - Pass-through"/>
      <sheetName val="C23 - Other NABC"/>
      <sheetName val="C24 - Related Party Margin"/>
      <sheetName val="V1 - Total Asset Movements"/>
      <sheetName val="V2 - Cleansing"/>
      <sheetName val="V3 - Connections"/>
      <sheetName val="V4 - Other Asset Movements"/>
      <sheetName val="V5 - Volume Matrix 2011"/>
      <sheetName val="V5 - Volume Matrix 2012"/>
      <sheetName val="V5 - Volume Matrix 2013"/>
      <sheetName val="V5 - Volume Matrix 2014"/>
      <sheetName val="V5 - Volume Matrix 2015"/>
      <sheetName val="V5 - Volume Matrix 2016"/>
      <sheetName val="V5 - Volume Matrix 2017"/>
      <sheetName val="V5 - Volume Matrix 2018"/>
      <sheetName val="V5 - Volume Matrix 2019"/>
      <sheetName val="V5 - Volume Matrix 2020"/>
      <sheetName val="V5 - Volume Matrix 2021"/>
      <sheetName val="V5 - Volume Matrix 2022"/>
      <sheetName val="V5 - Volume Matrix 2023"/>
      <sheetName val="AP1 - Age Profile"/>
      <sheetName val="M1 - Flood Mitigation (site)"/>
      <sheetName val="M2 - DPCR5 WSC Schemes"/>
      <sheetName val="M3 - ED1 WSC Schemes"/>
      <sheetName val="M4 - Enablers for RIIO-ED2"/>
      <sheetName val="M5 - Severe Weather "/>
      <sheetName val="M6 - Metal Theft"/>
      <sheetName val="M7 - Protection Summary"/>
      <sheetName val="M8 - Link Boxes"/>
      <sheetName val="M9a - Trad Streetworks (ex ante"/>
      <sheetName val="M9b - Permit &amp; Lane (ex ante)"/>
      <sheetName val="M9c - Permit &amp; Lane (reopener)"/>
      <sheetName val="M9d -  Legacy Adjustments"/>
      <sheetName val="M9m - Scheme Metrics "/>
      <sheetName val="M10 - Shetland (SSEH)"/>
      <sheetName val="M11a - Subsea Cable (Proactive)"/>
      <sheetName val="M11b - Subsea Cable (Reactive)"/>
      <sheetName val="M12 - Moorside (ENWL)"/>
      <sheetName val="M13 - Uncertainty Mech Info"/>
      <sheetName val="M14 - Drivers"/>
      <sheetName val="M15 - MEAV"/>
      <sheetName val="M16 - Forecasts C1"/>
      <sheetName val="M17 - Forecasts TOTEX"/>
      <sheetName val="M18 - FTE"/>
      <sheetName val="M19 - DSO"/>
      <sheetName val="M20 - Green Recovery"/>
      <sheetName val="M21 - D&amp;D"/>
    </sheetNames>
    <sheetDataSet>
      <sheetData sheetId="0">
        <row r="12">
          <cell r="D12" t="str">
            <v>LPN</v>
          </cell>
        </row>
        <row r="14">
          <cell r="D14">
            <v>2023</v>
          </cell>
        </row>
        <row r="20">
          <cell r="D20" t="str">
            <v>ENWL</v>
          </cell>
        </row>
        <row r="21">
          <cell r="D21" t="str">
            <v>NPgN</v>
          </cell>
        </row>
        <row r="22">
          <cell r="D22" t="str">
            <v>NPgY</v>
          </cell>
        </row>
        <row r="23">
          <cell r="D23" t="str">
            <v>WMID</v>
          </cell>
        </row>
        <row r="24">
          <cell r="D24" t="str">
            <v>EMID</v>
          </cell>
        </row>
        <row r="25">
          <cell r="D25" t="str">
            <v>SWALES</v>
          </cell>
        </row>
        <row r="26">
          <cell r="D26" t="str">
            <v>SWEST</v>
          </cell>
        </row>
        <row r="27">
          <cell r="D27" t="str">
            <v>LPN</v>
          </cell>
        </row>
        <row r="28">
          <cell r="D28" t="str">
            <v>SPN</v>
          </cell>
        </row>
        <row r="29">
          <cell r="D29" t="str">
            <v>EPN</v>
          </cell>
        </row>
        <row r="30">
          <cell r="D30" t="str">
            <v>SPD</v>
          </cell>
        </row>
        <row r="31">
          <cell r="D31" t="str">
            <v>SPMW</v>
          </cell>
        </row>
        <row r="32">
          <cell r="D32" t="str">
            <v>SSEH</v>
          </cell>
        </row>
        <row r="33">
          <cell r="D33" t="str">
            <v>SSES</v>
          </cell>
        </row>
      </sheetData>
      <sheetData sheetId="1" refreshError="1"/>
      <sheetData sheetId="2" refreshError="1"/>
      <sheetData sheetId="3" refreshError="1"/>
      <sheetData sheetId="4">
        <row r="9">
          <cell r="K9">
            <v>0.01</v>
          </cell>
        </row>
      </sheetData>
      <sheetData sheetId="5">
        <row r="11">
          <cell r="AJ11">
            <v>23.51601521163586</v>
          </cell>
          <cell r="AK11">
            <v>36.202718753353913</v>
          </cell>
          <cell r="AL11">
            <v>35.47294159953686</v>
          </cell>
          <cell r="AM11">
            <v>21.363050416872564</v>
          </cell>
          <cell r="AN11">
            <v>30.129270168267276</v>
          </cell>
          <cell r="AO11">
            <v>21.796713897768338</v>
          </cell>
          <cell r="AP11">
            <v>25.4924047246671</v>
          </cell>
          <cell r="AQ11">
            <v>19.226589241427302</v>
          </cell>
        </row>
        <row r="12">
          <cell r="AJ12">
            <v>32.220291320416528</v>
          </cell>
          <cell r="AK12">
            <v>33.997497858489652</v>
          </cell>
          <cell r="AL12">
            <v>42.715243223056952</v>
          </cell>
          <cell r="AM12">
            <v>43.708204469595245</v>
          </cell>
          <cell r="AN12">
            <v>31.330712332769792</v>
          </cell>
          <cell r="AO12">
            <v>41.952058234175468</v>
          </cell>
          <cell r="AP12">
            <v>42.288590548959178</v>
          </cell>
          <cell r="AQ12">
            <v>29.467701555990249</v>
          </cell>
        </row>
        <row r="13">
          <cell r="AJ13">
            <v>14.714151727884751</v>
          </cell>
          <cell r="AK13">
            <v>13.367964147921347</v>
          </cell>
          <cell r="AL13">
            <v>12.203854329195403</v>
          </cell>
          <cell r="AM13">
            <v>12.934858980948009</v>
          </cell>
          <cell r="AN13">
            <v>13.899887986299762</v>
          </cell>
          <cell r="AO13">
            <v>10.16185332088704</v>
          </cell>
          <cell r="AP13">
            <v>11.475201416291124</v>
          </cell>
          <cell r="AQ13">
            <v>10.801096448787833</v>
          </cell>
        </row>
        <row r="14">
          <cell r="AJ14">
            <v>29.018331395788149</v>
          </cell>
          <cell r="AK14">
            <v>24.979011107044336</v>
          </cell>
          <cell r="AL14">
            <v>26.311499457255422</v>
          </cell>
          <cell r="AM14">
            <v>25.799220715780532</v>
          </cell>
          <cell r="AN14">
            <v>29.574489397382731</v>
          </cell>
          <cell r="AO14">
            <v>28.439918193806804</v>
          </cell>
          <cell r="AP14">
            <v>26.161172463880419</v>
          </cell>
          <cell r="AQ14">
            <v>24.759728444169312</v>
          </cell>
        </row>
        <row r="15">
          <cell r="AJ15">
            <v>-7.3969103760940149E-4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</row>
        <row r="16">
          <cell r="AJ16">
            <v>9.9928420384487886</v>
          </cell>
          <cell r="AK16">
            <v>10.075458433191409</v>
          </cell>
          <cell r="AL16">
            <v>10.717415377104095</v>
          </cell>
          <cell r="AM16">
            <v>11.176005903742684</v>
          </cell>
          <cell r="AN16">
            <v>11.795014637019998</v>
          </cell>
          <cell r="AO16">
            <v>13.674621650009799</v>
          </cell>
          <cell r="AP16">
            <v>17.157991287873813</v>
          </cell>
          <cell r="AQ16">
            <v>14.229738800780348</v>
          </cell>
        </row>
        <row r="17">
          <cell r="AJ17">
            <v>68.818359478116506</v>
          </cell>
          <cell r="AK17">
            <v>73.434519718435411</v>
          </cell>
          <cell r="AL17">
            <v>81.837504822840671</v>
          </cell>
          <cell r="AM17">
            <v>82.42977687996806</v>
          </cell>
          <cell r="AN17">
            <v>80.854311741760966</v>
          </cell>
          <cell r="AO17">
            <v>78.542243389698257</v>
          </cell>
          <cell r="AP17">
            <v>76.071364128590588</v>
          </cell>
          <cell r="AQ17">
            <v>69.096975945957681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1">
          <cell r="AJ11">
            <v>0.94311440718798312</v>
          </cell>
          <cell r="AK11">
            <v>0.92332976089844221</v>
          </cell>
          <cell r="AL11">
            <v>0.89002502655433813</v>
          </cell>
          <cell r="AM11">
            <v>0.86363604275205785</v>
          </cell>
          <cell r="AN11">
            <v>0.84184322981537429</v>
          </cell>
          <cell r="AO11">
            <v>0.83175543143860475</v>
          </cell>
          <cell r="AP11">
            <v>0.78633684494694012</v>
          </cell>
          <cell r="AQ11">
            <v>0.69664908019828209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>
        <row r="28">
          <cell r="BQ28">
            <v>3.4886E-2</v>
          </cell>
          <cell r="BR28">
            <v>3.4886E-2</v>
          </cell>
          <cell r="BS28">
            <v>3.4886E-2</v>
          </cell>
          <cell r="BT28">
            <v>3.4886E-2</v>
          </cell>
          <cell r="BU28">
            <v>3.4886E-2</v>
          </cell>
          <cell r="BV28">
            <v>3.4886E-2</v>
          </cell>
          <cell r="BW28">
            <v>3.4886E-2</v>
          </cell>
          <cell r="BX28">
            <v>0.217886</v>
          </cell>
        </row>
        <row r="31">
          <cell r="BQ31">
            <v>1</v>
          </cell>
          <cell r="BR31">
            <v>0.99053000000000002</v>
          </cell>
          <cell r="BS31">
            <v>0.95501000000000003</v>
          </cell>
          <cell r="BT31">
            <v>6.8159999999999998E-2</v>
          </cell>
          <cell r="BU31">
            <v>103.74882000000001</v>
          </cell>
          <cell r="BV31">
            <v>103.60136000000001</v>
          </cell>
          <cell r="BW31">
            <v>103.52437000000002</v>
          </cell>
          <cell r="BX31">
            <v>103.37346000000004</v>
          </cell>
        </row>
        <row r="32">
          <cell r="BQ32">
            <v>2379.8607999999995</v>
          </cell>
          <cell r="BR32">
            <v>2433.9514099999997</v>
          </cell>
          <cell r="BS32">
            <v>2483.5453499999999</v>
          </cell>
          <cell r="BT32">
            <v>2539.7570099999998</v>
          </cell>
          <cell r="BU32">
            <v>2591.09564</v>
          </cell>
          <cell r="BV32">
            <v>2636.82555</v>
          </cell>
          <cell r="BW32">
            <v>2665.1537600000001</v>
          </cell>
          <cell r="BX32">
            <v>2706.2538200000004</v>
          </cell>
        </row>
        <row r="33">
          <cell r="BQ33">
            <v>20406.86404</v>
          </cell>
          <cell r="BR33">
            <v>20377.541720000001</v>
          </cell>
          <cell r="BS33">
            <v>20350.918020000001</v>
          </cell>
          <cell r="BT33">
            <v>20328.05501</v>
          </cell>
          <cell r="BU33">
            <v>20298.42223</v>
          </cell>
          <cell r="BV33">
            <v>20273.262500000001</v>
          </cell>
          <cell r="BW33">
            <v>20256.222270000002</v>
          </cell>
          <cell r="BX33">
            <v>20234.160750000003</v>
          </cell>
        </row>
        <row r="46"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</row>
        <row r="47"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</row>
        <row r="48"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</row>
        <row r="49"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</row>
        <row r="52">
          <cell r="BQ52">
            <v>12320.305049999997</v>
          </cell>
          <cell r="BR52">
            <v>12386.451649999997</v>
          </cell>
          <cell r="BS52">
            <v>12455.978389999997</v>
          </cell>
          <cell r="BT52">
            <v>12533.075219999997</v>
          </cell>
          <cell r="BU52">
            <v>12603.860229999997</v>
          </cell>
          <cell r="BV52">
            <v>12642.103519999997</v>
          </cell>
          <cell r="BW52">
            <v>12690.877349999997</v>
          </cell>
          <cell r="BX52">
            <v>12774.442059999998</v>
          </cell>
        </row>
        <row r="53">
          <cell r="BQ53">
            <v>14.84</v>
          </cell>
          <cell r="BR53">
            <v>14.84</v>
          </cell>
          <cell r="BS53">
            <v>14.84</v>
          </cell>
          <cell r="BT53">
            <v>14.84</v>
          </cell>
          <cell r="BU53">
            <v>14.84</v>
          </cell>
          <cell r="BV53">
            <v>15.319990000000001</v>
          </cell>
          <cell r="BW53">
            <v>15.319990000000001</v>
          </cell>
          <cell r="BX53">
            <v>15.319990000000001</v>
          </cell>
        </row>
        <row r="54"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</row>
        <row r="75"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</row>
        <row r="77"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</row>
        <row r="79"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</row>
        <row r="82">
          <cell r="BQ82">
            <v>12.134</v>
          </cell>
          <cell r="BR82">
            <v>12.182</v>
          </cell>
          <cell r="BS82">
            <v>12.182</v>
          </cell>
          <cell r="BT82">
            <v>12.182</v>
          </cell>
          <cell r="BU82">
            <v>12.182</v>
          </cell>
          <cell r="BV82">
            <v>10.77824</v>
          </cell>
          <cell r="BW82">
            <v>10.77824</v>
          </cell>
          <cell r="BX82">
            <v>10.77824</v>
          </cell>
        </row>
        <row r="85">
          <cell r="BQ85">
            <v>553.86</v>
          </cell>
          <cell r="BR85">
            <v>555.54899999999998</v>
          </cell>
          <cell r="BS85">
            <v>575.31399999999996</v>
          </cell>
          <cell r="BT85">
            <v>575.39399999999989</v>
          </cell>
          <cell r="BU85">
            <v>572.79399999999987</v>
          </cell>
          <cell r="BV85">
            <v>572.7639999999999</v>
          </cell>
          <cell r="BW85">
            <v>576.65899999999999</v>
          </cell>
          <cell r="BX85">
            <v>578.12699999999984</v>
          </cell>
        </row>
        <row r="86">
          <cell r="BQ86">
            <v>304.04000000000002</v>
          </cell>
          <cell r="BR86">
            <v>309.00799999999998</v>
          </cell>
          <cell r="BS86">
            <v>309.00799999999998</v>
          </cell>
          <cell r="BT86">
            <v>309.00799999999998</v>
          </cell>
          <cell r="BU86">
            <v>309.00799999999998</v>
          </cell>
          <cell r="BV86">
            <v>309.00799999999998</v>
          </cell>
          <cell r="BW86">
            <v>309.00799999999998</v>
          </cell>
          <cell r="BX86">
            <v>308.22800000000001</v>
          </cell>
        </row>
        <row r="87">
          <cell r="BQ87">
            <v>5.6110000000000007</v>
          </cell>
          <cell r="BR87">
            <v>5.6300000000000008</v>
          </cell>
          <cell r="BS87">
            <v>5.6300000000000008</v>
          </cell>
          <cell r="BT87">
            <v>5.5500000000000007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</row>
        <row r="88">
          <cell r="BQ88">
            <v>121.01</v>
          </cell>
          <cell r="BR88">
            <v>122.512</v>
          </cell>
          <cell r="BS88">
            <v>122.997</v>
          </cell>
          <cell r="BT88">
            <v>122.997</v>
          </cell>
          <cell r="BU88">
            <v>122.999</v>
          </cell>
          <cell r="BV88">
            <v>125.899</v>
          </cell>
          <cell r="BW88">
            <v>121.74299999999999</v>
          </cell>
          <cell r="BX88">
            <v>130.46699999999998</v>
          </cell>
        </row>
        <row r="89">
          <cell r="BQ89">
            <v>290.95</v>
          </cell>
          <cell r="BR89">
            <v>275.572</v>
          </cell>
          <cell r="BS89">
            <v>275.09800000000001</v>
          </cell>
          <cell r="BT89">
            <v>275.09800000000001</v>
          </cell>
          <cell r="BU89">
            <v>264.73099999999999</v>
          </cell>
          <cell r="BV89">
            <v>263.82099999999997</v>
          </cell>
          <cell r="BW89">
            <v>250.27399999999994</v>
          </cell>
          <cell r="BX89">
            <v>250.19399999999996</v>
          </cell>
        </row>
        <row r="90">
          <cell r="BQ90">
            <v>15.84</v>
          </cell>
          <cell r="BR90">
            <v>15.848000000000001</v>
          </cell>
          <cell r="BS90">
            <v>15.838000000000001</v>
          </cell>
          <cell r="BT90">
            <v>15.838000000000001</v>
          </cell>
          <cell r="BU90">
            <v>12.870000000000001</v>
          </cell>
          <cell r="BV90">
            <v>12.870000000000001</v>
          </cell>
          <cell r="BW90">
            <v>12.870000000000001</v>
          </cell>
          <cell r="BX90">
            <v>5.6840000000000002</v>
          </cell>
        </row>
        <row r="91"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</row>
        <row r="110"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</row>
        <row r="112">
          <cell r="BQ112">
            <v>7</v>
          </cell>
          <cell r="BR112">
            <v>7.0259999999999998</v>
          </cell>
          <cell r="BS112">
            <v>7.0259999999999998</v>
          </cell>
          <cell r="BT112">
            <v>7.0259999999999998</v>
          </cell>
          <cell r="BU112">
            <v>7.0259999999999998</v>
          </cell>
          <cell r="BV112">
            <v>7.0233999999999996</v>
          </cell>
          <cell r="BW112">
            <v>7.0233999999999996</v>
          </cell>
          <cell r="BX112">
            <v>7.0233999999999996</v>
          </cell>
        </row>
        <row r="115">
          <cell r="BQ115">
            <v>246.22300999999999</v>
          </cell>
          <cell r="BR115">
            <v>251.47800999999998</v>
          </cell>
          <cell r="BS115">
            <v>264.34000999999995</v>
          </cell>
          <cell r="BT115">
            <v>279.04000999999994</v>
          </cell>
          <cell r="BU115">
            <v>296.19600999999994</v>
          </cell>
          <cell r="BV115">
            <v>314.88600999999994</v>
          </cell>
          <cell r="BW115">
            <v>351.01900999999998</v>
          </cell>
          <cell r="BX115">
            <v>351.16201000000001</v>
          </cell>
        </row>
        <row r="116">
          <cell r="BQ116">
            <v>209.27</v>
          </cell>
          <cell r="BR116">
            <v>240.25319999999999</v>
          </cell>
          <cell r="BS116">
            <v>242.70200000000003</v>
          </cell>
          <cell r="BT116">
            <v>229.755</v>
          </cell>
          <cell r="BU116">
            <v>236.19800000000001</v>
          </cell>
          <cell r="BV116">
            <v>222.95000000000002</v>
          </cell>
          <cell r="BW116">
            <v>209.82700000000003</v>
          </cell>
          <cell r="BX116">
            <v>209.82700000000003</v>
          </cell>
        </row>
        <row r="117">
          <cell r="BQ117">
            <v>44.02</v>
          </cell>
          <cell r="BR117">
            <v>32.976999999999997</v>
          </cell>
          <cell r="BS117">
            <v>23.234999999999996</v>
          </cell>
          <cell r="BT117">
            <v>23.234999999999996</v>
          </cell>
          <cell r="BU117">
            <v>10.53</v>
          </cell>
          <cell r="BV117">
            <v>0</v>
          </cell>
          <cell r="BW117">
            <v>0</v>
          </cell>
          <cell r="BX117">
            <v>0</v>
          </cell>
        </row>
        <row r="118"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</row>
      </sheetData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>
        <row r="9">
          <cell r="AI9">
            <v>2311906</v>
          </cell>
          <cell r="AJ9">
            <v>2330356</v>
          </cell>
          <cell r="AK9">
            <v>2345807</v>
          </cell>
          <cell r="AL9">
            <v>2357951</v>
          </cell>
          <cell r="AM9">
            <v>2369157</v>
          </cell>
          <cell r="AN9">
            <v>2375701</v>
          </cell>
          <cell r="AO9">
            <v>2384532</v>
          </cell>
          <cell r="AP9">
            <v>2409279</v>
          </cell>
        </row>
        <row r="14">
          <cell r="AI14">
            <v>19.490000000000002</v>
          </cell>
          <cell r="AJ14">
            <v>17.04</v>
          </cell>
          <cell r="AK14">
            <v>14.03</v>
          </cell>
          <cell r="AL14">
            <v>13.975481254699526</v>
          </cell>
          <cell r="AM14">
            <v>12.94</v>
          </cell>
          <cell r="AN14">
            <v>13.011233315977051</v>
          </cell>
          <cell r="AO14">
            <v>15.033012767285152</v>
          </cell>
          <cell r="AP14">
            <v>11.633729426936442</v>
          </cell>
        </row>
        <row r="15">
          <cell r="AI15">
            <v>19.84</v>
          </cell>
          <cell r="AJ15">
            <v>19.329999999999998</v>
          </cell>
          <cell r="AK15">
            <v>16.399999999999999</v>
          </cell>
          <cell r="AL15">
            <v>15.62878104058777</v>
          </cell>
          <cell r="AM15">
            <v>14.22</v>
          </cell>
          <cell r="AN15">
            <v>11.360049708696508</v>
          </cell>
          <cell r="AO15">
            <v>13.887784367750156</v>
          </cell>
          <cell r="AP15">
            <v>12.157690492051783</v>
          </cell>
        </row>
        <row r="16">
          <cell r="AI16">
            <v>19.240000000000002</v>
          </cell>
          <cell r="AJ16">
            <v>17.04</v>
          </cell>
          <cell r="AK16">
            <v>14.03</v>
          </cell>
          <cell r="AL16">
            <v>13.975481254699526</v>
          </cell>
          <cell r="AM16">
            <v>12.94</v>
          </cell>
          <cell r="AN16">
            <v>13.011233315977051</v>
          </cell>
          <cell r="AO16">
            <v>15.033012767285152</v>
          </cell>
          <cell r="AP16">
            <v>11.633729426936442</v>
          </cell>
        </row>
        <row r="17">
          <cell r="AI17">
            <v>19.84</v>
          </cell>
          <cell r="AJ17">
            <v>19.329999999999998</v>
          </cell>
          <cell r="AK17">
            <v>16.399999999999999</v>
          </cell>
          <cell r="AL17">
            <v>15.62878104058777</v>
          </cell>
          <cell r="AM17">
            <v>14.22</v>
          </cell>
          <cell r="AN17">
            <v>11.360049708696508</v>
          </cell>
          <cell r="AO17">
            <v>13.887784367750156</v>
          </cell>
          <cell r="AP17">
            <v>12.157690492051783</v>
          </cell>
        </row>
      </sheetData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Sheet"/>
      <sheetName val="Changes Log"/>
      <sheetName val="Navigation"/>
      <sheetName val="Data Change Log"/>
      <sheetName val="Check Sheet"/>
      <sheetName val="I1 - PCFM Inputs 12-13"/>
      <sheetName val="I2 - PCFM Inputs Nominal"/>
      <sheetName val="I3 - Licence Values"/>
      <sheetName val="I4 - Revenue Pack Inputs"/>
      <sheetName val="I5 - Theft Recovery"/>
      <sheetName val="I6 - RPI"/>
      <sheetName val="F2 - Net Debt &amp; Tax Clawback"/>
      <sheetName val="F8 - Reconciliation to Reg Accs"/>
      <sheetName val="SI1 - Performance Summary"/>
      <sheetName val="S1 - Summary of C1s"/>
      <sheetName val="S2 - Summary of C1s (Real)"/>
      <sheetName val="S3 - C1 Movements (Real)"/>
      <sheetName val="S4 - C1 In Year Summary"/>
      <sheetName val="C1 - Cost Matrix 2011"/>
      <sheetName val="C1 - Cost Matrix 2012"/>
      <sheetName val="C1 - Cost Matrix 2013"/>
      <sheetName val="C1 - Cost Matrix 2014"/>
      <sheetName val="C1 - Cost Matrix 2015"/>
      <sheetName val="C1 - Cost Matrix 2016"/>
      <sheetName val="C1 - Cost Matrix 2017"/>
      <sheetName val="C1 - Cost Matrix 2018"/>
      <sheetName val="C1 - Cost Matrix 2019"/>
      <sheetName val="C1 - Cost Matrix 2020"/>
      <sheetName val="C1 - Cost Matrix 2021"/>
      <sheetName val="C1 - Cost Matrix 2022"/>
      <sheetName val="C1 - Cost Matrix 2023"/>
      <sheetName val="C2 - Connections Inside PC"/>
      <sheetName val="CV1 - Primary Reinforcement"/>
      <sheetName val="CV2 - Secondary Reinforcement"/>
      <sheetName val="CV3 - Fault Level Reinforcement"/>
      <sheetName val="CV4 - NTCC"/>
      <sheetName val="CV5 - Diversions"/>
      <sheetName val="CV6 - Diversions Rail Elec"/>
      <sheetName val="CV7 - Asset Replacement"/>
      <sheetName val="CV8 - Refurbishment no SDI"/>
      <sheetName val="CV9 - Refurbishment SDI"/>
      <sheetName val="CV10 - Civil Works Cond Driven"/>
      <sheetName val="CV11 - Op IT and Telecoms"/>
      <sheetName val="CV12 - Black Start"/>
      <sheetName val="CV13 - BT21CN"/>
      <sheetName val="CV14 - Legal and Safety"/>
      <sheetName val="CV15 - QoS &amp; North of Scot Res"/>
      <sheetName val="CV16 - Flood Mitigation"/>
      <sheetName val="C3 - Physical Security"/>
      <sheetName val="CV17 - RLMs"/>
      <sheetName val="CV18 - OH Clearances"/>
      <sheetName val="CV19 - WSC"/>
      <sheetName val="CV20 - Visual Amenity"/>
      <sheetName val="CV21 - Losses"/>
      <sheetName val="CV22 - Environmental Reporting "/>
      <sheetName val="C4 - IT&amp;T (Non-Op)"/>
      <sheetName val="C5 - Property (Non Op)"/>
      <sheetName val="C6 - V&amp;T (Non Op)"/>
      <sheetName val="C7 - STEPM (Non Op)"/>
      <sheetName val="CV23 - HVP"/>
      <sheetName val="CV23a - HVP1"/>
      <sheetName val="CV23b - HVP2"/>
      <sheetName val="CV23c - HVP3"/>
      <sheetName val="CV23d - HVP4"/>
      <sheetName val="CV23e - HVP5"/>
      <sheetName val="CV24 - HVP DPCR5"/>
      <sheetName val="CV25 - Moorside"/>
      <sheetName val="CV26 - Faults"/>
      <sheetName val="CV27 - Severe Weather 1 in 20"/>
      <sheetName val="CV28 - ONIs"/>
      <sheetName val="CV29 - Tree Cutting"/>
      <sheetName val="CV30 - Inspections"/>
      <sheetName val="CV31 - Repairs and Maint"/>
      <sheetName val="CV32 - Dismantlement"/>
      <sheetName val="C8 - Remote Generation Opex"/>
      <sheetName val="CV33 - Substation Electricity"/>
      <sheetName val="CV34 - Smart Meter Intv DNO"/>
      <sheetName val="C9 - Core CAI"/>
      <sheetName val="C10 - Wayleaves (CAI)"/>
      <sheetName val="CV35 - Op Training (CAI)"/>
      <sheetName val="C11 - V&amp;T (CAI)"/>
      <sheetName val="C12 - Core BS"/>
      <sheetName val="C13 - IT&amp;T (BS)"/>
      <sheetName val="C14 - Property Mgt (BS)"/>
      <sheetName val="C15 - Atypicals 2011"/>
      <sheetName val="C15 - Atypicals 2012"/>
      <sheetName val="C15 - Atypicals 2013"/>
      <sheetName val="C15 - Atypicals 2014"/>
      <sheetName val="C15 - Atypicals 2015"/>
      <sheetName val="C15 - Atypicals 2016"/>
      <sheetName val="C15 - Atypicals 2017"/>
      <sheetName val="C15 - Atypicals 2018"/>
      <sheetName val="C15 - Atypicals 2019"/>
      <sheetName val="C15 - Atypicals 2020"/>
      <sheetName val="C15 - Atypicals 2021"/>
      <sheetName val="C15 - Atypicals 2022"/>
      <sheetName val="C15 - Atypicals 2023"/>
      <sheetName val="CV36 - NIA"/>
      <sheetName val="CV37 - NIC"/>
      <sheetName val="CV38 - IFI &amp; LCN Fund"/>
      <sheetName val="CV39 - DRS"/>
      <sheetName val="C16 - Smart Meter Outside PC"/>
      <sheetName val="C17 - Legacy Meters"/>
      <sheetName val="C18 - De Minimis"/>
      <sheetName val="C19 - Other Consented Activity"/>
      <sheetName val="C20 - Connections Outside PC"/>
      <sheetName val="C21 - Out of Area Networks"/>
      <sheetName val="C22 - Pass-through"/>
      <sheetName val="C23 - Other NABC"/>
      <sheetName val="C24 - Related Party Margin"/>
      <sheetName val="V1 - Total Asset Movements"/>
      <sheetName val="V2 - Cleansing"/>
      <sheetName val="V3 - Connections"/>
      <sheetName val="V4 - Other Asset Movements"/>
      <sheetName val="V5 - Volume Matrix 2011"/>
      <sheetName val="V5 - Volume Matrix 2012"/>
      <sheetName val="V5 - Volume Matrix 2013"/>
      <sheetName val="V5 - Volume Matrix 2014"/>
      <sheetName val="V5 - Volume Matrix 2015"/>
      <sheetName val="V5 - Volume Matrix 2016"/>
      <sheetName val="V5 - Volume Matrix 2017"/>
      <sheetName val="V5 - Volume Matrix 2018"/>
      <sheetName val="V5 - Volume Matrix 2019"/>
      <sheetName val="V5 - Volume Matrix 2020"/>
      <sheetName val="V5 - Volume Matrix 2021"/>
      <sheetName val="V5 - Volume Matrix 2022"/>
      <sheetName val="V5 - Volume Matrix 2023"/>
      <sheetName val="AP1 - Age Profile"/>
      <sheetName val="M1 - Flood Mitigation (site)"/>
      <sheetName val="M2 - DPCR5 WSC Schemes"/>
      <sheetName val="M3 - ED1 WSC Schemes"/>
      <sheetName val="M4 - Enablers for RIIO-ED2"/>
      <sheetName val="M5 - Severe Weather "/>
      <sheetName val="M6 - Metal Theft"/>
      <sheetName val="M7 - Protection Summary"/>
      <sheetName val="M8 - Link Boxes"/>
      <sheetName val="M9a - Trad Streetworks (ex ante"/>
      <sheetName val="M9b - Permit &amp; Lane (ex ante)"/>
      <sheetName val="M9c - Permit &amp; Lane (reopener)"/>
      <sheetName val="M9d -  Legacy Adjustments"/>
      <sheetName val="M9m - Scheme Metrics "/>
      <sheetName val="M10 - Shetland (SSEH)"/>
      <sheetName val="M11a - Subsea Cable (Proactive)"/>
      <sheetName val="M11b - Subsea Cable (Reactive)"/>
      <sheetName val="M12 - Moorside (ENWL)"/>
      <sheetName val="M13 - Uncertainty Mech Info"/>
      <sheetName val="M14 - Drivers"/>
      <sheetName val="M15 - MEAV"/>
      <sheetName val="M16 - Forecasts C1"/>
      <sheetName val="M17 - Forecasts TOTEX"/>
      <sheetName val="M18 - FTE"/>
      <sheetName val="M19 - DSO"/>
      <sheetName val="M20 - Green Recovery"/>
      <sheetName val="M21 - D&amp;D"/>
    </sheetNames>
    <sheetDataSet>
      <sheetData sheetId="0">
        <row r="12">
          <cell r="D12" t="str">
            <v>SPN</v>
          </cell>
        </row>
        <row r="14">
          <cell r="D14">
            <v>2023</v>
          </cell>
        </row>
        <row r="20">
          <cell r="D20" t="str">
            <v>ENWL</v>
          </cell>
        </row>
        <row r="21">
          <cell r="D21" t="str">
            <v>NPgN</v>
          </cell>
        </row>
        <row r="22">
          <cell r="D22" t="str">
            <v>NPgY</v>
          </cell>
        </row>
        <row r="23">
          <cell r="D23" t="str">
            <v>WMID</v>
          </cell>
        </row>
        <row r="24">
          <cell r="D24" t="str">
            <v>EMID</v>
          </cell>
        </row>
        <row r="25">
          <cell r="D25" t="str">
            <v>SWALES</v>
          </cell>
        </row>
        <row r="26">
          <cell r="D26" t="str">
            <v>SWEST</v>
          </cell>
        </row>
        <row r="27">
          <cell r="D27" t="str">
            <v>LPN</v>
          </cell>
        </row>
        <row r="28">
          <cell r="D28" t="str">
            <v>SPN</v>
          </cell>
        </row>
        <row r="29">
          <cell r="D29" t="str">
            <v>EPN</v>
          </cell>
        </row>
        <row r="30">
          <cell r="D30" t="str">
            <v>SPD</v>
          </cell>
        </row>
        <row r="31">
          <cell r="D31" t="str">
            <v>SPMW</v>
          </cell>
        </row>
        <row r="32">
          <cell r="D32" t="str">
            <v>SSEH</v>
          </cell>
        </row>
        <row r="33">
          <cell r="D33" t="str">
            <v>SSES</v>
          </cell>
        </row>
      </sheetData>
      <sheetData sheetId="1"/>
      <sheetData sheetId="2"/>
      <sheetData sheetId="3"/>
      <sheetData sheetId="4">
        <row r="9">
          <cell r="K9">
            <v>0.01</v>
          </cell>
        </row>
      </sheetData>
      <sheetData sheetId="5">
        <row r="11">
          <cell r="AJ11">
            <v>6.4674365736901018</v>
          </cell>
          <cell r="AK11">
            <v>12.823232782431468</v>
          </cell>
          <cell r="AL11">
            <v>11.412784471074625</v>
          </cell>
          <cell r="AM11">
            <v>11.742414124051756</v>
          </cell>
          <cell r="AN11">
            <v>10.583321813076889</v>
          </cell>
          <cell r="AO11">
            <v>8.8702931455542391</v>
          </cell>
          <cell r="AP11">
            <v>16.347042718638352</v>
          </cell>
          <cell r="AQ11">
            <v>38.773819557725062</v>
          </cell>
        </row>
        <row r="12">
          <cell r="AJ12">
            <v>30.230685476674942</v>
          </cell>
          <cell r="AK12">
            <v>41.200391046536616</v>
          </cell>
          <cell r="AL12">
            <v>47.439531126769161</v>
          </cell>
          <cell r="AM12">
            <v>51.450650860178044</v>
          </cell>
          <cell r="AN12">
            <v>38.715933683909846</v>
          </cell>
          <cell r="AO12">
            <v>31.713015608331116</v>
          </cell>
          <cell r="AP12">
            <v>31.377191450642478</v>
          </cell>
          <cell r="AQ12">
            <v>38.509215947333189</v>
          </cell>
        </row>
        <row r="13">
          <cell r="AJ13">
            <v>18.939117316272345</v>
          </cell>
          <cell r="AK13">
            <v>14.353434637532864</v>
          </cell>
          <cell r="AL13">
            <v>16.784050321750009</v>
          </cell>
          <cell r="AM13">
            <v>14.782704269562339</v>
          </cell>
          <cell r="AN13">
            <v>14.492425712577065</v>
          </cell>
          <cell r="AO13">
            <v>15.020050513947501</v>
          </cell>
          <cell r="AP13">
            <v>14.554712624653977</v>
          </cell>
          <cell r="AQ13">
            <v>12.671832382240106</v>
          </cell>
        </row>
        <row r="14">
          <cell r="AJ14">
            <v>30.745749934277647</v>
          </cell>
          <cell r="AK14">
            <v>36.549767044540062</v>
          </cell>
          <cell r="AL14">
            <v>29.022569033593033</v>
          </cell>
          <cell r="AM14">
            <v>32.198889297570382</v>
          </cell>
          <cell r="AN14">
            <v>38.324274370077248</v>
          </cell>
          <cell r="AO14">
            <v>35.556367078259392</v>
          </cell>
          <cell r="AP14">
            <v>37.151292154301373</v>
          </cell>
          <cell r="AQ14">
            <v>36.436666168470168</v>
          </cell>
        </row>
        <row r="15">
          <cell r="AJ15">
            <v>2.240139054173941</v>
          </cell>
          <cell r="AK15">
            <v>5.4482131869911958</v>
          </cell>
          <cell r="AL15">
            <v>4.6386689335027569</v>
          </cell>
          <cell r="AM15">
            <v>3.9148665785765315</v>
          </cell>
          <cell r="AN15">
            <v>4.2039619384723776</v>
          </cell>
          <cell r="AO15">
            <v>4.2498186754678802</v>
          </cell>
          <cell r="AP15">
            <v>5.5142959216308025</v>
          </cell>
          <cell r="AQ15">
            <v>5.3231657786590088</v>
          </cell>
        </row>
        <row r="16">
          <cell r="AJ16">
            <v>10.892252562282525</v>
          </cell>
          <cell r="AK16">
            <v>10.358825283939344</v>
          </cell>
          <cell r="AL16">
            <v>10.924610946281749</v>
          </cell>
          <cell r="AM16">
            <v>11.069909245718247</v>
          </cell>
          <cell r="AN16">
            <v>11.407091453455452</v>
          </cell>
          <cell r="AO16">
            <v>13.086536094374155</v>
          </cell>
          <cell r="AP16">
            <v>15.870258631123463</v>
          </cell>
          <cell r="AQ16">
            <v>14.363909983039374</v>
          </cell>
        </row>
        <row r="17">
          <cell r="AJ17">
            <v>63.610229153815645</v>
          </cell>
          <cell r="AK17">
            <v>69.569786994588796</v>
          </cell>
          <cell r="AL17">
            <v>70.41508746754495</v>
          </cell>
          <cell r="AM17">
            <v>71.412469803171319</v>
          </cell>
          <cell r="AN17">
            <v>73.358279768387192</v>
          </cell>
          <cell r="AO17">
            <v>75.233314919103009</v>
          </cell>
          <cell r="AP17">
            <v>66.799286779275164</v>
          </cell>
          <cell r="AQ17">
            <v>70.747890403740726</v>
          </cell>
        </row>
      </sheetData>
      <sheetData sheetId="6"/>
      <sheetData sheetId="7"/>
      <sheetData sheetId="8"/>
      <sheetData sheetId="9"/>
      <sheetData sheetId="10">
        <row r="11">
          <cell r="AJ11">
            <v>0.94311440718798312</v>
          </cell>
          <cell r="AK11">
            <v>0.92332976089844221</v>
          </cell>
          <cell r="AL11">
            <v>0.89002502655433813</v>
          </cell>
          <cell r="AM11">
            <v>0.86363604275205785</v>
          </cell>
          <cell r="AN11">
            <v>0.84184322981537429</v>
          </cell>
          <cell r="AO11">
            <v>0.83175543143860475</v>
          </cell>
          <cell r="AP11">
            <v>0.78633684494694012</v>
          </cell>
          <cell r="AQ11">
            <v>0.69664908019828209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28">
          <cell r="BQ28">
            <v>4503.0599900000007</v>
          </cell>
          <cell r="BR28">
            <v>4487.5088100000012</v>
          </cell>
          <cell r="BS28">
            <v>4475.9309900000007</v>
          </cell>
          <cell r="BT28">
            <v>4464.2893600000007</v>
          </cell>
          <cell r="BU28">
            <v>4451.7762000000012</v>
          </cell>
          <cell r="BV28">
            <v>4442.4799500000008</v>
          </cell>
          <cell r="BW28">
            <v>4439.2223000000013</v>
          </cell>
          <cell r="BX28">
            <v>4429.8275300000014</v>
          </cell>
        </row>
        <row r="31">
          <cell r="BQ31">
            <v>10.979749999999999</v>
          </cell>
          <cell r="BR31">
            <v>10.979749999999999</v>
          </cell>
          <cell r="BS31">
            <v>10.978689999999999</v>
          </cell>
          <cell r="BT31">
            <v>10.974689999999999</v>
          </cell>
          <cell r="BU31">
            <v>10.974689999999999</v>
          </cell>
          <cell r="BV31">
            <v>10.974689999999999</v>
          </cell>
          <cell r="BW31">
            <v>10.730689999999999</v>
          </cell>
          <cell r="BX31">
            <v>10.705690000000001</v>
          </cell>
        </row>
        <row r="32">
          <cell r="BQ32">
            <v>7935.632654</v>
          </cell>
          <cell r="BR32">
            <v>8008.7907740000001</v>
          </cell>
          <cell r="BS32">
            <v>8094.0253039999998</v>
          </cell>
          <cell r="BT32">
            <v>8180.9943939999994</v>
          </cell>
          <cell r="BU32">
            <v>8258.6305740000007</v>
          </cell>
          <cell r="BV32">
            <v>8335.5133740000001</v>
          </cell>
          <cell r="BW32">
            <v>8402.5057840000009</v>
          </cell>
          <cell r="BX32">
            <v>8492.7148140000008</v>
          </cell>
        </row>
        <row r="33">
          <cell r="BQ33">
            <v>18444.219620000003</v>
          </cell>
          <cell r="BR33">
            <v>18428.307930000003</v>
          </cell>
          <cell r="BS33">
            <v>18413.558020000004</v>
          </cell>
          <cell r="BT33">
            <v>18401.134510000004</v>
          </cell>
          <cell r="BU33">
            <v>18391.580250000003</v>
          </cell>
          <cell r="BV33">
            <v>18377.183530000002</v>
          </cell>
          <cell r="BW33">
            <v>18366.453140000001</v>
          </cell>
          <cell r="BX33">
            <v>18350.1096</v>
          </cell>
        </row>
        <row r="46">
          <cell r="BQ46">
            <v>4752.480337</v>
          </cell>
          <cell r="BR46">
            <v>4734.1602870000006</v>
          </cell>
          <cell r="BS46">
            <v>4711.0970670000006</v>
          </cell>
          <cell r="BT46">
            <v>4695.3940270000012</v>
          </cell>
          <cell r="BU46">
            <v>4675.8239070000018</v>
          </cell>
          <cell r="BV46">
            <v>4666.3806570000024</v>
          </cell>
          <cell r="BW46">
            <v>4661.0522270000029</v>
          </cell>
          <cell r="BX46">
            <v>4645.998687000003</v>
          </cell>
        </row>
        <row r="47">
          <cell r="BQ47">
            <v>732.26843000000008</v>
          </cell>
          <cell r="BR47">
            <v>735.29792000000009</v>
          </cell>
          <cell r="BS47">
            <v>735.10888000000011</v>
          </cell>
          <cell r="BT47">
            <v>738.23548000000005</v>
          </cell>
          <cell r="BU47">
            <v>738.49152000000015</v>
          </cell>
          <cell r="BV47">
            <v>738.25967000000014</v>
          </cell>
          <cell r="BW47">
            <v>738.21567000000005</v>
          </cell>
          <cell r="BX47">
            <v>737.68230000000005</v>
          </cell>
        </row>
        <row r="48"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</row>
        <row r="49"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</row>
        <row r="52">
          <cell r="BQ52">
            <v>12288.001174000001</v>
          </cell>
          <cell r="BR52">
            <v>12331.472524000001</v>
          </cell>
          <cell r="BS52">
            <v>12374.373304000001</v>
          </cell>
          <cell r="BT52">
            <v>12440.169894000001</v>
          </cell>
          <cell r="BU52">
            <v>12505.802424</v>
          </cell>
          <cell r="BV52">
            <v>12588.047374</v>
          </cell>
          <cell r="BW52">
            <v>12632.808143999999</v>
          </cell>
          <cell r="BX52">
            <v>12707.002043999999</v>
          </cell>
        </row>
        <row r="53"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</row>
        <row r="54"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</row>
        <row r="75">
          <cell r="BQ75">
            <v>1129.753337958</v>
          </cell>
          <cell r="BR75">
            <v>1013.35</v>
          </cell>
          <cell r="BS75">
            <v>1010.4630000000001</v>
          </cell>
          <cell r="BT75">
            <v>1009.9760000000001</v>
          </cell>
          <cell r="BU75">
            <v>1005.9834100000002</v>
          </cell>
          <cell r="BV75">
            <v>1003.4224100000001</v>
          </cell>
          <cell r="BW75">
            <v>1001.0520980000002</v>
          </cell>
          <cell r="BX75">
            <v>1000.1530980000001</v>
          </cell>
        </row>
        <row r="77"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</row>
        <row r="79">
          <cell r="BQ79">
            <v>83</v>
          </cell>
          <cell r="BR79">
            <v>208.84199999999998</v>
          </cell>
          <cell r="BS79">
            <v>201.92399999999998</v>
          </cell>
          <cell r="BT79">
            <v>201.28700000000001</v>
          </cell>
          <cell r="BU79">
            <v>202.97839999999999</v>
          </cell>
          <cell r="BV79">
            <v>213.8338</v>
          </cell>
          <cell r="BW79">
            <v>212.136112</v>
          </cell>
          <cell r="BX79">
            <v>212.136112</v>
          </cell>
        </row>
        <row r="82"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</row>
        <row r="85">
          <cell r="BQ85">
            <v>955.13340000000005</v>
          </cell>
          <cell r="BR85">
            <v>973.91240000000016</v>
          </cell>
          <cell r="BS85">
            <v>992.99340000000007</v>
          </cell>
          <cell r="BT85">
            <v>1001.7124</v>
          </cell>
          <cell r="BU85">
            <v>1010.6504</v>
          </cell>
          <cell r="BV85">
            <v>1017.5749</v>
          </cell>
          <cell r="BW85">
            <v>1026.7819</v>
          </cell>
          <cell r="BX85">
            <v>1028.7669000000001</v>
          </cell>
        </row>
        <row r="86">
          <cell r="BQ86">
            <v>465.4</v>
          </cell>
          <cell r="BR86">
            <v>406.173</v>
          </cell>
          <cell r="BS86">
            <v>406.22800000000007</v>
          </cell>
          <cell r="BT86">
            <v>401.26000000000005</v>
          </cell>
          <cell r="BU86">
            <v>401.26000000000005</v>
          </cell>
          <cell r="BV86">
            <v>400.584</v>
          </cell>
          <cell r="BW86">
            <v>398.66799999999995</v>
          </cell>
          <cell r="BX86">
            <v>397.93300000000005</v>
          </cell>
        </row>
        <row r="87">
          <cell r="BQ87">
            <v>6.64</v>
          </cell>
          <cell r="BR87">
            <v>6.64</v>
          </cell>
          <cell r="BS87">
            <v>6.64</v>
          </cell>
          <cell r="BT87">
            <v>6.64</v>
          </cell>
          <cell r="BU87">
            <v>6.6420000000000003</v>
          </cell>
          <cell r="BV87">
            <v>6.6420000000000003</v>
          </cell>
          <cell r="BW87">
            <v>6.6420000000000003</v>
          </cell>
          <cell r="BX87">
            <v>6.6420000000000003</v>
          </cell>
        </row>
        <row r="88"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</row>
        <row r="89"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</row>
        <row r="90"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</row>
        <row r="91"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</row>
        <row r="110">
          <cell r="BQ110">
            <v>10</v>
          </cell>
          <cell r="BR110">
            <v>9.4</v>
          </cell>
          <cell r="BS110">
            <v>9.4</v>
          </cell>
          <cell r="BT110">
            <v>12.850000000000001</v>
          </cell>
          <cell r="BU110">
            <v>12.850000000000001</v>
          </cell>
          <cell r="BV110">
            <v>12.850000000000001</v>
          </cell>
          <cell r="BW110">
            <v>8.8740000000000023</v>
          </cell>
          <cell r="BX110">
            <v>8.8740000000000023</v>
          </cell>
        </row>
        <row r="112">
          <cell r="BQ112">
            <v>1151</v>
          </cell>
          <cell r="BR112">
            <v>1172.5040000000001</v>
          </cell>
          <cell r="BS112">
            <v>1172.5170000000001</v>
          </cell>
          <cell r="BT112">
            <v>1164.98</v>
          </cell>
          <cell r="BU112">
            <v>1174.818</v>
          </cell>
          <cell r="BV112">
            <v>1176.1399999999999</v>
          </cell>
          <cell r="BW112">
            <v>1138.0116999999998</v>
          </cell>
          <cell r="BX112">
            <v>1134.1366089999999</v>
          </cell>
        </row>
        <row r="115">
          <cell r="BQ115">
            <v>123.70100000000001</v>
          </cell>
          <cell r="BR115">
            <v>128.6242</v>
          </cell>
          <cell r="BS115">
            <v>133.50220000000002</v>
          </cell>
          <cell r="BT115">
            <v>138.57020000000003</v>
          </cell>
          <cell r="BU115">
            <v>138.57020000000003</v>
          </cell>
          <cell r="BV115">
            <v>143.59420000000003</v>
          </cell>
          <cell r="BW115">
            <v>142.39320000000004</v>
          </cell>
          <cell r="BX115">
            <v>146.89320000000004</v>
          </cell>
        </row>
        <row r="116">
          <cell r="BQ116">
            <v>232.64500000000001</v>
          </cell>
          <cell r="BR116">
            <v>265.02819999999997</v>
          </cell>
          <cell r="BS116">
            <v>262.77319999999992</v>
          </cell>
          <cell r="BT116">
            <v>262.72419999999994</v>
          </cell>
          <cell r="BU116">
            <v>262.72419999999994</v>
          </cell>
          <cell r="BV116">
            <v>260.4471999999999</v>
          </cell>
          <cell r="BW116">
            <v>260.4471999999999</v>
          </cell>
          <cell r="BX116">
            <v>260.4471999999999</v>
          </cell>
        </row>
        <row r="117">
          <cell r="BQ117">
            <v>17.14</v>
          </cell>
          <cell r="BR117">
            <v>3.0409999999999999</v>
          </cell>
          <cell r="BS117">
            <v>3.0409999999999999</v>
          </cell>
          <cell r="BT117">
            <v>3.0409999999999999</v>
          </cell>
          <cell r="BU117">
            <v>3.0409999999999999</v>
          </cell>
          <cell r="BV117">
            <v>3.0409999999999999</v>
          </cell>
          <cell r="BW117">
            <v>3.0409999999999999</v>
          </cell>
          <cell r="BX117">
            <v>3.0409999999999999</v>
          </cell>
        </row>
        <row r="118"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</row>
      </sheetData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>
        <row r="9">
          <cell r="AI9">
            <v>2281009</v>
          </cell>
          <cell r="AJ9">
            <v>2288599</v>
          </cell>
          <cell r="AK9">
            <v>2296864</v>
          </cell>
          <cell r="AL9">
            <v>2304887</v>
          </cell>
          <cell r="AM9">
            <v>2311511</v>
          </cell>
          <cell r="AN9">
            <v>2319494</v>
          </cell>
          <cell r="AO9">
            <v>2327062</v>
          </cell>
          <cell r="AP9">
            <v>2343845</v>
          </cell>
        </row>
        <row r="14">
          <cell r="AI14">
            <v>54.13</v>
          </cell>
          <cell r="AJ14">
            <v>48.92</v>
          </cell>
          <cell r="AK14">
            <v>49.3</v>
          </cell>
          <cell r="AL14">
            <v>47.078099707274156</v>
          </cell>
          <cell r="AM14">
            <v>53.09</v>
          </cell>
          <cell r="AN14">
            <v>45.421932542183761</v>
          </cell>
          <cell r="AO14">
            <v>56.216078471480358</v>
          </cell>
          <cell r="AP14">
            <v>57.744944738239937</v>
          </cell>
        </row>
        <row r="15">
          <cell r="AI15">
            <v>44.91</v>
          </cell>
          <cell r="AJ15">
            <v>34.200000000000003</v>
          </cell>
          <cell r="AK15">
            <v>36.46</v>
          </cell>
          <cell r="AL15">
            <v>36.544889026421181</v>
          </cell>
          <cell r="AM15">
            <v>40.840000000000003</v>
          </cell>
          <cell r="AN15">
            <v>33.084940801743798</v>
          </cell>
          <cell r="AO15">
            <v>128.89631762668992</v>
          </cell>
          <cell r="AP15">
            <v>42.590715086961843</v>
          </cell>
        </row>
        <row r="16">
          <cell r="AI16">
            <v>49.870000000000005</v>
          </cell>
          <cell r="AJ16">
            <v>46.6023</v>
          </cell>
          <cell r="AK16">
            <v>45.72</v>
          </cell>
          <cell r="AL16">
            <v>43.464473529504922</v>
          </cell>
          <cell r="AM16">
            <v>44</v>
          </cell>
          <cell r="AN16">
            <v>44.074828389295241</v>
          </cell>
          <cell r="AO16">
            <v>38.959984736117917</v>
          </cell>
          <cell r="AP16">
            <v>53.679090532863725</v>
          </cell>
        </row>
        <row r="17">
          <cell r="AI17">
            <v>38.779999999999994</v>
          </cell>
          <cell r="AJ17">
            <v>32.3962</v>
          </cell>
          <cell r="AK17">
            <v>35.42</v>
          </cell>
          <cell r="AL17">
            <v>34.443903041652014</v>
          </cell>
          <cell r="AM17">
            <v>30.41</v>
          </cell>
          <cell r="AN17">
            <v>31.396415363005865</v>
          </cell>
          <cell r="AO17">
            <v>30.001922452861379</v>
          </cell>
          <cell r="AP17">
            <v>36.976294524595303</v>
          </cell>
        </row>
      </sheetData>
      <sheetData sheetId="147"/>
      <sheetData sheetId="148"/>
      <sheetData sheetId="149"/>
      <sheetData sheetId="150"/>
      <sheetData sheetId="151"/>
      <sheetData sheetId="152"/>
      <sheetData sheetId="1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FA81D-0488-4752-A3CD-B4A7B73B984C}">
  <sheetPr>
    <pageSetUpPr fitToPage="1"/>
  </sheetPr>
  <dimension ref="A1:AA38"/>
  <sheetViews>
    <sheetView topLeftCell="C1" zoomScale="85" zoomScaleNormal="85" workbookViewId="0">
      <selection activeCell="Y25" sqref="Y25"/>
    </sheetView>
  </sheetViews>
  <sheetFormatPr defaultColWidth="9.28515625" defaultRowHeight="12.75" x14ac:dyDescent="0.2"/>
  <cols>
    <col min="1" max="1" width="2.7109375" style="25" customWidth="1"/>
    <col min="2" max="3" width="2.28515625" style="25" customWidth="1"/>
    <col min="4" max="4" width="89" style="25" bestFit="1" customWidth="1"/>
    <col min="5" max="6" width="1.7109375" style="25" customWidth="1"/>
    <col min="7" max="7" width="16.7109375" style="25" bestFit="1" customWidth="1"/>
    <col min="8" max="12" width="1.7109375" style="25" customWidth="1"/>
    <col min="13" max="13" width="2.7109375" style="25" customWidth="1"/>
    <col min="14" max="14" width="9.28515625" style="25"/>
    <col min="15" max="22" width="11.28515625" style="25" bestFit="1" customWidth="1"/>
    <col min="23" max="23" width="2" style="25" customWidth="1"/>
    <col min="24" max="24" width="22.7109375" style="25" customWidth="1"/>
    <col min="25" max="25" width="15.28515625" style="25" customWidth="1"/>
    <col min="26" max="26" width="19.28515625" style="25" customWidth="1"/>
    <col min="27" max="27" width="12.28515625" style="25" bestFit="1" customWidth="1"/>
    <col min="28" max="16384" width="9.28515625" style="25"/>
  </cols>
  <sheetData>
    <row r="1" spans="1:27" s="2" customFormat="1" x14ac:dyDescent="0.2">
      <c r="A1" s="1" t="e">
        <f ca="1">MID(CELL("filename",A1),FIND("]",CELL("filename",A1))+1,256)</f>
        <v>#VALUE!</v>
      </c>
      <c r="F1" s="3"/>
      <c r="M1" s="4"/>
      <c r="X1" s="5"/>
    </row>
    <row r="2" spans="1:27" s="2" customFormat="1" x14ac:dyDescent="0.2">
      <c r="A2" s="6" t="str">
        <f>'[1]Cover Sheet'!$D$12</f>
        <v>EPN</v>
      </c>
      <c r="F2" s="3"/>
      <c r="M2" s="4"/>
    </row>
    <row r="3" spans="1:27" s="2" customFormat="1" x14ac:dyDescent="0.2">
      <c r="A3" s="7">
        <f>'[1]Cover Sheet'!$D$14</f>
        <v>2023</v>
      </c>
      <c r="F3" s="3"/>
      <c r="M3" s="4"/>
      <c r="O3" s="8" t="s">
        <v>0</v>
      </c>
      <c r="P3" s="9"/>
      <c r="Q3" s="9"/>
      <c r="R3" s="9"/>
      <c r="S3" s="9"/>
      <c r="T3" s="9"/>
      <c r="U3" s="9"/>
      <c r="V3" s="10"/>
    </row>
    <row r="4" spans="1:27" s="2" customFormat="1" x14ac:dyDescent="0.2">
      <c r="D4" s="11"/>
      <c r="F4" s="3"/>
      <c r="M4" s="4"/>
      <c r="O4" s="12">
        <v>2016</v>
      </c>
      <c r="P4" s="2">
        <v>2017</v>
      </c>
      <c r="Q4" s="2">
        <v>2018</v>
      </c>
      <c r="R4" s="2">
        <v>2019</v>
      </c>
      <c r="S4" s="2">
        <v>2020</v>
      </c>
      <c r="T4" s="2">
        <v>2021</v>
      </c>
      <c r="U4" s="2">
        <v>2022</v>
      </c>
      <c r="V4" s="13">
        <v>2023</v>
      </c>
    </row>
    <row r="5" spans="1:27" s="2" customFormat="1" x14ac:dyDescent="0.2">
      <c r="D5" s="11"/>
      <c r="F5" s="3"/>
      <c r="G5" s="14" t="s">
        <v>1</v>
      </c>
      <c r="M5" s="4"/>
      <c r="N5" s="15"/>
      <c r="O5" s="16"/>
      <c r="P5" s="15"/>
      <c r="Q5" s="15"/>
      <c r="R5" s="15"/>
      <c r="S5" s="15"/>
      <c r="T5" s="15"/>
      <c r="U5" s="15"/>
      <c r="V5" s="17"/>
      <c r="X5" s="15"/>
    </row>
    <row r="6" spans="1:27" s="18" customFormat="1" x14ac:dyDescent="0.2">
      <c r="B6" s="19"/>
      <c r="D6" s="20"/>
      <c r="F6" s="21"/>
      <c r="L6" s="19"/>
      <c r="M6" s="22"/>
      <c r="N6" s="19"/>
      <c r="X6" s="23"/>
    </row>
    <row r="7" spans="1:27" s="18" customFormat="1" x14ac:dyDescent="0.2">
      <c r="B7" s="19"/>
      <c r="D7" s="20"/>
      <c r="F7" s="21"/>
      <c r="L7" s="19"/>
      <c r="M7" s="22"/>
      <c r="N7" s="19"/>
      <c r="X7" s="23"/>
    </row>
    <row r="8" spans="1:27" s="18" customFormat="1" x14ac:dyDescent="0.2">
      <c r="B8" s="19"/>
      <c r="C8" s="24" t="s">
        <v>2</v>
      </c>
      <c r="D8" s="20"/>
      <c r="L8" s="19"/>
      <c r="M8" s="22"/>
      <c r="N8" s="19"/>
      <c r="X8" s="23"/>
      <c r="AA8" s="23"/>
    </row>
    <row r="9" spans="1:27" x14ac:dyDescent="0.2">
      <c r="D9" s="25" t="s">
        <v>3</v>
      </c>
      <c r="G9" s="25" t="s">
        <v>4</v>
      </c>
      <c r="L9" s="19"/>
      <c r="N9" s="19"/>
      <c r="O9" s="26">
        <f>'[1]M14 - Drivers'!AI9</f>
        <v>3599594</v>
      </c>
      <c r="P9" s="26">
        <f>'[1]M14 - Drivers'!AJ9</f>
        <v>3614431</v>
      </c>
      <c r="Q9" s="26">
        <f>'[1]M14 - Drivers'!AK9</f>
        <v>3627858</v>
      </c>
      <c r="R9" s="26">
        <f>'[1]M14 - Drivers'!AL9</f>
        <v>3638189</v>
      </c>
      <c r="S9" s="26">
        <f>'[1]M14 - Drivers'!AM9</f>
        <v>3653242</v>
      </c>
      <c r="T9" s="26">
        <f>'[1]M14 - Drivers'!AN9</f>
        <v>3664189</v>
      </c>
      <c r="U9" s="26">
        <f>'[1]M14 - Drivers'!AO9</f>
        <v>3678637</v>
      </c>
      <c r="V9" s="26">
        <f>'[1]M14 - Drivers'!AP9</f>
        <v>3698654</v>
      </c>
      <c r="X9" s="27"/>
      <c r="AA9" s="28"/>
    </row>
    <row r="10" spans="1:27" x14ac:dyDescent="0.2">
      <c r="L10" s="19"/>
      <c r="N10" s="19"/>
      <c r="X10" s="23"/>
    </row>
    <row r="11" spans="1:27" x14ac:dyDescent="0.2">
      <c r="C11" s="24" t="s">
        <v>5</v>
      </c>
      <c r="L11" s="19"/>
      <c r="N11" s="19"/>
      <c r="X11" s="23"/>
    </row>
    <row r="12" spans="1:27" x14ac:dyDescent="0.2">
      <c r="C12" s="24"/>
      <c r="D12" s="25" t="s">
        <v>6</v>
      </c>
      <c r="G12" s="25" t="s">
        <v>7</v>
      </c>
      <c r="L12" s="19"/>
      <c r="N12" s="19"/>
      <c r="O12" s="26">
        <f>SUM('[1]V1 - Total Asset Movements'!BQ28,'[1]V1 - Total Asset Movements'!BQ46:BQ49,'[1]V1 - Total Asset Movements'!BQ75,'[1]V1 - Total Asset Movements'!BQ77, '[1]V1 - Total Asset Movements'!BQ79,'[1]V1 - Total Asset Movements'!BQ82,'[1]V1 - Total Asset Movements'!BQ110,'[1]V1 - Total Asset Movements'!BQ112)</f>
        <v>33752.396446999999</v>
      </c>
      <c r="P12" s="26">
        <f>SUM('[1]V1 - Total Asset Movements'!BR28,'[1]V1 - Total Asset Movements'!BR46:BR49,'[1]V1 - Total Asset Movements'!BR75,'[1]V1 - Total Asset Movements'!BR77, '[1]V1 - Total Asset Movements'!BR79,'[1]V1 - Total Asset Movements'!BR82,'[1]V1 - Total Asset Movements'!BR110,'[1]V1 - Total Asset Movements'!BR112)</f>
        <v>33605.969641994998</v>
      </c>
      <c r="Q12" s="26">
        <f>SUM('[1]V1 - Total Asset Movements'!BS28,'[1]V1 - Total Asset Movements'!BS46:BS49,'[1]V1 - Total Asset Movements'!BS75,'[1]V1 - Total Asset Movements'!BS77, '[1]V1 - Total Asset Movements'!BS79,'[1]V1 - Total Asset Movements'!BS82,'[1]V1 - Total Asset Movements'!BS110,'[1]V1 - Total Asset Movements'!BS112)</f>
        <v>33513.363001995</v>
      </c>
      <c r="R12" s="26">
        <f>SUM('[1]V1 - Total Asset Movements'!BT28,'[1]V1 - Total Asset Movements'!BT46:BT49,'[1]V1 - Total Asset Movements'!BT75,'[1]V1 - Total Asset Movements'!BT77, '[1]V1 - Total Asset Movements'!BT79,'[1]V1 - Total Asset Movements'!BT82,'[1]V1 - Total Asset Movements'!BT110,'[1]V1 - Total Asset Movements'!BT112)</f>
        <v>33433.805891995005</v>
      </c>
      <c r="S12" s="26">
        <f>SUM('[1]V1 - Total Asset Movements'!BU28,'[1]V1 - Total Asset Movements'!BU46:BU49,'[1]V1 - Total Asset Movements'!BU75,'[1]V1 - Total Asset Movements'!BU77, '[1]V1 - Total Asset Movements'!BU79,'[1]V1 - Total Asset Movements'!BU82,'[1]V1 - Total Asset Movements'!BU110,'[1]V1 - Total Asset Movements'!BU112)</f>
        <v>33355.092215174998</v>
      </c>
      <c r="T12" s="26">
        <f>SUM('[1]V1 - Total Asset Movements'!BV28,'[1]V1 - Total Asset Movements'!BV46:BV49,'[1]V1 - Total Asset Movements'!BV75,'[1]V1 - Total Asset Movements'!BV77, '[1]V1 - Total Asset Movements'!BV79,'[1]V1 - Total Asset Movements'!BV82,'[1]V1 - Total Asset Movements'!BV110,'[1]V1 - Total Asset Movements'!BV112)</f>
        <v>33306.499002955003</v>
      </c>
      <c r="U12" s="26">
        <f>SUM('[1]V1 - Total Asset Movements'!BW28,'[1]V1 - Total Asset Movements'!BW46:BW49,'[1]V1 - Total Asset Movements'!BW75,'[1]V1 - Total Asset Movements'!BW77, '[1]V1 - Total Asset Movements'!BW79,'[1]V1 - Total Asset Movements'!BW82,'[1]V1 - Total Asset Movements'!BW110,'[1]V1 - Total Asset Movements'!BW112)</f>
        <v>33221.007562995001</v>
      </c>
      <c r="V12" s="26">
        <f>SUM('[1]V1 - Total Asset Movements'!BX28,'[1]V1 - Total Asset Movements'!BX46:BX49,'[1]V1 - Total Asset Movements'!BX75,'[1]V1 - Total Asset Movements'!BX77, '[1]V1 - Total Asset Movements'!BX79,'[1]V1 - Total Asset Movements'!BX82,'[1]V1 - Total Asset Movements'!BX110,'[1]V1 - Total Asset Movements'!BX112)</f>
        <v>33169.077632995002</v>
      </c>
      <c r="X12" s="27"/>
      <c r="AA12" s="28"/>
    </row>
    <row r="13" spans="1:27" x14ac:dyDescent="0.2">
      <c r="D13" s="25" t="s">
        <v>8</v>
      </c>
      <c r="G13" s="25" t="s">
        <v>7</v>
      </c>
      <c r="O13" s="26">
        <f>SUM('[1]V1 - Total Asset Movements'!BQ31:BQ33,'[1]V1 - Total Asset Movements'!BQ52:BQ53,'[1]V1 - Total Asset Movements'!BQ85:BQ90,'[1]V1 - Total Asset Movements'!BQ115:BQ117)</f>
        <v>63508.989033005004</v>
      </c>
      <c r="P13" s="26">
        <f>SUM('[1]V1 - Total Asset Movements'!BR31:BR33,'[1]V1 - Total Asset Movements'!BR52:BR53,'[1]V1 - Total Asset Movements'!BR85:BR90,'[1]V1 - Total Asset Movements'!BR115:BR117)</f>
        <v>64025.995897007</v>
      </c>
      <c r="Q13" s="26">
        <f>SUM('[1]V1 - Total Asset Movements'!BS31:BS33,'[1]V1 - Total Asset Movements'!BS52:BS53,'[1]V1 - Total Asset Movements'!BS85:BS90,'[1]V1 - Total Asset Movements'!BS115:BS117)</f>
        <v>64304.096047006999</v>
      </c>
      <c r="R13" s="26">
        <f>SUM('[1]V1 - Total Asset Movements'!BT31:BT33,'[1]V1 - Total Asset Movements'!BT52:BT53,'[1]V1 - Total Asset Movements'!BT85:BT90,'[1]V1 - Total Asset Movements'!BT115:BT117)</f>
        <v>64637.158397007006</v>
      </c>
      <c r="S13" s="26">
        <f>SUM('[1]V1 - Total Asset Movements'!BU31:BU33,'[1]V1 - Total Asset Movements'!BU52:BU53,'[1]V1 - Total Asset Movements'!BU85:BU90,'[1]V1 - Total Asset Movements'!BU115:BU117)</f>
        <v>65038.846307006999</v>
      </c>
      <c r="T13" s="26">
        <f>SUM('[1]V1 - Total Asset Movements'!BV31:BV33,'[1]V1 - Total Asset Movements'!BV52:BV53,'[1]V1 - Total Asset Movements'!BV85:BV90,'[1]V1 - Total Asset Movements'!BV115:BV117)</f>
        <v>65288.162807007</v>
      </c>
      <c r="U13" s="26">
        <f>SUM('[1]V1 - Total Asset Movements'!BW31:BW33,'[1]V1 - Total Asset Movements'!BW52:BW53,'[1]V1 - Total Asset Movements'!BW85:BW90,'[1]V1 - Total Asset Movements'!BW115:BW117)</f>
        <v>65571.581197007021</v>
      </c>
      <c r="V13" s="26">
        <f>SUM('[1]V1 - Total Asset Movements'!BX31:BX33,'[1]V1 - Total Asset Movements'!BX52:BX53,'[1]V1 - Total Asset Movements'!BX85:BX90,'[1]V1 - Total Asset Movements'!BX115:BX117)</f>
        <v>65910.639927007025</v>
      </c>
      <c r="X13" s="23"/>
    </row>
    <row r="14" spans="1:27" x14ac:dyDescent="0.2">
      <c r="D14" s="25" t="s">
        <v>9</v>
      </c>
      <c r="G14" s="25" t="s">
        <v>7</v>
      </c>
      <c r="L14" s="19"/>
      <c r="N14" s="19"/>
      <c r="O14" s="26">
        <f>SUM('[1]V1 - Total Asset Movements'!BQ54,'[1]V1 - Total Asset Movements'!BQ91,'[1]V1 - Total Asset Movements'!BQ118)</f>
        <v>0</v>
      </c>
      <c r="P14" s="26">
        <f>SUM('[1]V1 - Total Asset Movements'!BR54,'[1]V1 - Total Asset Movements'!BR91,'[1]V1 - Total Asset Movements'!BR118)</f>
        <v>0</v>
      </c>
      <c r="Q14" s="26">
        <f>SUM('[1]V1 - Total Asset Movements'!BS54,'[1]V1 - Total Asset Movements'!BS91,'[1]V1 - Total Asset Movements'!BS118)</f>
        <v>0</v>
      </c>
      <c r="R14" s="26">
        <f>SUM('[1]V1 - Total Asset Movements'!BT54,'[1]V1 - Total Asset Movements'!BT91,'[1]V1 - Total Asset Movements'!BT118)</f>
        <v>0</v>
      </c>
      <c r="S14" s="26">
        <f>SUM('[1]V1 - Total Asset Movements'!BU54,'[1]V1 - Total Asset Movements'!BU91,'[1]V1 - Total Asset Movements'!BU118)</f>
        <v>0</v>
      </c>
      <c r="T14" s="26">
        <f>SUM('[1]V1 - Total Asset Movements'!BV54,'[1]V1 - Total Asset Movements'!BV91,'[1]V1 - Total Asset Movements'!BV118)</f>
        <v>0</v>
      </c>
      <c r="U14" s="26">
        <f>SUM('[1]V1 - Total Asset Movements'!BW54,'[1]V1 - Total Asset Movements'!BW91,'[1]V1 - Total Asset Movements'!BW118)</f>
        <v>0</v>
      </c>
      <c r="V14" s="26">
        <f>SUM('[1]V1 - Total Asset Movements'!BX54,'[1]V1 - Total Asset Movements'!BX91,'[1]V1 - Total Asset Movements'!BX118)</f>
        <v>0</v>
      </c>
      <c r="X14" s="23"/>
    </row>
    <row r="15" spans="1:27" x14ac:dyDescent="0.2">
      <c r="D15" s="25" t="s">
        <v>10</v>
      </c>
      <c r="G15" s="25" t="s">
        <v>7</v>
      </c>
      <c r="L15" s="19"/>
      <c r="N15" s="19"/>
      <c r="O15" s="26">
        <f>SUM(O12:O14)</f>
        <v>97261.385480005003</v>
      </c>
      <c r="P15" s="26">
        <f t="shared" ref="P15:V15" si="0">SUM(P12:P14)</f>
        <v>97631.965539002005</v>
      </c>
      <c r="Q15" s="26">
        <f t="shared" si="0"/>
        <v>97817.459049002005</v>
      </c>
      <c r="R15" s="26">
        <f t="shared" si="0"/>
        <v>98070.964289002004</v>
      </c>
      <c r="S15" s="26">
        <f t="shared" si="0"/>
        <v>98393.938522181998</v>
      </c>
      <c r="T15" s="26">
        <f t="shared" si="0"/>
        <v>98594.66180996201</v>
      </c>
      <c r="U15" s="26">
        <f t="shared" si="0"/>
        <v>98792.588760002021</v>
      </c>
      <c r="V15" s="26">
        <f t="shared" si="0"/>
        <v>99079.717560002027</v>
      </c>
      <c r="X15" s="23"/>
    </row>
    <row r="16" spans="1:27" x14ac:dyDescent="0.2">
      <c r="X16" s="23"/>
    </row>
    <row r="17" spans="3:27" x14ac:dyDescent="0.2">
      <c r="C17" s="24" t="s">
        <v>11</v>
      </c>
      <c r="X17" s="27"/>
    </row>
    <row r="18" spans="3:27" x14ac:dyDescent="0.2">
      <c r="D18" s="25" t="s">
        <v>12</v>
      </c>
      <c r="G18" s="25" t="s">
        <v>13</v>
      </c>
      <c r="O18" s="26">
        <f>SUM('[1]I1 - PCFM Inputs 12-13'!AJ11:AJ17)</f>
        <v>264.90710947783049</v>
      </c>
      <c r="P18" s="26">
        <f>SUM('[1]I1 - PCFM Inputs 12-13'!AK11:AK17)</f>
        <v>287.28248480048853</v>
      </c>
      <c r="Q18" s="26">
        <f>SUM('[1]I1 - PCFM Inputs 12-13'!AL11:AL17)</f>
        <v>307.56300774659519</v>
      </c>
      <c r="R18" s="26">
        <f>SUM('[1]I1 - PCFM Inputs 12-13'!AM11:AM17)</f>
        <v>294.46734627623999</v>
      </c>
      <c r="S18" s="26">
        <f>SUM('[1]I1 - PCFM Inputs 12-13'!AN11:AN17)</f>
        <v>306.19672928522562</v>
      </c>
      <c r="T18" s="26">
        <f>SUM('[1]I1 - PCFM Inputs 12-13'!AO11:AO17)</f>
        <v>300.58872918192958</v>
      </c>
      <c r="U18" s="26">
        <f>SUM('[1]I1 - PCFM Inputs 12-13'!AP11:AP17)</f>
        <v>301.77489689662593</v>
      </c>
      <c r="V18" s="26">
        <f>SUM('[1]I1 - PCFM Inputs 12-13'!AQ11:AQ17)</f>
        <v>284.27406743919789</v>
      </c>
      <c r="X18" s="27"/>
    </row>
    <row r="19" spans="3:27" x14ac:dyDescent="0.2">
      <c r="D19" s="25" t="s">
        <v>14</v>
      </c>
      <c r="G19" s="25" t="s">
        <v>13</v>
      </c>
      <c r="O19" s="29">
        <v>332.87397688803077</v>
      </c>
      <c r="P19" s="29">
        <v>343.71320549984728</v>
      </c>
      <c r="Q19" s="29">
        <v>326.71829532814149</v>
      </c>
      <c r="R19" s="29">
        <v>325.09877480261804</v>
      </c>
      <c r="S19" s="29">
        <v>321.09877055546553</v>
      </c>
      <c r="T19" s="29">
        <v>305.77923316144989</v>
      </c>
      <c r="U19" s="29">
        <v>307.96263551125537</v>
      </c>
      <c r="V19" s="29">
        <v>286.43244299271595</v>
      </c>
      <c r="X19" s="27"/>
    </row>
    <row r="20" spans="3:27" x14ac:dyDescent="0.2">
      <c r="D20" s="25" t="s">
        <v>15</v>
      </c>
      <c r="G20" s="25" t="s">
        <v>16</v>
      </c>
      <c r="O20" s="26">
        <f>O18/O19</f>
        <v>0.79581802084498066</v>
      </c>
      <c r="P20" s="26">
        <f t="shared" ref="P20:V20" si="1">P18/P19</f>
        <v>0.83582032986689014</v>
      </c>
      <c r="Q20" s="26">
        <f t="shared" si="1"/>
        <v>0.94137063073768923</v>
      </c>
      <c r="R20" s="26">
        <f t="shared" si="1"/>
        <v>0.90577808684460359</v>
      </c>
      <c r="S20" s="26">
        <f t="shared" si="1"/>
        <v>0.95359047546503828</v>
      </c>
      <c r="T20" s="26">
        <f t="shared" si="1"/>
        <v>0.98302532213893101</v>
      </c>
      <c r="U20" s="26">
        <f t="shared" si="1"/>
        <v>0.9799075020761624</v>
      </c>
      <c r="V20" s="26">
        <f t="shared" si="1"/>
        <v>0.99246462610531538</v>
      </c>
      <c r="X20" s="27"/>
    </row>
    <row r="21" spans="3:27" x14ac:dyDescent="0.2">
      <c r="X21" s="27"/>
    </row>
    <row r="22" spans="3:27" x14ac:dyDescent="0.2">
      <c r="C22" s="24" t="s">
        <v>17</v>
      </c>
      <c r="X22" s="27"/>
    </row>
    <row r="23" spans="3:27" x14ac:dyDescent="0.2">
      <c r="C23" s="24"/>
      <c r="D23" s="25" t="s">
        <v>18</v>
      </c>
      <c r="G23" s="25" t="s">
        <v>19</v>
      </c>
      <c r="O23" s="26">
        <f>'[1]M14 - Drivers'!AI14</f>
        <v>54.46</v>
      </c>
      <c r="P23" s="26">
        <f>'[1]M14 - Drivers'!AJ14</f>
        <v>53.36</v>
      </c>
      <c r="Q23" s="26">
        <f>'[1]M14 - Drivers'!AK14</f>
        <v>51.92</v>
      </c>
      <c r="R23" s="26">
        <f>'[1]M14 - Drivers'!AL14</f>
        <v>42.197258031399691</v>
      </c>
      <c r="S23" s="26">
        <f>'[1]M14 - Drivers'!AM14</f>
        <v>46.98</v>
      </c>
      <c r="T23" s="26">
        <f>'[1]M14 - Drivers'!AN14</f>
        <v>47.416604329088926</v>
      </c>
      <c r="U23" s="26">
        <f>'[1]M14 - Drivers'!AO14</f>
        <v>48.619121701869474</v>
      </c>
      <c r="V23" s="26">
        <f>'[1]M14 - Drivers'!AP14</f>
        <v>41.627386611453787</v>
      </c>
      <c r="X23" s="27"/>
      <c r="AA23" s="30"/>
    </row>
    <row r="24" spans="3:27" x14ac:dyDescent="0.2">
      <c r="D24" s="25" t="s">
        <v>20</v>
      </c>
      <c r="G24" s="25" t="s">
        <v>21</v>
      </c>
      <c r="O24" s="26">
        <f>'[1]M14 - Drivers'!AI15</f>
        <v>41.88</v>
      </c>
      <c r="P24" s="26">
        <f>'[1]M14 - Drivers'!AJ15</f>
        <v>46.57</v>
      </c>
      <c r="Q24" s="26">
        <f>'[1]M14 - Drivers'!AK15</f>
        <v>46.31</v>
      </c>
      <c r="R24" s="26">
        <f>'[1]M14 - Drivers'!AL15</f>
        <v>31.147690054962744</v>
      </c>
      <c r="S24" s="26">
        <f>'[1]M14 - Drivers'!AM15</f>
        <v>38.96</v>
      </c>
      <c r="T24" s="26">
        <f>'[1]M14 - Drivers'!AN15</f>
        <v>37.346404747407995</v>
      </c>
      <c r="U24" s="26">
        <f>'[1]M14 - Drivers'!AO15</f>
        <v>56.289719436573918</v>
      </c>
      <c r="V24" s="26">
        <f>'[1]M14 - Drivers'!AP15</f>
        <v>30.437887557744027</v>
      </c>
      <c r="X24" s="27"/>
    </row>
    <row r="25" spans="3:27" x14ac:dyDescent="0.2">
      <c r="D25" s="25" t="s">
        <v>22</v>
      </c>
      <c r="G25" s="25" t="s">
        <v>19</v>
      </c>
      <c r="O25" s="26">
        <f>'[1]M14 - Drivers'!AI16</f>
        <v>47.19</v>
      </c>
      <c r="P25" s="26">
        <f>'[1]M14 - Drivers'!AJ16</f>
        <v>47.870800000000003</v>
      </c>
      <c r="Q25" s="26">
        <f>'[1]M14 - Drivers'!AK16</f>
        <v>46.906494300493563</v>
      </c>
      <c r="R25" s="26">
        <f>'[1]M14 - Drivers'!AL16</f>
        <v>39.72630338885638</v>
      </c>
      <c r="S25" s="26">
        <f>'[1]M14 - Drivers'!AM16</f>
        <v>41.89</v>
      </c>
      <c r="T25" s="26">
        <f>'[1]M14 - Drivers'!AN16</f>
        <v>43.16461296073976</v>
      </c>
      <c r="U25" s="26">
        <f>'[1]M14 - Drivers'!AO16</f>
        <v>38.381592394139325</v>
      </c>
      <c r="V25" s="26">
        <f>'[1]M14 - Drivers'!AP16</f>
        <v>41.627386611453787</v>
      </c>
      <c r="X25" s="27"/>
    </row>
    <row r="26" spans="3:27" x14ac:dyDescent="0.2">
      <c r="D26" s="25" t="s">
        <v>23</v>
      </c>
      <c r="G26" s="25" t="s">
        <v>21</v>
      </c>
      <c r="O26" s="26">
        <f>'[1]M14 - Drivers'!AI17</f>
        <v>38.480000000000004</v>
      </c>
      <c r="P26" s="26">
        <f>'[1]M14 - Drivers'!AJ17</f>
        <v>34.989199999999997</v>
      </c>
      <c r="Q26" s="26">
        <f>'[1]M14 - Drivers'!AK17</f>
        <v>37.43</v>
      </c>
      <c r="R26" s="26">
        <f>'[1]M14 - Drivers'!AL17</f>
        <v>29.68103305885942</v>
      </c>
      <c r="S26" s="26">
        <f>'[1]M14 - Drivers'!AM17</f>
        <v>29.45</v>
      </c>
      <c r="T26" s="26">
        <f>'[1]M14 - Drivers'!AN17</f>
        <v>30.458558807965449</v>
      </c>
      <c r="U26" s="26">
        <f>'[1]M14 - Drivers'!AO17</f>
        <v>27.257720050931887</v>
      </c>
      <c r="V26" s="26">
        <f>'[1]M14 - Drivers'!AP17</f>
        <v>30.437887557744027</v>
      </c>
      <c r="X26" s="27"/>
    </row>
    <row r="27" spans="3:27" x14ac:dyDescent="0.2">
      <c r="X27" s="27"/>
    </row>
    <row r="28" spans="3:27" x14ac:dyDescent="0.2">
      <c r="C28" s="24" t="s">
        <v>24</v>
      </c>
      <c r="X28" s="27"/>
    </row>
    <row r="29" spans="3:27" x14ac:dyDescent="0.2">
      <c r="D29" s="25" t="s">
        <v>25</v>
      </c>
      <c r="G29" s="25" t="s">
        <v>26</v>
      </c>
      <c r="O29" s="31">
        <v>71.84</v>
      </c>
      <c r="P29" s="31">
        <v>72.87</v>
      </c>
      <c r="Q29" s="31">
        <v>70.365378599385977</v>
      </c>
      <c r="R29" s="31">
        <v>67.268611369957782</v>
      </c>
      <c r="S29" s="31">
        <v>66.926536770322258</v>
      </c>
      <c r="T29" s="31">
        <v>67.61343559782452</v>
      </c>
      <c r="U29" s="31">
        <v>69.742692926127006</v>
      </c>
      <c r="V29" s="31">
        <v>87.588422017935059</v>
      </c>
      <c r="X29" s="27"/>
    </row>
    <row r="30" spans="3:27" x14ac:dyDescent="0.2">
      <c r="D30" s="25" t="s">
        <v>25</v>
      </c>
      <c r="G30" s="25" t="s">
        <v>27</v>
      </c>
      <c r="O30" s="26">
        <f>IFERROR(O29/'[1]I6 - RPI'!AJ11,0)</f>
        <v>76.173155083273727</v>
      </c>
      <c r="P30" s="26">
        <f>IFERROR(P29/'[1]I6 - RPI'!AK11,0)</f>
        <v>78.920882967201393</v>
      </c>
      <c r="Q30" s="26">
        <f>IFERROR(Q29/'[1]I6 - RPI'!AL11,0)</f>
        <v>79.06</v>
      </c>
      <c r="R30" s="26">
        <f>IFERROR(R29/'[1]I6 - RPI'!AM11,0)</f>
        <v>77.89</v>
      </c>
      <c r="S30" s="26">
        <f>IFERROR(S29/'[1]I6 - RPI'!AN11,0)</f>
        <v>79.5</v>
      </c>
      <c r="T30" s="26">
        <f>IFERROR(T29/'[1]I6 - RPI'!AO11,0)</f>
        <v>81.290043974681694</v>
      </c>
      <c r="U30" s="26">
        <f>IFERROR(U29/'[1]I6 - RPI'!AP11,0)</f>
        <v>88.693151509176772</v>
      </c>
      <c r="V30" s="26">
        <f>IFERROR(V29/'[1]I6 - RPI'!AQ11,0)</f>
        <v>125.72818153008315</v>
      </c>
      <c r="X30" s="27"/>
    </row>
    <row r="31" spans="3:27" x14ac:dyDescent="0.2">
      <c r="X31" s="27"/>
    </row>
    <row r="32" spans="3:27" x14ac:dyDescent="0.2">
      <c r="C32" s="24" t="s">
        <v>28</v>
      </c>
      <c r="D32" s="24"/>
      <c r="X32" s="27"/>
    </row>
    <row r="33" spans="4:27" x14ac:dyDescent="0.2">
      <c r="D33" s="25" t="s">
        <v>29</v>
      </c>
      <c r="G33" s="25" t="s">
        <v>30</v>
      </c>
      <c r="O33" s="29">
        <v>5.56030216202136</v>
      </c>
      <c r="P33" s="29">
        <v>6.12</v>
      </c>
      <c r="Q33" s="29">
        <v>7.24</v>
      </c>
      <c r="R33" s="29">
        <v>7.1449624060150372</v>
      </c>
      <c r="S33" s="29">
        <v>4.8</v>
      </c>
      <c r="T33" s="29">
        <v>4.1617436191568684</v>
      </c>
      <c r="U33" s="29">
        <v>2.6535264145883617</v>
      </c>
      <c r="V33" s="29">
        <v>3.0794405594405596</v>
      </c>
      <c r="X33" s="27"/>
      <c r="AA33" s="28"/>
    </row>
    <row r="34" spans="4:27" x14ac:dyDescent="0.2">
      <c r="D34" s="25" t="s">
        <v>31</v>
      </c>
      <c r="G34" s="25" t="s">
        <v>30</v>
      </c>
      <c r="O34" s="29">
        <v>42.760344827586209</v>
      </c>
      <c r="P34" s="29">
        <v>54.17</v>
      </c>
      <c r="Q34" s="29">
        <v>43.23</v>
      </c>
      <c r="R34" s="29">
        <v>41.901068015739177</v>
      </c>
      <c r="S34" s="29">
        <v>36.590000000000003</v>
      </c>
      <c r="T34" s="29">
        <v>34.242962056303547</v>
      </c>
      <c r="U34" s="29">
        <v>31.726190476190474</v>
      </c>
      <c r="V34" s="29">
        <v>36.134939759036143</v>
      </c>
      <c r="X34" s="27"/>
    </row>
    <row r="35" spans="4:27" customFormat="1" ht="15" x14ac:dyDescent="0.25"/>
    <row r="36" spans="4:27" x14ac:dyDescent="0.2">
      <c r="X36" s="27"/>
    </row>
    <row r="37" spans="4:27" customFormat="1" ht="15" x14ac:dyDescent="0.25"/>
    <row r="38" spans="4:27" customFormat="1" ht="15" x14ac:dyDescent="0.25"/>
  </sheetData>
  <pageMargins left="0.7" right="0.7" top="0.75" bottom="0.75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0F280-9248-4C4C-8F5B-FECAADCA5E87}">
  <sheetPr>
    <pageSetUpPr fitToPage="1"/>
  </sheetPr>
  <dimension ref="A1:AA38"/>
  <sheetViews>
    <sheetView topLeftCell="C1" zoomScale="85" zoomScaleNormal="85" workbookViewId="0">
      <selection activeCell="Y24" sqref="Y24"/>
    </sheetView>
  </sheetViews>
  <sheetFormatPr defaultColWidth="9.28515625" defaultRowHeight="12.75" x14ac:dyDescent="0.2"/>
  <cols>
    <col min="1" max="1" width="2.7109375" style="25" customWidth="1"/>
    <col min="2" max="3" width="2.28515625" style="25" customWidth="1"/>
    <col min="4" max="4" width="89" style="25" bestFit="1" customWidth="1"/>
    <col min="5" max="6" width="1.7109375" style="25" customWidth="1"/>
    <col min="7" max="7" width="16.7109375" style="25" bestFit="1" customWidth="1"/>
    <col min="8" max="12" width="1.7109375" style="25" customWidth="1"/>
    <col min="13" max="13" width="2.7109375" style="25" customWidth="1"/>
    <col min="14" max="14" width="9.28515625" style="25"/>
    <col min="15" max="22" width="12.42578125" style="25" bestFit="1" customWidth="1"/>
    <col min="23" max="23" width="2" style="25" customWidth="1"/>
    <col min="24" max="24" width="22.7109375" style="25" customWidth="1"/>
    <col min="25" max="25" width="15.28515625" style="25" customWidth="1"/>
    <col min="26" max="26" width="19.28515625" style="25" customWidth="1"/>
    <col min="27" max="27" width="12.28515625" style="25" bestFit="1" customWidth="1"/>
    <col min="28" max="16384" width="9.28515625" style="25"/>
  </cols>
  <sheetData>
    <row r="1" spans="1:27" s="2" customFormat="1" x14ac:dyDescent="0.2">
      <c r="A1" s="1" t="e">
        <f ca="1">MID(CELL("filename",A1),FIND("]",CELL("filename",A1))+1,256)</f>
        <v>#VALUE!</v>
      </c>
      <c r="F1" s="3"/>
      <c r="M1" s="4"/>
      <c r="X1" s="5"/>
    </row>
    <row r="2" spans="1:27" s="2" customFormat="1" x14ac:dyDescent="0.2">
      <c r="A2" s="6" t="str">
        <f>'[2]Cover Sheet'!$D$12</f>
        <v>LPN</v>
      </c>
      <c r="F2" s="3"/>
      <c r="M2" s="4"/>
    </row>
    <row r="3" spans="1:27" s="2" customFormat="1" x14ac:dyDescent="0.2">
      <c r="A3" s="7">
        <f>'[2]Cover Sheet'!$D$14</f>
        <v>2023</v>
      </c>
      <c r="F3" s="3"/>
      <c r="M3" s="4"/>
      <c r="O3" s="8" t="s">
        <v>0</v>
      </c>
      <c r="P3" s="9"/>
      <c r="Q3" s="9"/>
      <c r="R3" s="9"/>
      <c r="S3" s="9"/>
      <c r="T3" s="9"/>
      <c r="U3" s="9"/>
      <c r="V3" s="10"/>
    </row>
    <row r="4" spans="1:27" s="2" customFormat="1" x14ac:dyDescent="0.2">
      <c r="D4" s="11"/>
      <c r="F4" s="3"/>
      <c r="M4" s="4"/>
      <c r="O4" s="12">
        <v>2016</v>
      </c>
      <c r="P4" s="2">
        <v>2017</v>
      </c>
      <c r="Q4" s="2">
        <v>2018</v>
      </c>
      <c r="R4" s="2">
        <v>2019</v>
      </c>
      <c r="S4" s="2">
        <v>2020</v>
      </c>
      <c r="T4" s="2">
        <v>2021</v>
      </c>
      <c r="U4" s="2">
        <v>2022</v>
      </c>
      <c r="V4" s="13">
        <v>2023</v>
      </c>
    </row>
    <row r="5" spans="1:27" s="2" customFormat="1" x14ac:dyDescent="0.2">
      <c r="D5" s="11"/>
      <c r="F5" s="3"/>
      <c r="G5" s="14" t="s">
        <v>1</v>
      </c>
      <c r="M5" s="4"/>
      <c r="N5" s="15"/>
      <c r="O5" s="16"/>
      <c r="P5" s="15"/>
      <c r="Q5" s="15"/>
      <c r="R5" s="15"/>
      <c r="S5" s="15"/>
      <c r="T5" s="15"/>
      <c r="U5" s="15"/>
      <c r="V5" s="17"/>
      <c r="X5" s="15"/>
    </row>
    <row r="6" spans="1:27" s="18" customFormat="1" x14ac:dyDescent="0.2">
      <c r="B6" s="19"/>
      <c r="D6" s="20"/>
      <c r="F6" s="21"/>
      <c r="L6" s="19"/>
      <c r="M6" s="22"/>
      <c r="N6" s="19"/>
      <c r="X6" s="23"/>
    </row>
    <row r="7" spans="1:27" s="18" customFormat="1" x14ac:dyDescent="0.2">
      <c r="B7" s="19"/>
      <c r="D7" s="20"/>
      <c r="F7" s="21"/>
      <c r="L7" s="19"/>
      <c r="M7" s="22"/>
      <c r="N7" s="19"/>
      <c r="X7" s="23"/>
    </row>
    <row r="8" spans="1:27" s="18" customFormat="1" x14ac:dyDescent="0.2">
      <c r="B8" s="19"/>
      <c r="C8" s="24" t="s">
        <v>2</v>
      </c>
      <c r="D8" s="20"/>
      <c r="L8" s="19"/>
      <c r="M8" s="22"/>
      <c r="N8" s="19"/>
      <c r="X8" s="23"/>
      <c r="AA8" s="23"/>
    </row>
    <row r="9" spans="1:27" x14ac:dyDescent="0.2">
      <c r="D9" s="25" t="s">
        <v>3</v>
      </c>
      <c r="G9" s="25" t="s">
        <v>4</v>
      </c>
      <c r="L9" s="19"/>
      <c r="N9" s="19"/>
      <c r="O9" s="32">
        <f>'[2]M14 - Drivers'!AI9</f>
        <v>2311906</v>
      </c>
      <c r="P9" s="32">
        <f>'[2]M14 - Drivers'!AJ9</f>
        <v>2330356</v>
      </c>
      <c r="Q9" s="32">
        <f>'[2]M14 - Drivers'!AK9</f>
        <v>2345807</v>
      </c>
      <c r="R9" s="32">
        <f>'[2]M14 - Drivers'!AL9</f>
        <v>2357951</v>
      </c>
      <c r="S9" s="32">
        <f>'[2]M14 - Drivers'!AM9</f>
        <v>2369157</v>
      </c>
      <c r="T9" s="32">
        <f>'[2]M14 - Drivers'!AN9</f>
        <v>2375701</v>
      </c>
      <c r="U9" s="32">
        <f>'[2]M14 - Drivers'!AO9</f>
        <v>2384532</v>
      </c>
      <c r="V9" s="32">
        <f>'[2]M14 - Drivers'!AP9</f>
        <v>2409279</v>
      </c>
      <c r="X9" s="27"/>
      <c r="AA9" s="28"/>
    </row>
    <row r="10" spans="1:27" x14ac:dyDescent="0.2">
      <c r="L10" s="19"/>
      <c r="N10" s="19"/>
      <c r="O10" s="33"/>
      <c r="P10" s="33"/>
      <c r="Q10" s="33"/>
      <c r="R10" s="33"/>
      <c r="S10" s="33"/>
      <c r="T10" s="33"/>
      <c r="U10" s="33"/>
      <c r="V10" s="33"/>
      <c r="X10" s="23"/>
    </row>
    <row r="11" spans="1:27" x14ac:dyDescent="0.2">
      <c r="C11" s="24" t="s">
        <v>5</v>
      </c>
      <c r="L11" s="19"/>
      <c r="N11" s="19"/>
      <c r="O11" s="33"/>
      <c r="P11" s="33"/>
      <c r="Q11" s="33"/>
      <c r="R11" s="33"/>
      <c r="S11" s="33"/>
      <c r="T11" s="33"/>
      <c r="U11" s="33"/>
      <c r="V11" s="33"/>
      <c r="X11" s="23"/>
    </row>
    <row r="12" spans="1:27" x14ac:dyDescent="0.2">
      <c r="C12" s="24"/>
      <c r="D12" s="25" t="s">
        <v>6</v>
      </c>
      <c r="G12" s="25" t="s">
        <v>7</v>
      </c>
      <c r="L12" s="19"/>
      <c r="N12" s="19"/>
      <c r="O12" s="34">
        <f>SUM('[2]V1 - Total Asset Movements'!BQ28,'[2]V1 - Total Asset Movements'!BQ46:BQ49,'[2]V1 - Total Asset Movements'!BQ75,'[2]V1 - Total Asset Movements'!BQ77, '[2]V1 - Total Asset Movements'!BQ79,'[2]V1 - Total Asset Movements'!BQ82,'[2]V1 - Total Asset Movements'!BQ110,'[2]V1 - Total Asset Movements'!BQ112)</f>
        <v>19.168886000000001</v>
      </c>
      <c r="P12" s="34">
        <f>SUM('[2]V1 - Total Asset Movements'!BR28,'[2]V1 - Total Asset Movements'!BR46:BR49,'[2]V1 - Total Asset Movements'!BR75,'[2]V1 - Total Asset Movements'!BR77, '[2]V1 - Total Asset Movements'!BR79,'[2]V1 - Total Asset Movements'!BR82,'[2]V1 - Total Asset Movements'!BR110,'[2]V1 - Total Asset Movements'!BR112)</f>
        <v>19.242885999999999</v>
      </c>
      <c r="Q12" s="34">
        <f>SUM('[2]V1 - Total Asset Movements'!BS28,'[2]V1 - Total Asset Movements'!BS46:BS49,'[2]V1 - Total Asset Movements'!BS75,'[2]V1 - Total Asset Movements'!BS77, '[2]V1 - Total Asset Movements'!BS79,'[2]V1 - Total Asset Movements'!BS82,'[2]V1 - Total Asset Movements'!BS110,'[2]V1 - Total Asset Movements'!BS112)</f>
        <v>19.242885999999999</v>
      </c>
      <c r="R12" s="34">
        <f>SUM('[2]V1 - Total Asset Movements'!BT28,'[2]V1 - Total Asset Movements'!BT46:BT49,'[2]V1 - Total Asset Movements'!BT75,'[2]V1 - Total Asset Movements'!BT77, '[2]V1 - Total Asset Movements'!BT79,'[2]V1 - Total Asset Movements'!BT82,'[2]V1 - Total Asset Movements'!BT110,'[2]V1 - Total Asset Movements'!BT112)</f>
        <v>19.242885999999999</v>
      </c>
      <c r="S12" s="34">
        <f>SUM('[2]V1 - Total Asset Movements'!BU28,'[2]V1 - Total Asset Movements'!BU46:BU49,'[2]V1 - Total Asset Movements'!BU75,'[2]V1 - Total Asset Movements'!BU77, '[2]V1 - Total Asset Movements'!BU79,'[2]V1 - Total Asset Movements'!BU82,'[2]V1 - Total Asset Movements'!BU110,'[2]V1 - Total Asset Movements'!BU112)</f>
        <v>19.242885999999999</v>
      </c>
      <c r="T12" s="34">
        <f>SUM('[2]V1 - Total Asset Movements'!BV28,'[2]V1 - Total Asset Movements'!BV46:BV49,'[2]V1 - Total Asset Movements'!BV75,'[2]V1 - Total Asset Movements'!BV77, '[2]V1 - Total Asset Movements'!BV79,'[2]V1 - Total Asset Movements'!BV82,'[2]V1 - Total Asset Movements'!BV110,'[2]V1 - Total Asset Movements'!BV112)</f>
        <v>17.836525999999999</v>
      </c>
      <c r="U12" s="34">
        <f>SUM('[2]V1 - Total Asset Movements'!BW28,'[2]V1 - Total Asset Movements'!BW46:BW49,'[2]V1 - Total Asset Movements'!BW75,'[2]V1 - Total Asset Movements'!BW77, '[2]V1 - Total Asset Movements'!BW79,'[2]V1 - Total Asset Movements'!BW82,'[2]V1 - Total Asset Movements'!BW110,'[2]V1 - Total Asset Movements'!BW112)</f>
        <v>17.836525999999999</v>
      </c>
      <c r="V12" s="34">
        <f>SUM('[2]V1 - Total Asset Movements'!BX28,'[2]V1 - Total Asset Movements'!BX46:BX49,'[2]V1 - Total Asset Movements'!BX75,'[2]V1 - Total Asset Movements'!BX77, '[2]V1 - Total Asset Movements'!BX79,'[2]V1 - Total Asset Movements'!BX82,'[2]V1 - Total Asset Movements'!BX110,'[2]V1 - Total Asset Movements'!BX112)</f>
        <v>18.019525999999999</v>
      </c>
      <c r="X12" s="27"/>
      <c r="AA12" s="28"/>
    </row>
    <row r="13" spans="1:27" x14ac:dyDescent="0.2">
      <c r="D13" s="25" t="s">
        <v>8</v>
      </c>
      <c r="G13" s="25" t="s">
        <v>7</v>
      </c>
      <c r="O13" s="34">
        <f>SUM('[2]V1 - Total Asset Movements'!BQ31:BQ33,'[2]V1 - Total Asset Movements'!BQ52:BQ53,'[2]V1 - Total Asset Movements'!BQ85:BQ90,'[2]V1 - Total Asset Movements'!BQ115:BQ117)</f>
        <v>36913.693899999984</v>
      </c>
      <c r="P13" s="34">
        <f>SUM('[2]V1 - Total Asset Movements'!BR31:BR33,'[2]V1 - Total Asset Movements'!BR52:BR53,'[2]V1 - Total Asset Movements'!BR85:BR90,'[2]V1 - Total Asset Movements'!BR115:BR117)</f>
        <v>37022.602519999993</v>
      </c>
      <c r="Q13" s="34">
        <f>SUM('[2]V1 - Total Asset Movements'!BS31:BS33,'[2]V1 - Total Asset Movements'!BS52:BS53,'[2]V1 - Total Asset Movements'!BS85:BS90,'[2]V1 - Total Asset Movements'!BS115:BS117)</f>
        <v>37140.398779999996</v>
      </c>
      <c r="R13" s="34">
        <f>SUM('[2]V1 - Total Asset Movements'!BT31:BT33,'[2]V1 - Total Asset Movements'!BT52:BT53,'[2]V1 - Total Asset Movements'!BT85:BT90,'[2]V1 - Total Asset Movements'!BT115:BT117)</f>
        <v>37251.71041</v>
      </c>
      <c r="S13" s="34">
        <f>SUM('[2]V1 - Total Asset Movements'!BU31:BU33,'[2]V1 - Total Asset Movements'!BU52:BU53,'[2]V1 - Total Asset Movements'!BU85:BU90,'[2]V1 - Total Asset Movements'!BU115:BU117)</f>
        <v>37437.292929999996</v>
      </c>
      <c r="T13" s="34">
        <f>SUM('[2]V1 - Total Asset Movements'!BV31:BV33,'[2]V1 - Total Asset Movements'!BV52:BV53,'[2]V1 - Total Asset Movements'!BV85:BV90,'[2]V1 - Total Asset Movements'!BV115:BV117)</f>
        <v>37493.310930000007</v>
      </c>
      <c r="U13" s="34">
        <f>SUM('[2]V1 - Total Asset Movements'!BW31:BW33,'[2]V1 - Total Asset Movements'!BW52:BW53,'[2]V1 - Total Asset Movements'!BW85:BW90,'[2]V1 - Total Asset Movements'!BW115:BW117)</f>
        <v>37562.497750000002</v>
      </c>
      <c r="V13" s="34">
        <f>SUM('[2]V1 - Total Asset Movements'!BX31:BX33,'[2]V1 - Total Asset Movements'!BX52:BX53,'[2]V1 - Total Asset Movements'!BX85:BX90,'[2]V1 - Total Asset Movements'!BX115:BX117)</f>
        <v>37667.239090000003</v>
      </c>
      <c r="X13" s="23"/>
    </row>
    <row r="14" spans="1:27" x14ac:dyDescent="0.2">
      <c r="D14" s="25" t="s">
        <v>9</v>
      </c>
      <c r="G14" s="25" t="s">
        <v>7</v>
      </c>
      <c r="L14" s="19"/>
      <c r="N14" s="19"/>
      <c r="O14" s="34">
        <f>SUM('[2]V1 - Total Asset Movements'!BQ54,'[2]V1 - Total Asset Movements'!BQ91,'[2]V1 - Total Asset Movements'!BQ118)</f>
        <v>0</v>
      </c>
      <c r="P14" s="34">
        <f>SUM('[2]V1 - Total Asset Movements'!BR54,'[2]V1 - Total Asset Movements'!BR91,'[2]V1 - Total Asset Movements'!BR118)</f>
        <v>0</v>
      </c>
      <c r="Q14" s="34">
        <f>SUM('[2]V1 - Total Asset Movements'!BS54,'[2]V1 - Total Asset Movements'!BS91,'[2]V1 - Total Asset Movements'!BS118)</f>
        <v>0</v>
      </c>
      <c r="R14" s="34">
        <f>SUM('[2]V1 - Total Asset Movements'!BT54,'[2]V1 - Total Asset Movements'!BT91,'[2]V1 - Total Asset Movements'!BT118)</f>
        <v>0</v>
      </c>
      <c r="S14" s="34">
        <f>SUM('[2]V1 - Total Asset Movements'!BU54,'[2]V1 - Total Asset Movements'!BU91,'[2]V1 - Total Asset Movements'!BU118)</f>
        <v>0</v>
      </c>
      <c r="T14" s="34">
        <f>SUM('[2]V1 - Total Asset Movements'!BV54,'[2]V1 - Total Asset Movements'!BV91,'[2]V1 - Total Asset Movements'!BV118)</f>
        <v>0</v>
      </c>
      <c r="U14" s="34">
        <f>SUM('[2]V1 - Total Asset Movements'!BW54,'[2]V1 - Total Asset Movements'!BW91,'[2]V1 - Total Asset Movements'!BW118)</f>
        <v>0</v>
      </c>
      <c r="V14" s="34">
        <f>SUM('[2]V1 - Total Asset Movements'!BX54,'[2]V1 - Total Asset Movements'!BX91,'[2]V1 - Total Asset Movements'!BX118)</f>
        <v>0</v>
      </c>
      <c r="X14" s="23"/>
    </row>
    <row r="15" spans="1:27" x14ac:dyDescent="0.2">
      <c r="D15" s="25" t="s">
        <v>10</v>
      </c>
      <c r="G15" s="25" t="s">
        <v>7</v>
      </c>
      <c r="L15" s="19"/>
      <c r="N15" s="19"/>
      <c r="O15" s="34">
        <f>SUM(O12:O14)</f>
        <v>36932.862785999983</v>
      </c>
      <c r="P15" s="34">
        <f t="shared" ref="P15:V15" si="0">SUM(P12:P14)</f>
        <v>37041.845405999993</v>
      </c>
      <c r="Q15" s="34">
        <f t="shared" si="0"/>
        <v>37159.641665999996</v>
      </c>
      <c r="R15" s="34">
        <f t="shared" si="0"/>
        <v>37270.953296</v>
      </c>
      <c r="S15" s="34">
        <f t="shared" si="0"/>
        <v>37456.535815999996</v>
      </c>
      <c r="T15" s="34">
        <f t="shared" si="0"/>
        <v>37511.147456000006</v>
      </c>
      <c r="U15" s="34">
        <f t="shared" si="0"/>
        <v>37580.334276000001</v>
      </c>
      <c r="V15" s="34">
        <f t="shared" si="0"/>
        <v>37685.258615999999</v>
      </c>
      <c r="X15" s="23"/>
    </row>
    <row r="16" spans="1:27" x14ac:dyDescent="0.2">
      <c r="O16" s="33"/>
      <c r="P16" s="33"/>
      <c r="Q16" s="33"/>
      <c r="R16" s="33"/>
      <c r="S16" s="33"/>
      <c r="T16" s="33"/>
      <c r="U16" s="33"/>
      <c r="V16" s="33"/>
      <c r="X16" s="23"/>
    </row>
    <row r="17" spans="3:27" x14ac:dyDescent="0.2">
      <c r="C17" s="24" t="s">
        <v>11</v>
      </c>
      <c r="O17" s="33"/>
      <c r="P17" s="33"/>
      <c r="Q17" s="33"/>
      <c r="R17" s="33"/>
      <c r="S17" s="33"/>
      <c r="T17" s="33"/>
      <c r="U17" s="33"/>
      <c r="V17" s="33"/>
      <c r="X17" s="27"/>
    </row>
    <row r="18" spans="3:27" x14ac:dyDescent="0.2">
      <c r="D18" s="25" t="s">
        <v>12</v>
      </c>
      <c r="G18" s="25" t="s">
        <v>13</v>
      </c>
      <c r="O18" s="34">
        <f>SUM('[2]I1 - PCFM Inputs 12-13'!AJ11:AJ17)</f>
        <v>178.27925148125297</v>
      </c>
      <c r="P18" s="34">
        <f>SUM('[2]I1 - PCFM Inputs 12-13'!AK11:AK17)</f>
        <v>192.05717001843607</v>
      </c>
      <c r="Q18" s="34">
        <f>SUM('[2]I1 - PCFM Inputs 12-13'!AL11:AL17)</f>
        <v>209.25845880898942</v>
      </c>
      <c r="R18" s="34">
        <f>SUM('[2]I1 - PCFM Inputs 12-13'!AM11:AM17)</f>
        <v>197.41111736690709</v>
      </c>
      <c r="S18" s="34">
        <f>SUM('[2]I1 - PCFM Inputs 12-13'!AN11:AN17)</f>
        <v>197.58368626350054</v>
      </c>
      <c r="T18" s="34">
        <f>SUM('[2]I1 - PCFM Inputs 12-13'!AO11:AO17)</f>
        <v>194.56740868634571</v>
      </c>
      <c r="U18" s="34">
        <f>SUM('[2]I1 - PCFM Inputs 12-13'!AP11:AP17)</f>
        <v>198.64672457026222</v>
      </c>
      <c r="V18" s="34">
        <f>SUM('[2]I1 - PCFM Inputs 12-13'!AQ11:AQ17)</f>
        <v>167.58183043711273</v>
      </c>
      <c r="X18" s="27"/>
    </row>
    <row r="19" spans="3:27" x14ac:dyDescent="0.2">
      <c r="D19" s="25" t="s">
        <v>14</v>
      </c>
      <c r="G19" s="25" t="s">
        <v>13</v>
      </c>
      <c r="O19" s="35">
        <v>247.15834942846786</v>
      </c>
      <c r="P19" s="35">
        <v>242.55317691227322</v>
      </c>
      <c r="Q19" s="35">
        <v>229.81718070615858</v>
      </c>
      <c r="R19" s="35">
        <v>220.62119310550221</v>
      </c>
      <c r="S19" s="35">
        <v>224.31175267157349</v>
      </c>
      <c r="T19" s="35">
        <v>213.20364989006831</v>
      </c>
      <c r="U19" s="35">
        <v>200.82554916719494</v>
      </c>
      <c r="V19" s="35">
        <v>189.14566464716401</v>
      </c>
      <c r="X19" s="27"/>
    </row>
    <row r="20" spans="3:27" x14ac:dyDescent="0.2">
      <c r="D20" s="25" t="s">
        <v>15</v>
      </c>
      <c r="G20" s="25" t="s">
        <v>16</v>
      </c>
      <c r="O20" s="34">
        <f>O18/O19</f>
        <v>0.7213159170770812</v>
      </c>
      <c r="P20" s="34">
        <f t="shared" ref="P20:V20" si="1">P18/P19</f>
        <v>0.79181469590851583</v>
      </c>
      <c r="Q20" s="34">
        <f t="shared" si="1"/>
        <v>0.91054314636530465</v>
      </c>
      <c r="R20" s="34">
        <f t="shared" si="1"/>
        <v>0.89479670827681568</v>
      </c>
      <c r="S20" s="34">
        <f t="shared" si="1"/>
        <v>0.88084411053037015</v>
      </c>
      <c r="T20" s="34">
        <f t="shared" si="1"/>
        <v>0.91258948327886613</v>
      </c>
      <c r="U20" s="34">
        <f t="shared" si="1"/>
        <v>0.98915066033197419</v>
      </c>
      <c r="V20" s="34">
        <f t="shared" si="1"/>
        <v>0.88599350532153687</v>
      </c>
      <c r="X20" s="27"/>
    </row>
    <row r="21" spans="3:27" x14ac:dyDescent="0.2">
      <c r="O21" s="33"/>
      <c r="P21" s="33"/>
      <c r="Q21" s="33"/>
      <c r="R21" s="33"/>
      <c r="S21" s="33"/>
      <c r="T21" s="33"/>
      <c r="U21" s="33"/>
      <c r="V21" s="33"/>
      <c r="X21" s="27"/>
    </row>
    <row r="22" spans="3:27" x14ac:dyDescent="0.2">
      <c r="C22" s="24" t="s">
        <v>17</v>
      </c>
      <c r="O22" s="33"/>
      <c r="P22" s="33"/>
      <c r="Q22" s="33"/>
      <c r="R22" s="33"/>
      <c r="S22" s="33"/>
      <c r="T22" s="33"/>
      <c r="U22" s="33"/>
      <c r="V22" s="33"/>
      <c r="X22" s="27"/>
    </row>
    <row r="23" spans="3:27" x14ac:dyDescent="0.2">
      <c r="C23" s="24"/>
      <c r="D23" s="25" t="s">
        <v>18</v>
      </c>
      <c r="G23" s="25" t="s">
        <v>19</v>
      </c>
      <c r="O23" s="34">
        <f>'[2]M14 - Drivers'!AI14</f>
        <v>19.490000000000002</v>
      </c>
      <c r="P23" s="34">
        <f>'[2]M14 - Drivers'!AJ14</f>
        <v>17.04</v>
      </c>
      <c r="Q23" s="34">
        <f>'[2]M14 - Drivers'!AK14</f>
        <v>14.03</v>
      </c>
      <c r="R23" s="34">
        <f>'[2]M14 - Drivers'!AL14</f>
        <v>13.975481254699526</v>
      </c>
      <c r="S23" s="34">
        <f>'[2]M14 - Drivers'!AM14</f>
        <v>12.94</v>
      </c>
      <c r="T23" s="34">
        <f>'[2]M14 - Drivers'!AN14</f>
        <v>13.011233315977051</v>
      </c>
      <c r="U23" s="34">
        <f>'[2]M14 - Drivers'!AO14</f>
        <v>15.033012767285152</v>
      </c>
      <c r="V23" s="34">
        <f>'[2]M14 - Drivers'!AP14</f>
        <v>11.633729426936442</v>
      </c>
      <c r="X23" s="27"/>
      <c r="AA23" s="30"/>
    </row>
    <row r="24" spans="3:27" x14ac:dyDescent="0.2">
      <c r="D24" s="25" t="s">
        <v>20</v>
      </c>
      <c r="G24" s="25" t="s">
        <v>21</v>
      </c>
      <c r="O24" s="34">
        <f>'[2]M14 - Drivers'!AI15</f>
        <v>19.84</v>
      </c>
      <c r="P24" s="34">
        <f>'[2]M14 - Drivers'!AJ15</f>
        <v>19.329999999999998</v>
      </c>
      <c r="Q24" s="34">
        <f>'[2]M14 - Drivers'!AK15</f>
        <v>16.399999999999999</v>
      </c>
      <c r="R24" s="34">
        <f>'[2]M14 - Drivers'!AL15</f>
        <v>15.62878104058777</v>
      </c>
      <c r="S24" s="34">
        <f>'[2]M14 - Drivers'!AM15</f>
        <v>14.22</v>
      </c>
      <c r="T24" s="34">
        <f>'[2]M14 - Drivers'!AN15</f>
        <v>11.360049708696508</v>
      </c>
      <c r="U24" s="34">
        <f>'[2]M14 - Drivers'!AO15</f>
        <v>13.887784367750156</v>
      </c>
      <c r="V24" s="34">
        <f>'[2]M14 - Drivers'!AP15</f>
        <v>12.157690492051783</v>
      </c>
      <c r="X24" s="27"/>
    </row>
    <row r="25" spans="3:27" x14ac:dyDescent="0.2">
      <c r="D25" s="25" t="s">
        <v>22</v>
      </c>
      <c r="G25" s="25" t="s">
        <v>19</v>
      </c>
      <c r="O25" s="34">
        <f>'[2]M14 - Drivers'!AI16</f>
        <v>19.240000000000002</v>
      </c>
      <c r="P25" s="34">
        <f>'[2]M14 - Drivers'!AJ16</f>
        <v>17.04</v>
      </c>
      <c r="Q25" s="34">
        <f>'[2]M14 - Drivers'!AK16</f>
        <v>14.03</v>
      </c>
      <c r="R25" s="34">
        <f>'[2]M14 - Drivers'!AL16</f>
        <v>13.975481254699526</v>
      </c>
      <c r="S25" s="34">
        <f>'[2]M14 - Drivers'!AM16</f>
        <v>12.94</v>
      </c>
      <c r="T25" s="34">
        <f>'[2]M14 - Drivers'!AN16</f>
        <v>13.011233315977051</v>
      </c>
      <c r="U25" s="34">
        <f>'[2]M14 - Drivers'!AO16</f>
        <v>15.033012767285152</v>
      </c>
      <c r="V25" s="34">
        <f>'[2]M14 - Drivers'!AP16</f>
        <v>11.633729426936442</v>
      </c>
      <c r="X25" s="27"/>
    </row>
    <row r="26" spans="3:27" x14ac:dyDescent="0.2">
      <c r="D26" s="25" t="s">
        <v>23</v>
      </c>
      <c r="G26" s="25" t="s">
        <v>21</v>
      </c>
      <c r="O26" s="34">
        <f>'[2]M14 - Drivers'!AI17</f>
        <v>19.84</v>
      </c>
      <c r="P26" s="34">
        <f>'[2]M14 - Drivers'!AJ17</f>
        <v>19.329999999999998</v>
      </c>
      <c r="Q26" s="34">
        <f>'[2]M14 - Drivers'!AK17</f>
        <v>16.399999999999999</v>
      </c>
      <c r="R26" s="34">
        <f>'[2]M14 - Drivers'!AL17</f>
        <v>15.62878104058777</v>
      </c>
      <c r="S26" s="34">
        <f>'[2]M14 - Drivers'!AM17</f>
        <v>14.22</v>
      </c>
      <c r="T26" s="34">
        <f>'[2]M14 - Drivers'!AN17</f>
        <v>11.360049708696508</v>
      </c>
      <c r="U26" s="34">
        <f>'[2]M14 - Drivers'!AO17</f>
        <v>13.887784367750156</v>
      </c>
      <c r="V26" s="34">
        <f>'[2]M14 - Drivers'!AP17</f>
        <v>12.157690492051783</v>
      </c>
      <c r="X26" s="27"/>
    </row>
    <row r="27" spans="3:27" x14ac:dyDescent="0.2">
      <c r="O27" s="33"/>
      <c r="P27" s="33"/>
      <c r="Q27" s="33"/>
      <c r="R27" s="33"/>
      <c r="S27" s="33"/>
      <c r="T27" s="33"/>
      <c r="U27" s="33"/>
      <c r="V27" s="33"/>
      <c r="X27" s="27"/>
    </row>
    <row r="28" spans="3:27" x14ac:dyDescent="0.2">
      <c r="C28" s="24" t="s">
        <v>24</v>
      </c>
      <c r="O28" s="33"/>
      <c r="P28" s="33"/>
      <c r="Q28" s="33"/>
      <c r="R28" s="33"/>
      <c r="S28" s="33"/>
      <c r="T28" s="33"/>
      <c r="U28" s="33"/>
      <c r="V28" s="33"/>
      <c r="X28" s="27"/>
    </row>
    <row r="29" spans="3:27" x14ac:dyDescent="0.2">
      <c r="D29" s="25" t="s">
        <v>25</v>
      </c>
      <c r="G29" s="25" t="s">
        <v>26</v>
      </c>
      <c r="O29" s="36">
        <v>61.870000000000005</v>
      </c>
      <c r="P29" s="36">
        <v>61.600000000000009</v>
      </c>
      <c r="Q29" s="36">
        <v>59.631676779140655</v>
      </c>
      <c r="R29" s="36">
        <v>57.509524086859535</v>
      </c>
      <c r="S29" s="36">
        <v>60.233883093290025</v>
      </c>
      <c r="T29" s="36">
        <v>65.084897718412691</v>
      </c>
      <c r="U29" s="36">
        <v>68.395249127196479</v>
      </c>
      <c r="V29" s="36">
        <v>81.925407551929538</v>
      </c>
      <c r="X29" s="27"/>
    </row>
    <row r="30" spans="3:27" x14ac:dyDescent="0.2">
      <c r="D30" s="25" t="s">
        <v>25</v>
      </c>
      <c r="G30" s="25" t="s">
        <v>27</v>
      </c>
      <c r="O30" s="34">
        <f>IFERROR(O29/'[2]I6 - RPI'!AJ11,0)</f>
        <v>65.601797118626749</v>
      </c>
      <c r="P30" s="34">
        <f>IFERROR(P29/'[2]I6 - RPI'!AK11,0)</f>
        <v>66.715059568815789</v>
      </c>
      <c r="Q30" s="34">
        <f>IFERROR(Q29/'[2]I6 - RPI'!AL11,0)</f>
        <v>67</v>
      </c>
      <c r="R30" s="34">
        <f>IFERROR(R29/'[2]I6 - RPI'!AM11,0)</f>
        <v>66.59</v>
      </c>
      <c r="S30" s="34">
        <f>IFERROR(S29/'[2]I6 - RPI'!AN11,0)</f>
        <v>71.55</v>
      </c>
      <c r="T30" s="34">
        <f>IFERROR(T29/'[2]I6 - RPI'!AO11,0)</f>
        <v>78.250042330161648</v>
      </c>
      <c r="U30" s="34">
        <f>IFERROR(U29/'[2]I6 - RPI'!AP11,0)</f>
        <v>86.979580782344755</v>
      </c>
      <c r="V30" s="34">
        <f>IFERROR(V29/'[2]I6 - RPI'!AQ11,0)</f>
        <v>117.59924742685617</v>
      </c>
      <c r="X30" s="27"/>
    </row>
    <row r="31" spans="3:27" x14ac:dyDescent="0.2">
      <c r="O31" s="33"/>
      <c r="P31" s="33"/>
      <c r="Q31" s="33"/>
      <c r="R31" s="33"/>
      <c r="S31" s="33"/>
      <c r="T31" s="33"/>
      <c r="U31" s="33"/>
      <c r="V31" s="33"/>
      <c r="X31" s="27"/>
    </row>
    <row r="32" spans="3:27" x14ac:dyDescent="0.2">
      <c r="C32" s="24" t="s">
        <v>28</v>
      </c>
      <c r="D32" s="24"/>
      <c r="O32" s="33"/>
      <c r="P32" s="33"/>
      <c r="Q32" s="33"/>
      <c r="R32" s="33"/>
      <c r="S32" s="33"/>
      <c r="T32" s="33"/>
      <c r="U32" s="33"/>
      <c r="V32" s="33"/>
      <c r="X32" s="27"/>
    </row>
    <row r="33" spans="4:27" x14ac:dyDescent="0.2">
      <c r="D33" s="25" t="s">
        <v>29</v>
      </c>
      <c r="G33" s="25" t="s">
        <v>30</v>
      </c>
      <c r="O33" s="35">
        <v>3.6424489795918369</v>
      </c>
      <c r="P33" s="35">
        <v>5.37</v>
      </c>
      <c r="Q33" s="35">
        <v>5.73</v>
      </c>
      <c r="R33" s="35">
        <v>5.3911602209944753</v>
      </c>
      <c r="S33" s="35">
        <v>5.29</v>
      </c>
      <c r="T33" s="35">
        <v>3.4110898661567877</v>
      </c>
      <c r="U33" s="35">
        <v>2.6098993288590604</v>
      </c>
      <c r="V33" s="35">
        <v>2.0744101633393828</v>
      </c>
      <c r="X33" s="27"/>
      <c r="AA33" s="28"/>
    </row>
    <row r="34" spans="4:27" x14ac:dyDescent="0.2">
      <c r="D34" s="25" t="s">
        <v>31</v>
      </c>
      <c r="G34" s="25" t="s">
        <v>30</v>
      </c>
      <c r="O34" s="35">
        <v>41.295744680851065</v>
      </c>
      <c r="P34" s="35">
        <v>59.64</v>
      </c>
      <c r="Q34" s="35">
        <v>40.98</v>
      </c>
      <c r="R34" s="35">
        <v>34.060109289617486</v>
      </c>
      <c r="S34" s="35">
        <v>35.409999999999997</v>
      </c>
      <c r="T34" s="35">
        <v>34.783950617283949</v>
      </c>
      <c r="U34" s="35">
        <v>36.896755162241888</v>
      </c>
      <c r="V34" s="35">
        <v>35.669565217391302</v>
      </c>
      <c r="X34" s="27"/>
    </row>
    <row r="35" spans="4:27" customFormat="1" ht="15" x14ac:dyDescent="0.25"/>
    <row r="36" spans="4:27" x14ac:dyDescent="0.2">
      <c r="X36" s="27"/>
    </row>
    <row r="37" spans="4:27" customFormat="1" ht="15" x14ac:dyDescent="0.25"/>
    <row r="38" spans="4:27" customFormat="1" ht="15" x14ac:dyDescent="0.25"/>
  </sheetData>
  <pageMargins left="0.7" right="0.7" top="0.75" bottom="0.75" header="0.3" footer="0.3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2C1F-5CB8-4DF4-B5EF-76A6C50FE7C3}">
  <sheetPr>
    <pageSetUpPr fitToPage="1"/>
  </sheetPr>
  <dimension ref="A1:AA38"/>
  <sheetViews>
    <sheetView tabSelected="1" zoomScale="85" zoomScaleNormal="85" workbookViewId="0">
      <selection activeCell="Y22" sqref="Y22"/>
    </sheetView>
  </sheetViews>
  <sheetFormatPr defaultColWidth="9.28515625" defaultRowHeight="12.75" x14ac:dyDescent="0.2"/>
  <cols>
    <col min="1" max="1" width="2.7109375" style="25" customWidth="1"/>
    <col min="2" max="3" width="2.28515625" style="25" customWidth="1"/>
    <col min="4" max="4" width="89" style="25" bestFit="1" customWidth="1"/>
    <col min="5" max="6" width="1.7109375" style="25" customWidth="1"/>
    <col min="7" max="7" width="16.7109375" style="25" bestFit="1" customWidth="1"/>
    <col min="8" max="12" width="1.7109375" style="25" customWidth="1"/>
    <col min="13" max="13" width="2.7109375" style="25" customWidth="1"/>
    <col min="14" max="14" width="9.28515625" style="25"/>
    <col min="15" max="22" width="12.42578125" style="25" bestFit="1" customWidth="1"/>
    <col min="23" max="23" width="2" style="25" customWidth="1"/>
    <col min="24" max="24" width="22.7109375" style="25" customWidth="1"/>
    <col min="25" max="25" width="15.28515625" style="25" customWidth="1"/>
    <col min="26" max="26" width="19.28515625" style="25" customWidth="1"/>
    <col min="27" max="27" width="12.28515625" style="25" bestFit="1" customWidth="1"/>
    <col min="28" max="16384" width="9.28515625" style="25"/>
  </cols>
  <sheetData>
    <row r="1" spans="1:27" s="2" customFormat="1" x14ac:dyDescent="0.2">
      <c r="A1" s="1" t="e">
        <f ca="1">MID(CELL("filename",A1),FIND("]",CELL("filename",A1))+1,256)</f>
        <v>#VALUE!</v>
      </c>
      <c r="F1" s="3"/>
      <c r="M1" s="4"/>
      <c r="X1" s="5"/>
    </row>
    <row r="2" spans="1:27" s="2" customFormat="1" x14ac:dyDescent="0.2">
      <c r="A2" s="6" t="str">
        <f>'[3]Cover Sheet'!$D$12</f>
        <v>SPN</v>
      </c>
      <c r="F2" s="3"/>
      <c r="M2" s="4"/>
    </row>
    <row r="3" spans="1:27" s="2" customFormat="1" x14ac:dyDescent="0.2">
      <c r="A3" s="7">
        <f>'[3]Cover Sheet'!$D$14</f>
        <v>2023</v>
      </c>
      <c r="F3" s="3"/>
      <c r="M3" s="4"/>
      <c r="O3" s="8" t="s">
        <v>0</v>
      </c>
      <c r="P3" s="9"/>
      <c r="Q3" s="9"/>
      <c r="R3" s="9"/>
      <c r="S3" s="9"/>
      <c r="T3" s="9"/>
      <c r="U3" s="9"/>
      <c r="V3" s="10"/>
    </row>
    <row r="4" spans="1:27" s="2" customFormat="1" x14ac:dyDescent="0.2">
      <c r="D4" s="11"/>
      <c r="F4" s="3"/>
      <c r="M4" s="4"/>
      <c r="O4" s="12">
        <v>2016</v>
      </c>
      <c r="P4" s="2">
        <v>2017</v>
      </c>
      <c r="Q4" s="2">
        <v>2018</v>
      </c>
      <c r="R4" s="2">
        <v>2019</v>
      </c>
      <c r="S4" s="2">
        <v>2020</v>
      </c>
      <c r="T4" s="2">
        <v>2021</v>
      </c>
      <c r="U4" s="2">
        <v>2022</v>
      </c>
      <c r="V4" s="13">
        <v>2023</v>
      </c>
    </row>
    <row r="5" spans="1:27" s="2" customFormat="1" x14ac:dyDescent="0.2">
      <c r="D5" s="11"/>
      <c r="F5" s="3"/>
      <c r="G5" s="14" t="s">
        <v>1</v>
      </c>
      <c r="M5" s="4"/>
      <c r="N5" s="15"/>
      <c r="O5" s="16"/>
      <c r="P5" s="15"/>
      <c r="Q5" s="15"/>
      <c r="R5" s="15"/>
      <c r="S5" s="15"/>
      <c r="T5" s="15"/>
      <c r="U5" s="15"/>
      <c r="V5" s="17"/>
      <c r="X5" s="15"/>
    </row>
    <row r="6" spans="1:27" s="18" customFormat="1" x14ac:dyDescent="0.2">
      <c r="B6" s="19"/>
      <c r="D6" s="20"/>
      <c r="F6" s="21"/>
      <c r="L6" s="19"/>
      <c r="M6" s="22"/>
      <c r="N6" s="19"/>
      <c r="X6" s="23"/>
    </row>
    <row r="7" spans="1:27" s="18" customFormat="1" x14ac:dyDescent="0.2">
      <c r="B7" s="19"/>
      <c r="D7" s="20"/>
      <c r="F7" s="21"/>
      <c r="L7" s="19"/>
      <c r="M7" s="22"/>
      <c r="N7" s="19"/>
      <c r="X7" s="23"/>
    </row>
    <row r="8" spans="1:27" s="18" customFormat="1" x14ac:dyDescent="0.2">
      <c r="B8" s="19"/>
      <c r="C8" s="24" t="s">
        <v>2</v>
      </c>
      <c r="D8" s="20"/>
      <c r="L8" s="19"/>
      <c r="M8" s="22"/>
      <c r="N8" s="19"/>
      <c r="X8" s="23"/>
      <c r="AA8" s="23"/>
    </row>
    <row r="9" spans="1:27" x14ac:dyDescent="0.2">
      <c r="D9" s="25" t="s">
        <v>3</v>
      </c>
      <c r="G9" s="25" t="s">
        <v>4</v>
      </c>
      <c r="L9" s="19"/>
      <c r="N9" s="19"/>
      <c r="O9" s="34">
        <f>'[3]M14 - Drivers'!AI9</f>
        <v>2281009</v>
      </c>
      <c r="P9" s="34">
        <f>'[3]M14 - Drivers'!AJ9</f>
        <v>2288599</v>
      </c>
      <c r="Q9" s="34">
        <f>'[3]M14 - Drivers'!AK9</f>
        <v>2296864</v>
      </c>
      <c r="R9" s="34">
        <f>'[3]M14 - Drivers'!AL9</f>
        <v>2304887</v>
      </c>
      <c r="S9" s="34">
        <f>'[3]M14 - Drivers'!AM9</f>
        <v>2311511</v>
      </c>
      <c r="T9" s="34">
        <f>'[3]M14 - Drivers'!AN9</f>
        <v>2319494</v>
      </c>
      <c r="U9" s="34">
        <f>'[3]M14 - Drivers'!AO9</f>
        <v>2327062</v>
      </c>
      <c r="V9" s="34">
        <f>'[3]M14 - Drivers'!AP9</f>
        <v>2343845</v>
      </c>
      <c r="X9" s="27"/>
      <c r="AA9" s="28"/>
    </row>
    <row r="10" spans="1:27" x14ac:dyDescent="0.2">
      <c r="L10" s="19"/>
      <c r="N10" s="19"/>
      <c r="O10" s="33"/>
      <c r="P10" s="33"/>
      <c r="Q10" s="33"/>
      <c r="R10" s="33"/>
      <c r="S10" s="33"/>
      <c r="T10" s="33"/>
      <c r="U10" s="33"/>
      <c r="V10" s="33"/>
      <c r="X10" s="23"/>
    </row>
    <row r="11" spans="1:27" x14ac:dyDescent="0.2">
      <c r="C11" s="24" t="s">
        <v>5</v>
      </c>
      <c r="L11" s="19"/>
      <c r="N11" s="19"/>
      <c r="O11" s="33"/>
      <c r="P11" s="33"/>
      <c r="Q11" s="33"/>
      <c r="R11" s="33"/>
      <c r="S11" s="33"/>
      <c r="T11" s="33"/>
      <c r="U11" s="33"/>
      <c r="V11" s="33"/>
      <c r="X11" s="23"/>
    </row>
    <row r="12" spans="1:27" x14ac:dyDescent="0.2">
      <c r="C12" s="24"/>
      <c r="D12" s="25" t="s">
        <v>6</v>
      </c>
      <c r="G12" s="25" t="s">
        <v>7</v>
      </c>
      <c r="L12" s="19"/>
      <c r="N12" s="19"/>
      <c r="O12" s="34">
        <f>SUM('[3]V1 - Total Asset Movements'!BQ28,'[3]V1 - Total Asset Movements'!BQ46:BQ49,'[3]V1 - Total Asset Movements'!BQ75,'[3]V1 - Total Asset Movements'!BQ77, '[3]V1 - Total Asset Movements'!BQ79,'[3]V1 - Total Asset Movements'!BQ82,'[3]V1 - Total Asset Movements'!BQ110,'[3]V1 - Total Asset Movements'!BQ112)</f>
        <v>12361.562094958001</v>
      </c>
      <c r="P12" s="34">
        <f>SUM('[3]V1 - Total Asset Movements'!BR28,'[3]V1 - Total Asset Movements'!BR46:BR49,'[3]V1 - Total Asset Movements'!BR75,'[3]V1 - Total Asset Movements'!BR77, '[3]V1 - Total Asset Movements'!BR79,'[3]V1 - Total Asset Movements'!BR82,'[3]V1 - Total Asset Movements'!BR110,'[3]V1 - Total Asset Movements'!BR112)</f>
        <v>12361.063017000004</v>
      </c>
      <c r="Q12" s="34">
        <f>SUM('[3]V1 - Total Asset Movements'!BS28,'[3]V1 - Total Asset Movements'!BS46:BS49,'[3]V1 - Total Asset Movements'!BS75,'[3]V1 - Total Asset Movements'!BS77, '[3]V1 - Total Asset Movements'!BS79,'[3]V1 - Total Asset Movements'!BS82,'[3]V1 - Total Asset Movements'!BS110,'[3]V1 - Total Asset Movements'!BS112)</f>
        <v>12316.440937000001</v>
      </c>
      <c r="R12" s="34">
        <f>SUM('[3]V1 - Total Asset Movements'!BT28,'[3]V1 - Total Asset Movements'!BT46:BT49,'[3]V1 - Total Asset Movements'!BT75,'[3]V1 - Total Asset Movements'!BT77, '[3]V1 - Total Asset Movements'!BT79,'[3]V1 - Total Asset Movements'!BT82,'[3]V1 - Total Asset Movements'!BT110,'[3]V1 - Total Asset Movements'!BT112)</f>
        <v>12287.011867000001</v>
      </c>
      <c r="S12" s="34">
        <f>SUM('[3]V1 - Total Asset Movements'!BU28,'[3]V1 - Total Asset Movements'!BU46:BU49,'[3]V1 - Total Asset Movements'!BU75,'[3]V1 - Total Asset Movements'!BU77, '[3]V1 - Total Asset Movements'!BU79,'[3]V1 - Total Asset Movements'!BU82,'[3]V1 - Total Asset Movements'!BU110,'[3]V1 - Total Asset Movements'!BU112)</f>
        <v>12262.721437000002</v>
      </c>
      <c r="T12" s="34">
        <f>SUM('[3]V1 - Total Asset Movements'!BV28,'[3]V1 - Total Asset Movements'!BV46:BV49,'[3]V1 - Total Asset Movements'!BV75,'[3]V1 - Total Asset Movements'!BV77, '[3]V1 - Total Asset Movements'!BV79,'[3]V1 - Total Asset Movements'!BV82,'[3]V1 - Total Asset Movements'!BV110,'[3]V1 - Total Asset Movements'!BV112)</f>
        <v>12253.366487000001</v>
      </c>
      <c r="U12" s="34">
        <f>SUM('[3]V1 - Total Asset Movements'!BW28,'[3]V1 - Total Asset Movements'!BW46:BW49,'[3]V1 - Total Asset Movements'!BW75,'[3]V1 - Total Asset Movements'!BW77, '[3]V1 - Total Asset Movements'!BW79,'[3]V1 - Total Asset Movements'!BW82,'[3]V1 - Total Asset Movements'!BW110,'[3]V1 - Total Asset Movements'!BW112)</f>
        <v>12198.564107000004</v>
      </c>
      <c r="V12" s="34">
        <f>SUM('[3]V1 - Total Asset Movements'!BX28,'[3]V1 - Total Asset Movements'!BX46:BX49,'[3]V1 - Total Asset Movements'!BX75,'[3]V1 - Total Asset Movements'!BX77, '[3]V1 - Total Asset Movements'!BX79,'[3]V1 - Total Asset Movements'!BX82,'[3]V1 - Total Asset Movements'!BX110,'[3]V1 - Total Asset Movements'!BX112)</f>
        <v>12168.808336000006</v>
      </c>
      <c r="X12" s="27"/>
      <c r="AA12" s="28"/>
    </row>
    <row r="13" spans="1:27" x14ac:dyDescent="0.2">
      <c r="D13" s="25" t="s">
        <v>8</v>
      </c>
      <c r="G13" s="25" t="s">
        <v>7</v>
      </c>
      <c r="O13" s="34">
        <f>SUM('[3]V1 - Total Asset Movements'!BQ31:BQ33,'[3]V1 - Total Asset Movements'!BQ52:BQ53,'[3]V1 - Total Asset Movements'!BQ85:BQ90,'[3]V1 - Total Asset Movements'!BQ115:BQ117)</f>
        <v>40479.492598000004</v>
      </c>
      <c r="P13" s="34">
        <f>SUM('[3]V1 - Total Asset Movements'!BR31:BR33,'[3]V1 - Total Asset Movements'!BR52:BR53,'[3]V1 - Total Asset Movements'!BR85:BR90,'[3]V1 - Total Asset Movements'!BR115:BR117)</f>
        <v>40562.969777999999</v>
      </c>
      <c r="Q13" s="34">
        <f>SUM('[3]V1 - Total Asset Movements'!BS31:BS33,'[3]V1 - Total Asset Movements'!BS52:BS53,'[3]V1 - Total Asset Movements'!BS85:BS90,'[3]V1 - Total Asset Movements'!BS115:BS117)</f>
        <v>40698.113118000008</v>
      </c>
      <c r="R13" s="34">
        <f>SUM('[3]V1 - Total Asset Movements'!BT31:BT33,'[3]V1 - Total Asset Movements'!BT52:BT53,'[3]V1 - Total Asset Movements'!BT85:BT90,'[3]V1 - Total Asset Movements'!BT115:BT117)</f>
        <v>40847.221288000001</v>
      </c>
      <c r="S13" s="34">
        <f>SUM('[3]V1 - Total Asset Movements'!BU31:BU33,'[3]V1 - Total Asset Movements'!BU52:BU53,'[3]V1 - Total Asset Movements'!BU85:BU90,'[3]V1 - Total Asset Movements'!BU115:BU117)</f>
        <v>40989.875738000002</v>
      </c>
      <c r="T13" s="34">
        <f>SUM('[3]V1 - Total Asset Movements'!BV31:BV33,'[3]V1 - Total Asset Movements'!BV52:BV53,'[3]V1 - Total Asset Movements'!BV85:BV90,'[3]V1 - Total Asset Movements'!BV115:BV117)</f>
        <v>41143.602268000002</v>
      </c>
      <c r="U13" s="34">
        <f>SUM('[3]V1 - Total Asset Movements'!BW31:BW33,'[3]V1 - Total Asset Movements'!BW52:BW53,'[3]V1 - Total Asset Movements'!BW85:BW90,'[3]V1 - Total Asset Movements'!BW115:BW117)</f>
        <v>41250.471057999996</v>
      </c>
      <c r="V13" s="34">
        <f>SUM('[3]V1 - Total Asset Movements'!BX31:BX33,'[3]V1 - Total Asset Movements'!BX52:BX53,'[3]V1 - Total Asset Movements'!BX85:BX90,'[3]V1 - Total Asset Movements'!BX115:BX117)</f>
        <v>41404.255447999996</v>
      </c>
      <c r="X13" s="23"/>
    </row>
    <row r="14" spans="1:27" x14ac:dyDescent="0.2">
      <c r="D14" s="25" t="s">
        <v>9</v>
      </c>
      <c r="G14" s="25" t="s">
        <v>7</v>
      </c>
      <c r="L14" s="19"/>
      <c r="N14" s="19"/>
      <c r="O14" s="34">
        <f>SUM('[3]V1 - Total Asset Movements'!BQ54,'[3]V1 - Total Asset Movements'!BQ91,'[3]V1 - Total Asset Movements'!BQ118)</f>
        <v>0</v>
      </c>
      <c r="P14" s="34">
        <f>SUM('[3]V1 - Total Asset Movements'!BR54,'[3]V1 - Total Asset Movements'!BR91,'[3]V1 - Total Asset Movements'!BR118)</f>
        <v>0</v>
      </c>
      <c r="Q14" s="34">
        <f>SUM('[3]V1 - Total Asset Movements'!BS54,'[3]V1 - Total Asset Movements'!BS91,'[3]V1 - Total Asset Movements'!BS118)</f>
        <v>0</v>
      </c>
      <c r="R14" s="34">
        <f>SUM('[3]V1 - Total Asset Movements'!BT54,'[3]V1 - Total Asset Movements'!BT91,'[3]V1 - Total Asset Movements'!BT118)</f>
        <v>0</v>
      </c>
      <c r="S14" s="34">
        <f>SUM('[3]V1 - Total Asset Movements'!BU54,'[3]V1 - Total Asset Movements'!BU91,'[3]V1 - Total Asset Movements'!BU118)</f>
        <v>0</v>
      </c>
      <c r="T14" s="34">
        <f>SUM('[3]V1 - Total Asset Movements'!BV54,'[3]V1 - Total Asset Movements'!BV91,'[3]V1 - Total Asset Movements'!BV118)</f>
        <v>0</v>
      </c>
      <c r="U14" s="34">
        <f>SUM('[3]V1 - Total Asset Movements'!BW54,'[3]V1 - Total Asset Movements'!BW91,'[3]V1 - Total Asset Movements'!BW118)</f>
        <v>0</v>
      </c>
      <c r="V14" s="34">
        <f>SUM('[3]V1 - Total Asset Movements'!BX54,'[3]V1 - Total Asset Movements'!BX91,'[3]V1 - Total Asset Movements'!BX118)</f>
        <v>0</v>
      </c>
      <c r="X14" s="23"/>
    </row>
    <row r="15" spans="1:27" x14ac:dyDescent="0.2">
      <c r="D15" s="25" t="s">
        <v>10</v>
      </c>
      <c r="G15" s="25" t="s">
        <v>7</v>
      </c>
      <c r="L15" s="19"/>
      <c r="N15" s="19"/>
      <c r="O15" s="34">
        <f>SUM(O12:O14)</f>
        <v>52841.054692958001</v>
      </c>
      <c r="P15" s="34">
        <f t="shared" ref="P15:V15" si="0">SUM(P12:P14)</f>
        <v>52924.032795000006</v>
      </c>
      <c r="Q15" s="34">
        <f t="shared" si="0"/>
        <v>53014.554055000008</v>
      </c>
      <c r="R15" s="34">
        <f t="shared" si="0"/>
        <v>53134.233155000002</v>
      </c>
      <c r="S15" s="34">
        <f t="shared" si="0"/>
        <v>53252.597175000003</v>
      </c>
      <c r="T15" s="34">
        <f t="shared" si="0"/>
        <v>53396.968755000002</v>
      </c>
      <c r="U15" s="34">
        <f t="shared" si="0"/>
        <v>53449.035165000001</v>
      </c>
      <c r="V15" s="34">
        <f t="shared" si="0"/>
        <v>53573.063783999998</v>
      </c>
      <c r="X15" s="23"/>
    </row>
    <row r="16" spans="1:27" x14ac:dyDescent="0.2">
      <c r="O16" s="33"/>
      <c r="P16" s="33"/>
      <c r="Q16" s="33"/>
      <c r="R16" s="33"/>
      <c r="S16" s="33"/>
      <c r="T16" s="33"/>
      <c r="U16" s="33"/>
      <c r="V16" s="33"/>
      <c r="X16" s="23"/>
    </row>
    <row r="17" spans="3:27" x14ac:dyDescent="0.2">
      <c r="C17" s="24" t="s">
        <v>11</v>
      </c>
      <c r="O17" s="33"/>
      <c r="P17" s="33"/>
      <c r="Q17" s="33"/>
      <c r="R17" s="33"/>
      <c r="S17" s="33"/>
      <c r="T17" s="33"/>
      <c r="U17" s="33"/>
      <c r="V17" s="33"/>
      <c r="X17" s="27"/>
    </row>
    <row r="18" spans="3:27" x14ac:dyDescent="0.2">
      <c r="D18" s="25" t="s">
        <v>12</v>
      </c>
      <c r="G18" s="25" t="s">
        <v>13</v>
      </c>
      <c r="O18" s="34">
        <f>SUM('[3]I1 - PCFM Inputs 12-13'!AJ11:AJ17)</f>
        <v>163.12561007118714</v>
      </c>
      <c r="P18" s="34">
        <f>SUM('[3]I1 - PCFM Inputs 12-13'!AK11:AK17)</f>
        <v>190.30365097656033</v>
      </c>
      <c r="Q18" s="34">
        <f>SUM('[3]I1 - PCFM Inputs 12-13'!AL11:AL17)</f>
        <v>190.6373023005163</v>
      </c>
      <c r="R18" s="34">
        <f>SUM('[3]I1 - PCFM Inputs 12-13'!AM11:AM17)</f>
        <v>196.57190417882862</v>
      </c>
      <c r="S18" s="34">
        <f>SUM('[3]I1 - PCFM Inputs 12-13'!AN11:AN17)</f>
        <v>191.08528873995607</v>
      </c>
      <c r="T18" s="34">
        <f>SUM('[3]I1 - PCFM Inputs 12-13'!AO11:AO17)</f>
        <v>183.72939603503727</v>
      </c>
      <c r="U18" s="34">
        <f>SUM('[3]I1 - PCFM Inputs 12-13'!AP11:AP17)</f>
        <v>187.61408028026563</v>
      </c>
      <c r="V18" s="34">
        <f>SUM('[3]I1 - PCFM Inputs 12-13'!AQ11:AQ17)</f>
        <v>216.82650022120765</v>
      </c>
      <c r="X18" s="27"/>
    </row>
    <row r="19" spans="3:27" x14ac:dyDescent="0.2">
      <c r="D19" s="25" t="s">
        <v>14</v>
      </c>
      <c r="G19" s="25" t="s">
        <v>13</v>
      </c>
      <c r="O19" s="35">
        <v>222.88370705251566</v>
      </c>
      <c r="P19" s="35">
        <v>244.21185713821177</v>
      </c>
      <c r="Q19" s="35">
        <v>229.51502606932297</v>
      </c>
      <c r="R19" s="35">
        <v>217.53149969519148</v>
      </c>
      <c r="S19" s="35">
        <v>208.11283532551622</v>
      </c>
      <c r="T19" s="35">
        <v>201.33929833763543</v>
      </c>
      <c r="U19" s="35">
        <v>202.91887526693108</v>
      </c>
      <c r="V19" s="35">
        <v>193.89228019163312</v>
      </c>
      <c r="X19" s="27"/>
    </row>
    <row r="20" spans="3:27" x14ac:dyDescent="0.2">
      <c r="D20" s="25" t="s">
        <v>15</v>
      </c>
      <c r="G20" s="25" t="s">
        <v>16</v>
      </c>
      <c r="O20" s="34">
        <f>O18/O19</f>
        <v>0.73188665169119616</v>
      </c>
      <c r="P20" s="34">
        <f t="shared" ref="P20:V20" si="1">P18/P19</f>
        <v>0.77925639322605833</v>
      </c>
      <c r="Q20" s="34">
        <f t="shared" si="1"/>
        <v>0.83060924404546832</v>
      </c>
      <c r="R20" s="34">
        <f t="shared" si="1"/>
        <v>0.90364799789579087</v>
      </c>
      <c r="S20" s="34">
        <f t="shared" si="1"/>
        <v>0.91818118013275452</v>
      </c>
      <c r="T20" s="34">
        <f t="shared" si="1"/>
        <v>0.91253618916925361</v>
      </c>
      <c r="U20" s="34">
        <f t="shared" si="1"/>
        <v>0.92457677992482146</v>
      </c>
      <c r="V20" s="34">
        <f t="shared" si="1"/>
        <v>1.1182833066221489</v>
      </c>
      <c r="X20" s="27"/>
    </row>
    <row r="21" spans="3:27" x14ac:dyDescent="0.2">
      <c r="O21" s="33"/>
      <c r="P21" s="33"/>
      <c r="Q21" s="33"/>
      <c r="R21" s="33"/>
      <c r="S21" s="33"/>
      <c r="T21" s="33"/>
      <c r="U21" s="33"/>
      <c r="V21" s="33"/>
      <c r="X21" s="27"/>
    </row>
    <row r="22" spans="3:27" x14ac:dyDescent="0.2">
      <c r="C22" s="24" t="s">
        <v>17</v>
      </c>
      <c r="O22" s="33"/>
      <c r="P22" s="33"/>
      <c r="Q22" s="33"/>
      <c r="R22" s="33"/>
      <c r="S22" s="33"/>
      <c r="T22" s="33"/>
      <c r="U22" s="33"/>
      <c r="V22" s="33"/>
      <c r="X22" s="27"/>
    </row>
    <row r="23" spans="3:27" x14ac:dyDescent="0.2">
      <c r="C23" s="24"/>
      <c r="D23" s="25" t="s">
        <v>18</v>
      </c>
      <c r="G23" s="25" t="s">
        <v>19</v>
      </c>
      <c r="O23" s="34">
        <f>'[3]M14 - Drivers'!AI14</f>
        <v>54.13</v>
      </c>
      <c r="P23" s="34">
        <f>'[3]M14 - Drivers'!AJ14</f>
        <v>48.92</v>
      </c>
      <c r="Q23" s="34">
        <f>'[3]M14 - Drivers'!AK14</f>
        <v>49.3</v>
      </c>
      <c r="R23" s="34">
        <f>'[3]M14 - Drivers'!AL14</f>
        <v>47.078099707274156</v>
      </c>
      <c r="S23" s="34">
        <f>'[3]M14 - Drivers'!AM14</f>
        <v>53.09</v>
      </c>
      <c r="T23" s="34">
        <f>'[3]M14 - Drivers'!AN14</f>
        <v>45.421932542183761</v>
      </c>
      <c r="U23" s="34">
        <f>'[3]M14 - Drivers'!AO14</f>
        <v>56.216078471480358</v>
      </c>
      <c r="V23" s="34">
        <f>'[3]M14 - Drivers'!AP14</f>
        <v>57.744944738239937</v>
      </c>
      <c r="X23" s="27"/>
      <c r="AA23" s="30"/>
    </row>
    <row r="24" spans="3:27" x14ac:dyDescent="0.2">
      <c r="D24" s="25" t="s">
        <v>20</v>
      </c>
      <c r="G24" s="25" t="s">
        <v>21</v>
      </c>
      <c r="O24" s="34">
        <f>'[3]M14 - Drivers'!AI15</f>
        <v>44.91</v>
      </c>
      <c r="P24" s="34">
        <f>'[3]M14 - Drivers'!AJ15</f>
        <v>34.200000000000003</v>
      </c>
      <c r="Q24" s="34">
        <f>'[3]M14 - Drivers'!AK15</f>
        <v>36.46</v>
      </c>
      <c r="R24" s="34">
        <f>'[3]M14 - Drivers'!AL15</f>
        <v>36.544889026421181</v>
      </c>
      <c r="S24" s="34">
        <f>'[3]M14 - Drivers'!AM15</f>
        <v>40.840000000000003</v>
      </c>
      <c r="T24" s="34">
        <f>'[3]M14 - Drivers'!AN15</f>
        <v>33.084940801743798</v>
      </c>
      <c r="U24" s="34">
        <f>'[3]M14 - Drivers'!AO15</f>
        <v>128.89631762668992</v>
      </c>
      <c r="V24" s="34">
        <f>'[3]M14 - Drivers'!AP15</f>
        <v>42.590715086961843</v>
      </c>
      <c r="X24" s="27"/>
    </row>
    <row r="25" spans="3:27" x14ac:dyDescent="0.2">
      <c r="D25" s="25" t="s">
        <v>22</v>
      </c>
      <c r="G25" s="25" t="s">
        <v>19</v>
      </c>
      <c r="O25" s="34">
        <f>'[3]M14 - Drivers'!AI16</f>
        <v>49.870000000000005</v>
      </c>
      <c r="P25" s="34">
        <f>'[3]M14 - Drivers'!AJ16</f>
        <v>46.6023</v>
      </c>
      <c r="Q25" s="34">
        <f>'[3]M14 - Drivers'!AK16</f>
        <v>45.72</v>
      </c>
      <c r="R25" s="34">
        <f>'[3]M14 - Drivers'!AL16</f>
        <v>43.464473529504922</v>
      </c>
      <c r="S25" s="34">
        <f>'[3]M14 - Drivers'!AM16</f>
        <v>44</v>
      </c>
      <c r="T25" s="34">
        <f>'[3]M14 - Drivers'!AN16</f>
        <v>44.074828389295241</v>
      </c>
      <c r="U25" s="34">
        <f>'[3]M14 - Drivers'!AO16</f>
        <v>38.959984736117917</v>
      </c>
      <c r="V25" s="34">
        <f>'[3]M14 - Drivers'!AP16</f>
        <v>53.679090532863725</v>
      </c>
      <c r="X25" s="27"/>
    </row>
    <row r="26" spans="3:27" x14ac:dyDescent="0.2">
      <c r="D26" s="25" t="s">
        <v>23</v>
      </c>
      <c r="G26" s="25" t="s">
        <v>21</v>
      </c>
      <c r="O26" s="34">
        <f>'[3]M14 - Drivers'!AI17</f>
        <v>38.779999999999994</v>
      </c>
      <c r="P26" s="34">
        <f>'[3]M14 - Drivers'!AJ17</f>
        <v>32.3962</v>
      </c>
      <c r="Q26" s="34">
        <f>'[3]M14 - Drivers'!AK17</f>
        <v>35.42</v>
      </c>
      <c r="R26" s="34">
        <f>'[3]M14 - Drivers'!AL17</f>
        <v>34.443903041652014</v>
      </c>
      <c r="S26" s="34">
        <f>'[3]M14 - Drivers'!AM17</f>
        <v>30.41</v>
      </c>
      <c r="T26" s="34">
        <f>'[3]M14 - Drivers'!AN17</f>
        <v>31.396415363005865</v>
      </c>
      <c r="U26" s="34">
        <f>'[3]M14 - Drivers'!AO17</f>
        <v>30.001922452861379</v>
      </c>
      <c r="V26" s="34">
        <f>'[3]M14 - Drivers'!AP17</f>
        <v>36.976294524595303</v>
      </c>
      <c r="X26" s="27"/>
    </row>
    <row r="27" spans="3:27" x14ac:dyDescent="0.2">
      <c r="O27" s="33"/>
      <c r="P27" s="33"/>
      <c r="Q27" s="33"/>
      <c r="R27" s="33"/>
      <c r="S27" s="33"/>
      <c r="T27" s="33"/>
      <c r="U27" s="33"/>
      <c r="V27" s="33"/>
      <c r="X27" s="27"/>
    </row>
    <row r="28" spans="3:27" x14ac:dyDescent="0.2">
      <c r="C28" s="24" t="s">
        <v>24</v>
      </c>
      <c r="O28" s="33"/>
      <c r="P28" s="33"/>
      <c r="Q28" s="33"/>
      <c r="R28" s="33"/>
      <c r="S28" s="33"/>
      <c r="T28" s="33"/>
      <c r="U28" s="33"/>
      <c r="V28" s="33"/>
      <c r="X28" s="27"/>
    </row>
    <row r="29" spans="3:27" x14ac:dyDescent="0.2">
      <c r="D29" s="25" t="s">
        <v>25</v>
      </c>
      <c r="G29" s="25" t="s">
        <v>26</v>
      </c>
      <c r="O29" s="36">
        <v>80.930000000000007</v>
      </c>
      <c r="P29" s="36">
        <v>86.65</v>
      </c>
      <c r="Q29" s="36">
        <v>81.116880920162373</v>
      </c>
      <c r="R29" s="36">
        <v>72.519518509890304</v>
      </c>
      <c r="S29" s="36">
        <v>74.03169362996401</v>
      </c>
      <c r="T29" s="36">
        <v>76.779385410692342</v>
      </c>
      <c r="U29" s="36">
        <v>83.208813361118018</v>
      </c>
      <c r="V29" s="36">
        <v>99.4375126309195</v>
      </c>
      <c r="X29" s="27"/>
    </row>
    <row r="30" spans="3:27" x14ac:dyDescent="0.2">
      <c r="D30" s="25" t="s">
        <v>25</v>
      </c>
      <c r="G30" s="25" t="s">
        <v>27</v>
      </c>
      <c r="O30" s="34">
        <f>IFERROR(O29/'[3]I6 - RPI'!AJ11,0)</f>
        <v>85.811434310820474</v>
      </c>
      <c r="P30" s="34">
        <f>IFERROR(P29/'[3]I6 - RPI'!AK11,0)</f>
        <v>93.845128435679996</v>
      </c>
      <c r="Q30" s="34">
        <f>IFERROR(Q29/'[3]I6 - RPI'!AL11,0)</f>
        <v>91.14</v>
      </c>
      <c r="R30" s="34">
        <f>IFERROR(R29/'[3]I6 - RPI'!AM11,0)</f>
        <v>83.970000000000013</v>
      </c>
      <c r="S30" s="34">
        <f>IFERROR(S29/'[3]I6 - RPI'!AN11,0)</f>
        <v>87.94</v>
      </c>
      <c r="T30" s="34">
        <f>IFERROR(T29/'[3]I6 - RPI'!AO11,0)</f>
        <v>92.310049936066747</v>
      </c>
      <c r="U30" s="34">
        <f>IFERROR(U29/'[3]I6 - RPI'!AP11,0)</f>
        <v>105.81828118041794</v>
      </c>
      <c r="V30" s="34">
        <f>IFERROR(V29/'[3]I6 - RPI'!AQ11,0)</f>
        <v>142.73687493080064</v>
      </c>
      <c r="X30" s="27"/>
    </row>
    <row r="31" spans="3:27" x14ac:dyDescent="0.2">
      <c r="O31" s="33"/>
      <c r="P31" s="33"/>
      <c r="Q31" s="33"/>
      <c r="R31" s="33"/>
      <c r="S31" s="33"/>
      <c r="T31" s="33"/>
      <c r="U31" s="33"/>
      <c r="V31" s="33"/>
      <c r="X31" s="27"/>
    </row>
    <row r="32" spans="3:27" x14ac:dyDescent="0.2">
      <c r="C32" s="24" t="s">
        <v>28</v>
      </c>
      <c r="D32" s="24"/>
      <c r="O32" s="33"/>
      <c r="P32" s="33"/>
      <c r="Q32" s="33"/>
      <c r="R32" s="33"/>
      <c r="S32" s="33"/>
      <c r="T32" s="33"/>
      <c r="U32" s="33"/>
      <c r="V32" s="33"/>
      <c r="X32" s="27"/>
    </row>
    <row r="33" spans="4:27" x14ac:dyDescent="0.2">
      <c r="D33" s="25" t="s">
        <v>29</v>
      </c>
      <c r="G33" s="25" t="s">
        <v>30</v>
      </c>
      <c r="O33" s="35">
        <v>4.6246872393661382</v>
      </c>
      <c r="P33" s="35">
        <v>5.57</v>
      </c>
      <c r="Q33" s="35">
        <v>5.75</v>
      </c>
      <c r="R33" s="35">
        <v>7.1222879684418148</v>
      </c>
      <c r="S33" s="35">
        <v>6.44</v>
      </c>
      <c r="T33" s="35">
        <v>5.4460807600950121</v>
      </c>
      <c r="U33" s="35">
        <v>3.348114380439287</v>
      </c>
      <c r="V33" s="35">
        <v>2.5995073891625617</v>
      </c>
      <c r="X33" s="27"/>
      <c r="AA33" s="28"/>
    </row>
    <row r="34" spans="4:27" x14ac:dyDescent="0.2">
      <c r="D34" s="25" t="s">
        <v>31</v>
      </c>
      <c r="G34" s="25" t="s">
        <v>30</v>
      </c>
      <c r="O34" s="35">
        <v>37.656193895870736</v>
      </c>
      <c r="P34" s="35">
        <v>52.91</v>
      </c>
      <c r="Q34" s="35">
        <v>36.54</v>
      </c>
      <c r="R34" s="35">
        <v>39.255014326647562</v>
      </c>
      <c r="S34" s="35">
        <v>36.44</v>
      </c>
      <c r="T34" s="35">
        <v>35.724653148345787</v>
      </c>
      <c r="U34" s="35">
        <v>37.900299102691925</v>
      </c>
      <c r="V34" s="35">
        <v>44.412337662337663</v>
      </c>
      <c r="X34" s="27"/>
    </row>
    <row r="35" spans="4:27" customFormat="1" ht="15" x14ac:dyDescent="0.25"/>
    <row r="36" spans="4:27" x14ac:dyDescent="0.2">
      <c r="X36" s="27"/>
    </row>
    <row r="37" spans="4:27" customFormat="1" ht="15" x14ac:dyDescent="0.25"/>
    <row r="38" spans="4:27" customFormat="1" ht="15" x14ac:dyDescent="0.25"/>
  </sheetData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Performance Summary - EPN</vt:lpstr>
      <vt:lpstr>Performance Summary - LPN</vt:lpstr>
      <vt:lpstr>Performance Summary - SPN</vt:lpstr>
    </vt:vector>
  </TitlesOfParts>
  <Company>UK Power Networks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Nicholl, Colin</dc:creator>
  <cp:lastModifiedBy>Nicholl, Colin</cp:lastModifiedBy>
  <dcterms:created xsi:type="dcterms:W3CDTF">2023-10-26T14:48:17Z</dcterms:created>
  <dcterms:modified xsi:type="dcterms:W3CDTF">2023-10-26T14:53:14Z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fe2fa2-8093-4776-8a20-2d25f8c7acf2_Enabled">
    <vt:lpwstr>true</vt:lpwstr>
  </property>
  <property fmtid="{D5CDD505-2E9C-101B-9397-08002B2CF9AE}" pid="3" name="MSIP_Label_24fe2fa2-8093-4776-8a20-2d25f8c7acf2_SetDate">
    <vt:lpwstr>2023-10-26T14:52:21Z</vt:lpwstr>
  </property>
  <property fmtid="{D5CDD505-2E9C-101B-9397-08002B2CF9AE}" pid="4" name="MSIP_Label_24fe2fa2-8093-4776-8a20-2d25f8c7acf2_Method">
    <vt:lpwstr>Standard</vt:lpwstr>
  </property>
  <property fmtid="{D5CDD505-2E9C-101B-9397-08002B2CF9AE}" pid="5" name="MSIP_Label_24fe2fa2-8093-4776-8a20-2d25f8c7acf2_Name">
    <vt:lpwstr>Internal</vt:lpwstr>
  </property>
  <property fmtid="{D5CDD505-2E9C-101B-9397-08002B2CF9AE}" pid="6" name="MSIP_Label_24fe2fa2-8093-4776-8a20-2d25f8c7acf2_SiteId">
    <vt:lpwstr>887a239c-e092-45fe-92c8-d902c3681567</vt:lpwstr>
  </property>
  <property fmtid="{D5CDD505-2E9C-101B-9397-08002B2CF9AE}" pid="7" name="MSIP_Label_24fe2fa2-8093-4776-8a20-2d25f8c7acf2_ActionId">
    <vt:lpwstr>06306270-cc4d-4165-95f8-06592f16dec9</vt:lpwstr>
  </property>
  <property fmtid="{D5CDD505-2E9C-101B-9397-08002B2CF9AE}" pid="8" name="MSIP_Label_24fe2fa2-8093-4776-8a20-2d25f8c7acf2_ContentBits">
    <vt:lpwstr>0</vt:lpwstr>
  </property>
</Properties>
</file>