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T:\Use of System\Price Reviews\2026-04-01\Statements\Excel Documents\"/>
    </mc:Choice>
  </mc:AlternateContent>
  <xr:revisionPtr revIDLastSave="0" documentId="13_ncr:1_{9778044F-66FB-4EE7-BEB2-62753F669ADB}" xr6:coauthVersionLast="47" xr6:coauthVersionMax="47" xr10:uidLastSave="{00000000-0000-0000-0000-000000000000}"/>
  <bookViews>
    <workbookView xWindow="-28920" yWindow="-705" windowWidth="29040" windowHeight="1572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charges'!$A$9:$P$114</definedName>
    <definedName name="_xlnm._FilterDatabase" localSheetId="6" hidden="1">'Annex 4 LDNO charges'!$A$11:$J$201</definedName>
    <definedName name="_xlnm._FilterDatabase" localSheetId="9" hidden="1">'Annex 7 Pass-Through Costs'!$A$4:$G$164</definedName>
    <definedName name="_xlnm._FilterDatabase" localSheetId="10" hidden="1">'Nodal prices'!$A$4:$D$4</definedName>
    <definedName name="_xlnm._FilterDatabase" localSheetId="11" hidden="1">'SSC unit rate lookup'!$A$28:$D$764</definedName>
    <definedName name="OLE_LINK1" localSheetId="5">'Annex 3 Preserved charges'!#REF!</definedName>
    <definedName name="_xlnm.Print_Area" localSheetId="1">'Annex 1 LV, HV and UMS charges'!$A$2:$K$43</definedName>
    <definedName name="_xlnm.Print_Area" localSheetId="2">'Annex 2 Designated EHV charges'!$A$2:$P$114</definedName>
    <definedName name="_xlnm.Print_Area" localSheetId="3">'Annex 2a Import'!$A$2:$H$150</definedName>
    <definedName name="_xlnm.Print_Area" localSheetId="4">'Annex 2b Export'!$A$2:$H$140</definedName>
    <definedName name="_xlnm.Print_Area" localSheetId="5">'Annex 3 Preserved charges'!$A$2:$J$17</definedName>
    <definedName name="_xlnm.Print_Area" localSheetId="6">'Annex 4 LDNO charges'!$A$2:$J$201</definedName>
    <definedName name="_xlnm.Print_Area" localSheetId="7">'Annex 5 LLFs'!$A$3:$G$199</definedName>
    <definedName name="_xlnm.Print_Area" localSheetId="8">'Annex 6 New or Amended EHV'!$A$2:$S$29</definedName>
    <definedName name="_xlnm.Print_Area" localSheetId="9">'Annex 7 Pass-Through Costs'!$A$2:$E$164</definedName>
    <definedName name="_xlnm.Print_Area" localSheetId="10">'Nodal prices'!$A$2:$D$27</definedName>
    <definedName name="_xlnm.Print_Titles" localSheetId="1">'Annex 1 LV, HV and UMS charges'!$2:$11</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charges'!$11:$11</definedName>
    <definedName name="_xlnm.Print_Titles" localSheetId="7">'Annex 5 LLFs'!$120:$120</definedName>
    <definedName name="_xlnm.Print_Titles" localSheetId="8">'Annex 6 New or Amended EHV'!$4:$5</definedName>
    <definedName name="_xlnm.Print_Titles" localSheetId="9">'Annex 7 Pass-Through Costs'!$4:$4</definedName>
    <definedName name="_xlnm.Print_Titles" localSheetId="10">'Nodal prices'!$2:$4</definedName>
    <definedName name="_xlnm.Print_Titles" localSheetId="11">'SSC unit rate lookup'!$28:$28</definedName>
    <definedName name="Z_5032A364_B81A_48DA_88DA_AB3B86B47EE9_.wvu.PrintArea" localSheetId="1" hidden="1">'Annex 1 LV, HV and UMS charges'!$A$2:$K$43</definedName>
    <definedName name="Z_5032A364_B81A_48DA_88DA_AB3B86B47EE9_.wvu.PrintArea" localSheetId="2" hidden="1">'Annex 2 Designated EHV charges'!$A$2:$I$19</definedName>
    <definedName name="Z_5032A364_B81A_48DA_88DA_AB3B86B47EE9_.wvu.PrintArea" localSheetId="5" hidden="1">'Annex 3 Preserved charges'!$A$2:$J$17</definedName>
    <definedName name="Z_5032A364_B81A_48DA_88DA_AB3B86B47EE9_.wvu.PrintArea" localSheetId="6" hidden="1">'Annex 4 LDNO charges'!$A$2:$I$9</definedName>
    <definedName name="Z_5032A364_B81A_48DA_88DA_AB3B86B47EE9_.wvu.PrintArea" localSheetId="7" hidden="1">'Annex 5 LLFs'!$A$3:$F$185</definedName>
    <definedName name="Z_5032A364_B81A_48DA_88DA_AB3B86B47EE9_.wvu.PrintArea" localSheetId="8" hidden="1">'Annex 6 New or Amended EHV'!$A$1:$P$29</definedName>
    <definedName name="Z_5032A364_B81A_48DA_88DA_AB3B86B47EE9_.wvu.PrintArea" localSheetId="9" hidden="1">'Annex 7 Pass-Through Costs'!$A$2:$D$5</definedName>
    <definedName name="Z_5032A364_B81A_48DA_88DA_AB3B86B47EE9_.wvu.PrintArea" localSheetId="10" hidden="1">'Nodal prices'!$A$2:$D$27</definedName>
    <definedName name="Z_5032A364_B81A_48DA_88DA_AB3B86B47EE9_.wvu.PrintTitles" localSheetId="1" hidden="1">'Annex 1 LV, HV and UMS charges'!$2:$11</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prices'!$2:$4</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4" l="1" a="1"/>
  <c r="A5" i="14" s="1"/>
  <c r="A5" i="13" a="1"/>
  <c r="A5" i="13" s="1"/>
  <c r="A6" i="13" l="1" a="1"/>
  <c r="A6" i="13" s="1"/>
  <c r="A7" i="13" s="1" a="1"/>
  <c r="A7" i="13" s="1"/>
  <c r="A6" i="14" a="1"/>
  <c r="A6" i="14" s="1"/>
  <c r="B5" i="14"/>
  <c r="A7" i="14" l="1" a="1"/>
  <c r="A7" i="14" s="1"/>
  <c r="A8" i="14" s="1" a="1"/>
  <c r="A8" i="14" s="1"/>
  <c r="A8" i="13" a="1"/>
  <c r="A8" i="13" s="1"/>
  <c r="A9" i="13" l="1" a="1"/>
  <c r="A9" i="13" s="1"/>
  <c r="A9" i="14" a="1"/>
  <c r="A9" i="14" s="1"/>
  <c r="A10" i="14" l="1" a="1"/>
  <c r="A10" i="14" s="1"/>
  <c r="A10" i="13" a="1"/>
  <c r="A10" i="13" s="1"/>
  <c r="A11" i="13" l="1" a="1"/>
  <c r="A11" i="13" s="1"/>
  <c r="A11" i="14" a="1"/>
  <c r="A11" i="14" s="1"/>
  <c r="A12" i="13" l="1" a="1"/>
  <c r="A12" i="13" s="1"/>
  <c r="A12" i="14" a="1"/>
  <c r="A12" i="14" s="1"/>
  <c r="A13" i="14" l="1" a="1"/>
  <c r="A13" i="14" s="1"/>
  <c r="A13" i="13" a="1"/>
  <c r="A13" i="13" s="1"/>
  <c r="A14" i="13" l="1" a="1"/>
  <c r="A14" i="13" s="1"/>
  <c r="A15" i="13" s="1" a="1"/>
  <c r="A15" i="13" s="1"/>
  <c r="A16" i="13" s="1" a="1"/>
  <c r="A16" i="13" s="1"/>
  <c r="A17" i="13" s="1" a="1"/>
  <c r="A17" i="13" s="1"/>
  <c r="A18" i="13" s="1" a="1"/>
  <c r="A18" i="13" s="1"/>
  <c r="A19" i="13" s="1" a="1"/>
  <c r="A19" i="13" s="1"/>
  <c r="A20" i="13" s="1" a="1"/>
  <c r="A20" i="13" s="1"/>
  <c r="A21" i="13" s="1" a="1"/>
  <c r="A21" i="13" s="1"/>
  <c r="A22" i="13" s="1" a="1"/>
  <c r="A22" i="13" s="1"/>
  <c r="A23" i="13" s="1" a="1"/>
  <c r="A23" i="13" s="1"/>
  <c r="A24" i="13" s="1" a="1"/>
  <c r="A24" i="13" s="1"/>
  <c r="A25" i="13" s="1" a="1"/>
  <c r="A25" i="13" s="1"/>
  <c r="A26" i="13" s="1" a="1"/>
  <c r="A26" i="13" s="1"/>
  <c r="A27" i="13" s="1" a="1"/>
  <c r="A27" i="13" s="1"/>
  <c r="A28" i="13" s="1" a="1"/>
  <c r="A28" i="13" s="1"/>
  <c r="A29" i="13" s="1" a="1"/>
  <c r="A29" i="13" s="1"/>
  <c r="A30" i="13" s="1" a="1"/>
  <c r="A30" i="13" s="1"/>
  <c r="A31" i="13" s="1" a="1"/>
  <c r="A31" i="13" s="1"/>
  <c r="A32" i="13" s="1" a="1"/>
  <c r="A32" i="13" s="1"/>
  <c r="A33" i="13" s="1" a="1"/>
  <c r="A33" i="13" s="1"/>
  <c r="A34" i="13" s="1" a="1"/>
  <c r="A34" i="13" s="1"/>
  <c r="A35" i="13" s="1" a="1"/>
  <c r="A35" i="13" s="1"/>
  <c r="A14" i="14" a="1"/>
  <c r="A14" i="14" s="1"/>
  <c r="A15" i="14" s="1" a="1"/>
  <c r="A15" i="14" s="1"/>
  <c r="A16" i="14" l="1" a="1"/>
  <c r="A16" i="14" s="1"/>
  <c r="A36" i="13" a="1"/>
  <c r="A36" i="13" s="1"/>
  <c r="A37" i="13" s="1" a="1"/>
  <c r="A37" i="13" s="1"/>
  <c r="A38" i="13" s="1" a="1"/>
  <c r="A38" i="13" s="1"/>
  <c r="A39" i="13" s="1" a="1"/>
  <c r="A39" i="13" s="1"/>
  <c r="A40" i="13" s="1" a="1"/>
  <c r="A40" i="13" s="1"/>
  <c r="A41" i="13" s="1" a="1"/>
  <c r="A41" i="13" s="1"/>
  <c r="A42" i="13" s="1" a="1"/>
  <c r="A42" i="13" s="1"/>
  <c r="A43" i="13" s="1" a="1"/>
  <c r="A43" i="13" s="1"/>
  <c r="A44" i="13" s="1" a="1"/>
  <c r="A44" i="13" s="1"/>
  <c r="A45" i="13" s="1" a="1"/>
  <c r="A45" i="13" s="1"/>
  <c r="A46" i="13" s="1" a="1"/>
  <c r="A46" i="13" s="1"/>
  <c r="A47" i="13" s="1" a="1"/>
  <c r="A47" i="13" s="1"/>
  <c r="A48" i="13" s="1" a="1"/>
  <c r="A48" i="13" s="1"/>
  <c r="A49" i="13" s="1" a="1"/>
  <c r="A49" i="13" s="1"/>
  <c r="A50" i="13" s="1" a="1"/>
  <c r="A50" i="13" s="1"/>
  <c r="A51" i="13" s="1" a="1"/>
  <c r="A51" i="13" s="1"/>
  <c r="A52" i="13" s="1" a="1"/>
  <c r="A52" i="13" s="1"/>
  <c r="A53" i="13" s="1" a="1"/>
  <c r="A53" i="13" s="1"/>
  <c r="A54" i="13" s="1" a="1"/>
  <c r="A54" i="13" s="1"/>
  <c r="A55" i="13" s="1" a="1"/>
  <c r="A55" i="13" s="1"/>
  <c r="A56" i="13" s="1" a="1"/>
  <c r="A56" i="13" s="1"/>
  <c r="A57" i="13" s="1" a="1"/>
  <c r="A57" i="13" s="1"/>
  <c r="A58" i="13" s="1" a="1"/>
  <c r="A58" i="13" s="1"/>
  <c r="A59" i="13" s="1" a="1"/>
  <c r="A59" i="13" s="1"/>
  <c r="A60" i="13" s="1" a="1"/>
  <c r="A60" i="13" s="1"/>
  <c r="A61" i="13" s="1" a="1"/>
  <c r="A61" i="13" s="1"/>
  <c r="A62" i="13" s="1" a="1"/>
  <c r="A62" i="13" s="1"/>
  <c r="A63" i="13" s="1" a="1"/>
  <c r="A63" i="13" s="1"/>
  <c r="A64" i="13" s="1" a="1"/>
  <c r="A64" i="13" s="1"/>
  <c r="A65" i="13" s="1" a="1"/>
  <c r="A65" i="13" s="1"/>
  <c r="A66" i="13" s="1" a="1"/>
  <c r="A66" i="13" s="1"/>
  <c r="A67" i="13" s="1" a="1"/>
  <c r="A67" i="13" s="1"/>
  <c r="A68" i="13" s="1" a="1"/>
  <c r="A68" i="13" s="1"/>
  <c r="A69" i="13" s="1" a="1"/>
  <c r="A69" i="13" s="1"/>
  <c r="A70" i="13" s="1" a="1"/>
  <c r="A70" i="13" s="1"/>
  <c r="A71" i="13" s="1" a="1"/>
  <c r="A71" i="13" s="1"/>
  <c r="A72" i="13" s="1" a="1"/>
  <c r="A72" i="13" s="1"/>
  <c r="A73" i="13" s="1" a="1"/>
  <c r="A73" i="13" s="1"/>
  <c r="A74" i="13" s="1" a="1"/>
  <c r="A74" i="13" s="1"/>
  <c r="A75" i="13" s="1" a="1"/>
  <c r="A75" i="13" s="1"/>
  <c r="A76" i="13" s="1" a="1"/>
  <c r="A76" i="13" s="1"/>
  <c r="A77" i="13" s="1" a="1"/>
  <c r="A77" i="13" s="1"/>
  <c r="A78" i="13" s="1" a="1"/>
  <c r="A78" i="13" s="1"/>
  <c r="A79" i="13" s="1" a="1"/>
  <c r="A79" i="13" s="1"/>
  <c r="A80" i="13" s="1" a="1"/>
  <c r="A80" i="13" s="1"/>
  <c r="A81" i="13" s="1" a="1"/>
  <c r="A81" i="13" s="1"/>
  <c r="A82" i="13" s="1" a="1"/>
  <c r="A82" i="13" s="1"/>
  <c r="A83" i="13" s="1" a="1"/>
  <c r="A83" i="13" s="1"/>
  <c r="A84" i="13" s="1" a="1"/>
  <c r="A84" i="13" s="1"/>
  <c r="A85" i="13" s="1" a="1"/>
  <c r="A85" i="13" s="1"/>
  <c r="A86" i="13" s="1" a="1"/>
  <c r="A86" i="13" s="1"/>
  <c r="A87" i="13" s="1" a="1"/>
  <c r="A87" i="13" s="1"/>
  <c r="A88" i="13" s="1" a="1"/>
  <c r="A88" i="13" s="1"/>
  <c r="A89" i="13" s="1" a="1"/>
  <c r="A89" i="13" s="1"/>
  <c r="A90" i="13" s="1" a="1"/>
  <c r="A90" i="13" s="1"/>
  <c r="A91" i="13" s="1" a="1"/>
  <c r="A91" i="13" s="1"/>
  <c r="A92" i="13" s="1" a="1"/>
  <c r="A92" i="13" s="1"/>
  <c r="A93" i="13" s="1" a="1"/>
  <c r="A93" i="13" s="1"/>
  <c r="A94" i="13" s="1" a="1"/>
  <c r="A94" i="13" s="1"/>
  <c r="A95" i="13" s="1" a="1"/>
  <c r="A95" i="13" s="1"/>
  <c r="A96" i="13" s="1" a="1"/>
  <c r="A96" i="13" s="1"/>
  <c r="A97" i="13" s="1" a="1"/>
  <c r="A97" i="13" s="1"/>
  <c r="A98" i="13" s="1" a="1"/>
  <c r="A98" i="13" s="1"/>
  <c r="A99" i="13" s="1" a="1"/>
  <c r="A99" i="13" s="1"/>
  <c r="A100" i="13" s="1" a="1"/>
  <c r="A100" i="13" s="1"/>
  <c r="A101" i="13" s="1" a="1"/>
  <c r="A101" i="13" s="1"/>
  <c r="A102" i="13" s="1" a="1"/>
  <c r="A102" i="13" s="1"/>
  <c r="A103" i="13" s="1" a="1"/>
  <c r="A103" i="13" s="1"/>
  <c r="A104" i="13" s="1" a="1"/>
  <c r="A104" i="13" s="1"/>
  <c r="A105" i="13" s="1" a="1"/>
  <c r="A105" i="13" s="1"/>
  <c r="A106" i="13" s="1" a="1"/>
  <c r="A106" i="13" s="1"/>
  <c r="A107" i="13" s="1" a="1"/>
  <c r="A107" i="13" s="1"/>
  <c r="A108" i="13" l="1" a="1"/>
  <c r="A108" i="13" s="1"/>
  <c r="A17" i="14" a="1"/>
  <c r="A17" i="14" s="1"/>
  <c r="A18" i="14" l="1" a="1"/>
  <c r="A18" i="14" s="1"/>
  <c r="A19" i="14" s="1" a="1"/>
  <c r="A19" i="14" s="1"/>
  <c r="A20" i="14" s="1" a="1"/>
  <c r="A20" i="14" s="1"/>
  <c r="A21" i="14" s="1" a="1"/>
  <c r="A21" i="14" s="1"/>
  <c r="A22" i="14" s="1" a="1"/>
  <c r="A22" i="14" s="1"/>
  <c r="A23" i="14" s="1" a="1"/>
  <c r="A23" i="14" s="1"/>
  <c r="A24" i="14" s="1" a="1"/>
  <c r="A24" i="14" s="1"/>
  <c r="A25" i="14" s="1" a="1"/>
  <c r="A25" i="14" s="1"/>
  <c r="A26" i="14" s="1" a="1"/>
  <c r="A26" i="14" s="1"/>
  <c r="A27" i="14" s="1" a="1"/>
  <c r="A27" i="14" s="1"/>
  <c r="A28" i="14" s="1" a="1"/>
  <c r="A28" i="14" s="1"/>
  <c r="A29" i="14" s="1" a="1"/>
  <c r="A29" i="14" s="1"/>
  <c r="A30" i="14" s="1" a="1"/>
  <c r="A30" i="14" s="1"/>
  <c r="A31" i="14" s="1" a="1"/>
  <c r="A31" i="14" s="1"/>
  <c r="A32" i="14" s="1" a="1"/>
  <c r="A32" i="14" s="1"/>
  <c r="A33" i="14" s="1" a="1"/>
  <c r="A33" i="14" s="1"/>
  <c r="A34" i="14" s="1" a="1"/>
  <c r="A34" i="14" s="1"/>
  <c r="A35" i="14" s="1" a="1"/>
  <c r="A35" i="14" s="1"/>
  <c r="A36" i="14" s="1" a="1"/>
  <c r="A36" i="14" s="1"/>
  <c r="A37" i="14" s="1" a="1"/>
  <c r="A37" i="14" s="1"/>
  <c r="A38" i="14" s="1" a="1"/>
  <c r="A38" i="14" s="1"/>
  <c r="A39" i="14" s="1" a="1"/>
  <c r="A39" i="14" s="1"/>
  <c r="A40" i="14" s="1" a="1"/>
  <c r="A40" i="14" s="1"/>
  <c r="A41" i="14" s="1" a="1"/>
  <c r="A41" i="14" s="1"/>
  <c r="A42" i="14" s="1" a="1"/>
  <c r="A42" i="14" s="1"/>
  <c r="A43" i="14" s="1" a="1"/>
  <c r="A43" i="14" s="1"/>
  <c r="A44" i="14" s="1" a="1"/>
  <c r="A44" i="14" s="1"/>
  <c r="A45" i="14" s="1" a="1"/>
  <c r="A45" i="14" s="1"/>
  <c r="A46" i="14" s="1" a="1"/>
  <c r="A46" i="14" s="1"/>
  <c r="A47" i="14" s="1" a="1"/>
  <c r="A47" i="14" s="1"/>
  <c r="A48" i="14" s="1" a="1"/>
  <c r="A48" i="14" s="1"/>
  <c r="A49" i="14" s="1" a="1"/>
  <c r="A49" i="14" s="1"/>
  <c r="A50" i="14" s="1" a="1"/>
  <c r="A50" i="14" s="1"/>
  <c r="A51" i="14" s="1" a="1"/>
  <c r="A51" i="14" s="1"/>
  <c r="A52" i="14" s="1" a="1"/>
  <c r="A52" i="14" s="1"/>
  <c r="A53" i="14" s="1" a="1"/>
  <c r="A53" i="14" s="1"/>
  <c r="A54" i="14" s="1" a="1"/>
  <c r="A54" i="14" s="1"/>
  <c r="A55" i="14" s="1" a="1"/>
  <c r="A55" i="14" s="1"/>
  <c r="A56" i="14" s="1" a="1"/>
  <c r="A56" i="14" s="1"/>
  <c r="A57" i="14" s="1" a="1"/>
  <c r="A57" i="14" s="1"/>
  <c r="A58" i="14" s="1" a="1"/>
  <c r="A58" i="14" s="1"/>
  <c r="A59" i="14" s="1" a="1"/>
  <c r="A59" i="14" s="1"/>
  <c r="A60" i="14" s="1" a="1"/>
  <c r="A60" i="14" s="1"/>
  <c r="A61" i="14" s="1" a="1"/>
  <c r="A61" i="14" s="1"/>
  <c r="A62" i="14" s="1" a="1"/>
  <c r="A62" i="14" s="1"/>
  <c r="A63" i="14" s="1" a="1"/>
  <c r="A63" i="14" s="1"/>
  <c r="A64" i="14" s="1" a="1"/>
  <c r="A64" i="14" s="1"/>
  <c r="A65" i="14" s="1" a="1"/>
  <c r="A65" i="14" s="1"/>
  <c r="A66" i="14" s="1" a="1"/>
  <c r="A66" i="14" s="1"/>
  <c r="A67" i="14" s="1" a="1"/>
  <c r="A67" i="14" s="1"/>
  <c r="A68" i="14" s="1" a="1"/>
  <c r="A68" i="14" s="1"/>
  <c r="A69" i="14" s="1" a="1"/>
  <c r="A69" i="14" s="1"/>
  <c r="A70" i="14" s="1" a="1"/>
  <c r="A70" i="14" s="1"/>
  <c r="A71" i="14" s="1" a="1"/>
  <c r="A71" i="14" s="1"/>
  <c r="A72" i="14" s="1" a="1"/>
  <c r="A72" i="14" s="1"/>
  <c r="A73" i="14" s="1" a="1"/>
  <c r="A73" i="14" s="1"/>
  <c r="A74" i="14" s="1" a="1"/>
  <c r="A74" i="14" s="1"/>
  <c r="A75" i="14" s="1" a="1"/>
  <c r="A75" i="14" s="1"/>
  <c r="A76" i="14" s="1" a="1"/>
  <c r="A76" i="14" s="1"/>
  <c r="A109" i="13" a="1"/>
  <c r="A109" i="13" s="1"/>
  <c r="A110" i="13" l="1" a="1"/>
  <c r="A110" i="13" s="1"/>
  <c r="A111" i="13" s="1" a="1"/>
  <c r="A111" i="13" s="1"/>
  <c r="A112" i="13" s="1" a="1"/>
  <c r="A112" i="13" s="1"/>
  <c r="A113" i="13" s="1" a="1"/>
  <c r="A113" i="13" s="1"/>
  <c r="A114" i="13" s="1" a="1"/>
  <c r="A114" i="13" s="1"/>
  <c r="A115" i="13" s="1" a="1"/>
  <c r="A115" i="13" s="1"/>
  <c r="A116" i="13" s="1" a="1"/>
  <c r="A116" i="13" s="1"/>
  <c r="A117" i="13" s="1" a="1"/>
  <c r="A117" i="13" s="1"/>
  <c r="A118" i="13" s="1" a="1"/>
  <c r="A118" i="13" s="1"/>
  <c r="A119" i="13" s="1" a="1"/>
  <c r="A119" i="13" s="1"/>
  <c r="A120" i="13" s="1" a="1"/>
  <c r="A120" i="13" s="1"/>
  <c r="A121" i="13" s="1" a="1"/>
  <c r="A121" i="13" s="1"/>
  <c r="A122" i="13" s="1" a="1"/>
  <c r="A122" i="13" s="1"/>
  <c r="A123" i="13" s="1" a="1"/>
  <c r="A123" i="13" s="1"/>
  <c r="A124" i="13" s="1" a="1"/>
  <c r="A124" i="13" s="1"/>
  <c r="A125" i="13" s="1" a="1"/>
  <c r="A125" i="13" s="1"/>
  <c r="A126" i="13" s="1" a="1"/>
  <c r="A126" i="13" s="1"/>
  <c r="A127" i="13" s="1" a="1"/>
  <c r="A127" i="13" s="1"/>
  <c r="A128" i="13" s="1" a="1"/>
  <c r="A128" i="13" s="1"/>
  <c r="A129" i="13" s="1" a="1"/>
  <c r="A129" i="13" s="1"/>
  <c r="A130" i="13" s="1" a="1"/>
  <c r="A130" i="13" s="1"/>
  <c r="A131" i="13" s="1" a="1"/>
  <c r="A131" i="13" s="1"/>
  <c r="A132" i="13" s="1" a="1"/>
  <c r="A132" i="13" s="1"/>
  <c r="A133" i="13" s="1" a="1"/>
  <c r="A133" i="13" s="1"/>
  <c r="A134" i="13" s="1" a="1"/>
  <c r="A134" i="13" s="1"/>
  <c r="A135" i="13" s="1" a="1"/>
  <c r="A135" i="13" s="1"/>
  <c r="A136" i="13" s="1" a="1"/>
  <c r="A136" i="13" s="1"/>
  <c r="A137" i="13" s="1" a="1"/>
  <c r="A137" i="13" s="1"/>
  <c r="A138" i="13" s="1" a="1"/>
  <c r="A138" i="13" s="1"/>
  <c r="A139" i="13" s="1" a="1"/>
  <c r="A139" i="13" s="1"/>
  <c r="A140" i="13" s="1" a="1"/>
  <c r="A140" i="13" s="1"/>
  <c r="A141" i="13" s="1" a="1"/>
  <c r="A141" i="13" s="1"/>
  <c r="A142" i="13" s="1" a="1"/>
  <c r="A142" i="13" s="1"/>
  <c r="A143" i="13" s="1" a="1"/>
  <c r="A143" i="13" s="1"/>
  <c r="A144" i="13" s="1" a="1"/>
  <c r="A144" i="13" s="1"/>
  <c r="A145" i="13" s="1" a="1"/>
  <c r="A145" i="13" s="1"/>
  <c r="A146" i="13" s="1" a="1"/>
  <c r="A146" i="13" s="1"/>
  <c r="A147" i="13" s="1" a="1"/>
  <c r="A147" i="13" s="1"/>
  <c r="A148" i="13" s="1" a="1"/>
  <c r="A148" i="13" s="1"/>
  <c r="A149" i="13" s="1" a="1"/>
  <c r="A149" i="13" s="1"/>
  <c r="A150" i="13" s="1" a="1"/>
  <c r="A150" i="13" s="1"/>
  <c r="A151" i="13" s="1" a="1"/>
  <c r="A151" i="13" s="1"/>
  <c r="A152" i="13" s="1" a="1"/>
  <c r="A152" i="13" s="1"/>
  <c r="A153" i="13" s="1" a="1"/>
  <c r="A153" i="13" s="1"/>
  <c r="A154" i="13" s="1" a="1"/>
  <c r="A154" i="13" s="1"/>
  <c r="A155" i="13" s="1" a="1"/>
  <c r="A155" i="13" s="1"/>
  <c r="A156" i="13" s="1" a="1"/>
  <c r="A156" i="13" s="1"/>
  <c r="A157" i="13" s="1" a="1"/>
  <c r="A157" i="13" s="1"/>
  <c r="A158" i="13" s="1" a="1"/>
  <c r="A158" i="13" s="1"/>
  <c r="A159" i="13" s="1" a="1"/>
  <c r="A159" i="13" s="1"/>
  <c r="A160" i="13" s="1" a="1"/>
  <c r="A160" i="13" s="1"/>
  <c r="A161" i="13" s="1" a="1"/>
  <c r="A161" i="13" s="1"/>
  <c r="A162" i="13" s="1" a="1"/>
  <c r="A162" i="13" s="1"/>
  <c r="A163" i="13" s="1" a="1"/>
  <c r="A163" i="13" s="1"/>
  <c r="A164" i="13" s="1" a="1"/>
  <c r="A164" i="13" s="1"/>
  <c r="A165" i="13" s="1" a="1"/>
  <c r="A165" i="13" s="1"/>
  <c r="A166" i="13" s="1" a="1"/>
  <c r="A166" i="13" s="1"/>
  <c r="A167" i="13" s="1" a="1"/>
  <c r="A167" i="13" s="1"/>
  <c r="A168" i="13" s="1" a="1"/>
  <c r="A168" i="13" s="1"/>
  <c r="A169" i="13" s="1" a="1"/>
  <c r="A169" i="13" s="1"/>
  <c r="A170" i="13" s="1" a="1"/>
  <c r="A170" i="13" s="1"/>
  <c r="A171" i="13" s="1" a="1"/>
  <c r="A171" i="13" s="1"/>
  <c r="A172" i="13" s="1" a="1"/>
  <c r="A172" i="13" s="1"/>
  <c r="A173" i="13" s="1" a="1"/>
  <c r="A173" i="13" s="1"/>
  <c r="A174" i="13" s="1" a="1"/>
  <c r="A174" i="13" s="1"/>
  <c r="A175" i="13" s="1" a="1"/>
  <c r="A175" i="13" s="1"/>
  <c r="A176" i="13" s="1" a="1"/>
  <c r="A176" i="13" s="1"/>
  <c r="A177" i="13" s="1" a="1"/>
  <c r="A177" i="13" s="1"/>
  <c r="A178" i="13" s="1" a="1"/>
  <c r="A178" i="13" s="1"/>
  <c r="A179" i="13" s="1" a="1"/>
  <c r="A179" i="13" s="1"/>
  <c r="A180" i="13" s="1" a="1"/>
  <c r="A180" i="13" s="1"/>
  <c r="A181" i="13" s="1" a="1"/>
  <c r="A181" i="13" s="1"/>
  <c r="A182" i="13" s="1" a="1"/>
  <c r="A182" i="13" s="1"/>
  <c r="A183" i="13" s="1" a="1"/>
  <c r="A183" i="13" s="1"/>
  <c r="A184" i="13" s="1" a="1"/>
  <c r="A184" i="13" s="1"/>
  <c r="A185" i="13" s="1" a="1"/>
  <c r="A185" i="13" s="1"/>
  <c r="A186" i="13" s="1" a="1"/>
  <c r="A186" i="13" s="1"/>
  <c r="A187" i="13" s="1" a="1"/>
  <c r="A187" i="13" s="1"/>
  <c r="A188" i="13" s="1" a="1"/>
  <c r="A188" i="13" s="1"/>
  <c r="A189" i="13" s="1" a="1"/>
  <c r="A189" i="13" s="1"/>
  <c r="A190" i="13" s="1" a="1"/>
  <c r="A190" i="13" s="1"/>
  <c r="A191" i="13" s="1" a="1"/>
  <c r="A191" i="13" s="1"/>
  <c r="A192" i="13" s="1" a="1"/>
  <c r="A192" i="13" s="1"/>
  <c r="A193" i="13" s="1" a="1"/>
  <c r="A193" i="13" s="1"/>
  <c r="A194" i="13" s="1" a="1"/>
  <c r="A194" i="13" s="1"/>
  <c r="A195" i="13" s="1" a="1"/>
  <c r="A195" i="13" s="1"/>
  <c r="A196" i="13" s="1" a="1"/>
  <c r="A196" i="13" s="1"/>
  <c r="A197" i="13" s="1" a="1"/>
  <c r="A197" i="13" s="1"/>
  <c r="A198" i="13" s="1" a="1"/>
  <c r="A198" i="13" s="1"/>
  <c r="A199" i="13" s="1" a="1"/>
  <c r="A199" i="13" s="1"/>
  <c r="A200" i="13" s="1" a="1"/>
  <c r="A200" i="13" s="1"/>
  <c r="A201" i="13" s="1" a="1"/>
  <c r="A201" i="13" s="1"/>
  <c r="A202" i="13" s="1" a="1"/>
  <c r="A202" i="13" s="1"/>
  <c r="A203" i="13" s="1" a="1"/>
  <c r="A203" i="13" s="1"/>
  <c r="A204" i="13" s="1" a="1"/>
  <c r="A204" i="13" s="1"/>
  <c r="A205" i="13" s="1" a="1"/>
  <c r="A205" i="13" s="1"/>
  <c r="A206" i="13" s="1" a="1"/>
  <c r="A206" i="13" s="1"/>
  <c r="A207" i="13" s="1" a="1"/>
  <c r="A207" i="13" s="1"/>
  <c r="A208" i="13" s="1" a="1"/>
  <c r="A208" i="13" s="1"/>
  <c r="A209" i="13" s="1" a="1"/>
  <c r="A209" i="13" s="1"/>
  <c r="A210" i="13" s="1" a="1"/>
  <c r="A210" i="13" s="1"/>
  <c r="A211" i="13" s="1" a="1"/>
  <c r="A211" i="13" s="1"/>
  <c r="A212" i="13" s="1" a="1"/>
  <c r="A212" i="13" s="1"/>
  <c r="A213" i="13" s="1" a="1"/>
  <c r="A213" i="13" s="1"/>
  <c r="A214" i="13" s="1" a="1"/>
  <c r="A214" i="13" s="1"/>
  <c r="A215" i="13" s="1" a="1"/>
  <c r="A215" i="13" s="1"/>
  <c r="A216" i="13" s="1" a="1"/>
  <c r="A216" i="13" s="1"/>
  <c r="A217" i="13" s="1" a="1"/>
  <c r="A217" i="13" s="1"/>
  <c r="A218" i="13" s="1" a="1"/>
  <c r="A218" i="13" s="1"/>
  <c r="A219" i="13" s="1" a="1"/>
  <c r="A219" i="13" s="1"/>
  <c r="A220" i="13" s="1" a="1"/>
  <c r="A220" i="13" s="1"/>
  <c r="A221" i="13" s="1" a="1"/>
  <c r="A221" i="13" s="1"/>
  <c r="A222" i="13" s="1" a="1"/>
  <c r="A222" i="13" s="1"/>
  <c r="A223" i="13" s="1" a="1"/>
  <c r="A223" i="13" s="1"/>
  <c r="A224" i="13" s="1" a="1"/>
  <c r="A224" i="13" s="1"/>
  <c r="A225" i="13" s="1" a="1"/>
  <c r="A225" i="13" s="1"/>
  <c r="A226" i="13" s="1" a="1"/>
  <c r="A226" i="13" s="1"/>
  <c r="A227" i="13" s="1" a="1"/>
  <c r="A227" i="13" s="1"/>
  <c r="A228" i="13" s="1" a="1"/>
  <c r="A228" i="13" s="1"/>
  <c r="A229" i="13" s="1" a="1"/>
  <c r="A229" i="13" s="1"/>
  <c r="A230" i="13" s="1" a="1"/>
  <c r="A230" i="13" s="1"/>
  <c r="A231" i="13" s="1" a="1"/>
  <c r="A231" i="13" s="1"/>
  <c r="A232" i="13" s="1" a="1"/>
  <c r="A232" i="13" s="1"/>
  <c r="A233" i="13" s="1" a="1"/>
  <c r="A233" i="13" s="1"/>
  <c r="A234" i="13" s="1" a="1"/>
  <c r="A234" i="13" s="1"/>
  <c r="A235" i="13" s="1" a="1"/>
  <c r="A235" i="13" s="1"/>
  <c r="A236" i="13" s="1" a="1"/>
  <c r="A236" i="13" s="1"/>
  <c r="A237" i="13" s="1" a="1"/>
  <c r="A237" i="13" s="1"/>
  <c r="A238" i="13" s="1" a="1"/>
  <c r="A238" i="13" s="1"/>
  <c r="A239" i="13" s="1" a="1"/>
  <c r="A239" i="13" s="1"/>
  <c r="A240" i="13" s="1" a="1"/>
  <c r="A240" i="13" s="1"/>
  <c r="A241" i="13" s="1" a="1"/>
  <c r="A241" i="13" s="1"/>
  <c r="A242" i="13" s="1" a="1"/>
  <c r="A242" i="13" s="1"/>
  <c r="A243" i="13" s="1" a="1"/>
  <c r="A243" i="13" s="1"/>
  <c r="A244" i="13" s="1" a="1"/>
  <c r="A244" i="13" s="1"/>
  <c r="A245" i="13" s="1" a="1"/>
  <c r="A245" i="13" s="1"/>
  <c r="A246" i="13" s="1" a="1"/>
  <c r="A246" i="13" s="1"/>
  <c r="A247" i="13" s="1" a="1"/>
  <c r="A247" i="13" s="1"/>
  <c r="A248" i="13" s="1" a="1"/>
  <c r="A248" i="13" s="1"/>
  <c r="A249" i="13" s="1" a="1"/>
  <c r="A249" i="13" s="1"/>
  <c r="A250" i="13" s="1" a="1"/>
  <c r="A250" i="13" s="1"/>
  <c r="A251" i="13" s="1" a="1"/>
  <c r="A251" i="13" s="1"/>
  <c r="A252" i="13" s="1" a="1"/>
  <c r="A252" i="13" s="1"/>
  <c r="A253" i="13" s="1" a="1"/>
  <c r="A253" i="13" s="1"/>
  <c r="A254" i="13" s="1" a="1"/>
  <c r="A254" i="13" s="1"/>
  <c r="A77" i="14" a="1"/>
  <c r="A77" i="14" s="1"/>
  <c r="F76" i="14"/>
  <c r="G76" i="14"/>
  <c r="B76" i="14"/>
  <c r="H76" i="14"/>
  <c r="C76" i="14"/>
  <c r="D76" i="14"/>
  <c r="E76" i="14"/>
  <c r="A78" i="14" l="1" a="1"/>
  <c r="A78" i="14" s="1"/>
  <c r="G77" i="14"/>
  <c r="H77" i="14"/>
  <c r="E77" i="14"/>
  <c r="B77" i="14"/>
  <c r="D77" i="14"/>
  <c r="C77" i="14"/>
  <c r="F77" i="14"/>
  <c r="A79" i="14" l="1" a="1"/>
  <c r="A79" i="14" s="1"/>
  <c r="B78" i="14"/>
  <c r="D78" i="14"/>
  <c r="C78" i="14"/>
  <c r="E78" i="14"/>
  <c r="F78" i="14"/>
  <c r="H78" i="14"/>
  <c r="G78" i="14"/>
  <c r="A80" i="14" l="1" a="1"/>
  <c r="A80" i="14" s="1"/>
  <c r="B79" i="14"/>
  <c r="A81" i="14" l="1" a="1"/>
  <c r="A81" i="14" s="1"/>
  <c r="B80" i="14"/>
  <c r="T10" i="15"/>
  <c r="S10" i="15"/>
  <c r="R10" i="15"/>
  <c r="Q10" i="15"/>
  <c r="P10" i="15"/>
  <c r="O10" i="15"/>
  <c r="N10" i="15"/>
  <c r="M10" i="15"/>
  <c r="D9" i="15"/>
  <c r="E9" i="15"/>
  <c r="F9" i="15"/>
  <c r="G9" i="15"/>
  <c r="H9" i="15"/>
  <c r="I9" i="15"/>
  <c r="C9" i="15"/>
  <c r="A82" i="14" l="1" a="1"/>
  <c r="A82" i="14" s="1"/>
  <c r="B81" i="14"/>
  <c r="B6" i="24"/>
  <c r="C6" i="24"/>
  <c r="B7" i="24"/>
  <c r="C7" i="24"/>
  <c r="B8" i="24"/>
  <c r="C8" i="24"/>
  <c r="B9" i="24"/>
  <c r="C9" i="24"/>
  <c r="B10" i="24"/>
  <c r="C10" i="24"/>
  <c r="B11" i="24"/>
  <c r="C11" i="24"/>
  <c r="B12" i="24"/>
  <c r="C12" i="24"/>
  <c r="B13" i="24"/>
  <c r="C13" i="24"/>
  <c r="B14" i="24"/>
  <c r="C14" i="24"/>
  <c r="B15" i="24"/>
  <c r="C15" i="24"/>
  <c r="B16" i="24"/>
  <c r="C16" i="24"/>
  <c r="B17" i="24"/>
  <c r="C17" i="24"/>
  <c r="B18" i="24"/>
  <c r="C18" i="24"/>
  <c r="B19" i="24"/>
  <c r="C19" i="24"/>
  <c r="B20" i="24"/>
  <c r="C20" i="24"/>
  <c r="B21" i="24"/>
  <c r="C21" i="24"/>
  <c r="B22" i="24"/>
  <c r="C22" i="24"/>
  <c r="B23" i="24"/>
  <c r="C23" i="24"/>
  <c r="B24" i="24"/>
  <c r="C24" i="24"/>
  <c r="B25" i="24"/>
  <c r="C25" i="24"/>
  <c r="B26" i="24"/>
  <c r="C26" i="24"/>
  <c r="B27" i="24"/>
  <c r="C27" i="24"/>
  <c r="B28" i="24"/>
  <c r="C28" i="24"/>
  <c r="B29" i="24"/>
  <c r="C29" i="24"/>
  <c r="B30" i="24"/>
  <c r="C30" i="24"/>
  <c r="B31" i="24"/>
  <c r="C31" i="24"/>
  <c r="B32" i="24"/>
  <c r="C32" i="24"/>
  <c r="B33" i="24"/>
  <c r="C33" i="24"/>
  <c r="B34" i="24"/>
  <c r="C34" i="24"/>
  <c r="B35" i="24"/>
  <c r="C35" i="24"/>
  <c r="B36" i="24"/>
  <c r="C36" i="24"/>
  <c r="B37" i="24"/>
  <c r="C37" i="24"/>
  <c r="B38" i="24"/>
  <c r="C38" i="24"/>
  <c r="B39" i="24"/>
  <c r="C39" i="24"/>
  <c r="B40" i="24"/>
  <c r="C40" i="24"/>
  <c r="B41" i="24"/>
  <c r="C41" i="24"/>
  <c r="B42" i="24"/>
  <c r="C42" i="24"/>
  <c r="B43" i="24"/>
  <c r="C43" i="24"/>
  <c r="B44" i="24"/>
  <c r="C44" i="24"/>
  <c r="B45" i="24"/>
  <c r="C45" i="24"/>
  <c r="B46" i="24"/>
  <c r="C46" i="24"/>
  <c r="B47" i="24"/>
  <c r="C47" i="24"/>
  <c r="B48" i="24"/>
  <c r="C48" i="24"/>
  <c r="B49" i="24"/>
  <c r="C49" i="24"/>
  <c r="B50" i="24"/>
  <c r="C50" i="24"/>
  <c r="B51" i="24"/>
  <c r="C51" i="24"/>
  <c r="B52" i="24"/>
  <c r="C52" i="24"/>
  <c r="B53" i="24"/>
  <c r="C53" i="24"/>
  <c r="B54" i="24"/>
  <c r="C54" i="24"/>
  <c r="B55" i="24"/>
  <c r="C55" i="24"/>
  <c r="B56" i="24"/>
  <c r="C56" i="24"/>
  <c r="B57" i="24"/>
  <c r="C57" i="24"/>
  <c r="B58" i="24"/>
  <c r="C58" i="24"/>
  <c r="B59" i="24"/>
  <c r="C59" i="24"/>
  <c r="B60" i="24"/>
  <c r="C60" i="24"/>
  <c r="B61" i="24"/>
  <c r="C61" i="24"/>
  <c r="B62" i="24"/>
  <c r="C62" i="24"/>
  <c r="B63" i="24"/>
  <c r="C63" i="24"/>
  <c r="B64" i="24"/>
  <c r="C64" i="24"/>
  <c r="B65" i="24"/>
  <c r="C65" i="24"/>
  <c r="B66" i="24"/>
  <c r="C66" i="24"/>
  <c r="B67" i="24"/>
  <c r="C67" i="24"/>
  <c r="B68" i="24"/>
  <c r="C68" i="24"/>
  <c r="B69" i="24"/>
  <c r="C69" i="24"/>
  <c r="B70" i="24"/>
  <c r="C70" i="24"/>
  <c r="B71" i="24"/>
  <c r="C71" i="24"/>
  <c r="B72" i="24"/>
  <c r="C72" i="24"/>
  <c r="B73" i="24"/>
  <c r="C73" i="24"/>
  <c r="B74" i="24"/>
  <c r="C74" i="24"/>
  <c r="B75" i="24"/>
  <c r="C75" i="24"/>
  <c r="B76" i="24"/>
  <c r="C76" i="24"/>
  <c r="B77" i="24"/>
  <c r="C77" i="24"/>
  <c r="B78" i="24"/>
  <c r="C78" i="24"/>
  <c r="B79" i="24"/>
  <c r="C79" i="24"/>
  <c r="B80" i="24"/>
  <c r="C80" i="24"/>
  <c r="B81" i="24"/>
  <c r="C81" i="24"/>
  <c r="B82" i="24"/>
  <c r="C82" i="24"/>
  <c r="B83" i="24"/>
  <c r="C83" i="24"/>
  <c r="B84" i="24"/>
  <c r="C84" i="24"/>
  <c r="B85" i="24"/>
  <c r="C85" i="24"/>
  <c r="B86" i="24"/>
  <c r="C86" i="24"/>
  <c r="B87" i="24"/>
  <c r="C87" i="24"/>
  <c r="B88" i="24"/>
  <c r="C88" i="24"/>
  <c r="B89" i="24"/>
  <c r="C89" i="24"/>
  <c r="B90" i="24"/>
  <c r="C90" i="24"/>
  <c r="B91" i="24"/>
  <c r="C91" i="24"/>
  <c r="B92" i="24"/>
  <c r="C92" i="24"/>
  <c r="B93" i="24"/>
  <c r="C93" i="24"/>
  <c r="B94" i="24"/>
  <c r="C94" i="24"/>
  <c r="B95" i="24"/>
  <c r="C95" i="24"/>
  <c r="B96" i="24"/>
  <c r="C96" i="24"/>
  <c r="B97" i="24"/>
  <c r="C97" i="24"/>
  <c r="B98" i="24"/>
  <c r="C98" i="24"/>
  <c r="B99" i="24"/>
  <c r="C99" i="24"/>
  <c r="B100" i="24"/>
  <c r="C100" i="24"/>
  <c r="B101" i="24"/>
  <c r="C101" i="24"/>
  <c r="B102" i="24"/>
  <c r="C102" i="24"/>
  <c r="B103" i="24"/>
  <c r="C103" i="24"/>
  <c r="B104" i="24"/>
  <c r="C104" i="24"/>
  <c r="B105" i="24"/>
  <c r="C105" i="24"/>
  <c r="B106" i="24"/>
  <c r="C106" i="24"/>
  <c r="B107" i="24"/>
  <c r="C107" i="24"/>
  <c r="B108" i="24"/>
  <c r="C108" i="24"/>
  <c r="B109" i="24"/>
  <c r="C109" i="24"/>
  <c r="B110" i="24"/>
  <c r="C110" i="24"/>
  <c r="B111" i="24"/>
  <c r="C111" i="24"/>
  <c r="B112" i="24"/>
  <c r="C112" i="24"/>
  <c r="B113" i="24"/>
  <c r="C113" i="24"/>
  <c r="B114" i="24"/>
  <c r="C114" i="24"/>
  <c r="B115" i="24"/>
  <c r="C115" i="24"/>
  <c r="B116" i="24"/>
  <c r="C116" i="24"/>
  <c r="B117" i="24"/>
  <c r="C117" i="24"/>
  <c r="B118" i="24"/>
  <c r="C118" i="24"/>
  <c r="B119" i="24"/>
  <c r="C119" i="24"/>
  <c r="B120" i="24"/>
  <c r="C120" i="24"/>
  <c r="B121" i="24"/>
  <c r="C121" i="24"/>
  <c r="B122" i="24"/>
  <c r="C122" i="24"/>
  <c r="B123" i="24"/>
  <c r="C123" i="24"/>
  <c r="B124" i="24"/>
  <c r="C124" i="24"/>
  <c r="B125" i="24"/>
  <c r="C125" i="24"/>
  <c r="B126" i="24"/>
  <c r="C126" i="24"/>
  <c r="B127" i="24"/>
  <c r="C127" i="24"/>
  <c r="B128" i="24"/>
  <c r="C128" i="24"/>
  <c r="B129" i="24"/>
  <c r="C129" i="24"/>
  <c r="B130" i="24"/>
  <c r="C130" i="24"/>
  <c r="B131" i="24"/>
  <c r="C131" i="24"/>
  <c r="B132" i="24"/>
  <c r="C132" i="24"/>
  <c r="B133" i="24"/>
  <c r="C133" i="24"/>
  <c r="B134" i="24"/>
  <c r="C134" i="24"/>
  <c r="B135" i="24"/>
  <c r="C135" i="24"/>
  <c r="B136" i="24"/>
  <c r="C136" i="24"/>
  <c r="B137" i="24"/>
  <c r="C137" i="24"/>
  <c r="B138" i="24"/>
  <c r="C138" i="24"/>
  <c r="B139" i="24"/>
  <c r="C139" i="24"/>
  <c r="B140" i="24"/>
  <c r="C140" i="24"/>
  <c r="B141" i="24"/>
  <c r="C141" i="24"/>
  <c r="B142" i="24"/>
  <c r="C142" i="24"/>
  <c r="B143" i="24"/>
  <c r="C143" i="24"/>
  <c r="B144" i="24"/>
  <c r="C144" i="24"/>
  <c r="B145" i="24"/>
  <c r="C145" i="24"/>
  <c r="B146" i="24"/>
  <c r="C146" i="24"/>
  <c r="B147" i="24"/>
  <c r="C147" i="24"/>
  <c r="B148" i="24"/>
  <c r="C148" i="24"/>
  <c r="B149" i="24"/>
  <c r="C149" i="24"/>
  <c r="B150" i="24"/>
  <c r="C150" i="24"/>
  <c r="B151" i="24"/>
  <c r="C151" i="24"/>
  <c r="B152" i="24"/>
  <c r="C152" i="24"/>
  <c r="B153" i="24"/>
  <c r="C153" i="24"/>
  <c r="B154" i="24"/>
  <c r="C154" i="24"/>
  <c r="B155" i="24"/>
  <c r="C155" i="24"/>
  <c r="B156" i="24"/>
  <c r="C156" i="24"/>
  <c r="B157" i="24"/>
  <c r="C157" i="24"/>
  <c r="B158" i="24"/>
  <c r="C158" i="24"/>
  <c r="B159" i="24"/>
  <c r="C159" i="24"/>
  <c r="B160" i="24"/>
  <c r="C160" i="24"/>
  <c r="B161" i="24"/>
  <c r="C161" i="24"/>
  <c r="B162" i="24"/>
  <c r="C162" i="24"/>
  <c r="A83" i="14" l="1" a="1"/>
  <c r="A83" i="14" s="1"/>
  <c r="A84" i="14" s="1" a="1"/>
  <c r="A84" i="14" s="1"/>
  <c r="A85" i="14" s="1" a="1"/>
  <c r="A85" i="14" s="1"/>
  <c r="A86" i="14" s="1" a="1"/>
  <c r="A86" i="14" s="1"/>
  <c r="A87" i="14" s="1" a="1"/>
  <c r="A87" i="14" s="1"/>
  <c r="A88" i="14" s="1" a="1"/>
  <c r="A88" i="14" s="1"/>
  <c r="A89" i="14" s="1" a="1"/>
  <c r="A89" i="14" s="1"/>
  <c r="A90" i="14" s="1" a="1"/>
  <c r="A90" i="14" s="1"/>
  <c r="A91" i="14" s="1" a="1"/>
  <c r="A91" i="14" s="1"/>
  <c r="A92" i="14" s="1" a="1"/>
  <c r="A92" i="14" s="1"/>
  <c r="A93" i="14" s="1" a="1"/>
  <c r="A93" i="14" s="1"/>
  <c r="A94" i="14" s="1" a="1"/>
  <c r="A94" i="14" s="1"/>
  <c r="A95" i="14" s="1" a="1"/>
  <c r="A95" i="14" s="1"/>
  <c r="A96" i="14" s="1" a="1"/>
  <c r="A96" i="14" s="1"/>
  <c r="A97" i="14" s="1" a="1"/>
  <c r="A97" i="14" s="1"/>
  <c r="A98" i="14" s="1" a="1"/>
  <c r="A98" i="14" s="1"/>
  <c r="A99" i="14" s="1" a="1"/>
  <c r="A99" i="14" s="1"/>
  <c r="A100" i="14" s="1" a="1"/>
  <c r="A100" i="14" s="1"/>
  <c r="A101" i="14" s="1" a="1"/>
  <c r="A101" i="14" s="1"/>
  <c r="A102" i="14" s="1" a="1"/>
  <c r="A102" i="14" s="1"/>
  <c r="A103" i="14" s="1" a="1"/>
  <c r="A103" i="14" s="1"/>
  <c r="A104" i="14" s="1" a="1"/>
  <c r="A104" i="14" s="1"/>
  <c r="A105" i="14" s="1" a="1"/>
  <c r="A105" i="14" s="1"/>
  <c r="A106" i="14" s="1" a="1"/>
  <c r="A106" i="14" s="1"/>
  <c r="A107" i="14" s="1" a="1"/>
  <c r="A107" i="14" s="1"/>
  <c r="A108" i="14" s="1" a="1"/>
  <c r="A108" i="14" s="1"/>
  <c r="A109" i="14" s="1" a="1"/>
  <c r="A109" i="14" s="1"/>
  <c r="A110" i="14" s="1" a="1"/>
  <c r="A110" i="14" s="1"/>
  <c r="A111" i="14" s="1" a="1"/>
  <c r="A111" i="14" s="1"/>
  <c r="A112" i="14" s="1" a="1"/>
  <c r="A112" i="14" s="1"/>
  <c r="A113" i="14" s="1" a="1"/>
  <c r="A113" i="14" s="1"/>
  <c r="A114" i="14" s="1" a="1"/>
  <c r="A114" i="14" s="1"/>
  <c r="A115" i="14" s="1" a="1"/>
  <c r="A115" i="14" s="1"/>
  <c r="A116" i="14" s="1" a="1"/>
  <c r="A116" i="14" s="1"/>
  <c r="A117" i="14" s="1" a="1"/>
  <c r="A117" i="14" s="1"/>
  <c r="A118" i="14" s="1" a="1"/>
  <c r="A118" i="14" s="1"/>
  <c r="A119" i="14" s="1" a="1"/>
  <c r="A119" i="14" s="1"/>
  <c r="A120" i="14" s="1" a="1"/>
  <c r="A120" i="14" s="1"/>
  <c r="A121" i="14" s="1" a="1"/>
  <c r="A121" i="14" s="1"/>
  <c r="A122" i="14" s="1" a="1"/>
  <c r="A122" i="14" s="1"/>
  <c r="A123" i="14" s="1" a="1"/>
  <c r="A123" i="14" s="1"/>
  <c r="A124" i="14" s="1" a="1"/>
  <c r="A124" i="14" s="1"/>
  <c r="A125" i="14" s="1" a="1"/>
  <c r="A125" i="14" s="1"/>
  <c r="A126" i="14" s="1" a="1"/>
  <c r="A126" i="14" s="1"/>
  <c r="A127" i="14" s="1" a="1"/>
  <c r="A127" i="14" s="1"/>
  <c r="A128" i="14" s="1" a="1"/>
  <c r="A128" i="14" s="1"/>
  <c r="A129" i="14" s="1" a="1"/>
  <c r="A129" i="14" s="1"/>
  <c r="A130" i="14" s="1" a="1"/>
  <c r="A130" i="14" s="1"/>
  <c r="A131" i="14" s="1" a="1"/>
  <c r="A131" i="14" s="1"/>
  <c r="A132" i="14" s="1" a="1"/>
  <c r="A132" i="14" s="1"/>
  <c r="A133" i="14" s="1" a="1"/>
  <c r="A133" i="14" s="1"/>
  <c r="A134" i="14" s="1" a="1"/>
  <c r="A134" i="14" s="1"/>
  <c r="A135" i="14" s="1" a="1"/>
  <c r="A135" i="14" s="1"/>
  <c r="A136" i="14" s="1" a="1"/>
  <c r="A136" i="14" s="1"/>
  <c r="A137" i="14" s="1" a="1"/>
  <c r="A137" i="14" s="1"/>
  <c r="A138" i="14" s="1" a="1"/>
  <c r="A138" i="14" s="1"/>
  <c r="A139" i="14" s="1" a="1"/>
  <c r="A139" i="14" s="1"/>
  <c r="A140" i="14" s="1" a="1"/>
  <c r="A140" i="14" s="1"/>
  <c r="A141" i="14" s="1" a="1"/>
  <c r="A141" i="14" s="1"/>
  <c r="A142" i="14" s="1" a="1"/>
  <c r="A142" i="14" s="1"/>
  <c r="A143" i="14" s="1" a="1"/>
  <c r="A143" i="14" s="1"/>
  <c r="A144" i="14" s="1" a="1"/>
  <c r="A144" i="14" s="1"/>
  <c r="A145" i="14" s="1" a="1"/>
  <c r="A145" i="14" s="1"/>
  <c r="A146" i="14" s="1" a="1"/>
  <c r="A146" i="14" s="1"/>
  <c r="A147" i="14" s="1" a="1"/>
  <c r="A147" i="14" s="1"/>
  <c r="A148" i="14" s="1" a="1"/>
  <c r="A148" i="14" s="1"/>
  <c r="A149" i="14" s="1" a="1"/>
  <c r="A149" i="14" s="1"/>
  <c r="A150" i="14" s="1" a="1"/>
  <c r="A150" i="14" s="1"/>
  <c r="A151" i="14" s="1" a="1"/>
  <c r="A151" i="14" s="1"/>
  <c r="A152" i="14" s="1" a="1"/>
  <c r="A152" i="14" s="1"/>
  <c r="A153" i="14" s="1" a="1"/>
  <c r="A153" i="14" s="1"/>
  <c r="A154" i="14" s="1" a="1"/>
  <c r="A154" i="14" s="1"/>
  <c r="A155" i="14" s="1" a="1"/>
  <c r="A155" i="14" s="1"/>
  <c r="A156" i="14" s="1" a="1"/>
  <c r="A156" i="14" s="1"/>
  <c r="A157" i="14" s="1" a="1"/>
  <c r="A157" i="14" s="1"/>
  <c r="A158" i="14" s="1" a="1"/>
  <c r="A158" i="14" s="1"/>
  <c r="A159" i="14" s="1" a="1"/>
  <c r="A159" i="14" s="1"/>
  <c r="A160" i="14" s="1" a="1"/>
  <c r="A160" i="14" s="1"/>
  <c r="A161" i="14" s="1" a="1"/>
  <c r="A161" i="14" s="1"/>
  <c r="A162" i="14" s="1" a="1"/>
  <c r="A162" i="14" s="1"/>
  <c r="A163" i="14" s="1" a="1"/>
  <c r="A163" i="14" s="1"/>
  <c r="A164" i="14" s="1" a="1"/>
  <c r="A164" i="14" s="1"/>
  <c r="A165" i="14" s="1" a="1"/>
  <c r="A165" i="14" s="1"/>
  <c r="A166" i="14" s="1" a="1"/>
  <c r="A166" i="14" s="1"/>
  <c r="A167" i="14" s="1" a="1"/>
  <c r="A167" i="14" s="1"/>
  <c r="A168" i="14" s="1" a="1"/>
  <c r="A168" i="14" s="1"/>
  <c r="A169" i="14" s="1" a="1"/>
  <c r="A169" i="14" s="1"/>
  <c r="A170" i="14" s="1" a="1"/>
  <c r="A170" i="14" s="1"/>
  <c r="A171" i="14" s="1" a="1"/>
  <c r="A171" i="14" s="1"/>
  <c r="A172" i="14" s="1" a="1"/>
  <c r="A172" i="14" s="1"/>
  <c r="A173" i="14" s="1" a="1"/>
  <c r="A173" i="14" s="1"/>
  <c r="A174" i="14" s="1" a="1"/>
  <c r="A174" i="14" s="1"/>
  <c r="A175" i="14" s="1" a="1"/>
  <c r="A175" i="14" s="1"/>
  <c r="A176" i="14" s="1" a="1"/>
  <c r="A176" i="14" s="1"/>
  <c r="A177" i="14" s="1" a="1"/>
  <c r="A177" i="14" s="1"/>
  <c r="A178" i="14" s="1" a="1"/>
  <c r="A178" i="14" s="1"/>
  <c r="A179" i="14" s="1" a="1"/>
  <c r="A179" i="14" s="1"/>
  <c r="A180" i="14" s="1" a="1"/>
  <c r="A180" i="14" s="1"/>
  <c r="A181" i="14" s="1" a="1"/>
  <c r="A181" i="14" s="1"/>
  <c r="A182" i="14" s="1" a="1"/>
  <c r="A182" i="14" s="1"/>
  <c r="A183" i="14" s="1" a="1"/>
  <c r="A183" i="14" s="1"/>
  <c r="A184" i="14" s="1" a="1"/>
  <c r="A184" i="14" s="1"/>
  <c r="A185" i="14" s="1" a="1"/>
  <c r="A185" i="14" s="1"/>
  <c r="A186" i="14" s="1" a="1"/>
  <c r="A186" i="14" s="1"/>
  <c r="A187" i="14" s="1" a="1"/>
  <c r="A187" i="14" s="1"/>
  <c r="A188" i="14" s="1" a="1"/>
  <c r="A188" i="14" s="1"/>
  <c r="A189" i="14" s="1" a="1"/>
  <c r="A189" i="14" s="1"/>
  <c r="A190" i="14" s="1" a="1"/>
  <c r="A190" i="14" s="1"/>
  <c r="A191" i="14" s="1" a="1"/>
  <c r="A191" i="14" s="1"/>
  <c r="A192" i="14" s="1" a="1"/>
  <c r="A192" i="14" s="1"/>
  <c r="A193" i="14" s="1" a="1"/>
  <c r="A193" i="14" s="1"/>
  <c r="A194" i="14" s="1" a="1"/>
  <c r="A194" i="14" s="1"/>
  <c r="A195" i="14" s="1" a="1"/>
  <c r="A195" i="14" s="1"/>
  <c r="A196" i="14" s="1" a="1"/>
  <c r="A196" i="14" s="1"/>
  <c r="A197" i="14" s="1" a="1"/>
  <c r="A197" i="14" s="1"/>
  <c r="A198" i="14" s="1" a="1"/>
  <c r="A198" i="14" s="1"/>
  <c r="A199" i="14" s="1" a="1"/>
  <c r="A199" i="14" s="1"/>
  <c r="A200" i="14" s="1" a="1"/>
  <c r="A200" i="14" s="1"/>
  <c r="A201" i="14" s="1" a="1"/>
  <c r="A201" i="14" s="1"/>
  <c r="A202" i="14" s="1" a="1"/>
  <c r="A202" i="14" s="1"/>
  <c r="A203" i="14" s="1" a="1"/>
  <c r="A203" i="14" s="1"/>
  <c r="A204" i="14" s="1" a="1"/>
  <c r="A204" i="14" s="1"/>
  <c r="A205" i="14" s="1" a="1"/>
  <c r="A205" i="14" s="1"/>
  <c r="A206" i="14" s="1" a="1"/>
  <c r="A206" i="14" s="1"/>
  <c r="A207" i="14" s="1" a="1"/>
  <c r="A207" i="14" s="1"/>
  <c r="A208" i="14" s="1" a="1"/>
  <c r="A208" i="14" s="1"/>
  <c r="A209" i="14" s="1" a="1"/>
  <c r="A209" i="14" s="1"/>
  <c r="A210" i="14" s="1" a="1"/>
  <c r="A210" i="14" s="1"/>
  <c r="A211" i="14" s="1" a="1"/>
  <c r="A211" i="14" s="1"/>
  <c r="A212" i="14" s="1" a="1"/>
  <c r="A212" i="14" s="1"/>
  <c r="A213" i="14" s="1" a="1"/>
  <c r="A213" i="14" s="1"/>
  <c r="A214" i="14" s="1" a="1"/>
  <c r="A214" i="14" s="1"/>
  <c r="A215" i="14" s="1" a="1"/>
  <c r="A215" i="14" s="1"/>
  <c r="A216" i="14" s="1" a="1"/>
  <c r="A216" i="14" s="1"/>
  <c r="A217" i="14" s="1" a="1"/>
  <c r="A217" i="14" s="1"/>
  <c r="A218" i="14" s="1" a="1"/>
  <c r="A218" i="14" s="1"/>
  <c r="A219" i="14" s="1" a="1"/>
  <c r="A219" i="14" s="1"/>
  <c r="A220" i="14" s="1" a="1"/>
  <c r="A220" i="14" s="1"/>
  <c r="A221" i="14" s="1" a="1"/>
  <c r="A221" i="14" s="1"/>
  <c r="A222" i="14" s="1" a="1"/>
  <c r="A222" i="14" s="1"/>
  <c r="A223" i="14" s="1" a="1"/>
  <c r="A223" i="14" s="1"/>
  <c r="A224" i="14" s="1" a="1"/>
  <c r="A224" i="14" s="1"/>
  <c r="A225" i="14" s="1" a="1"/>
  <c r="A225" i="14" s="1"/>
  <c r="A226" i="14" s="1" a="1"/>
  <c r="A226" i="14" s="1"/>
  <c r="A227" i="14" s="1" a="1"/>
  <c r="A227" i="14" s="1"/>
  <c r="A228" i="14" s="1" a="1"/>
  <c r="A228" i="14" s="1"/>
  <c r="A229" i="14" s="1" a="1"/>
  <c r="A229" i="14" s="1"/>
  <c r="A230" i="14" s="1" a="1"/>
  <c r="A230" i="14" s="1"/>
  <c r="A231" i="14" s="1" a="1"/>
  <c r="A231" i="14" s="1"/>
  <c r="A232" i="14" s="1" a="1"/>
  <c r="A232" i="14" s="1"/>
  <c r="A233" i="14" s="1" a="1"/>
  <c r="A233" i="14" s="1"/>
  <c r="A234" i="14" s="1" a="1"/>
  <c r="A234" i="14" s="1"/>
  <c r="A235" i="14" s="1" a="1"/>
  <c r="A235" i="14" s="1"/>
  <c r="A236" i="14" s="1" a="1"/>
  <c r="A236" i="14" s="1"/>
  <c r="A237" i="14" s="1" a="1"/>
  <c r="A237" i="14" s="1"/>
  <c r="A238" i="14" s="1" a="1"/>
  <c r="A238" i="14" s="1"/>
  <c r="A239" i="14" s="1" a="1"/>
  <c r="A239" i="14" s="1"/>
  <c r="A240" i="14" s="1" a="1"/>
  <c r="A240" i="14" s="1"/>
  <c r="A241" i="14" s="1" a="1"/>
  <c r="A241" i="14" s="1"/>
  <c r="A242" i="14" s="1" a="1"/>
  <c r="A242" i="14" s="1"/>
  <c r="A243" i="14" s="1" a="1"/>
  <c r="A243" i="14" s="1"/>
  <c r="A244" i="14" s="1" a="1"/>
  <c r="A244" i="14" s="1"/>
  <c r="A245" i="14" s="1" a="1"/>
  <c r="A245" i="14" s="1"/>
  <c r="A246" i="14" s="1" a="1"/>
  <c r="A246" i="14" s="1"/>
  <c r="A247" i="14" s="1" a="1"/>
  <c r="A247" i="14" s="1"/>
  <c r="A248" i="14" s="1" a="1"/>
  <c r="A248" i="14" s="1"/>
  <c r="A249" i="14" s="1" a="1"/>
  <c r="A249" i="14" s="1"/>
  <c r="A250" i="14" s="1" a="1"/>
  <c r="A250" i="14" s="1"/>
  <c r="A251" i="14" s="1" a="1"/>
  <c r="A251" i="14" s="1"/>
  <c r="A252" i="14" s="1" a="1"/>
  <c r="A252" i="14" s="1"/>
  <c r="A253" i="14" s="1" a="1"/>
  <c r="A253" i="14" s="1"/>
  <c r="A254" i="14" s="1" a="1"/>
  <c r="A254" i="14" s="1"/>
  <c r="B82" i="14"/>
  <c r="C5" i="24"/>
  <c r="B5" i="24"/>
  <c r="A2" i="27" l="1"/>
  <c r="A2" i="14" l="1"/>
  <c r="A2" i="13"/>
  <c r="A2" i="12" l="1"/>
  <c r="B109" i="13" s="1"/>
  <c r="B37" i="27"/>
  <c r="B36" i="27"/>
  <c r="B35" i="27"/>
  <c r="B34" i="27"/>
  <c r="B33" i="27"/>
  <c r="B32" i="27"/>
  <c r="B31" i="27"/>
  <c r="B30" i="27"/>
  <c r="B29" i="27"/>
  <c r="B23" i="27"/>
  <c r="B18" i="27"/>
  <c r="B13" i="27"/>
  <c r="B12" i="27"/>
  <c r="B7" i="27"/>
  <c r="A2" i="26"/>
  <c r="E107" i="13" l="1"/>
  <c r="F107" i="13"/>
  <c r="G107" i="13"/>
  <c r="H107" i="13"/>
  <c r="B107" i="13"/>
  <c r="G108" i="13"/>
  <c r="H108" i="13"/>
  <c r="B108" i="13"/>
  <c r="E108" i="13"/>
  <c r="F108" i="13"/>
  <c r="E109" i="13"/>
  <c r="F109" i="13"/>
  <c r="G109" i="13"/>
  <c r="H109" i="13"/>
  <c r="A2" i="24"/>
  <c r="E12" i="15" l="1"/>
  <c r="D12" i="15"/>
  <c r="C12" i="15"/>
  <c r="B13" i="1" l="1"/>
  <c r="I14" i="15" l="1"/>
  <c r="H14" i="15"/>
  <c r="B2" i="15" l="1"/>
  <c r="A2" i="7"/>
  <c r="A18" i="8"/>
  <c r="A4" i="8"/>
  <c r="A3" i="6"/>
  <c r="A2" i="5"/>
  <c r="A2" i="4" l="1"/>
  <c r="A2" i="2" l="1"/>
  <c r="G10" i="15" s="1"/>
  <c r="I10" i="15" l="1"/>
  <c r="H10" i="15"/>
  <c r="B11" i="1"/>
  <c r="B9" i="1"/>
  <c r="H17" i="15" l="1"/>
  <c r="R9" i="15"/>
  <c r="S9" i="15"/>
  <c r="T9" i="15"/>
  <c r="Q9" i="15"/>
  <c r="N9" i="15"/>
  <c r="O9" i="15"/>
  <c r="P9" i="15"/>
  <c r="M9" i="15"/>
  <c r="Q5" i="8" l="1"/>
  <c r="K5" i="8"/>
  <c r="L5" i="8"/>
  <c r="M5" i="8"/>
  <c r="N5" i="8"/>
  <c r="O5" i="8"/>
  <c r="P5" i="8"/>
  <c r="J5" i="8"/>
  <c r="F4" i="14"/>
  <c r="G4" i="14"/>
  <c r="H4" i="14"/>
  <c r="E4" i="14"/>
  <c r="F4" i="13"/>
  <c r="G4" i="13"/>
  <c r="H4" i="13"/>
  <c r="E4" i="13"/>
  <c r="C14" i="15" l="1"/>
  <c r="F5" i="13" l="1"/>
  <c r="E5" i="13"/>
  <c r="G5" i="13"/>
  <c r="H5" i="13"/>
  <c r="H5" i="14"/>
  <c r="G5" i="14"/>
  <c r="F5" i="14"/>
  <c r="E5" i="14"/>
  <c r="D5" i="14"/>
  <c r="C5" i="14"/>
  <c r="D5" i="13"/>
  <c r="C5" i="13"/>
  <c r="B5" i="13"/>
  <c r="E6" i="13" l="1"/>
  <c r="F6" i="13"/>
  <c r="G6" i="13"/>
  <c r="H6" i="13"/>
  <c r="E6" i="14"/>
  <c r="F6" i="14"/>
  <c r="G6" i="14"/>
  <c r="H6" i="14"/>
  <c r="D6" i="14"/>
  <c r="B6" i="14"/>
  <c r="C6" i="14"/>
  <c r="B6" i="13"/>
  <c r="C6" i="13"/>
  <c r="D6" i="13"/>
  <c r="R13" i="15"/>
  <c r="R14" i="15" s="1"/>
  <c r="N14" i="15"/>
  <c r="O14" i="15"/>
  <c r="P14" i="15"/>
  <c r="Q14" i="15"/>
  <c r="S14" i="15"/>
  <c r="T14" i="15"/>
  <c r="M14" i="15"/>
  <c r="Q17" i="15"/>
  <c r="P17" i="15"/>
  <c r="O17" i="15"/>
  <c r="N17" i="15"/>
  <c r="M17" i="15"/>
  <c r="D14" i="15"/>
  <c r="E14" i="15"/>
  <c r="F14" i="15"/>
  <c r="H18" i="15" s="1"/>
  <c r="G14" i="15"/>
  <c r="E7" i="13" l="1"/>
  <c r="F7" i="13"/>
  <c r="G7" i="13"/>
  <c r="H7" i="13"/>
  <c r="E7" i="14"/>
  <c r="F7" i="14"/>
  <c r="G7" i="14"/>
  <c r="H7" i="14"/>
  <c r="C7" i="14"/>
  <c r="D7" i="14"/>
  <c r="B7" i="14"/>
  <c r="C7" i="13"/>
  <c r="D7" i="13"/>
  <c r="B7" i="13"/>
  <c r="S17" i="15"/>
  <c r="T18" i="15"/>
  <c r="R17" i="15"/>
  <c r="P18" i="15"/>
  <c r="M21" i="15"/>
  <c r="T17" i="15"/>
  <c r="M18" i="15"/>
  <c r="Q18" i="15"/>
  <c r="N18" i="15"/>
  <c r="S18" i="15"/>
  <c r="O18" i="15"/>
  <c r="R18" i="15"/>
  <c r="E8" i="13" l="1"/>
  <c r="F8" i="13"/>
  <c r="G8" i="13"/>
  <c r="H8" i="13"/>
  <c r="G8" i="14"/>
  <c r="E8" i="14"/>
  <c r="F8" i="14"/>
  <c r="H8" i="14"/>
  <c r="D8" i="14"/>
  <c r="B8" i="14"/>
  <c r="C8" i="14"/>
  <c r="B8" i="13"/>
  <c r="D8" i="13"/>
  <c r="C8" i="13"/>
  <c r="N21" i="15"/>
  <c r="M22" i="15"/>
  <c r="N22" i="15"/>
  <c r="E10" i="15"/>
  <c r="C10" i="15"/>
  <c r="C17" i="15" s="1"/>
  <c r="F10" i="15"/>
  <c r="D10" i="15"/>
  <c r="E9" i="13" l="1"/>
  <c r="F9" i="13"/>
  <c r="G9" i="13"/>
  <c r="H9" i="13"/>
  <c r="E9" i="14"/>
  <c r="H9" i="14"/>
  <c r="F9" i="14"/>
  <c r="G9" i="14"/>
  <c r="B9" i="14"/>
  <c r="C9" i="14"/>
  <c r="D9" i="14"/>
  <c r="B9" i="13"/>
  <c r="D9" i="13"/>
  <c r="C9" i="13"/>
  <c r="C18" i="15"/>
  <c r="G17" i="15"/>
  <c r="G18" i="15"/>
  <c r="D17" i="15"/>
  <c r="D18" i="15"/>
  <c r="E18" i="15"/>
  <c r="E17" i="15"/>
  <c r="F17" i="15"/>
  <c r="F18" i="15"/>
  <c r="I17" i="15"/>
  <c r="I18" i="15"/>
  <c r="G10" i="14" l="1"/>
  <c r="E10" i="14"/>
  <c r="F10" i="14"/>
  <c r="H10" i="14"/>
  <c r="B10" i="13"/>
  <c r="E10" i="13"/>
  <c r="F10" i="13"/>
  <c r="G10" i="13"/>
  <c r="H10" i="13"/>
  <c r="C21" i="15"/>
  <c r="C22" i="15"/>
  <c r="B10" i="14"/>
  <c r="C10" i="14"/>
  <c r="D10" i="14"/>
  <c r="C10" i="13"/>
  <c r="D10" i="13"/>
  <c r="D12" i="13" l="1"/>
  <c r="E11" i="13"/>
  <c r="F11" i="13"/>
  <c r="G11" i="13"/>
  <c r="H11" i="13"/>
  <c r="E11" i="14"/>
  <c r="H11" i="14"/>
  <c r="F11" i="14"/>
  <c r="G11" i="14"/>
  <c r="C11" i="14"/>
  <c r="D11" i="14"/>
  <c r="B11" i="14"/>
  <c r="B11" i="13"/>
  <c r="C11" i="13"/>
  <c r="D11" i="13"/>
  <c r="G12" i="14" l="1"/>
  <c r="E12" i="14"/>
  <c r="F12" i="14"/>
  <c r="H12" i="14"/>
  <c r="B12" i="13"/>
  <c r="B12" i="14"/>
  <c r="C12" i="13"/>
  <c r="D12" i="14"/>
  <c r="D13" i="13"/>
  <c r="C12" i="14"/>
  <c r="E12" i="13"/>
  <c r="F12" i="13"/>
  <c r="G12" i="13"/>
  <c r="H12" i="13"/>
  <c r="E13" i="14" l="1"/>
  <c r="H13" i="14"/>
  <c r="F13" i="14"/>
  <c r="G13" i="14"/>
  <c r="B14" i="13"/>
  <c r="B13" i="13"/>
  <c r="C13" i="13"/>
  <c r="B13" i="14"/>
  <c r="C14" i="14"/>
  <c r="D13" i="14"/>
  <c r="E13" i="13"/>
  <c r="F13" i="13"/>
  <c r="G13" i="13"/>
  <c r="H13" i="13"/>
  <c r="C13" i="14"/>
  <c r="B15" i="14" l="1"/>
  <c r="E14" i="13"/>
  <c r="F14" i="13"/>
  <c r="G14" i="13"/>
  <c r="H14" i="13"/>
  <c r="B14" i="14"/>
  <c r="D14" i="13"/>
  <c r="C14" i="13"/>
  <c r="D14" i="14"/>
  <c r="G14" i="14"/>
  <c r="F14" i="14"/>
  <c r="H14" i="14"/>
  <c r="E14" i="14"/>
  <c r="E15" i="13" l="1"/>
  <c r="F15" i="13"/>
  <c r="G15" i="13"/>
  <c r="H15" i="13"/>
  <c r="D15" i="14"/>
  <c r="C15" i="14"/>
  <c r="B15" i="13"/>
  <c r="B16" i="13"/>
  <c r="D15" i="13"/>
  <c r="C15" i="13"/>
  <c r="E15" i="14"/>
  <c r="H15" i="14"/>
  <c r="F15" i="14"/>
  <c r="G15" i="14"/>
  <c r="G16" i="14" l="1"/>
  <c r="E16" i="14"/>
  <c r="F16" i="14"/>
  <c r="H16" i="14"/>
  <c r="D16" i="14"/>
  <c r="C17" i="13"/>
  <c r="D16" i="13"/>
  <c r="C16" i="13"/>
  <c r="D17" i="14"/>
  <c r="C16" i="14"/>
  <c r="B16" i="14"/>
  <c r="E16" i="13"/>
  <c r="F16" i="13"/>
  <c r="G16" i="13"/>
  <c r="H16" i="13"/>
  <c r="B18" i="13" l="1"/>
  <c r="C18" i="14"/>
  <c r="C17" i="14"/>
  <c r="B17" i="14"/>
  <c r="E17" i="13"/>
  <c r="F17" i="13"/>
  <c r="G17" i="13"/>
  <c r="H17" i="13"/>
  <c r="D17" i="13"/>
  <c r="B17" i="13"/>
  <c r="E17" i="14"/>
  <c r="H17" i="14"/>
  <c r="G17" i="14"/>
  <c r="F17" i="14"/>
  <c r="D18" i="14" l="1"/>
  <c r="B18" i="14"/>
  <c r="D19" i="13"/>
  <c r="D18" i="13"/>
  <c r="C18" i="13"/>
  <c r="G18" i="14"/>
  <c r="E18" i="14"/>
  <c r="F18" i="14"/>
  <c r="H18" i="14"/>
  <c r="E18" i="13"/>
  <c r="F18" i="13"/>
  <c r="G18" i="13"/>
  <c r="H18" i="13"/>
  <c r="G20" i="14" l="1"/>
  <c r="H20" i="14"/>
  <c r="E20" i="14"/>
  <c r="F20" i="14"/>
  <c r="D20" i="13"/>
  <c r="E19" i="13"/>
  <c r="F19" i="13"/>
  <c r="G19" i="13"/>
  <c r="H19" i="13"/>
  <c r="E19" i="14"/>
  <c r="H19" i="14"/>
  <c r="F19" i="14"/>
  <c r="G19" i="14"/>
  <c r="C19" i="14"/>
  <c r="C19" i="13"/>
  <c r="B19" i="14"/>
  <c r="B19" i="13"/>
  <c r="D19" i="14"/>
  <c r="D20" i="14"/>
  <c r="B20" i="14"/>
  <c r="C20" i="14"/>
  <c r="C20" i="13" l="1"/>
  <c r="E20" i="13"/>
  <c r="F20" i="13"/>
  <c r="G20" i="13"/>
  <c r="H20" i="13"/>
  <c r="E21" i="14"/>
  <c r="H21" i="14"/>
  <c r="F21" i="14"/>
  <c r="G21" i="14"/>
  <c r="B20" i="13"/>
  <c r="B21" i="14"/>
  <c r="C21" i="14"/>
  <c r="D21" i="14"/>
  <c r="E22" i="13" l="1"/>
  <c r="F22" i="13"/>
  <c r="G22" i="13"/>
  <c r="H22" i="13"/>
  <c r="B21" i="13"/>
  <c r="G22" i="14"/>
  <c r="E22" i="14"/>
  <c r="F22" i="14"/>
  <c r="H22" i="14"/>
  <c r="E21" i="13"/>
  <c r="F21" i="13"/>
  <c r="G21" i="13"/>
  <c r="H21" i="13"/>
  <c r="C21" i="13"/>
  <c r="D21" i="13"/>
  <c r="B22" i="14"/>
  <c r="C22" i="14"/>
  <c r="D22" i="14"/>
  <c r="C22" i="13"/>
  <c r="D22" i="13"/>
  <c r="B22" i="13"/>
  <c r="E23" i="14" l="1"/>
  <c r="H23" i="14"/>
  <c r="F23" i="14"/>
  <c r="G23" i="14"/>
  <c r="E23" i="13"/>
  <c r="F23" i="13"/>
  <c r="G23" i="13"/>
  <c r="H23" i="13"/>
  <c r="C23" i="14"/>
  <c r="D23" i="14"/>
  <c r="B23" i="14"/>
  <c r="B23" i="13"/>
  <c r="C23" i="13"/>
  <c r="D23" i="13"/>
  <c r="B25" i="13" l="1"/>
  <c r="E24" i="13"/>
  <c r="F24" i="13"/>
  <c r="G24" i="13"/>
  <c r="H24" i="13"/>
  <c r="G24" i="14"/>
  <c r="E24" i="14"/>
  <c r="F24" i="14"/>
  <c r="H24" i="14"/>
  <c r="D24" i="14"/>
  <c r="B24" i="14"/>
  <c r="C24" i="14"/>
  <c r="C24" i="13"/>
  <c r="D24" i="13"/>
  <c r="B24" i="13"/>
  <c r="D25" i="13" l="1"/>
  <c r="C25" i="13"/>
  <c r="D26" i="13"/>
  <c r="E25" i="14"/>
  <c r="H25" i="14"/>
  <c r="F25" i="14"/>
  <c r="G25" i="14"/>
  <c r="E25" i="13"/>
  <c r="F25" i="13"/>
  <c r="G25" i="13"/>
  <c r="H25" i="13"/>
  <c r="B25" i="14"/>
  <c r="C25" i="14"/>
  <c r="D25" i="14"/>
  <c r="B26" i="13" l="1"/>
  <c r="G26" i="14"/>
  <c r="E26" i="14"/>
  <c r="F26" i="14"/>
  <c r="H26" i="14"/>
  <c r="C26" i="13"/>
  <c r="E26" i="13"/>
  <c r="F26" i="13"/>
  <c r="G26" i="13"/>
  <c r="H26" i="13"/>
  <c r="C27" i="13"/>
  <c r="B26" i="14"/>
  <c r="C26" i="14"/>
  <c r="D26" i="14"/>
  <c r="E27" i="14" l="1"/>
  <c r="H27" i="14"/>
  <c r="F27" i="14"/>
  <c r="G27" i="14"/>
  <c r="D27" i="13"/>
  <c r="B27" i="13"/>
  <c r="E27" i="13"/>
  <c r="F27" i="13"/>
  <c r="G27" i="13"/>
  <c r="H27" i="13"/>
  <c r="D28" i="13"/>
  <c r="C27" i="14"/>
  <c r="D27" i="14"/>
  <c r="B27" i="14"/>
  <c r="D29" i="13" l="1"/>
  <c r="B28" i="13"/>
  <c r="C28" i="13"/>
  <c r="G28" i="14"/>
  <c r="E28" i="14"/>
  <c r="F28" i="14"/>
  <c r="H28" i="14"/>
  <c r="E28" i="13"/>
  <c r="F28" i="13"/>
  <c r="G28" i="13"/>
  <c r="H28" i="13"/>
  <c r="D28" i="14"/>
  <c r="B28" i="14"/>
  <c r="C28" i="14"/>
  <c r="B29" i="13" l="1"/>
  <c r="E29" i="14"/>
  <c r="H29" i="14"/>
  <c r="F29" i="14"/>
  <c r="G29" i="14"/>
  <c r="C29" i="13"/>
  <c r="C30" i="13"/>
  <c r="E29" i="13"/>
  <c r="F29" i="13"/>
  <c r="G29" i="13"/>
  <c r="H29" i="13"/>
  <c r="B29" i="14"/>
  <c r="C29" i="14"/>
  <c r="D29" i="14"/>
  <c r="G30" i="14" l="1"/>
  <c r="F30" i="14"/>
  <c r="H30" i="14"/>
  <c r="E30" i="14"/>
  <c r="E30" i="13"/>
  <c r="F30" i="13"/>
  <c r="G30" i="13"/>
  <c r="H30" i="13"/>
  <c r="B30" i="13"/>
  <c r="D30" i="13"/>
  <c r="B30" i="14"/>
  <c r="C30" i="14"/>
  <c r="D30" i="14"/>
  <c r="E32" i="13" l="1"/>
  <c r="F32" i="13"/>
  <c r="G32" i="13"/>
  <c r="H32" i="13"/>
  <c r="E31" i="14"/>
  <c r="H31" i="14"/>
  <c r="F31" i="14"/>
  <c r="G31" i="14"/>
  <c r="B31" i="13"/>
  <c r="D31" i="13"/>
  <c r="C31" i="13"/>
  <c r="E31" i="13"/>
  <c r="F31" i="13"/>
  <c r="G31" i="13"/>
  <c r="H31" i="13"/>
  <c r="C31" i="14"/>
  <c r="D31" i="14"/>
  <c r="B31" i="14"/>
  <c r="C32" i="13"/>
  <c r="D32" i="13"/>
  <c r="B32" i="13"/>
  <c r="E33" i="13" l="1"/>
  <c r="F33" i="13"/>
  <c r="G33" i="13"/>
  <c r="H33" i="13"/>
  <c r="G32" i="14"/>
  <c r="E32" i="14"/>
  <c r="F32" i="14"/>
  <c r="H32" i="14"/>
  <c r="D32" i="14"/>
  <c r="B32" i="14"/>
  <c r="C32" i="14"/>
  <c r="B33" i="13"/>
  <c r="C33" i="13"/>
  <c r="D33" i="13"/>
  <c r="E34" i="13" l="1"/>
  <c r="F34" i="13"/>
  <c r="G34" i="13"/>
  <c r="H34" i="13"/>
  <c r="E33" i="14"/>
  <c r="H33" i="14"/>
  <c r="G33" i="14"/>
  <c r="F33" i="14"/>
  <c r="B33" i="14"/>
  <c r="C33" i="14"/>
  <c r="D33" i="14"/>
  <c r="C34" i="13"/>
  <c r="D34" i="13"/>
  <c r="B34" i="13"/>
  <c r="E35" i="13" l="1"/>
  <c r="F35" i="13"/>
  <c r="G35" i="13"/>
  <c r="H35" i="13"/>
  <c r="G34" i="14"/>
  <c r="E34" i="14"/>
  <c r="F34" i="14"/>
  <c r="H34" i="14"/>
  <c r="B34" i="14"/>
  <c r="C34" i="14"/>
  <c r="D34" i="14"/>
  <c r="B35" i="13"/>
  <c r="C35" i="13"/>
  <c r="D35" i="13"/>
  <c r="E36" i="13" l="1"/>
  <c r="F36" i="13"/>
  <c r="G36" i="13"/>
  <c r="H36" i="13"/>
  <c r="E35" i="14"/>
  <c r="H35" i="14"/>
  <c r="F35" i="14"/>
  <c r="G35" i="14"/>
  <c r="C35" i="14"/>
  <c r="D35" i="14"/>
  <c r="B35" i="14"/>
  <c r="D36" i="13"/>
  <c r="C36" i="13"/>
  <c r="B36" i="13"/>
  <c r="B38" i="13" l="1"/>
  <c r="E37" i="13"/>
  <c r="F37" i="13"/>
  <c r="G37" i="13"/>
  <c r="H37" i="13"/>
  <c r="G36" i="14"/>
  <c r="H36" i="14"/>
  <c r="E36" i="14"/>
  <c r="F36" i="14"/>
  <c r="D36" i="14"/>
  <c r="B36" i="14"/>
  <c r="C36" i="14"/>
  <c r="C37" i="13"/>
  <c r="B37" i="13"/>
  <c r="D37" i="13"/>
  <c r="D38" i="13" l="1"/>
  <c r="C38" i="13"/>
  <c r="B39" i="13"/>
  <c r="E37" i="14"/>
  <c r="H37" i="14"/>
  <c r="F37" i="14"/>
  <c r="G37" i="14"/>
  <c r="E38" i="13"/>
  <c r="F38" i="13"/>
  <c r="G38" i="13"/>
  <c r="H38" i="13"/>
  <c r="B37" i="14"/>
  <c r="C37" i="14"/>
  <c r="D37" i="14"/>
  <c r="G38" i="14" l="1"/>
  <c r="E38" i="14"/>
  <c r="F38" i="14"/>
  <c r="H38" i="14"/>
  <c r="C39" i="13"/>
  <c r="D39" i="13"/>
  <c r="E39" i="13"/>
  <c r="F39" i="13"/>
  <c r="G39" i="13"/>
  <c r="H39" i="13"/>
  <c r="B40" i="13"/>
  <c r="B38" i="14"/>
  <c r="C38" i="14"/>
  <c r="D38" i="14"/>
  <c r="D40" i="13" l="1"/>
  <c r="C40" i="13"/>
  <c r="E39" i="14"/>
  <c r="H39" i="14"/>
  <c r="F39" i="14"/>
  <c r="G39" i="14"/>
  <c r="E40" i="13"/>
  <c r="F40" i="13"/>
  <c r="G40" i="13"/>
  <c r="H40" i="13"/>
  <c r="C39" i="14"/>
  <c r="D39" i="14"/>
  <c r="B39" i="14"/>
  <c r="E42" i="13" l="1"/>
  <c r="F42" i="13"/>
  <c r="G42" i="13"/>
  <c r="H42" i="13"/>
  <c r="G40" i="14"/>
  <c r="E40" i="14"/>
  <c r="F40" i="14"/>
  <c r="H40" i="14"/>
  <c r="D41" i="13"/>
  <c r="E41" i="13"/>
  <c r="F41" i="13"/>
  <c r="G41" i="13"/>
  <c r="H41" i="13"/>
  <c r="B41" i="13"/>
  <c r="C41" i="13"/>
  <c r="D40" i="14"/>
  <c r="B40" i="14"/>
  <c r="C40" i="14"/>
  <c r="C42" i="13"/>
  <c r="B42" i="13"/>
  <c r="D42" i="13"/>
  <c r="E41" i="14" l="1"/>
  <c r="H41" i="14"/>
  <c r="F41" i="14"/>
  <c r="G41" i="14"/>
  <c r="E43" i="13"/>
  <c r="F43" i="13"/>
  <c r="G43" i="13"/>
  <c r="H43" i="13"/>
  <c r="B41" i="14"/>
  <c r="C41" i="14"/>
  <c r="D41" i="14"/>
  <c r="D43" i="13"/>
  <c r="C43" i="13"/>
  <c r="B43" i="13"/>
  <c r="E44" i="13" l="1"/>
  <c r="F44" i="13"/>
  <c r="G44" i="13"/>
  <c r="H44" i="13"/>
  <c r="G42" i="14"/>
  <c r="E42" i="14"/>
  <c r="F42" i="14"/>
  <c r="H42" i="14"/>
  <c r="C42" i="14"/>
  <c r="B42" i="14"/>
  <c r="D42" i="14"/>
  <c r="B44" i="13"/>
  <c r="C44" i="13"/>
  <c r="D44" i="13"/>
  <c r="C45" i="13" l="1"/>
  <c r="E45" i="13"/>
  <c r="F45" i="13"/>
  <c r="G45" i="13"/>
  <c r="H45" i="13"/>
  <c r="E43" i="14"/>
  <c r="H43" i="14"/>
  <c r="F43" i="14"/>
  <c r="G43" i="14"/>
  <c r="B45" i="13"/>
  <c r="D43" i="14"/>
  <c r="C43" i="14"/>
  <c r="B43" i="14"/>
  <c r="D45" i="13"/>
  <c r="E46" i="13" l="1"/>
  <c r="F46" i="13"/>
  <c r="G46" i="13"/>
  <c r="H46" i="13"/>
  <c r="G44" i="14"/>
  <c r="E44" i="14"/>
  <c r="F44" i="14"/>
  <c r="H44" i="14"/>
  <c r="B44" i="14"/>
  <c r="C44" i="14"/>
  <c r="D44" i="14"/>
  <c r="C46" i="13"/>
  <c r="D46" i="13"/>
  <c r="B46" i="13"/>
  <c r="D47" i="13" l="1"/>
  <c r="E47" i="13"/>
  <c r="F47" i="13"/>
  <c r="G47" i="13"/>
  <c r="H47" i="13"/>
  <c r="E45" i="14"/>
  <c r="H45" i="14"/>
  <c r="F45" i="14"/>
  <c r="G45" i="14"/>
  <c r="B45" i="14"/>
  <c r="C45" i="14"/>
  <c r="D45" i="14"/>
  <c r="B47" i="13"/>
  <c r="C47" i="13"/>
  <c r="E48" i="13" l="1"/>
  <c r="F48" i="13"/>
  <c r="G48" i="13"/>
  <c r="H48" i="13"/>
  <c r="G46" i="14"/>
  <c r="F46" i="14"/>
  <c r="H46" i="14"/>
  <c r="E46" i="14"/>
  <c r="C48" i="13"/>
  <c r="D48" i="13"/>
  <c r="C46" i="14"/>
  <c r="D46" i="14"/>
  <c r="B46" i="14"/>
  <c r="B48" i="13"/>
  <c r="E49" i="13" l="1"/>
  <c r="F49" i="13"/>
  <c r="G49" i="13"/>
  <c r="H49" i="13"/>
  <c r="E47" i="14"/>
  <c r="H47" i="14"/>
  <c r="F47" i="14"/>
  <c r="G47" i="14"/>
  <c r="D47" i="14"/>
  <c r="B47" i="14"/>
  <c r="C47" i="14"/>
  <c r="D49" i="13"/>
  <c r="C49" i="13"/>
  <c r="B49" i="13"/>
  <c r="E50" i="13" l="1"/>
  <c r="F50" i="13"/>
  <c r="G50" i="13"/>
  <c r="H50" i="13"/>
  <c r="G48" i="14"/>
  <c r="E48" i="14"/>
  <c r="F48" i="14"/>
  <c r="H48" i="14"/>
  <c r="C50" i="13"/>
  <c r="B50" i="13"/>
  <c r="B48" i="14"/>
  <c r="C48" i="14"/>
  <c r="D48" i="14"/>
  <c r="D50" i="13"/>
  <c r="C51" i="13" l="1"/>
  <c r="E51" i="13"/>
  <c r="F51" i="13"/>
  <c r="G51" i="13"/>
  <c r="H51" i="13"/>
  <c r="E49" i="14"/>
  <c r="H49" i="14"/>
  <c r="G49" i="14"/>
  <c r="F49" i="14"/>
  <c r="B49" i="14"/>
  <c r="D49" i="14"/>
  <c r="C49" i="14"/>
  <c r="D51" i="13"/>
  <c r="B51" i="13"/>
  <c r="E52" i="13" l="1"/>
  <c r="F52" i="13"/>
  <c r="G52" i="13"/>
  <c r="H52" i="13"/>
  <c r="G50" i="14"/>
  <c r="E50" i="14"/>
  <c r="F50" i="14"/>
  <c r="H50" i="14"/>
  <c r="C52" i="13"/>
  <c r="B52" i="13"/>
  <c r="D52" i="13"/>
  <c r="C50" i="14"/>
  <c r="B50" i="14"/>
  <c r="D50" i="14"/>
  <c r="E51" i="14" l="1"/>
  <c r="H51" i="14"/>
  <c r="F51" i="14"/>
  <c r="G51" i="14"/>
  <c r="E53" i="13"/>
  <c r="F53" i="13"/>
  <c r="G53" i="13"/>
  <c r="H53" i="13"/>
  <c r="C53" i="13"/>
  <c r="D51" i="14"/>
  <c r="B51" i="14"/>
  <c r="C51" i="14"/>
  <c r="B53" i="13"/>
  <c r="D53" i="13"/>
  <c r="C54" i="13" l="1"/>
  <c r="E54" i="13"/>
  <c r="F54" i="13"/>
  <c r="G54" i="13"/>
  <c r="H54" i="13"/>
  <c r="G52" i="14"/>
  <c r="H52" i="14"/>
  <c r="E52" i="14"/>
  <c r="F52" i="14"/>
  <c r="D52" i="14"/>
  <c r="B52" i="14"/>
  <c r="C52" i="14"/>
  <c r="B54" i="13"/>
  <c r="D54" i="13"/>
  <c r="C55" i="13" l="1"/>
  <c r="E55" i="13"/>
  <c r="F55" i="13"/>
  <c r="G55" i="13"/>
  <c r="H55" i="13"/>
  <c r="E53" i="14"/>
  <c r="H53" i="14"/>
  <c r="F53" i="14"/>
  <c r="G53" i="14"/>
  <c r="B53" i="14"/>
  <c r="C53" i="14"/>
  <c r="D53" i="14"/>
  <c r="B55" i="13"/>
  <c r="D55" i="13"/>
  <c r="C56" i="13" l="1"/>
  <c r="E56" i="13"/>
  <c r="F56" i="13"/>
  <c r="G56" i="13"/>
  <c r="H56" i="13"/>
  <c r="G54" i="14"/>
  <c r="E54" i="14"/>
  <c r="F54" i="14"/>
  <c r="H54" i="14"/>
  <c r="D56" i="13"/>
  <c r="C54" i="14"/>
  <c r="B54" i="14"/>
  <c r="D54" i="14"/>
  <c r="B56" i="13"/>
  <c r="C57" i="13" l="1"/>
  <c r="E57" i="13"/>
  <c r="F57" i="13"/>
  <c r="G57" i="13"/>
  <c r="H57" i="13"/>
  <c r="E55" i="14"/>
  <c r="H55" i="14"/>
  <c r="F55" i="14"/>
  <c r="G55" i="14"/>
  <c r="D57" i="13"/>
  <c r="C55" i="14"/>
  <c r="D55" i="14"/>
  <c r="B55" i="14"/>
  <c r="B57" i="13"/>
  <c r="C58" i="13" l="1"/>
  <c r="E58" i="13"/>
  <c r="F58" i="13"/>
  <c r="G58" i="13"/>
  <c r="H58" i="13"/>
  <c r="G56" i="14"/>
  <c r="E56" i="14"/>
  <c r="F56" i="14"/>
  <c r="H56" i="14"/>
  <c r="D58" i="13"/>
  <c r="D56" i="14"/>
  <c r="B56" i="14"/>
  <c r="C56" i="14"/>
  <c r="B58" i="13"/>
  <c r="D59" i="13" l="1"/>
  <c r="E59" i="13"/>
  <c r="F59" i="13"/>
  <c r="G59" i="13"/>
  <c r="H59" i="13"/>
  <c r="E57" i="14"/>
  <c r="H57" i="14"/>
  <c r="F57" i="14"/>
  <c r="G57" i="14"/>
  <c r="C59" i="13"/>
  <c r="B57" i="14"/>
  <c r="C57" i="14"/>
  <c r="D57" i="14"/>
  <c r="B59" i="13"/>
  <c r="E60" i="13" l="1"/>
  <c r="F60" i="13"/>
  <c r="G60" i="13"/>
  <c r="H60" i="13"/>
  <c r="G58" i="14"/>
  <c r="E58" i="14"/>
  <c r="F58" i="14"/>
  <c r="H58" i="14"/>
  <c r="B58" i="14"/>
  <c r="C58" i="14"/>
  <c r="D58" i="14"/>
  <c r="B60" i="13"/>
  <c r="C60" i="13"/>
  <c r="D60" i="13"/>
  <c r="C61" i="13" l="1"/>
  <c r="E61" i="13"/>
  <c r="F61" i="13"/>
  <c r="G61" i="13"/>
  <c r="H61" i="13"/>
  <c r="E59" i="14"/>
  <c r="H59" i="14"/>
  <c r="F59" i="14"/>
  <c r="G59" i="14"/>
  <c r="C59" i="14"/>
  <c r="D59" i="14"/>
  <c r="B59" i="14"/>
  <c r="B61" i="13"/>
  <c r="D61" i="13"/>
  <c r="C62" i="13" l="1"/>
  <c r="E62" i="13"/>
  <c r="F62" i="13"/>
  <c r="G62" i="13"/>
  <c r="H62" i="13"/>
  <c r="G60" i="14"/>
  <c r="E60" i="14"/>
  <c r="F60" i="14"/>
  <c r="H60" i="14"/>
  <c r="D60" i="14"/>
  <c r="B60" i="14"/>
  <c r="C60" i="14"/>
  <c r="B62" i="13"/>
  <c r="D62" i="13"/>
  <c r="E61" i="14" l="1"/>
  <c r="H61" i="14"/>
  <c r="F61" i="14"/>
  <c r="G61" i="14"/>
  <c r="C63" i="13"/>
  <c r="E63" i="13"/>
  <c r="F63" i="13"/>
  <c r="G63" i="13"/>
  <c r="H63" i="13"/>
  <c r="B63" i="13"/>
  <c r="B61" i="14"/>
  <c r="C61" i="14"/>
  <c r="D61" i="14"/>
  <c r="D63" i="13"/>
  <c r="E64" i="13" l="1"/>
  <c r="F64" i="13"/>
  <c r="G64" i="13"/>
  <c r="H64" i="13"/>
  <c r="G62" i="14"/>
  <c r="F62" i="14"/>
  <c r="H62" i="14"/>
  <c r="E62" i="14"/>
  <c r="B62" i="14"/>
  <c r="C62" i="14"/>
  <c r="D62" i="14"/>
  <c r="B64" i="13"/>
  <c r="C64" i="13"/>
  <c r="D64" i="13"/>
  <c r="E65" i="13" l="1"/>
  <c r="F65" i="13"/>
  <c r="G65" i="13"/>
  <c r="H65" i="13"/>
  <c r="E63" i="14"/>
  <c r="H63" i="14"/>
  <c r="F63" i="14"/>
  <c r="G63" i="14"/>
  <c r="B65" i="13"/>
  <c r="D65" i="13"/>
  <c r="C63" i="14"/>
  <c r="D63" i="14"/>
  <c r="B63" i="14"/>
  <c r="C65" i="13"/>
  <c r="C66" i="13" l="1"/>
  <c r="E66" i="13"/>
  <c r="F66" i="13"/>
  <c r="G66" i="13"/>
  <c r="H66" i="13"/>
  <c r="G64" i="14"/>
  <c r="E64" i="14"/>
  <c r="F64" i="14"/>
  <c r="H64" i="14"/>
  <c r="D64" i="14"/>
  <c r="B64" i="14"/>
  <c r="C64" i="14"/>
  <c r="B66" i="13"/>
  <c r="D66" i="13"/>
  <c r="C67" i="13" l="1"/>
  <c r="E67" i="13"/>
  <c r="F67" i="13"/>
  <c r="G67" i="13"/>
  <c r="H67" i="13"/>
  <c r="E65" i="14"/>
  <c r="H65" i="14"/>
  <c r="G65" i="14"/>
  <c r="F65" i="14"/>
  <c r="B67" i="13"/>
  <c r="B65" i="14"/>
  <c r="C65" i="14"/>
  <c r="D65" i="14"/>
  <c r="D67" i="13"/>
  <c r="C68" i="13" l="1"/>
  <c r="E68" i="13"/>
  <c r="F68" i="13"/>
  <c r="G68" i="13"/>
  <c r="H68" i="13"/>
  <c r="G66" i="14"/>
  <c r="E66" i="14"/>
  <c r="F66" i="14"/>
  <c r="H66" i="14"/>
  <c r="B66" i="14"/>
  <c r="C66" i="14"/>
  <c r="D66" i="14"/>
  <c r="B68" i="13"/>
  <c r="D68" i="13"/>
  <c r="E69" i="13" l="1"/>
  <c r="F69" i="13"/>
  <c r="G69" i="13"/>
  <c r="H69" i="13"/>
  <c r="E67" i="14"/>
  <c r="H67" i="14"/>
  <c r="F67" i="14"/>
  <c r="G67" i="14"/>
  <c r="B69" i="13"/>
  <c r="C67" i="14"/>
  <c r="D67" i="14"/>
  <c r="B67" i="14"/>
  <c r="C69" i="13"/>
  <c r="D69" i="13"/>
  <c r="C70" i="13" l="1"/>
  <c r="E70" i="13"/>
  <c r="F70" i="13"/>
  <c r="G70" i="13"/>
  <c r="H70" i="13"/>
  <c r="G68" i="14"/>
  <c r="H68" i="14"/>
  <c r="E68" i="14"/>
  <c r="F68" i="14"/>
  <c r="D68" i="14"/>
  <c r="B68" i="14"/>
  <c r="C68" i="14"/>
  <c r="B70" i="13"/>
  <c r="D70" i="13"/>
  <c r="D71" i="13" l="1"/>
  <c r="E71" i="13"/>
  <c r="F71" i="13"/>
  <c r="G71" i="13"/>
  <c r="H71" i="13"/>
  <c r="E69" i="14"/>
  <c r="H69" i="14"/>
  <c r="F69" i="14"/>
  <c r="G69" i="14"/>
  <c r="B71" i="13"/>
  <c r="B69" i="14"/>
  <c r="C69" i="14"/>
  <c r="D69" i="14"/>
  <c r="C71" i="13"/>
  <c r="C72" i="13" l="1"/>
  <c r="E72" i="13"/>
  <c r="F72" i="13"/>
  <c r="G72" i="13"/>
  <c r="H72" i="13"/>
  <c r="G70" i="14"/>
  <c r="E70" i="14"/>
  <c r="F70" i="14"/>
  <c r="H70" i="14"/>
  <c r="B70" i="14"/>
  <c r="C70" i="14"/>
  <c r="D70" i="14"/>
  <c r="D72" i="13"/>
  <c r="B72" i="13"/>
  <c r="C73" i="13" l="1"/>
  <c r="E73" i="13"/>
  <c r="F73" i="13"/>
  <c r="G73" i="13"/>
  <c r="H73" i="13"/>
  <c r="E71" i="14"/>
  <c r="H71" i="14"/>
  <c r="F71" i="14"/>
  <c r="G71" i="14"/>
  <c r="B73" i="13"/>
  <c r="D73" i="13"/>
  <c r="C71" i="14"/>
  <c r="D71" i="14"/>
  <c r="B71" i="14"/>
  <c r="C74" i="13" l="1"/>
  <c r="E74" i="13"/>
  <c r="F74" i="13"/>
  <c r="G74" i="13"/>
  <c r="H74" i="13"/>
  <c r="G72" i="14"/>
  <c r="E72" i="14"/>
  <c r="F72" i="14"/>
  <c r="H72" i="14"/>
  <c r="D72" i="14"/>
  <c r="B72" i="14"/>
  <c r="C72" i="14"/>
  <c r="D74" i="13"/>
  <c r="B74" i="13"/>
  <c r="D75" i="13" l="1"/>
  <c r="E75" i="13"/>
  <c r="F75" i="13"/>
  <c r="G75" i="13"/>
  <c r="H75" i="13"/>
  <c r="E73" i="14"/>
  <c r="H73" i="14"/>
  <c r="F73" i="14"/>
  <c r="G73" i="14"/>
  <c r="B75" i="13"/>
  <c r="B73" i="14"/>
  <c r="C73" i="14"/>
  <c r="D73" i="14"/>
  <c r="C75" i="13"/>
  <c r="E76" i="13" l="1"/>
  <c r="F76" i="13"/>
  <c r="G76" i="13"/>
  <c r="H76" i="13"/>
  <c r="G74" i="14"/>
  <c r="E74" i="14"/>
  <c r="F74" i="14"/>
  <c r="H74" i="14"/>
  <c r="B74" i="14"/>
  <c r="C74" i="14"/>
  <c r="D74" i="14"/>
  <c r="C76" i="13"/>
  <c r="B76" i="13"/>
  <c r="D76" i="13"/>
  <c r="C77" i="13" l="1"/>
  <c r="E77" i="13"/>
  <c r="F77" i="13"/>
  <c r="G77" i="13"/>
  <c r="H77" i="13"/>
  <c r="E75" i="14"/>
  <c r="H75" i="14"/>
  <c r="F75" i="14"/>
  <c r="G75" i="14"/>
  <c r="B77" i="13"/>
  <c r="C75" i="14"/>
  <c r="D75" i="14"/>
  <c r="B75" i="14"/>
  <c r="D77" i="13"/>
  <c r="C78" i="13" l="1"/>
  <c r="E78" i="13"/>
  <c r="F78" i="13"/>
  <c r="G78" i="13"/>
  <c r="H78" i="13"/>
  <c r="B78" i="13"/>
  <c r="D78" i="13"/>
  <c r="C79" i="13" l="1"/>
  <c r="E79" i="13"/>
  <c r="F79" i="13"/>
  <c r="G79" i="13"/>
  <c r="H79" i="13"/>
  <c r="B79" i="13"/>
  <c r="D79" i="13"/>
  <c r="E80" i="13" l="1"/>
  <c r="G80" i="13"/>
  <c r="F80" i="13"/>
  <c r="H80" i="13"/>
  <c r="B80" i="13"/>
  <c r="D80" i="13"/>
  <c r="C80" i="13"/>
  <c r="E81" i="13" l="1"/>
  <c r="F81" i="13"/>
  <c r="G81" i="13"/>
  <c r="H81" i="13"/>
  <c r="E79" i="14"/>
  <c r="H79" i="14"/>
  <c r="F79" i="14"/>
  <c r="G79" i="14"/>
  <c r="D79" i="14"/>
  <c r="C79" i="14"/>
  <c r="B81" i="13"/>
  <c r="C81" i="13"/>
  <c r="D81" i="13"/>
  <c r="E82" i="13" l="1"/>
  <c r="G82" i="13"/>
  <c r="F82" i="13"/>
  <c r="H82" i="13"/>
  <c r="G80" i="14"/>
  <c r="E80" i="14"/>
  <c r="F80" i="14"/>
  <c r="H80" i="14"/>
  <c r="C80" i="14"/>
  <c r="D80" i="14"/>
  <c r="C82" i="13"/>
  <c r="B82" i="13"/>
  <c r="D82" i="13"/>
  <c r="E83" i="13" l="1"/>
  <c r="F83" i="13"/>
  <c r="G83" i="13"/>
  <c r="H83" i="13"/>
  <c r="E81" i="14"/>
  <c r="H81" i="14"/>
  <c r="G81" i="14"/>
  <c r="F81" i="14"/>
  <c r="C81" i="14"/>
  <c r="D81" i="14"/>
  <c r="D83" i="13"/>
  <c r="C83" i="13"/>
  <c r="B83" i="13"/>
  <c r="G82" i="14" l="1"/>
  <c r="E82" i="14"/>
  <c r="F82" i="14"/>
  <c r="H82" i="14"/>
  <c r="E84" i="13"/>
  <c r="G84" i="13"/>
  <c r="F84" i="13"/>
  <c r="H84" i="13"/>
  <c r="C82" i="14"/>
  <c r="D82" i="14"/>
  <c r="D84" i="13"/>
  <c r="C84" i="13"/>
  <c r="B84" i="13"/>
  <c r="E85" i="13" l="1"/>
  <c r="F85" i="13"/>
  <c r="G85" i="13"/>
  <c r="H85" i="13"/>
  <c r="E83" i="14"/>
  <c r="H83" i="14"/>
  <c r="F83" i="14"/>
  <c r="G83" i="14"/>
  <c r="D83" i="14"/>
  <c r="B83" i="14"/>
  <c r="C83" i="14"/>
  <c r="D85" i="13"/>
  <c r="B85" i="13"/>
  <c r="C85" i="13"/>
  <c r="E86" i="13" l="1"/>
  <c r="G86" i="13"/>
  <c r="H86" i="13"/>
  <c r="F86" i="13"/>
  <c r="G84" i="14"/>
  <c r="H84" i="14"/>
  <c r="E84" i="14"/>
  <c r="F84" i="14"/>
  <c r="B84" i="14"/>
  <c r="C84" i="14"/>
  <c r="D84" i="14"/>
  <c r="D86" i="13"/>
  <c r="C86" i="13"/>
  <c r="B86" i="13"/>
  <c r="E87" i="13" l="1"/>
  <c r="F87" i="13"/>
  <c r="G87" i="13"/>
  <c r="H87" i="13"/>
  <c r="E85" i="14"/>
  <c r="H85" i="14"/>
  <c r="F85" i="14"/>
  <c r="G85" i="14"/>
  <c r="B85" i="14"/>
  <c r="D85" i="14"/>
  <c r="C85" i="14"/>
  <c r="C87" i="13"/>
  <c r="D87" i="13"/>
  <c r="B87" i="13"/>
  <c r="E88" i="13" l="1"/>
  <c r="G88" i="13"/>
  <c r="F88" i="13"/>
  <c r="H88" i="13"/>
  <c r="G86" i="14"/>
  <c r="E86" i="14"/>
  <c r="F86" i="14"/>
  <c r="H86" i="14"/>
  <c r="C86" i="14"/>
  <c r="B86" i="14"/>
  <c r="D86" i="14"/>
  <c r="C88" i="13"/>
  <c r="B88" i="13"/>
  <c r="D88" i="13"/>
  <c r="D89" i="13" l="1"/>
  <c r="E89" i="13"/>
  <c r="F89" i="13"/>
  <c r="G89" i="13"/>
  <c r="H89" i="13"/>
  <c r="E87" i="14"/>
  <c r="H87" i="14"/>
  <c r="F87" i="14"/>
  <c r="G87" i="14"/>
  <c r="D87" i="14"/>
  <c r="B87" i="14"/>
  <c r="C87" i="14"/>
  <c r="C89" i="13"/>
  <c r="B89" i="13"/>
  <c r="H90" i="13" l="1"/>
  <c r="E90" i="13"/>
  <c r="F90" i="13"/>
  <c r="G90" i="13"/>
  <c r="G88" i="14"/>
  <c r="E88" i="14"/>
  <c r="F88" i="14"/>
  <c r="H88" i="14"/>
  <c r="D88" i="14"/>
  <c r="B88" i="14"/>
  <c r="C88" i="14"/>
  <c r="C90" i="13"/>
  <c r="B90" i="13"/>
  <c r="D90" i="13"/>
  <c r="C91" i="13" l="1"/>
  <c r="E91" i="13"/>
  <c r="F91" i="13"/>
  <c r="G91" i="13"/>
  <c r="H91" i="13"/>
  <c r="E89" i="14"/>
  <c r="H89" i="14"/>
  <c r="F89" i="14"/>
  <c r="G89" i="14"/>
  <c r="B89" i="14"/>
  <c r="C89" i="14"/>
  <c r="D89" i="14"/>
  <c r="D91" i="13"/>
  <c r="B91" i="13"/>
  <c r="C92" i="13" l="1"/>
  <c r="E92" i="13"/>
  <c r="F92" i="13"/>
  <c r="G92" i="13"/>
  <c r="H92" i="13"/>
  <c r="G90" i="14"/>
  <c r="E90" i="14"/>
  <c r="F90" i="14"/>
  <c r="H90" i="14"/>
  <c r="C90" i="14"/>
  <c r="B90" i="14"/>
  <c r="D90" i="14"/>
  <c r="B92" i="13"/>
  <c r="D92" i="13"/>
  <c r="E93" i="13" l="1"/>
  <c r="F93" i="13"/>
  <c r="G93" i="13"/>
  <c r="H93" i="13"/>
  <c r="E91" i="14"/>
  <c r="H91" i="14"/>
  <c r="F91" i="14"/>
  <c r="G91" i="14"/>
  <c r="D91" i="14"/>
  <c r="B91" i="14"/>
  <c r="C91" i="14"/>
  <c r="D93" i="13"/>
  <c r="C93" i="13"/>
  <c r="B93" i="13"/>
  <c r="F94" i="13" l="1"/>
  <c r="G94" i="13"/>
  <c r="H94" i="13"/>
  <c r="E94" i="13"/>
  <c r="G92" i="14"/>
  <c r="E92" i="14"/>
  <c r="F92" i="14"/>
  <c r="H92" i="14"/>
  <c r="C92" i="14"/>
  <c r="D92" i="14"/>
  <c r="B92" i="14"/>
  <c r="D94" i="13"/>
  <c r="C94" i="13"/>
  <c r="B94" i="13"/>
  <c r="D95" i="13" l="1"/>
  <c r="E95" i="13"/>
  <c r="F95" i="13"/>
  <c r="G95" i="13"/>
  <c r="H95" i="13"/>
  <c r="E93" i="14"/>
  <c r="H93" i="14"/>
  <c r="F93" i="14"/>
  <c r="G93" i="14"/>
  <c r="B93" i="14"/>
  <c r="C93" i="14"/>
  <c r="D93" i="14"/>
  <c r="C95" i="13"/>
  <c r="B95" i="13"/>
  <c r="H96" i="13" l="1"/>
  <c r="E96" i="13"/>
  <c r="F96" i="13"/>
  <c r="G96" i="13"/>
  <c r="G94" i="14"/>
  <c r="F94" i="14"/>
  <c r="H94" i="14"/>
  <c r="E94" i="14"/>
  <c r="C94" i="14"/>
  <c r="B94" i="14"/>
  <c r="D94" i="14"/>
  <c r="D96" i="13"/>
  <c r="B96" i="13"/>
  <c r="C96" i="13"/>
  <c r="C97" i="13" l="1"/>
  <c r="E97" i="13"/>
  <c r="F97" i="13"/>
  <c r="G97" i="13"/>
  <c r="H97" i="13"/>
  <c r="E95" i="14"/>
  <c r="H95" i="14"/>
  <c r="F95" i="14"/>
  <c r="G95" i="14"/>
  <c r="D95" i="14"/>
  <c r="C95" i="14"/>
  <c r="B95" i="14"/>
  <c r="D97" i="13"/>
  <c r="B97" i="13"/>
  <c r="G96" i="14" l="1"/>
  <c r="E96" i="14"/>
  <c r="F96" i="14"/>
  <c r="H96" i="14"/>
  <c r="E98" i="13"/>
  <c r="F98" i="13"/>
  <c r="G98" i="13"/>
  <c r="H98" i="13"/>
  <c r="C96" i="14"/>
  <c r="D96" i="14"/>
  <c r="B96" i="14"/>
  <c r="D98" i="13"/>
  <c r="C98" i="13"/>
  <c r="B98" i="13"/>
  <c r="D99" i="13" l="1"/>
  <c r="E99" i="13"/>
  <c r="F99" i="13"/>
  <c r="G99" i="13"/>
  <c r="H99" i="13"/>
  <c r="E97" i="14"/>
  <c r="H97" i="14"/>
  <c r="G97" i="14"/>
  <c r="F97" i="14"/>
  <c r="B97" i="14"/>
  <c r="D97" i="14"/>
  <c r="C97" i="14"/>
  <c r="C99" i="13"/>
  <c r="B99" i="13"/>
  <c r="G98" i="14" l="1"/>
  <c r="E98" i="14"/>
  <c r="F98" i="14"/>
  <c r="H98" i="14"/>
  <c r="G100" i="13"/>
  <c r="H100" i="13"/>
  <c r="E100" i="13"/>
  <c r="F100" i="13"/>
  <c r="C98" i="14"/>
  <c r="D98" i="14"/>
  <c r="B98" i="14"/>
  <c r="D100" i="13"/>
  <c r="C100" i="13"/>
  <c r="B100" i="13"/>
  <c r="E101" i="13" l="1"/>
  <c r="F101" i="13"/>
  <c r="G101" i="13"/>
  <c r="H101" i="13"/>
  <c r="E99" i="14"/>
  <c r="H99" i="14"/>
  <c r="F99" i="14"/>
  <c r="G99" i="14"/>
  <c r="D99" i="14"/>
  <c r="C99" i="14"/>
  <c r="B99" i="14"/>
  <c r="C101" i="13"/>
  <c r="D101" i="13"/>
  <c r="B101" i="13"/>
  <c r="E102" i="13" l="1"/>
  <c r="F102" i="13"/>
  <c r="H102" i="13"/>
  <c r="G102" i="13"/>
  <c r="G100" i="14"/>
  <c r="H100" i="14"/>
  <c r="E100" i="14"/>
  <c r="F100" i="14"/>
  <c r="B100" i="14"/>
  <c r="D100" i="14"/>
  <c r="C100" i="14"/>
  <c r="C102" i="13"/>
  <c r="B102" i="13"/>
  <c r="D102" i="13"/>
  <c r="E103" i="13" l="1"/>
  <c r="G103" i="13"/>
  <c r="H103" i="13"/>
  <c r="F103" i="13"/>
  <c r="E101" i="14"/>
  <c r="H101" i="14"/>
  <c r="F101" i="14"/>
  <c r="G101" i="14"/>
  <c r="B101" i="14"/>
  <c r="D101" i="14"/>
  <c r="C101" i="14"/>
  <c r="B103" i="13"/>
  <c r="D103" i="13"/>
  <c r="C103" i="13"/>
  <c r="D104" i="13" l="1"/>
  <c r="E104" i="13"/>
  <c r="F104" i="13"/>
  <c r="G104" i="13"/>
  <c r="H104" i="13"/>
  <c r="G102" i="14"/>
  <c r="E102" i="14"/>
  <c r="F102" i="14"/>
  <c r="H102" i="14"/>
  <c r="C102" i="14"/>
  <c r="D102" i="14"/>
  <c r="B102" i="14"/>
  <c r="C104" i="13"/>
  <c r="B104" i="13"/>
  <c r="G105" i="13" l="1"/>
  <c r="H105" i="13"/>
  <c r="E105" i="13"/>
  <c r="F105" i="13"/>
  <c r="E103" i="14"/>
  <c r="H103" i="14"/>
  <c r="F103" i="14"/>
  <c r="G103" i="14"/>
  <c r="D103" i="14"/>
  <c r="B103" i="14"/>
  <c r="C103" i="14"/>
  <c r="D105" i="13"/>
  <c r="C105" i="13"/>
  <c r="B105" i="13"/>
  <c r="D106" i="13" l="1"/>
  <c r="E106" i="13"/>
  <c r="F106" i="13"/>
  <c r="G106" i="13"/>
  <c r="H106" i="13"/>
  <c r="G104" i="14"/>
  <c r="E104" i="14"/>
  <c r="F104" i="14"/>
  <c r="H104" i="14"/>
  <c r="D104" i="14"/>
  <c r="B104" i="14"/>
  <c r="C104" i="14"/>
  <c r="C106" i="13"/>
  <c r="B106" i="13"/>
  <c r="E105" i="14" l="1"/>
  <c r="H105" i="14"/>
  <c r="F105" i="14"/>
  <c r="G105" i="14"/>
  <c r="B105" i="14"/>
  <c r="D105" i="14"/>
  <c r="C105" i="14"/>
  <c r="D107" i="13"/>
  <c r="C107" i="13"/>
  <c r="G106" i="14" l="1"/>
  <c r="E106" i="14"/>
  <c r="F106" i="14"/>
  <c r="H106" i="14"/>
  <c r="C106" i="14"/>
  <c r="B106" i="14"/>
  <c r="D106" i="14"/>
  <c r="C108" i="13"/>
  <c r="D108" i="13"/>
  <c r="E107" i="14" l="1"/>
  <c r="H107" i="14"/>
  <c r="F107" i="14"/>
  <c r="G107" i="14"/>
  <c r="D107" i="14"/>
  <c r="B107" i="14"/>
  <c r="C107" i="14"/>
  <c r="C109" i="13"/>
  <c r="D109" i="13"/>
  <c r="E110" i="13" l="1"/>
  <c r="B110" i="13"/>
  <c r="G108" i="14"/>
  <c r="E108" i="14"/>
  <c r="F108" i="14"/>
  <c r="H108" i="14"/>
  <c r="D108" i="14"/>
  <c r="B108" i="14"/>
  <c r="C108" i="14"/>
  <c r="D110" i="13"/>
  <c r="C110" i="13"/>
  <c r="G110" i="13"/>
  <c r="F110" i="13"/>
  <c r="H110" i="13"/>
  <c r="D111" i="13" l="1"/>
  <c r="B111" i="13"/>
  <c r="E109" i="14"/>
  <c r="H109" i="14"/>
  <c r="F109" i="14"/>
  <c r="G109" i="14"/>
  <c r="B109" i="14"/>
  <c r="C109" i="14"/>
  <c r="D109" i="14"/>
  <c r="G111" i="13"/>
  <c r="C111" i="13"/>
  <c r="H111" i="13"/>
  <c r="F111" i="13"/>
  <c r="E111" i="13"/>
  <c r="H112" i="13" l="1"/>
  <c r="B112" i="13"/>
  <c r="G110" i="14"/>
  <c r="F110" i="14"/>
  <c r="H110" i="14"/>
  <c r="E110" i="14"/>
  <c r="C110" i="14"/>
  <c r="B110" i="14"/>
  <c r="D110" i="14"/>
  <c r="F112" i="13"/>
  <c r="E112" i="13"/>
  <c r="D112" i="13"/>
  <c r="C112" i="13"/>
  <c r="G112" i="13"/>
  <c r="D113" i="13" l="1"/>
  <c r="B113" i="13"/>
  <c r="E111" i="14"/>
  <c r="H111" i="14"/>
  <c r="F111" i="14"/>
  <c r="G111" i="14"/>
  <c r="D111" i="14"/>
  <c r="B111" i="14"/>
  <c r="C111" i="14"/>
  <c r="E113" i="13"/>
  <c r="C113" i="13"/>
  <c r="G113" i="13"/>
  <c r="D114" i="13"/>
  <c r="H113" i="13"/>
  <c r="F113" i="13"/>
  <c r="G112" i="14" l="1"/>
  <c r="E112" i="14"/>
  <c r="F112" i="14"/>
  <c r="H112" i="14"/>
  <c r="C112" i="14"/>
  <c r="B112" i="14"/>
  <c r="D112" i="14"/>
  <c r="F114" i="13"/>
  <c r="G114" i="13"/>
  <c r="E114" i="13"/>
  <c r="C114" i="13"/>
  <c r="B114" i="13"/>
  <c r="H114" i="13"/>
  <c r="F115" i="13"/>
  <c r="E113" i="14" l="1"/>
  <c r="H113" i="14"/>
  <c r="G113" i="14"/>
  <c r="F113" i="14"/>
  <c r="B113" i="14"/>
  <c r="C113" i="14"/>
  <c r="D113" i="14"/>
  <c r="E115" i="13"/>
  <c r="C115" i="13"/>
  <c r="B115" i="13"/>
  <c r="H115" i="13"/>
  <c r="D115" i="13"/>
  <c r="H116" i="13"/>
  <c r="G115" i="13"/>
  <c r="G114" i="14" l="1"/>
  <c r="E114" i="14"/>
  <c r="F114" i="14"/>
  <c r="H114" i="14"/>
  <c r="C114" i="14"/>
  <c r="B114" i="14"/>
  <c r="D114" i="14"/>
  <c r="E117" i="13"/>
  <c r="D116" i="13"/>
  <c r="G116" i="13"/>
  <c r="E116" i="13"/>
  <c r="F116" i="13"/>
  <c r="C116" i="13"/>
  <c r="B116" i="13"/>
  <c r="E115" i="14" l="1"/>
  <c r="H115" i="14"/>
  <c r="F115" i="14"/>
  <c r="G115" i="14"/>
  <c r="D115" i="14"/>
  <c r="C115" i="14"/>
  <c r="B115" i="14"/>
  <c r="F117" i="13"/>
  <c r="H117" i="13"/>
  <c r="G117" i="13"/>
  <c r="D117" i="13"/>
  <c r="B117" i="13"/>
  <c r="C117" i="13"/>
  <c r="G118" i="13"/>
  <c r="G116" i="14" l="1"/>
  <c r="H116" i="14"/>
  <c r="E116" i="14"/>
  <c r="F116" i="14"/>
  <c r="B116" i="14"/>
  <c r="C116" i="14"/>
  <c r="D116" i="14"/>
  <c r="E118" i="13"/>
  <c r="F118" i="13"/>
  <c r="C118" i="13"/>
  <c r="B118" i="13"/>
  <c r="D118" i="13"/>
  <c r="H118" i="13"/>
  <c r="E117" i="14" l="1"/>
  <c r="H117" i="14"/>
  <c r="F117" i="14"/>
  <c r="G117" i="14"/>
  <c r="B117" i="14"/>
  <c r="C117" i="14"/>
  <c r="D117" i="14"/>
  <c r="E119" i="13"/>
  <c r="G119" i="13"/>
  <c r="C119" i="13"/>
  <c r="H119" i="13"/>
  <c r="F119" i="13"/>
  <c r="B119" i="13"/>
  <c r="D119" i="13"/>
  <c r="C120" i="13"/>
  <c r="E120" i="13"/>
  <c r="F120" i="13"/>
  <c r="D120" i="13"/>
  <c r="G120" i="13"/>
  <c r="H120" i="13"/>
  <c r="B120" i="13"/>
  <c r="G118" i="14" l="1"/>
  <c r="E118" i="14"/>
  <c r="F118" i="14"/>
  <c r="H118" i="14"/>
  <c r="C118" i="14"/>
  <c r="B118" i="14"/>
  <c r="D118" i="14"/>
  <c r="C121" i="13"/>
  <c r="D121" i="13"/>
  <c r="H121" i="13"/>
  <c r="F121" i="13"/>
  <c r="E121" i="13"/>
  <c r="G121" i="13"/>
  <c r="B121" i="13"/>
  <c r="E119" i="14" l="1"/>
  <c r="H119" i="14"/>
  <c r="F119" i="14"/>
  <c r="G119" i="14"/>
  <c r="D119" i="14"/>
  <c r="C119" i="14"/>
  <c r="B119" i="14"/>
  <c r="C122" i="13"/>
  <c r="G122" i="13"/>
  <c r="F122" i="13"/>
  <c r="E122" i="13"/>
  <c r="H122" i="13"/>
  <c r="D122" i="13"/>
  <c r="B122" i="13"/>
  <c r="G120" i="14" l="1"/>
  <c r="E120" i="14"/>
  <c r="F120" i="14"/>
  <c r="H120" i="14"/>
  <c r="B120" i="14"/>
  <c r="C120" i="14"/>
  <c r="D120" i="14"/>
  <c r="C123" i="13"/>
  <c r="F123" i="13"/>
  <c r="G123" i="13"/>
  <c r="E123" i="13"/>
  <c r="H123" i="13"/>
  <c r="D123" i="13"/>
  <c r="B123" i="13"/>
  <c r="E121" i="14" l="1"/>
  <c r="H121" i="14"/>
  <c r="F121" i="14"/>
  <c r="G121" i="14"/>
  <c r="B121" i="14"/>
  <c r="C121" i="14"/>
  <c r="D121" i="14"/>
  <c r="C124" i="13"/>
  <c r="E124" i="13"/>
  <c r="G124" i="13"/>
  <c r="F124" i="13"/>
  <c r="H124" i="13"/>
  <c r="D124" i="13"/>
  <c r="B124" i="13"/>
  <c r="G122" i="14" l="1"/>
  <c r="E122" i="14"/>
  <c r="F122" i="14"/>
  <c r="H122" i="14"/>
  <c r="C122" i="14"/>
  <c r="D122" i="14"/>
  <c r="B122" i="14"/>
  <c r="C125" i="13"/>
  <c r="D125" i="13"/>
  <c r="H125" i="13"/>
  <c r="G125" i="13"/>
  <c r="F125" i="13"/>
  <c r="E125" i="13"/>
  <c r="B125" i="13"/>
  <c r="E123" i="14" l="1"/>
  <c r="H123" i="14"/>
  <c r="F123" i="14"/>
  <c r="G123" i="14"/>
  <c r="D123" i="14"/>
  <c r="B123" i="14"/>
  <c r="C123" i="14"/>
  <c r="C126" i="13"/>
  <c r="G126" i="13"/>
  <c r="H126" i="13"/>
  <c r="F126" i="13"/>
  <c r="E126" i="13"/>
  <c r="D126" i="13"/>
  <c r="B126" i="13"/>
  <c r="G124" i="14" l="1"/>
  <c r="E124" i="14"/>
  <c r="F124" i="14"/>
  <c r="H124" i="14"/>
  <c r="B124" i="14"/>
  <c r="C124" i="14"/>
  <c r="D124" i="14"/>
  <c r="C127" i="13"/>
  <c r="F127" i="13"/>
  <c r="H127" i="13"/>
  <c r="G127" i="13"/>
  <c r="D127" i="13"/>
  <c r="E127" i="13"/>
  <c r="B127" i="13"/>
  <c r="E125" i="14" l="1"/>
  <c r="H125" i="14"/>
  <c r="F125" i="14"/>
  <c r="G125" i="14"/>
  <c r="B125" i="14"/>
  <c r="D125" i="14"/>
  <c r="C125" i="14"/>
  <c r="E128" i="13"/>
  <c r="H128" i="13"/>
  <c r="G128" i="13"/>
  <c r="C128" i="13"/>
  <c r="F128" i="13"/>
  <c r="D128" i="13"/>
  <c r="B128" i="13"/>
  <c r="G126" i="14" l="1"/>
  <c r="F126" i="14"/>
  <c r="H126" i="14"/>
  <c r="E126" i="14"/>
  <c r="C126" i="14"/>
  <c r="B126" i="14"/>
  <c r="D126" i="14"/>
  <c r="D129" i="13"/>
  <c r="H129" i="13"/>
  <c r="G129" i="13"/>
  <c r="C129" i="13"/>
  <c r="E129" i="13"/>
  <c r="F129" i="13"/>
  <c r="B129" i="13"/>
  <c r="E127" i="14" l="1"/>
  <c r="H127" i="14"/>
  <c r="F127" i="14"/>
  <c r="G127" i="14"/>
  <c r="D127" i="14"/>
  <c r="B127" i="14"/>
  <c r="C127" i="14"/>
  <c r="C130" i="13"/>
  <c r="G130" i="13"/>
  <c r="D130" i="13"/>
  <c r="H130" i="13"/>
  <c r="E130" i="13"/>
  <c r="F130" i="13"/>
  <c r="B130" i="13"/>
  <c r="G128" i="14" l="1"/>
  <c r="E128" i="14"/>
  <c r="F128" i="14"/>
  <c r="H128" i="14"/>
  <c r="D128" i="14"/>
  <c r="B128" i="14"/>
  <c r="C128" i="14"/>
  <c r="C131" i="13"/>
  <c r="F131" i="13"/>
  <c r="D131" i="13"/>
  <c r="H131" i="13"/>
  <c r="E131" i="13"/>
  <c r="G131" i="13"/>
  <c r="B131" i="13"/>
  <c r="E129" i="14" l="1"/>
  <c r="H129" i="14"/>
  <c r="G129" i="14"/>
  <c r="F129" i="14"/>
  <c r="B129" i="14"/>
  <c r="C129" i="14"/>
  <c r="D129" i="14"/>
  <c r="C132" i="13"/>
  <c r="E132" i="13"/>
  <c r="D132" i="13"/>
  <c r="H132" i="13"/>
  <c r="F132" i="13"/>
  <c r="G132" i="13"/>
  <c r="B132" i="13"/>
  <c r="G130" i="14" l="1"/>
  <c r="E130" i="14"/>
  <c r="F130" i="14"/>
  <c r="H130" i="14"/>
  <c r="C130" i="14"/>
  <c r="B130" i="14"/>
  <c r="D130" i="14"/>
  <c r="C133" i="13"/>
  <c r="D133" i="13"/>
  <c r="H133" i="13"/>
  <c r="E133" i="13"/>
  <c r="F133" i="13"/>
  <c r="G133" i="13"/>
  <c r="B133" i="13"/>
  <c r="E131" i="14" l="1"/>
  <c r="H131" i="14"/>
  <c r="F131" i="14"/>
  <c r="G131" i="14"/>
  <c r="D131" i="14"/>
  <c r="B131" i="14"/>
  <c r="C131" i="14"/>
  <c r="C134" i="13"/>
  <c r="G134" i="13"/>
  <c r="E134" i="13"/>
  <c r="D134" i="13"/>
  <c r="H134" i="13"/>
  <c r="F134" i="13"/>
  <c r="B134" i="13"/>
  <c r="G132" i="14" l="1"/>
  <c r="H132" i="14"/>
  <c r="E132" i="14"/>
  <c r="F132" i="14"/>
  <c r="C132" i="14"/>
  <c r="D132" i="14"/>
  <c r="B132" i="14"/>
  <c r="C135" i="13"/>
  <c r="F135" i="13"/>
  <c r="E135" i="13"/>
  <c r="D135" i="13"/>
  <c r="G135" i="13"/>
  <c r="H135" i="13"/>
  <c r="B135" i="13"/>
  <c r="E133" i="14" l="1"/>
  <c r="H133" i="14"/>
  <c r="F133" i="14"/>
  <c r="G133" i="14"/>
  <c r="B133" i="14"/>
  <c r="C133" i="14"/>
  <c r="D133" i="14"/>
  <c r="C136" i="13"/>
  <c r="E136" i="13"/>
  <c r="F136" i="13"/>
  <c r="D136" i="13"/>
  <c r="G136" i="13"/>
  <c r="H136" i="13"/>
  <c r="B136" i="13"/>
  <c r="G134" i="14" l="1"/>
  <c r="E134" i="14"/>
  <c r="F134" i="14"/>
  <c r="H134" i="14"/>
  <c r="C134" i="14"/>
  <c r="B134" i="14"/>
  <c r="D134" i="14"/>
  <c r="C137" i="13"/>
  <c r="D137" i="13"/>
  <c r="H137" i="13"/>
  <c r="F137" i="13"/>
  <c r="E137" i="13"/>
  <c r="G137" i="13"/>
  <c r="B137" i="13"/>
  <c r="E135" i="14" l="1"/>
  <c r="H135" i="14"/>
  <c r="F135" i="14"/>
  <c r="G135" i="14"/>
  <c r="D135" i="14"/>
  <c r="C135" i="14"/>
  <c r="B135" i="14"/>
  <c r="C138" i="13"/>
  <c r="G138" i="13"/>
  <c r="F138" i="13"/>
  <c r="E138" i="13"/>
  <c r="D138" i="13"/>
  <c r="H138" i="13"/>
  <c r="B138" i="13"/>
  <c r="G136" i="14" l="1"/>
  <c r="E136" i="14"/>
  <c r="F136" i="14"/>
  <c r="H136" i="14"/>
  <c r="B136" i="14"/>
  <c r="C136" i="14"/>
  <c r="D136" i="14"/>
  <c r="F139" i="13"/>
  <c r="G139" i="13"/>
  <c r="C139" i="13"/>
  <c r="E139" i="13"/>
  <c r="H139" i="13"/>
  <c r="D139" i="13"/>
  <c r="B139" i="13"/>
  <c r="E137" i="14" l="1"/>
  <c r="H137" i="14"/>
  <c r="F137" i="14"/>
  <c r="G137" i="14"/>
  <c r="B137" i="14"/>
  <c r="C137" i="14"/>
  <c r="D137" i="14"/>
  <c r="E140" i="13"/>
  <c r="C140" i="13"/>
  <c r="G140" i="13"/>
  <c r="F140" i="13"/>
  <c r="H140" i="13"/>
  <c r="D140" i="13"/>
  <c r="B140" i="13"/>
  <c r="G138" i="14" l="1"/>
  <c r="E138" i="14"/>
  <c r="F138" i="14"/>
  <c r="H138" i="14"/>
  <c r="C138" i="14"/>
  <c r="D138" i="14"/>
  <c r="B138" i="14"/>
  <c r="C141" i="13"/>
  <c r="D141" i="13"/>
  <c r="H141" i="13"/>
  <c r="G141" i="13"/>
  <c r="F141" i="13"/>
  <c r="E141" i="13"/>
  <c r="B141" i="13"/>
  <c r="E139" i="14" l="1"/>
  <c r="H139" i="14"/>
  <c r="F139" i="14"/>
  <c r="G139" i="14"/>
  <c r="D139" i="14"/>
  <c r="B139" i="14"/>
  <c r="C139" i="14"/>
  <c r="C142" i="13"/>
  <c r="G142" i="13"/>
  <c r="H142" i="13"/>
  <c r="F142" i="13"/>
  <c r="D142" i="13"/>
  <c r="E142" i="13"/>
  <c r="B142" i="13"/>
  <c r="G140" i="14" l="1"/>
  <c r="E140" i="14"/>
  <c r="F140" i="14"/>
  <c r="H140" i="14"/>
  <c r="B140" i="14"/>
  <c r="C140" i="14"/>
  <c r="D140" i="14"/>
  <c r="C143" i="13"/>
  <c r="F143" i="13"/>
  <c r="H143" i="13"/>
  <c r="G143" i="13"/>
  <c r="E143" i="13"/>
  <c r="D143" i="13"/>
  <c r="B143" i="13"/>
  <c r="E141" i="14" l="1"/>
  <c r="H141" i="14"/>
  <c r="F141" i="14"/>
  <c r="G141" i="14"/>
  <c r="B141" i="14"/>
  <c r="D141" i="14"/>
  <c r="C141" i="14"/>
  <c r="C144" i="13"/>
  <c r="E144" i="13"/>
  <c r="H144" i="13"/>
  <c r="G144" i="13"/>
  <c r="D144" i="13"/>
  <c r="F144" i="13"/>
  <c r="B144" i="13"/>
  <c r="G142" i="14" l="1"/>
  <c r="F142" i="14"/>
  <c r="H142" i="14"/>
  <c r="E142" i="14"/>
  <c r="C142" i="14"/>
  <c r="B142" i="14"/>
  <c r="D142" i="14"/>
  <c r="C145" i="13"/>
  <c r="D145" i="13"/>
  <c r="H145" i="13"/>
  <c r="G145" i="13"/>
  <c r="F145" i="13"/>
  <c r="E145" i="13"/>
  <c r="B145" i="13"/>
  <c r="E143" i="14" l="1"/>
  <c r="H143" i="14"/>
  <c r="F143" i="14"/>
  <c r="G143" i="14"/>
  <c r="D143" i="14"/>
  <c r="B143" i="14"/>
  <c r="C143" i="14"/>
  <c r="C146" i="13"/>
  <c r="G146" i="13"/>
  <c r="D146" i="13"/>
  <c r="H146" i="13"/>
  <c r="E146" i="13"/>
  <c r="F146" i="13"/>
  <c r="B146" i="13"/>
  <c r="E144" i="14" l="1"/>
  <c r="F144" i="14"/>
  <c r="G144" i="14"/>
  <c r="H144" i="14"/>
  <c r="D144" i="14"/>
  <c r="B144" i="14"/>
  <c r="C144" i="14"/>
  <c r="C147" i="13"/>
  <c r="F147" i="13"/>
  <c r="D147" i="13"/>
  <c r="H147" i="13"/>
  <c r="E147" i="13"/>
  <c r="G147" i="13"/>
  <c r="B147" i="13"/>
  <c r="E145" i="14" l="1"/>
  <c r="H145" i="14"/>
  <c r="F145" i="14"/>
  <c r="G145" i="14"/>
  <c r="B145" i="14"/>
  <c r="C145" i="14"/>
  <c r="D145" i="14"/>
  <c r="C148" i="13"/>
  <c r="E148" i="13"/>
  <c r="D148" i="13"/>
  <c r="H148" i="13"/>
  <c r="F148" i="13"/>
  <c r="G148" i="13"/>
  <c r="B148" i="13"/>
  <c r="E146" i="14" l="1"/>
  <c r="F146" i="14"/>
  <c r="G146" i="14"/>
  <c r="H146" i="14"/>
  <c r="C146" i="14"/>
  <c r="B146" i="14"/>
  <c r="D146" i="14"/>
  <c r="D149" i="13"/>
  <c r="H149" i="13"/>
  <c r="E149" i="13"/>
  <c r="C149" i="13"/>
  <c r="F149" i="13"/>
  <c r="G149" i="13"/>
  <c r="B149" i="13"/>
  <c r="E147" i="14" l="1"/>
  <c r="H147" i="14"/>
  <c r="F147" i="14"/>
  <c r="G147" i="14"/>
  <c r="D147" i="14"/>
  <c r="B147" i="14"/>
  <c r="C147" i="14"/>
  <c r="C150" i="13"/>
  <c r="G150" i="13"/>
  <c r="E150" i="13"/>
  <c r="D150" i="13"/>
  <c r="F150" i="13"/>
  <c r="H150" i="13"/>
  <c r="B150" i="13"/>
  <c r="E148" i="14" l="1"/>
  <c r="F148" i="14"/>
  <c r="G148" i="14"/>
  <c r="H148" i="14"/>
  <c r="C148" i="14"/>
  <c r="D148" i="14"/>
  <c r="B148" i="14"/>
  <c r="F151" i="13"/>
  <c r="E151" i="13"/>
  <c r="D151" i="13"/>
  <c r="C151" i="13"/>
  <c r="H151" i="13"/>
  <c r="G151" i="13"/>
  <c r="B151" i="13"/>
  <c r="E149" i="14" l="1"/>
  <c r="H149" i="14"/>
  <c r="F149" i="14"/>
  <c r="G149" i="14"/>
  <c r="B149" i="14"/>
  <c r="C149" i="14"/>
  <c r="D149" i="14"/>
  <c r="C152" i="13"/>
  <c r="E152" i="13"/>
  <c r="F152" i="13"/>
  <c r="D152" i="13"/>
  <c r="G152" i="13"/>
  <c r="H152" i="13"/>
  <c r="B152" i="13"/>
  <c r="G150" i="14" l="1"/>
  <c r="H150" i="14"/>
  <c r="E150" i="14"/>
  <c r="F150" i="14"/>
  <c r="C150" i="14"/>
  <c r="B150" i="14"/>
  <c r="D150" i="14"/>
  <c r="C153" i="13"/>
  <c r="D153" i="13"/>
  <c r="H153" i="13"/>
  <c r="F153" i="13"/>
  <c r="E153" i="13"/>
  <c r="G153" i="13"/>
  <c r="B153" i="13"/>
  <c r="E151" i="14" l="1"/>
  <c r="H151" i="14"/>
  <c r="F151" i="14"/>
  <c r="G151" i="14"/>
  <c r="D151" i="14"/>
  <c r="C151" i="14"/>
  <c r="B151" i="14"/>
  <c r="C154" i="13"/>
  <c r="G154" i="13"/>
  <c r="F154" i="13"/>
  <c r="E154" i="13"/>
  <c r="H154" i="13"/>
  <c r="D154" i="13"/>
  <c r="B154" i="13"/>
  <c r="E152" i="14" l="1"/>
  <c r="F152" i="14"/>
  <c r="G152" i="14"/>
  <c r="H152" i="14"/>
  <c r="B152" i="14"/>
  <c r="C152" i="14"/>
  <c r="D152" i="14"/>
  <c r="C155" i="13"/>
  <c r="F155" i="13"/>
  <c r="G155" i="13"/>
  <c r="E155" i="13"/>
  <c r="D155" i="13"/>
  <c r="H155" i="13"/>
  <c r="B155" i="13"/>
  <c r="E153" i="14" l="1"/>
  <c r="H153" i="14"/>
  <c r="F153" i="14"/>
  <c r="G153" i="14"/>
  <c r="B153" i="14"/>
  <c r="C153" i="14"/>
  <c r="D153" i="14"/>
  <c r="C156" i="13"/>
  <c r="E156" i="13"/>
  <c r="G156" i="13"/>
  <c r="F156" i="13"/>
  <c r="H156" i="13"/>
  <c r="D156" i="13"/>
  <c r="B156" i="13"/>
  <c r="E154" i="14" l="1"/>
  <c r="F154" i="14"/>
  <c r="G154" i="14"/>
  <c r="H154" i="14"/>
  <c r="C154" i="14"/>
  <c r="D154" i="14"/>
  <c r="B154" i="14"/>
  <c r="C157" i="13"/>
  <c r="D157" i="13"/>
  <c r="H157" i="13"/>
  <c r="G157" i="13"/>
  <c r="F157" i="13"/>
  <c r="E157" i="13"/>
  <c r="B157" i="13"/>
  <c r="E155" i="14" l="1"/>
  <c r="H155" i="14"/>
  <c r="F155" i="14"/>
  <c r="G155" i="14"/>
  <c r="D155" i="14"/>
  <c r="B155" i="14"/>
  <c r="C155" i="14"/>
  <c r="C158" i="13"/>
  <c r="G158" i="13"/>
  <c r="H158" i="13"/>
  <c r="F158" i="13"/>
  <c r="D158" i="13"/>
  <c r="E158" i="13"/>
  <c r="B158" i="13"/>
  <c r="E156" i="14" l="1"/>
  <c r="F156" i="14"/>
  <c r="G156" i="14"/>
  <c r="H156" i="14"/>
  <c r="B156" i="14"/>
  <c r="C156" i="14"/>
  <c r="D156" i="14"/>
  <c r="C159" i="13"/>
  <c r="F159" i="13"/>
  <c r="H159" i="13"/>
  <c r="G159" i="13"/>
  <c r="D159" i="13"/>
  <c r="E159" i="13"/>
  <c r="B159" i="13"/>
  <c r="E157" i="14" l="1"/>
  <c r="H157" i="14"/>
  <c r="F157" i="14"/>
  <c r="G157" i="14"/>
  <c r="B157" i="14"/>
  <c r="D157" i="14"/>
  <c r="C157" i="14"/>
  <c r="E160" i="13"/>
  <c r="H160" i="13"/>
  <c r="C160" i="13"/>
  <c r="G160" i="13"/>
  <c r="F160" i="13"/>
  <c r="D160" i="13"/>
  <c r="B160" i="13"/>
  <c r="G158" i="14" l="1"/>
  <c r="H158" i="14"/>
  <c r="E158" i="14"/>
  <c r="F158" i="14"/>
  <c r="C158" i="14"/>
  <c r="B158" i="14"/>
  <c r="D158" i="14"/>
  <c r="D161" i="13"/>
  <c r="H161" i="13"/>
  <c r="C161" i="13"/>
  <c r="G161" i="13"/>
  <c r="E161" i="13"/>
  <c r="F161" i="13"/>
  <c r="B161" i="13"/>
  <c r="E159" i="14" l="1"/>
  <c r="H159" i="14"/>
  <c r="F159" i="14"/>
  <c r="G159" i="14"/>
  <c r="B159" i="14"/>
  <c r="C159" i="14"/>
  <c r="D159" i="14"/>
  <c r="C162" i="13"/>
  <c r="G162" i="13"/>
  <c r="D162" i="13"/>
  <c r="H162" i="13"/>
  <c r="E162" i="13"/>
  <c r="F162" i="13"/>
  <c r="B162" i="13"/>
  <c r="E160" i="14" l="1"/>
  <c r="F160" i="14"/>
  <c r="G160" i="14"/>
  <c r="H160" i="14"/>
  <c r="B160" i="14"/>
  <c r="C160" i="14"/>
  <c r="D160" i="14"/>
  <c r="C163" i="13"/>
  <c r="F163" i="13"/>
  <c r="D163" i="13"/>
  <c r="H163" i="13"/>
  <c r="E163" i="13"/>
  <c r="G163" i="13"/>
  <c r="B163" i="13"/>
  <c r="E161" i="14" l="1"/>
  <c r="H161" i="14"/>
  <c r="F161" i="14"/>
  <c r="G161" i="14"/>
  <c r="C161" i="14"/>
  <c r="D161" i="14"/>
  <c r="B161" i="14"/>
  <c r="C164" i="13"/>
  <c r="E164" i="13"/>
  <c r="D164" i="13"/>
  <c r="H164" i="13"/>
  <c r="F164" i="13"/>
  <c r="G164" i="13"/>
  <c r="B164" i="13"/>
  <c r="E162" i="14" l="1"/>
  <c r="F162" i="14"/>
  <c r="G162" i="14"/>
  <c r="H162" i="14"/>
  <c r="D162" i="14"/>
  <c r="B162" i="14"/>
  <c r="C162" i="14"/>
  <c r="C165" i="13"/>
  <c r="D165" i="13"/>
  <c r="H165" i="13"/>
  <c r="E165" i="13"/>
  <c r="F165" i="13"/>
  <c r="G165" i="13"/>
  <c r="B165" i="13"/>
  <c r="E163" i="14" l="1"/>
  <c r="H163" i="14"/>
  <c r="F163" i="14"/>
  <c r="G163" i="14"/>
  <c r="B163" i="14"/>
  <c r="C163" i="14"/>
  <c r="D163" i="14"/>
  <c r="C166" i="13"/>
  <c r="G166" i="13"/>
  <c r="E166" i="13"/>
  <c r="D166" i="13"/>
  <c r="F166" i="13"/>
  <c r="H166" i="13"/>
  <c r="B166" i="13"/>
  <c r="E164" i="14" l="1"/>
  <c r="F164" i="14"/>
  <c r="G164" i="14"/>
  <c r="H164" i="14"/>
  <c r="B164" i="14"/>
  <c r="C164" i="14"/>
  <c r="D164" i="14"/>
  <c r="C167" i="13"/>
  <c r="F167" i="13"/>
  <c r="E167" i="13"/>
  <c r="D167" i="13"/>
  <c r="G167" i="13"/>
  <c r="H167" i="13"/>
  <c r="B167" i="13"/>
  <c r="E165" i="14" l="1"/>
  <c r="H165" i="14"/>
  <c r="F165" i="14"/>
  <c r="G165" i="14"/>
  <c r="C165" i="14"/>
  <c r="D165" i="14"/>
  <c r="B165" i="14"/>
  <c r="C168" i="13"/>
  <c r="E168" i="13"/>
  <c r="F168" i="13"/>
  <c r="D168" i="13"/>
  <c r="H168" i="13"/>
  <c r="G168" i="13"/>
  <c r="B168" i="13"/>
  <c r="G166" i="14" l="1"/>
  <c r="H166" i="14"/>
  <c r="E166" i="14"/>
  <c r="F166" i="14"/>
  <c r="D166" i="14"/>
  <c r="B166" i="14"/>
  <c r="C166" i="14"/>
  <c r="C169" i="13"/>
  <c r="D169" i="13"/>
  <c r="H169" i="13"/>
  <c r="F169" i="13"/>
  <c r="E169" i="13"/>
  <c r="G169" i="13"/>
  <c r="B169" i="13"/>
  <c r="E167" i="14" l="1"/>
  <c r="H167" i="14"/>
  <c r="G167" i="14"/>
  <c r="F167" i="14"/>
  <c r="B167" i="14"/>
  <c r="C167" i="14"/>
  <c r="D167" i="14"/>
  <c r="C170" i="13"/>
  <c r="G170" i="13"/>
  <c r="F170" i="13"/>
  <c r="E170" i="13"/>
  <c r="H170" i="13"/>
  <c r="D170" i="13"/>
  <c r="B170" i="13"/>
  <c r="E168" i="14" l="1"/>
  <c r="F168" i="14"/>
  <c r="G168" i="14"/>
  <c r="H168" i="14"/>
  <c r="B168" i="14"/>
  <c r="C168" i="14"/>
  <c r="D168" i="14"/>
  <c r="F171" i="13"/>
  <c r="G171" i="13"/>
  <c r="E171" i="13"/>
  <c r="H171" i="13"/>
  <c r="D171" i="13"/>
  <c r="C171" i="13"/>
  <c r="B171" i="13"/>
  <c r="E169" i="14" l="1"/>
  <c r="H169" i="14"/>
  <c r="F169" i="14"/>
  <c r="G169" i="14"/>
  <c r="C169" i="14"/>
  <c r="D169" i="14"/>
  <c r="B169" i="14"/>
  <c r="E172" i="13"/>
  <c r="G172" i="13"/>
  <c r="F172" i="13"/>
  <c r="C172" i="13"/>
  <c r="D172" i="13"/>
  <c r="H172" i="13"/>
  <c r="B172" i="13"/>
  <c r="F170" i="14" l="1"/>
  <c r="G170" i="14"/>
  <c r="H170" i="14"/>
  <c r="E170" i="14"/>
  <c r="D170" i="14"/>
  <c r="B170" i="14"/>
  <c r="C170" i="14"/>
  <c r="C173" i="13"/>
  <c r="D173" i="13"/>
  <c r="H173" i="13"/>
  <c r="G173" i="13"/>
  <c r="F173" i="13"/>
  <c r="E173" i="13"/>
  <c r="B173" i="13"/>
  <c r="E171" i="14" l="1"/>
  <c r="H171" i="14"/>
  <c r="F171" i="14"/>
  <c r="G171" i="14"/>
  <c r="B171" i="14"/>
  <c r="C171" i="14"/>
  <c r="D171" i="14"/>
  <c r="C174" i="13"/>
  <c r="G174" i="13"/>
  <c r="H174" i="13"/>
  <c r="F174" i="13"/>
  <c r="D174" i="13"/>
  <c r="E174" i="13"/>
  <c r="B174" i="13"/>
  <c r="E172" i="14" l="1"/>
  <c r="F172" i="14"/>
  <c r="H172" i="14"/>
  <c r="G172" i="14"/>
  <c r="B172" i="14"/>
  <c r="C172" i="14"/>
  <c r="D172" i="14"/>
  <c r="C175" i="13"/>
  <c r="F175" i="13"/>
  <c r="H175" i="13"/>
  <c r="G175" i="13"/>
  <c r="D175" i="13"/>
  <c r="E175" i="13"/>
  <c r="B175" i="13"/>
  <c r="E173" i="14" l="1"/>
  <c r="H173" i="14"/>
  <c r="F173" i="14"/>
  <c r="G173" i="14"/>
  <c r="C173" i="14"/>
  <c r="D173" i="14"/>
  <c r="B173" i="14"/>
  <c r="C176" i="13"/>
  <c r="E176" i="13"/>
  <c r="H176" i="13"/>
  <c r="G176" i="13"/>
  <c r="D176" i="13"/>
  <c r="F176" i="13"/>
  <c r="B176" i="13"/>
  <c r="G174" i="14" l="1"/>
  <c r="H174" i="14"/>
  <c r="E174" i="14"/>
  <c r="F174" i="14"/>
  <c r="D174" i="14"/>
  <c r="B174" i="14"/>
  <c r="C174" i="14"/>
  <c r="C177" i="13"/>
  <c r="D177" i="13"/>
  <c r="H177" i="13"/>
  <c r="G177" i="13"/>
  <c r="F177" i="13"/>
  <c r="E177" i="13"/>
  <c r="B177" i="13"/>
  <c r="H175" i="14" l="1"/>
  <c r="F175" i="14"/>
  <c r="G175" i="14"/>
  <c r="E175" i="14"/>
  <c r="B175" i="14"/>
  <c r="C175" i="14"/>
  <c r="D175" i="14"/>
  <c r="C178" i="13"/>
  <c r="G178" i="13"/>
  <c r="D178" i="13"/>
  <c r="H178" i="13"/>
  <c r="E178" i="13"/>
  <c r="F178" i="13"/>
  <c r="B178" i="13"/>
  <c r="H176" i="14" l="1"/>
  <c r="E176" i="14"/>
  <c r="F176" i="14"/>
  <c r="G176" i="14"/>
  <c r="B176" i="14"/>
  <c r="C176" i="14"/>
  <c r="D176" i="14"/>
  <c r="C179" i="13"/>
  <c r="F179" i="13"/>
  <c r="D179" i="13"/>
  <c r="H179" i="13"/>
  <c r="E179" i="13"/>
  <c r="G179" i="13"/>
  <c r="B179" i="13"/>
  <c r="E177" i="14" l="1"/>
  <c r="G177" i="14"/>
  <c r="H177" i="14"/>
  <c r="F177" i="14"/>
  <c r="C177" i="14"/>
  <c r="D177" i="14"/>
  <c r="B177" i="14"/>
  <c r="C180" i="13"/>
  <c r="E180" i="13"/>
  <c r="D180" i="13"/>
  <c r="H180" i="13"/>
  <c r="F180" i="13"/>
  <c r="G180" i="13"/>
  <c r="B180" i="13"/>
  <c r="H178" i="14" l="1"/>
  <c r="E178" i="14"/>
  <c r="F178" i="14"/>
  <c r="G178" i="14"/>
  <c r="D178" i="14"/>
  <c r="B178" i="14"/>
  <c r="C178" i="14"/>
  <c r="D181" i="13"/>
  <c r="H181" i="13"/>
  <c r="E181" i="13"/>
  <c r="C181" i="13"/>
  <c r="G181" i="13"/>
  <c r="F181" i="13"/>
  <c r="B181" i="13"/>
  <c r="E179" i="14" l="1"/>
  <c r="G179" i="14"/>
  <c r="H179" i="14"/>
  <c r="F179" i="14"/>
  <c r="B179" i="14"/>
  <c r="C179" i="14"/>
  <c r="D179" i="14"/>
  <c r="C182" i="13"/>
  <c r="G182" i="13"/>
  <c r="E182" i="13"/>
  <c r="D182" i="13"/>
  <c r="F182" i="13"/>
  <c r="H182" i="13"/>
  <c r="B182" i="13"/>
  <c r="H180" i="14" l="1"/>
  <c r="E180" i="14"/>
  <c r="F180" i="14"/>
  <c r="G180" i="14"/>
  <c r="B180" i="14"/>
  <c r="C180" i="14"/>
  <c r="D180" i="14"/>
  <c r="F183" i="13"/>
  <c r="C183" i="13"/>
  <c r="E183" i="13"/>
  <c r="D183" i="13"/>
  <c r="G183" i="13"/>
  <c r="H183" i="13"/>
  <c r="B183" i="13"/>
  <c r="E181" i="14" l="1"/>
  <c r="G181" i="14"/>
  <c r="H181" i="14"/>
  <c r="F181" i="14"/>
  <c r="C181" i="14"/>
  <c r="D181" i="14"/>
  <c r="B181" i="14"/>
  <c r="C184" i="13"/>
  <c r="E184" i="13"/>
  <c r="F184" i="13"/>
  <c r="D184" i="13"/>
  <c r="G184" i="13"/>
  <c r="H184" i="13"/>
  <c r="B184" i="13"/>
  <c r="H182" i="14" l="1"/>
  <c r="E182" i="14"/>
  <c r="G182" i="14"/>
  <c r="F182" i="14"/>
  <c r="D182" i="14"/>
  <c r="B182" i="14"/>
  <c r="C182" i="14"/>
  <c r="C185" i="13"/>
  <c r="D185" i="13"/>
  <c r="H185" i="13"/>
  <c r="F185" i="13"/>
  <c r="E185" i="13"/>
  <c r="G185" i="13"/>
  <c r="B185" i="13"/>
  <c r="E183" i="14" l="1"/>
  <c r="G183" i="14"/>
  <c r="H183" i="14"/>
  <c r="F183" i="14"/>
  <c r="B183" i="14"/>
  <c r="C183" i="14"/>
  <c r="D183" i="14"/>
  <c r="C186" i="13"/>
  <c r="G186" i="13"/>
  <c r="F186" i="13"/>
  <c r="E186" i="13"/>
  <c r="H186" i="13"/>
  <c r="D186" i="13"/>
  <c r="B186" i="13"/>
  <c r="H184" i="14" l="1"/>
  <c r="E184" i="14"/>
  <c r="F184" i="14"/>
  <c r="G184" i="14"/>
  <c r="B184" i="14"/>
  <c r="C184" i="14"/>
  <c r="D184" i="14"/>
  <c r="C187" i="13"/>
  <c r="F187" i="13"/>
  <c r="G187" i="13"/>
  <c r="E187" i="13"/>
  <c r="H187" i="13"/>
  <c r="D187" i="13"/>
  <c r="B187" i="13"/>
  <c r="E185" i="14" l="1"/>
  <c r="G185" i="14"/>
  <c r="H185" i="14"/>
  <c r="F185" i="14"/>
  <c r="C185" i="14"/>
  <c r="D185" i="14"/>
  <c r="B185" i="14"/>
  <c r="C188" i="13"/>
  <c r="E188" i="13"/>
  <c r="G188" i="13"/>
  <c r="F188" i="13"/>
  <c r="H188" i="13"/>
  <c r="D188" i="13"/>
  <c r="B188" i="13"/>
  <c r="H186" i="14" l="1"/>
  <c r="E186" i="14"/>
  <c r="F186" i="14"/>
  <c r="G186" i="14"/>
  <c r="D186" i="14"/>
  <c r="B186" i="14"/>
  <c r="C186" i="14"/>
  <c r="C189" i="13"/>
  <c r="D189" i="13"/>
  <c r="H189" i="13"/>
  <c r="G189" i="13"/>
  <c r="F189" i="13"/>
  <c r="E189" i="13"/>
  <c r="B189" i="13"/>
  <c r="E187" i="14" l="1"/>
  <c r="G187" i="14"/>
  <c r="H187" i="14"/>
  <c r="F187" i="14"/>
  <c r="B187" i="14"/>
  <c r="C187" i="14"/>
  <c r="D187" i="14"/>
  <c r="C190" i="13"/>
  <c r="G190" i="13"/>
  <c r="H190" i="13"/>
  <c r="F190" i="13"/>
  <c r="D190" i="13"/>
  <c r="E190" i="13"/>
  <c r="B190" i="13"/>
  <c r="H188" i="14" l="1"/>
  <c r="E188" i="14"/>
  <c r="F188" i="14"/>
  <c r="G188" i="14"/>
  <c r="B188" i="14"/>
  <c r="C188" i="14"/>
  <c r="D188" i="14"/>
  <c r="C191" i="13"/>
  <c r="F191" i="13"/>
  <c r="H191" i="13"/>
  <c r="G191" i="13"/>
  <c r="D191" i="13"/>
  <c r="E191" i="13"/>
  <c r="B191" i="13"/>
  <c r="E189" i="14" l="1"/>
  <c r="G189" i="14"/>
  <c r="H189" i="14"/>
  <c r="F189" i="14"/>
  <c r="C189" i="14"/>
  <c r="D189" i="14"/>
  <c r="B189" i="14"/>
  <c r="E192" i="13"/>
  <c r="H192" i="13"/>
  <c r="G192" i="13"/>
  <c r="C192" i="13"/>
  <c r="D192" i="13"/>
  <c r="F192" i="13"/>
  <c r="B192" i="13"/>
  <c r="H190" i="14" l="1"/>
  <c r="E190" i="14"/>
  <c r="F190" i="14"/>
  <c r="G190" i="14"/>
  <c r="D190" i="14"/>
  <c r="B190" i="14"/>
  <c r="C190" i="14"/>
  <c r="D193" i="13"/>
  <c r="H193" i="13"/>
  <c r="G193" i="13"/>
  <c r="E193" i="13"/>
  <c r="F193" i="13"/>
  <c r="C193" i="13"/>
  <c r="B193" i="13"/>
  <c r="E191" i="14" l="1"/>
  <c r="G191" i="14"/>
  <c r="H191" i="14"/>
  <c r="F191" i="14"/>
  <c r="B191" i="14"/>
  <c r="C191" i="14"/>
  <c r="D191" i="14"/>
  <c r="C194" i="13"/>
  <c r="G194" i="13"/>
  <c r="D194" i="13"/>
  <c r="H194" i="13"/>
  <c r="F194" i="13"/>
  <c r="E194" i="13"/>
  <c r="B194" i="13"/>
  <c r="H192" i="14" l="1"/>
  <c r="E192" i="14"/>
  <c r="F192" i="14"/>
  <c r="G192" i="14"/>
  <c r="B192" i="14"/>
  <c r="C192" i="14"/>
  <c r="D192" i="14"/>
  <c r="C195" i="13"/>
  <c r="F195" i="13"/>
  <c r="D195" i="13"/>
  <c r="H195" i="13"/>
  <c r="E195" i="13"/>
  <c r="G195" i="13"/>
  <c r="B195" i="13"/>
  <c r="E193" i="14" l="1"/>
  <c r="G193" i="14"/>
  <c r="H193" i="14"/>
  <c r="F193" i="14"/>
  <c r="D193" i="14"/>
  <c r="C193" i="14"/>
  <c r="B193" i="14"/>
  <c r="C196" i="13"/>
  <c r="E196" i="13"/>
  <c r="D196" i="13"/>
  <c r="H196" i="13"/>
  <c r="F196" i="13"/>
  <c r="G196" i="13"/>
  <c r="B196" i="13"/>
  <c r="H194" i="14" l="1"/>
  <c r="E194" i="14"/>
  <c r="F194" i="14"/>
  <c r="G194" i="14"/>
  <c r="B194" i="14"/>
  <c r="D194" i="14"/>
  <c r="C194" i="14"/>
  <c r="C197" i="13"/>
  <c r="D197" i="13"/>
  <c r="H197" i="13"/>
  <c r="E197" i="13"/>
  <c r="F197" i="13"/>
  <c r="G197" i="13"/>
  <c r="B197" i="13"/>
  <c r="E195" i="14" l="1"/>
  <c r="G195" i="14"/>
  <c r="H195" i="14"/>
  <c r="F195" i="14"/>
  <c r="B195" i="14"/>
  <c r="C195" i="14"/>
  <c r="D195" i="14"/>
  <c r="C198" i="13"/>
  <c r="G198" i="13"/>
  <c r="E198" i="13"/>
  <c r="D198" i="13"/>
  <c r="H198" i="13"/>
  <c r="F198" i="13"/>
  <c r="B198" i="13"/>
  <c r="H196" i="14" l="1"/>
  <c r="E196" i="14"/>
  <c r="F196" i="14"/>
  <c r="G196" i="14"/>
  <c r="C196" i="14"/>
  <c r="D196" i="14"/>
  <c r="B196" i="14"/>
  <c r="C199" i="13"/>
  <c r="F199" i="13"/>
  <c r="E199" i="13"/>
  <c r="D199" i="13"/>
  <c r="G199" i="13"/>
  <c r="H199" i="13"/>
  <c r="B199" i="13"/>
  <c r="E197" i="14" l="1"/>
  <c r="G197" i="14"/>
  <c r="H197" i="14"/>
  <c r="F197" i="14"/>
  <c r="D197" i="14"/>
  <c r="B197" i="14"/>
  <c r="C197" i="14"/>
  <c r="C200" i="13"/>
  <c r="E200" i="13"/>
  <c r="F200" i="13"/>
  <c r="D200" i="13"/>
  <c r="G200" i="13"/>
  <c r="H200" i="13"/>
  <c r="B200" i="13"/>
  <c r="H198" i="14" l="1"/>
  <c r="E198" i="14"/>
  <c r="F198" i="14"/>
  <c r="G198" i="14"/>
  <c r="C198" i="14"/>
  <c r="B198" i="14"/>
  <c r="D198" i="14"/>
  <c r="C201" i="13"/>
  <c r="D201" i="13"/>
  <c r="H201" i="13"/>
  <c r="F201" i="13"/>
  <c r="E201" i="13"/>
  <c r="G201" i="13"/>
  <c r="B201" i="13"/>
  <c r="E199" i="14" l="1"/>
  <c r="G199" i="14"/>
  <c r="H199" i="14"/>
  <c r="F199" i="14"/>
  <c r="B199" i="14"/>
  <c r="D199" i="14"/>
  <c r="C199" i="14"/>
  <c r="C202" i="13"/>
  <c r="G202" i="13"/>
  <c r="F202" i="13"/>
  <c r="E202" i="13"/>
  <c r="D202" i="13"/>
  <c r="H202" i="13"/>
  <c r="B202" i="13"/>
  <c r="H200" i="14" l="1"/>
  <c r="E200" i="14"/>
  <c r="F200" i="14"/>
  <c r="G200" i="14"/>
  <c r="C200" i="14"/>
  <c r="B200" i="14"/>
  <c r="D200" i="14"/>
  <c r="F203" i="13"/>
  <c r="G203" i="13"/>
  <c r="C203" i="13"/>
  <c r="E203" i="13"/>
  <c r="H203" i="13"/>
  <c r="D203" i="13"/>
  <c r="B203" i="13"/>
  <c r="E201" i="14" l="1"/>
  <c r="G201" i="14"/>
  <c r="H201" i="14"/>
  <c r="F201" i="14"/>
  <c r="D201" i="14"/>
  <c r="C201" i="14"/>
  <c r="B201" i="14"/>
  <c r="E204" i="13"/>
  <c r="C204" i="13"/>
  <c r="G204" i="13"/>
  <c r="F204" i="13"/>
  <c r="H204" i="13"/>
  <c r="D204" i="13"/>
  <c r="B204" i="13"/>
  <c r="H202" i="14" l="1"/>
  <c r="E202" i="14"/>
  <c r="F202" i="14"/>
  <c r="G202" i="14"/>
  <c r="D202" i="14"/>
  <c r="B202" i="14"/>
  <c r="C202" i="14"/>
  <c r="C205" i="13"/>
  <c r="D205" i="13"/>
  <c r="H205" i="13"/>
  <c r="G205" i="13"/>
  <c r="F205" i="13"/>
  <c r="E205" i="13"/>
  <c r="B205" i="13"/>
  <c r="E203" i="14" l="1"/>
  <c r="G203" i="14"/>
  <c r="F203" i="14"/>
  <c r="H203" i="14"/>
  <c r="B203" i="14"/>
  <c r="C203" i="14"/>
  <c r="D203" i="14"/>
  <c r="C206" i="13"/>
  <c r="G206" i="13"/>
  <c r="H206" i="13"/>
  <c r="F206" i="13"/>
  <c r="D206" i="13"/>
  <c r="E206" i="13"/>
  <c r="B206" i="13"/>
  <c r="H204" i="14" l="1"/>
  <c r="G204" i="14"/>
  <c r="E204" i="14"/>
  <c r="F204" i="14"/>
  <c r="C204" i="14"/>
  <c r="D204" i="14"/>
  <c r="B204" i="14"/>
  <c r="C207" i="13"/>
  <c r="F207" i="13"/>
  <c r="H207" i="13"/>
  <c r="G207" i="13"/>
  <c r="D207" i="13"/>
  <c r="E207" i="13"/>
  <c r="B207" i="13"/>
  <c r="E205" i="14" l="1"/>
  <c r="G205" i="14"/>
  <c r="F205" i="14"/>
  <c r="H205" i="14"/>
  <c r="D205" i="14"/>
  <c r="B205" i="14"/>
  <c r="C205" i="14"/>
  <c r="C208" i="13"/>
  <c r="E208" i="13"/>
  <c r="H208" i="13"/>
  <c r="G208" i="13"/>
  <c r="D208" i="13"/>
  <c r="F208" i="13"/>
  <c r="B208" i="13"/>
  <c r="H206" i="14" l="1"/>
  <c r="E206" i="14"/>
  <c r="F206" i="14"/>
  <c r="G206" i="14"/>
  <c r="C206" i="14"/>
  <c r="D206" i="14"/>
  <c r="B206" i="14"/>
  <c r="C209" i="13"/>
  <c r="D209" i="13"/>
  <c r="H209" i="13"/>
  <c r="G209" i="13"/>
  <c r="E209" i="13"/>
  <c r="F209" i="13"/>
  <c r="B209" i="13"/>
  <c r="E207" i="14" l="1"/>
  <c r="G207" i="14"/>
  <c r="F207" i="14"/>
  <c r="H207" i="14"/>
  <c r="B207" i="14"/>
  <c r="D207" i="14"/>
  <c r="C207" i="14"/>
  <c r="C210" i="13"/>
  <c r="G210" i="13"/>
  <c r="D210" i="13"/>
  <c r="H210" i="13"/>
  <c r="E210" i="13"/>
  <c r="F210" i="13"/>
  <c r="B210" i="13"/>
  <c r="H208" i="14" l="1"/>
  <c r="E208" i="14"/>
  <c r="F208" i="14"/>
  <c r="G208" i="14"/>
  <c r="C208" i="14"/>
  <c r="B208" i="14"/>
  <c r="D208" i="14"/>
  <c r="C211" i="13"/>
  <c r="F211" i="13"/>
  <c r="D211" i="13"/>
  <c r="H211" i="13"/>
  <c r="G211" i="13"/>
  <c r="E211" i="13"/>
  <c r="B211" i="13"/>
  <c r="E209" i="14" l="1"/>
  <c r="F209" i="14"/>
  <c r="G209" i="14"/>
  <c r="H209" i="14"/>
  <c r="D209" i="14"/>
  <c r="C209" i="14"/>
  <c r="B209" i="14"/>
  <c r="C212" i="13"/>
  <c r="E212" i="13"/>
  <c r="D212" i="13"/>
  <c r="H212" i="13"/>
  <c r="F212" i="13"/>
  <c r="G212" i="13"/>
  <c r="B212" i="13"/>
  <c r="H210" i="14" l="1"/>
  <c r="G210" i="14"/>
  <c r="E210" i="14"/>
  <c r="F210" i="14"/>
  <c r="B210" i="14"/>
  <c r="D210" i="14"/>
  <c r="C210" i="14"/>
  <c r="D213" i="13"/>
  <c r="H213" i="13"/>
  <c r="E213" i="13"/>
  <c r="C213" i="13"/>
  <c r="F213" i="13"/>
  <c r="G213" i="13"/>
  <c r="B213" i="13"/>
  <c r="E211" i="14" l="1"/>
  <c r="F211" i="14"/>
  <c r="G211" i="14"/>
  <c r="H211" i="14"/>
  <c r="B211" i="14"/>
  <c r="C211" i="14"/>
  <c r="D211" i="14"/>
  <c r="C214" i="13"/>
  <c r="G214" i="13"/>
  <c r="E214" i="13"/>
  <c r="D214" i="13"/>
  <c r="F214" i="13"/>
  <c r="H214" i="13"/>
  <c r="B214" i="13"/>
  <c r="H212" i="14" l="1"/>
  <c r="E212" i="14"/>
  <c r="F212" i="14"/>
  <c r="G212" i="14"/>
  <c r="C212" i="14"/>
  <c r="D212" i="14"/>
  <c r="B212" i="14"/>
  <c r="F215" i="13"/>
  <c r="E215" i="13"/>
  <c r="D215" i="13"/>
  <c r="C215" i="13"/>
  <c r="H215" i="13"/>
  <c r="G215" i="13"/>
  <c r="B215" i="13"/>
  <c r="E213" i="14" l="1"/>
  <c r="G213" i="14"/>
  <c r="H213" i="14"/>
  <c r="F213" i="14"/>
  <c r="D213" i="14"/>
  <c r="B213" i="14"/>
  <c r="C213" i="14"/>
  <c r="C216" i="13"/>
  <c r="E216" i="13"/>
  <c r="F216" i="13"/>
  <c r="D216" i="13"/>
  <c r="G216" i="13"/>
  <c r="H216" i="13"/>
  <c r="B216" i="13"/>
  <c r="H214" i="14" l="1"/>
  <c r="E214" i="14"/>
  <c r="F214" i="14"/>
  <c r="G214" i="14"/>
  <c r="C214" i="14"/>
  <c r="B214" i="14"/>
  <c r="D214" i="14"/>
  <c r="C217" i="13"/>
  <c r="D217" i="13"/>
  <c r="H217" i="13"/>
  <c r="F217" i="13"/>
  <c r="E217" i="13"/>
  <c r="G217" i="13"/>
  <c r="B217" i="13"/>
  <c r="E215" i="14" l="1"/>
  <c r="F215" i="14"/>
  <c r="G215" i="14"/>
  <c r="H215" i="14"/>
  <c r="B215" i="14"/>
  <c r="D215" i="14"/>
  <c r="C215" i="14"/>
  <c r="C218" i="13"/>
  <c r="G218" i="13"/>
  <c r="F218" i="13"/>
  <c r="E218" i="13"/>
  <c r="H218" i="13"/>
  <c r="D218" i="13"/>
  <c r="B218" i="13"/>
  <c r="H216" i="14" l="1"/>
  <c r="E216" i="14"/>
  <c r="F216" i="14"/>
  <c r="G216" i="14"/>
  <c r="C216" i="14"/>
  <c r="B216" i="14"/>
  <c r="D216" i="14"/>
  <c r="C219" i="13"/>
  <c r="F219" i="13"/>
  <c r="G219" i="13"/>
  <c r="E219" i="13"/>
  <c r="D219" i="13"/>
  <c r="H219" i="13"/>
  <c r="B219" i="13"/>
  <c r="E217" i="14" l="1"/>
  <c r="F217" i="14"/>
  <c r="G217" i="14"/>
  <c r="H217" i="14"/>
  <c r="D217" i="14"/>
  <c r="C217" i="14"/>
  <c r="B217" i="14"/>
  <c r="C220" i="13"/>
  <c r="E220" i="13"/>
  <c r="G220" i="13"/>
  <c r="F220" i="13"/>
  <c r="H220" i="13"/>
  <c r="D220" i="13"/>
  <c r="B220" i="13"/>
  <c r="H218" i="14" l="1"/>
  <c r="G218" i="14"/>
  <c r="E218" i="14"/>
  <c r="F218" i="14"/>
  <c r="D218" i="14"/>
  <c r="B218" i="14"/>
  <c r="C218" i="14"/>
  <c r="C221" i="13"/>
  <c r="D221" i="13"/>
  <c r="H221" i="13"/>
  <c r="G221" i="13"/>
  <c r="F221" i="13"/>
  <c r="E221" i="13"/>
  <c r="B221" i="13"/>
  <c r="E219" i="14" l="1"/>
  <c r="F219" i="14"/>
  <c r="G219" i="14"/>
  <c r="H219" i="14"/>
  <c r="B219" i="14"/>
  <c r="C219" i="14"/>
  <c r="D219" i="14"/>
  <c r="C222" i="13"/>
  <c r="G222" i="13"/>
  <c r="H222" i="13"/>
  <c r="F222" i="13"/>
  <c r="D222" i="13"/>
  <c r="E222" i="13"/>
  <c r="B222" i="13"/>
  <c r="H220" i="14" l="1"/>
  <c r="E220" i="14"/>
  <c r="F220" i="14"/>
  <c r="G220" i="14"/>
  <c r="C220" i="14"/>
  <c r="D220" i="14"/>
  <c r="B220" i="14"/>
  <c r="C223" i="13"/>
  <c r="F223" i="13"/>
  <c r="G223" i="13"/>
  <c r="D223" i="13"/>
  <c r="E223" i="13"/>
  <c r="H223" i="13"/>
  <c r="B223" i="13"/>
  <c r="F221" i="14" l="1"/>
  <c r="G221" i="14"/>
  <c r="H221" i="14"/>
  <c r="E221" i="14"/>
  <c r="D221" i="14"/>
  <c r="B221" i="14"/>
  <c r="C221" i="14"/>
  <c r="E224" i="13"/>
  <c r="C224" i="13"/>
  <c r="G224" i="13"/>
  <c r="H224" i="13"/>
  <c r="D224" i="13"/>
  <c r="F224" i="13"/>
  <c r="B224" i="13"/>
  <c r="H222" i="14" l="1"/>
  <c r="E222" i="14"/>
  <c r="F222" i="14"/>
  <c r="G222" i="14"/>
  <c r="C222" i="14"/>
  <c r="D222" i="14"/>
  <c r="B222" i="14"/>
  <c r="D225" i="13"/>
  <c r="H225" i="13"/>
  <c r="C225" i="13"/>
  <c r="G225" i="13"/>
  <c r="F225" i="13"/>
  <c r="E225" i="13"/>
  <c r="B225" i="13"/>
  <c r="G223" i="14" l="1"/>
  <c r="H223" i="14"/>
  <c r="E223" i="14"/>
  <c r="F223" i="14"/>
  <c r="B223" i="14"/>
  <c r="D223" i="14"/>
  <c r="C223" i="14"/>
  <c r="C226" i="13"/>
  <c r="G226" i="13"/>
  <c r="H226" i="13"/>
  <c r="E226" i="13"/>
  <c r="F226" i="13"/>
  <c r="D226" i="13"/>
  <c r="B226" i="13"/>
  <c r="H224" i="14" l="1"/>
  <c r="E224" i="14"/>
  <c r="F224" i="14"/>
  <c r="G224" i="14"/>
  <c r="C224" i="14"/>
  <c r="B224" i="14"/>
  <c r="D224" i="14"/>
  <c r="C227" i="13"/>
  <c r="F227" i="13"/>
  <c r="H227" i="13"/>
  <c r="G227" i="13"/>
  <c r="D227" i="13"/>
  <c r="E227" i="13"/>
  <c r="B227" i="13"/>
  <c r="H225" i="14" l="1"/>
  <c r="E225" i="14"/>
  <c r="F225" i="14"/>
  <c r="G225" i="14"/>
  <c r="D225" i="14"/>
  <c r="C225" i="14"/>
  <c r="B225" i="14"/>
  <c r="C228" i="13"/>
  <c r="E228" i="13"/>
  <c r="H228" i="13"/>
  <c r="F228" i="13"/>
  <c r="D228" i="13"/>
  <c r="G228" i="13"/>
  <c r="B228" i="13"/>
  <c r="H226" i="14" l="1"/>
  <c r="E226" i="14"/>
  <c r="F226" i="14"/>
  <c r="G226" i="14"/>
  <c r="B226" i="14"/>
  <c r="D226" i="14"/>
  <c r="C226" i="14"/>
  <c r="C229" i="13"/>
  <c r="D229" i="13"/>
  <c r="H229" i="13"/>
  <c r="E229" i="13"/>
  <c r="F229" i="13"/>
  <c r="G229" i="13"/>
  <c r="B229" i="13"/>
  <c r="E227" i="14" l="1"/>
  <c r="F227" i="14"/>
  <c r="G227" i="14"/>
  <c r="H227" i="14"/>
  <c r="B227" i="14"/>
  <c r="C227" i="14"/>
  <c r="D227" i="14"/>
  <c r="C230" i="13"/>
  <c r="G230" i="13"/>
  <c r="D230" i="13"/>
  <c r="F230" i="13"/>
  <c r="H230" i="13"/>
  <c r="E230" i="13"/>
  <c r="B230" i="13"/>
  <c r="H228" i="14" l="1"/>
  <c r="E228" i="14"/>
  <c r="F228" i="14"/>
  <c r="G228" i="14"/>
  <c r="C228" i="14"/>
  <c r="D228" i="14"/>
  <c r="B228" i="14"/>
  <c r="C231" i="13"/>
  <c r="F231" i="13"/>
  <c r="D231" i="13"/>
  <c r="H231" i="13"/>
  <c r="E231" i="13"/>
  <c r="G231" i="13"/>
  <c r="B231" i="13"/>
  <c r="E229" i="14" l="1"/>
  <c r="F229" i="14"/>
  <c r="G229" i="14"/>
  <c r="H229" i="14"/>
  <c r="D229" i="14"/>
  <c r="B229" i="14"/>
  <c r="C229" i="14"/>
  <c r="C232" i="13"/>
  <c r="E232" i="13"/>
  <c r="D232" i="13"/>
  <c r="F232" i="13"/>
  <c r="G232" i="13"/>
  <c r="H232" i="13"/>
  <c r="B232" i="13"/>
  <c r="H230" i="14" l="1"/>
  <c r="F230" i="14"/>
  <c r="G230" i="14"/>
  <c r="E230" i="14"/>
  <c r="C230" i="14"/>
  <c r="B230" i="14"/>
  <c r="D230" i="14"/>
  <c r="C233" i="13"/>
  <c r="D233" i="13"/>
  <c r="H233" i="13"/>
  <c r="E233" i="13"/>
  <c r="G233" i="13"/>
  <c r="F233" i="13"/>
  <c r="B233" i="13"/>
  <c r="E231" i="14" l="1"/>
  <c r="F231" i="14"/>
  <c r="G231" i="14"/>
  <c r="H231" i="14"/>
  <c r="B231" i="14"/>
  <c r="D231" i="14"/>
  <c r="C231" i="14"/>
  <c r="C234" i="13"/>
  <c r="G234" i="13"/>
  <c r="E234" i="13"/>
  <c r="F234" i="13"/>
  <c r="H234" i="13"/>
  <c r="D234" i="13"/>
  <c r="B234" i="13"/>
  <c r="H232" i="14" l="1"/>
  <c r="G232" i="14"/>
  <c r="E232" i="14"/>
  <c r="F232" i="14"/>
  <c r="C232" i="14"/>
  <c r="B232" i="14"/>
  <c r="D232" i="14"/>
  <c r="F235" i="13"/>
  <c r="C235" i="13"/>
  <c r="E235" i="13"/>
  <c r="H235" i="13"/>
  <c r="G235" i="13"/>
  <c r="D235" i="13"/>
  <c r="B235" i="13"/>
  <c r="E233" i="14" l="1"/>
  <c r="F233" i="14"/>
  <c r="G233" i="14"/>
  <c r="H233" i="14"/>
  <c r="D233" i="14"/>
  <c r="C233" i="14"/>
  <c r="B233" i="14"/>
  <c r="E236" i="13"/>
  <c r="C236" i="13"/>
  <c r="F236" i="13"/>
  <c r="G236" i="13"/>
  <c r="H236" i="13"/>
  <c r="D236" i="13"/>
  <c r="B236" i="13"/>
  <c r="H234" i="14" l="1"/>
  <c r="E234" i="14"/>
  <c r="F234" i="14"/>
  <c r="G234" i="14"/>
  <c r="D234" i="14"/>
  <c r="B234" i="14"/>
  <c r="C234" i="14"/>
  <c r="C237" i="13"/>
  <c r="D237" i="13"/>
  <c r="H237" i="13"/>
  <c r="F237" i="13"/>
  <c r="G237" i="13"/>
  <c r="E237" i="13"/>
  <c r="B237" i="13"/>
  <c r="E235" i="14" l="1"/>
  <c r="F235" i="14"/>
  <c r="G235" i="14"/>
  <c r="H235" i="14"/>
  <c r="B235" i="14"/>
  <c r="C235" i="14"/>
  <c r="D235" i="14"/>
  <c r="C238" i="13"/>
  <c r="G238" i="13"/>
  <c r="F238" i="13"/>
  <c r="D238" i="13"/>
  <c r="H238" i="13"/>
  <c r="E238" i="13"/>
  <c r="B238" i="13"/>
  <c r="E236" i="14" l="1"/>
  <c r="F236" i="14"/>
  <c r="G236" i="14"/>
  <c r="H236" i="14"/>
  <c r="C236" i="14"/>
  <c r="D236" i="14"/>
  <c r="B236" i="14"/>
  <c r="C239" i="13"/>
  <c r="F239" i="13"/>
  <c r="G239" i="13"/>
  <c r="H239" i="13"/>
  <c r="D239" i="13"/>
  <c r="E239" i="13"/>
  <c r="B239" i="13"/>
  <c r="E237" i="14" l="1"/>
  <c r="F237" i="14"/>
  <c r="G237" i="14"/>
  <c r="H237" i="14"/>
  <c r="D237" i="14"/>
  <c r="B237" i="14"/>
  <c r="C237" i="14"/>
  <c r="C240" i="13"/>
  <c r="E240" i="13"/>
  <c r="G240" i="13"/>
  <c r="D240" i="13"/>
  <c r="H240" i="13"/>
  <c r="F240" i="13"/>
  <c r="B240" i="13"/>
  <c r="E238" i="14" l="1"/>
  <c r="F238" i="14"/>
  <c r="G238" i="14"/>
  <c r="H238" i="14"/>
  <c r="C238" i="14"/>
  <c r="D238" i="14"/>
  <c r="B238" i="14"/>
  <c r="C241" i="13"/>
  <c r="D241" i="13"/>
  <c r="H241" i="13"/>
  <c r="G241" i="13"/>
  <c r="E241" i="13"/>
  <c r="F241" i="13"/>
  <c r="B241" i="13"/>
  <c r="E239" i="14" l="1"/>
  <c r="F239" i="14"/>
  <c r="G239" i="14"/>
  <c r="H239" i="14"/>
  <c r="B239" i="14"/>
  <c r="D239" i="14"/>
  <c r="C239" i="14"/>
  <c r="C242" i="13"/>
  <c r="G242" i="13"/>
  <c r="H242" i="13"/>
  <c r="E242" i="13"/>
  <c r="D242" i="13"/>
  <c r="F242" i="13"/>
  <c r="B242" i="13"/>
  <c r="E240" i="14" l="1"/>
  <c r="F240" i="14"/>
  <c r="G240" i="14"/>
  <c r="H240" i="14"/>
  <c r="C240" i="14"/>
  <c r="B240" i="14"/>
  <c r="D240" i="14"/>
  <c r="C243" i="13"/>
  <c r="F243" i="13"/>
  <c r="H243" i="13"/>
  <c r="D243" i="13"/>
  <c r="E243" i="13"/>
  <c r="G243" i="13"/>
  <c r="B243" i="13"/>
  <c r="E241" i="14" l="1"/>
  <c r="F241" i="14"/>
  <c r="G241" i="14"/>
  <c r="H241" i="14"/>
  <c r="B241" i="14"/>
  <c r="D241" i="14"/>
  <c r="C241" i="14"/>
  <c r="C244" i="13"/>
  <c r="E244" i="13"/>
  <c r="H244" i="13"/>
  <c r="F244" i="13"/>
  <c r="D244" i="13"/>
  <c r="G244" i="13"/>
  <c r="B244" i="13"/>
  <c r="E242" i="14" l="1"/>
  <c r="F242" i="14"/>
  <c r="G242" i="14"/>
  <c r="H242" i="14"/>
  <c r="C242" i="14"/>
  <c r="D242" i="14"/>
  <c r="B242" i="14"/>
  <c r="C245" i="13"/>
  <c r="D245" i="13"/>
  <c r="H245" i="13"/>
  <c r="E245" i="13"/>
  <c r="F245" i="13"/>
  <c r="G245" i="13"/>
  <c r="B245" i="13"/>
  <c r="E243" i="14" l="1"/>
  <c r="F243" i="14"/>
  <c r="G243" i="14"/>
  <c r="H243" i="14"/>
  <c r="D243" i="14"/>
  <c r="B243" i="14"/>
  <c r="C243" i="14"/>
  <c r="C246" i="13"/>
  <c r="G246" i="13"/>
  <c r="D246" i="13"/>
  <c r="F246" i="13"/>
  <c r="E246" i="13"/>
  <c r="H246" i="13"/>
  <c r="B246" i="13"/>
  <c r="E244" i="14" l="1"/>
  <c r="F244" i="14"/>
  <c r="G244" i="14"/>
  <c r="H244" i="14"/>
  <c r="C244" i="14"/>
  <c r="B244" i="14"/>
  <c r="D244" i="14"/>
  <c r="C247" i="13"/>
  <c r="F247" i="13"/>
  <c r="D247" i="13"/>
  <c r="E247" i="13"/>
  <c r="G247" i="13"/>
  <c r="H247" i="13"/>
  <c r="B247" i="13"/>
  <c r="E245" i="14" l="1"/>
  <c r="F245" i="14"/>
  <c r="G245" i="14"/>
  <c r="H245" i="14"/>
  <c r="B245" i="14"/>
  <c r="D245" i="14"/>
  <c r="C245" i="14"/>
  <c r="C248" i="13"/>
  <c r="E248" i="13"/>
  <c r="D248" i="13"/>
  <c r="G248" i="13"/>
  <c r="F248" i="13"/>
  <c r="H248" i="13"/>
  <c r="B248" i="13"/>
  <c r="E246" i="14" l="1"/>
  <c r="F246" i="14"/>
  <c r="G246" i="14"/>
  <c r="H246" i="14"/>
  <c r="C246" i="14"/>
  <c r="D246" i="14"/>
  <c r="B246" i="14"/>
  <c r="C249" i="13"/>
  <c r="D249" i="13"/>
  <c r="H249" i="13"/>
  <c r="E249" i="13"/>
  <c r="F249" i="13"/>
  <c r="G249" i="13"/>
  <c r="B249" i="13"/>
  <c r="E247" i="14" l="1"/>
  <c r="F247" i="14"/>
  <c r="G247" i="14"/>
  <c r="H247" i="14"/>
  <c r="D247" i="14"/>
  <c r="B247" i="14"/>
  <c r="C247" i="14"/>
  <c r="C250" i="13"/>
  <c r="G250" i="13"/>
  <c r="E250" i="13"/>
  <c r="H250" i="13"/>
  <c r="F250" i="13"/>
  <c r="D250" i="13"/>
  <c r="B250" i="13"/>
  <c r="E248" i="14" l="1"/>
  <c r="F248" i="14"/>
  <c r="G248" i="14"/>
  <c r="H248" i="14"/>
  <c r="C248" i="14"/>
  <c r="B248" i="14"/>
  <c r="D248" i="14"/>
  <c r="C251" i="13"/>
  <c r="F251" i="13"/>
  <c r="E251" i="13"/>
  <c r="G251" i="13"/>
  <c r="H251" i="13"/>
  <c r="D251" i="13"/>
  <c r="B251" i="13"/>
  <c r="E249" i="14" l="1"/>
  <c r="F249" i="14"/>
  <c r="G249" i="14"/>
  <c r="H249" i="14"/>
  <c r="B249" i="14"/>
  <c r="D249" i="14"/>
  <c r="C249" i="14"/>
  <c r="C252" i="13"/>
  <c r="E252" i="13"/>
  <c r="F252" i="13"/>
  <c r="H252" i="13"/>
  <c r="G252" i="13"/>
  <c r="D252" i="13"/>
  <c r="B252" i="13"/>
  <c r="E250" i="14" l="1"/>
  <c r="F250" i="14"/>
  <c r="G250" i="14"/>
  <c r="H250" i="14"/>
  <c r="C250" i="14"/>
  <c r="D250" i="14"/>
  <c r="B250" i="14"/>
  <c r="C253" i="13"/>
  <c r="D253" i="13"/>
  <c r="H253" i="13"/>
  <c r="F253" i="13"/>
  <c r="G253" i="13"/>
  <c r="E253" i="13"/>
  <c r="B253" i="13"/>
  <c r="E251" i="14" l="1"/>
  <c r="F251" i="14"/>
  <c r="G251" i="14"/>
  <c r="H251" i="14"/>
  <c r="D251" i="14"/>
  <c r="B251" i="14"/>
  <c r="C251" i="14"/>
  <c r="C254" i="13"/>
  <c r="G254" i="13"/>
  <c r="F254" i="13"/>
  <c r="H254" i="13"/>
  <c r="D254" i="13"/>
  <c r="E254" i="13"/>
  <c r="B254" i="13"/>
  <c r="E252" i="14" l="1"/>
  <c r="F252" i="14"/>
  <c r="G252" i="14"/>
  <c r="H252" i="14"/>
  <c r="B252" i="14"/>
  <c r="C252" i="14"/>
  <c r="D252" i="14"/>
  <c r="E253" i="14" l="1"/>
  <c r="F253" i="14"/>
  <c r="G253" i="14"/>
  <c r="H253" i="14"/>
  <c r="B253" i="14"/>
  <c r="C253" i="14"/>
  <c r="D253" i="14"/>
  <c r="E254" i="14" l="1"/>
  <c r="F254" i="14"/>
  <c r="G254" i="14"/>
  <c r="H254" i="14"/>
  <c r="C254" i="14"/>
  <c r="D254" i="14"/>
  <c r="B254"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<sst xmlns="http://schemas.openxmlformats.org/spreadsheetml/2006/main" count="4131" uniqueCount="1942">
  <si>
    <t>Geographical name</t>
  </si>
  <si>
    <t>Notes:</t>
  </si>
  <si>
    <t>Period 1</t>
  </si>
  <si>
    <t>Period 2</t>
  </si>
  <si>
    <t>Period 3</t>
  </si>
  <si>
    <t>Period 4</t>
  </si>
  <si>
    <t>Site</t>
  </si>
  <si>
    <t>Demand</t>
  </si>
  <si>
    <t>Generation</t>
  </si>
  <si>
    <t>Time periods</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</si>
  <si>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</si>
  <si>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</si>
  <si>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</si>
  <si>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</si>
  <si>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</si>
  <si>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</si>
  <si>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</si>
  <si>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</si>
  <si>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</si>
  <si>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</si>
  <si>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</si>
  <si>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</si>
  <si>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</si>
  <si>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</si>
  <si>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</si>
  <si>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Annex 5 LLFs</t>
  </si>
  <si>
    <t>Name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</si>
  <si>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</si>
  <si>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</si>
  <si>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</si>
  <si>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</si>
  <si>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</si>
  <si>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</si>
  <si>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</si>
  <si>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</si>
  <si>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</si>
  <si>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Generic demand and generation LLFs</t>
  </si>
  <si>
    <t>Metered voltage</t>
  </si>
  <si>
    <t>Low-voltage network</t>
  </si>
  <si>
    <t>Low-voltage substation</t>
  </si>
  <si>
    <t>High-voltage network</t>
  </si>
  <si>
    <t>High-voltage substation</t>
  </si>
  <si>
    <t>33kV generic</t>
  </si>
  <si>
    <t>132kV generic</t>
  </si>
  <si>
    <t>EHV site specific LLFs</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</si>
  <si>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</si>
  <si>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</si>
  <si>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</si>
  <si>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</si>
  <si>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</si>
  <si>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</si>
  <si>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</si>
  <si>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</si>
  <si>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</si>
  <si>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</si>
  <si>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</si>
  <si>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</si>
  <si>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</si>
  <si>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</si>
  <si>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</si>
  <si>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</si>
  <si>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</si>
  <si>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</si>
  <si>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</si>
  <si>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</si>
  <si>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</si>
  <si>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</si>
  <si>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</si>
  <si>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</si>
  <si>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</si>
  <si>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</si>
  <si>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</si>
  <si>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</si>
  <si>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</si>
  <si>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</si>
  <si>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</si>
  <si>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</si>
  <si>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</si>
  <si>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</si>
  <si>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</si>
  <si>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</si>
  <si>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</si>
  <si>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</si>
  <si>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</si>
  <si>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</si>
  <si>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</si>
  <si>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</si>
  <si>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</si>
  <si>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</si>
  <si>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</si>
  <si>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</si>
  <si>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</si>
  <si>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</si>
  <si>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</si>
  <si>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</si>
  <si>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</si>
  <si>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</si>
  <si>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</si>
  <si>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</si>
  <si>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</si>
  <si>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</si>
  <si>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</si>
  <si>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</si>
  <si>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</si>
  <si>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</si>
  <si>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</si>
  <si>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</si>
  <si>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</si>
  <si>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</si>
  <si>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</si>
  <si>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</si>
  <si>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</si>
  <si>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</si>
  <si>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</si>
  <si>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</si>
  <si>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</si>
  <si>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</si>
  <si>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</si>
  <si>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</si>
  <si>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</si>
  <si>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</si>
  <si>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</si>
  <si>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</si>
  <si>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</si>
  <si>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Annex 6 - Charges for New or Amended Designated EHV Properties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</si>
  <si>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</si>
  <si>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</si>
  <si>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</si>
  <si>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</si>
  <si>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Non-Domestic Aggregated (related MPAN)</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</si>
  <si>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</si>
  <si>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</si>
  <si>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</si>
  <si>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</si>
  <si>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</si>
  <si>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</si>
  <si>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</si>
  <si>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</si>
  <si>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</si>
  <si>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Time Bands for LV and HV Designated Properties</t>
  </si>
  <si>
    <t>Time Bands for Unmetered Properties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</si>
  <si>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</si>
  <si>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</si>
  <si>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</si>
  <si>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</si>
  <si>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</si>
  <si>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</si>
  <si>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</si>
  <si>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</si>
  <si>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</si>
  <si>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</si>
  <si>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</si>
  <si>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</si>
  <si>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</si>
  <si>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</si>
  <si>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</si>
  <si>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</si>
  <si>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</si>
  <si>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</si>
  <si>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</si>
  <si>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</si>
  <si>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</si>
  <si>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</si>
  <si>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</si>
  <si>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</si>
  <si>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</si>
  <si>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</si>
  <si>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</si>
  <si>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</si>
  <si>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</si>
  <si>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</si>
  <si>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</si>
  <si>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</si>
  <si>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</si>
  <si>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</si>
  <si>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</si>
  <si>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</si>
  <si>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</si>
  <si>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</si>
  <si>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</si>
  <si>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</si>
  <si>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</si>
  <si>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</si>
  <si>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</si>
  <si>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</si>
  <si>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</si>
  <si>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</si>
  <si>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</si>
  <si>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</si>
  <si>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</si>
  <si>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</si>
  <si>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</si>
  <si>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</si>
  <si>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</si>
  <si>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</si>
  <si>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</si>
  <si>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</si>
  <si>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</si>
  <si>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</si>
  <si>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</si>
  <si>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</si>
  <si>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</si>
  <si>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</si>
  <si>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</si>
  <si>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</si>
  <si>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</si>
  <si>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</si>
  <si>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</si>
  <si>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</si>
  <si>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</si>
  <si>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</si>
  <si>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</si>
  <si>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</si>
  <si>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</si>
  <si>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</si>
  <si>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</si>
  <si>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</si>
  <si>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</si>
  <si>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</si>
  <si>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</si>
  <si>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</si>
  <si>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</si>
  <si>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</si>
  <si>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</si>
  <si>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</si>
  <si>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</si>
  <si>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</si>
  <si>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</si>
  <si>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</si>
  <si>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</si>
  <si>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</si>
  <si>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</si>
  <si>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</si>
  <si>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</si>
  <si>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</si>
  <si>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</si>
  <si>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</si>
  <si>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</si>
  <si>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</si>
  <si>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</si>
  <si>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</si>
  <si>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</si>
  <si>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</si>
  <si>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</si>
  <si>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</si>
  <si>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</si>
  <si>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</si>
  <si>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</si>
  <si>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</si>
  <si>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</si>
  <si>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</si>
  <si>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</si>
  <si>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</si>
  <si>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</si>
  <si>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</si>
  <si>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</si>
  <si>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</si>
  <si>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</si>
  <si>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</si>
  <si>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</si>
  <si>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</si>
  <si>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</si>
  <si>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</si>
  <si>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</si>
  <si>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</si>
  <si>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</si>
  <si>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</si>
  <si>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</si>
  <si>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</si>
  <si>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</si>
  <si>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</si>
  <si>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</si>
  <si>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</si>
  <si>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</si>
  <si>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</si>
  <si>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</si>
  <si>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</si>
  <si>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</si>
  <si>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</si>
  <si>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</si>
  <si>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</si>
  <si>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</si>
  <si>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</si>
  <si>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</si>
  <si>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</si>
  <si>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</si>
  <si>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</si>
  <si>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</si>
  <si>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</si>
  <si>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</si>
  <si>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</si>
  <si>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</si>
  <si>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</si>
  <si>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</si>
  <si>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</si>
  <si>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</si>
  <si>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</si>
  <si>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</si>
  <si>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</si>
  <si>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</si>
  <si>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</si>
  <si>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</si>
  <si>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</si>
  <si>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</si>
  <si>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</si>
  <si>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</si>
  <si>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</si>
  <si>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</si>
  <si>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</si>
  <si>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</si>
  <si>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</si>
  <si>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</si>
  <si>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</si>
  <si>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</si>
  <si>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</si>
  <si>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</si>
  <si>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</si>
  <si>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</si>
  <si>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</si>
  <si>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</si>
  <si>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</si>
  <si>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</si>
  <si>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</si>
  <si>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</si>
  <si>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</si>
  <si>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</si>
  <si>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</si>
  <si>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</si>
  <si>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</si>
  <si>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</si>
  <si>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</si>
  <si>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</si>
  <si>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</si>
  <si>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</si>
  <si>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</si>
  <si>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</si>
  <si>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</si>
  <si>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</si>
  <si>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</si>
  <si>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</si>
  <si>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</si>
  <si>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</si>
  <si>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</si>
  <si>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</si>
  <si>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</si>
  <si>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</si>
  <si>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</si>
  <si>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</si>
  <si>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</si>
  <si>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</si>
  <si>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</si>
  <si>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</si>
  <si>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</si>
  <si>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</si>
  <si>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</si>
  <si>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</si>
  <si>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</si>
  <si>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</si>
  <si>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</si>
  <si>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</si>
  <si>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</si>
  <si>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</si>
  <si>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</si>
  <si>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</si>
  <si>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</si>
  <si>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</si>
  <si>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</si>
  <si>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</si>
  <si>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</si>
  <si>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</si>
  <si>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</si>
  <si>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</si>
  <si>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</si>
  <si>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</si>
  <si>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</si>
  <si>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</si>
  <si>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</si>
  <si>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</si>
  <si>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</si>
  <si>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</si>
  <si>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</si>
  <si>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</si>
  <si>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</si>
  <si>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</si>
  <si>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</si>
  <si>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</si>
  <si>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</si>
  <si>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</si>
  <si>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</si>
  <si>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</si>
  <si>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</si>
  <si>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</si>
  <si>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</si>
  <si>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</si>
  <si>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</si>
  <si>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</si>
  <si>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</si>
  <si>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</si>
  <si>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</si>
  <si>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</si>
  <si>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</si>
  <si>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</si>
  <si>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</si>
  <si>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</si>
  <si>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</si>
  <si>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</si>
  <si>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</si>
  <si>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</si>
  <si>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</si>
  <si>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</si>
  <si>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</si>
  <si>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</si>
  <si>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</si>
  <si>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</si>
  <si>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</si>
  <si>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</si>
  <si>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</si>
  <si>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</si>
  <si>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</si>
  <si>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</si>
  <si>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</si>
  <si>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</si>
  <si>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</si>
  <si>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</si>
  <si>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</si>
  <si>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</si>
  <si>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</si>
  <si>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</si>
  <si>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</si>
  <si>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</si>
  <si>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</si>
  <si>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</si>
  <si>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</si>
  <si>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</si>
  <si>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</si>
  <si>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</si>
  <si>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</si>
  <si>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</si>
  <si>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</si>
  <si>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</si>
  <si>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</si>
  <si>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</si>
  <si>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</si>
  <si>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</si>
  <si>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</si>
  <si>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</si>
  <si>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</si>
  <si>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</si>
  <si>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</si>
  <si>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</si>
  <si>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</si>
  <si>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</si>
  <si>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</si>
  <si>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</si>
  <si>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</si>
  <si>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</si>
  <si>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</si>
  <si>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</si>
  <si>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</si>
  <si>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</si>
  <si>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</si>
  <si>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</si>
  <si>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</si>
  <si>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</si>
  <si>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</si>
  <si>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</si>
  <si>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</si>
  <si>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</si>
  <si>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</si>
  <si>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</si>
  <si>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</si>
  <si>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</si>
  <si>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</si>
  <si>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</si>
  <si>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</si>
  <si>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</si>
  <si>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</si>
  <si>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</si>
  <si>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</si>
  <si>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</si>
  <si>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</si>
  <si>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</si>
  <si>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</si>
  <si>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</si>
  <si>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</si>
  <si>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</si>
  <si>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</si>
  <si>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</si>
  <si>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</si>
  <si>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</si>
  <si>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</si>
  <si>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</si>
  <si>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</si>
  <si>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</si>
  <si>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</si>
  <si>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</si>
  <si>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</si>
  <si>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</si>
  <si>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</si>
  <si>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</si>
  <si>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</si>
  <si>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</si>
  <si>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</si>
  <si>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</si>
  <si>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</si>
  <si>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</si>
  <si>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</si>
  <si>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</si>
  <si>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</si>
  <si>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</si>
  <si>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</si>
  <si>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</si>
  <si>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</si>
  <si>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</si>
  <si>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</si>
  <si>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</si>
  <si>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</si>
  <si>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</si>
  <si>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</si>
  <si>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</si>
  <si>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</si>
  <si>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</si>
  <si>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</si>
  <si>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</si>
  <si>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</si>
  <si>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</si>
  <si>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</si>
  <si>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</si>
  <si>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</si>
  <si>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</si>
  <si>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</si>
  <si>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</si>
  <si>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</si>
  <si>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</si>
  <si>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</si>
  <si>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</si>
  <si>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</si>
  <si>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</si>
  <si>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</si>
  <si>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</si>
  <si>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</si>
  <si>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</si>
  <si>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</si>
  <si>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</si>
  <si>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</si>
  <si>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</si>
  <si>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</si>
  <si>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</si>
  <si>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</si>
  <si>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</si>
  <si>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</si>
  <si>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</si>
  <si>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</si>
  <si>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</si>
  <si>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</si>
  <si>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</si>
  <si>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</si>
  <si>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</si>
  <si>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</si>
  <si>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</si>
  <si>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</si>
  <si>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</si>
  <si>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</si>
  <si>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</si>
  <si>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</si>
  <si>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</si>
  <si>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Units</t>
  </si>
  <si>
    <t>kWh</t>
  </si>
  <si>
    <t>kVA</t>
  </si>
  <si>
    <t>∞</t>
  </si>
  <si>
    <t>Lower Threshold*</t>
  </si>
  <si>
    <t>Upper Threshold*</t>
  </si>
  <si>
    <t>* All boundaries are inclusive of the upper threshold and exclusive of the lower threshold i.e. Lower &lt; x ≤ Upper.</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</si>
  <si>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</si>
  <si>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</si>
  <si>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</si>
  <si>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</si>
  <si>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</si>
  <si>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</si>
  <si>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</si>
  <si>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</si>
  <si>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</si>
  <si>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</si>
  <si>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</si>
  <si>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</si>
  <si>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</si>
  <si>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</si>
  <si>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</si>
  <si>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</si>
  <si>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</si>
  <si>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</si>
  <si>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</si>
  <si>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</si>
  <si>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</si>
  <si>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</si>
  <si>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</si>
  <si>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</si>
  <si>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</si>
  <si>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</si>
  <si>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</si>
  <si>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</si>
  <si>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</si>
  <si>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</si>
  <si>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</si>
  <si>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</si>
  <si>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</si>
  <si>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</si>
  <si>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</si>
  <si>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</si>
  <si>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</si>
  <si>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</si>
  <si>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</si>
  <si>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</si>
  <si>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</si>
  <si>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</si>
  <si>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</si>
  <si>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</si>
  <si>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</si>
  <si>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</si>
  <si>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</si>
  <si>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</si>
  <si>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</si>
  <si>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</si>
  <si>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</si>
  <si>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</si>
  <si>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</si>
  <si>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</si>
  <si>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</si>
  <si>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</si>
  <si>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</si>
  <si>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</si>
  <si>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</si>
  <si>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</si>
  <si>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</si>
  <si>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</si>
  <si>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</si>
  <si>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</si>
  <si>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</si>
  <si>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</si>
  <si>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</si>
  <si>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</si>
  <si>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</si>
  <si>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</si>
  <si>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</si>
  <si>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</si>
  <si>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</si>
  <si>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</si>
  <si>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</si>
  <si>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</si>
  <si>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</si>
  <si>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</si>
  <si>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</si>
  <si>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</si>
  <si>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</si>
  <si>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</si>
  <si>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</si>
  <si>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</si>
  <si>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</si>
  <si>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</si>
  <si>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</si>
  <si>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</si>
  <si>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</si>
  <si>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</si>
  <si>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</si>
  <si>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</si>
  <si>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South Eastern Power Networks</t>
  </si>
  <si>
    <t>16:00 - 19:00</t>
  </si>
  <si>
    <t>07:00 - 16:00
19:00 - 23:00</t>
  </si>
  <si>
    <t>00:00 - 07:00
23:00 - 24:00</t>
  </si>
  <si>
    <t>00:00 - 24:00</t>
  </si>
  <si>
    <t>Monday to Friday 
(Including Bank Holidays)
March to October Inclusive</t>
  </si>
  <si>
    <t>07:00 - 23:00</t>
  </si>
  <si>
    <t>Period 5</t>
  </si>
  <si>
    <t>Winter Peak</t>
  </si>
  <si>
    <t>Summer Peak</t>
  </si>
  <si>
    <t>Winter Shoulder</t>
  </si>
  <si>
    <t>Night</t>
  </si>
  <si>
    <t>Other</t>
  </si>
  <si>
    <t>Monday to Friday 
November to February</t>
  </si>
  <si>
    <t>16:00 - 20:00</t>
  </si>
  <si>
    <t>07:00 - 16:00</t>
  </si>
  <si>
    <t>Monday to Friday
June to August</t>
  </si>
  <si>
    <t>07:00 - 20:00</t>
  </si>
  <si>
    <t>Monday to Friday
March</t>
  </si>
  <si>
    <t>All Year</t>
  </si>
  <si>
    <t>00:00 - 07:00</t>
  </si>
  <si>
    <t>All Other Times</t>
  </si>
  <si>
    <t>Eligible Bad Debt
Fixed charge adder**
p/MPAN/day</t>
  </si>
  <si>
    <t xml:space="preserve">Contains the underlying nodal costs used to calculate the current EDCM charges. </t>
  </si>
  <si>
    <t>Note: The DNO reserves the right to apply the listed charges to any other MPANs/MSIDs associated with the site. This includes reallocating charges to a traded MPAN at the same site where another MPAN has been disconnected or de-energised.</t>
  </si>
  <si>
    <t>Import
LLF
period 5</t>
  </si>
  <si>
    <t>Export
LLF
period 5</t>
  </si>
  <si>
    <t xml:space="preserve">Note: The DNO reserves the right to apply the listed charges to any other MPANs/MSIDs associated with the site. This includes reallocating charges to a traded MPAN at the same site where another MPAN has been disconnected or de-energised. If sites appear in both Annex 2 and Annex 6, the charges in Annex 6 take precedence.
Where an existing Designated EHV Property is modified and energised in the charging year, we may revise the EDCM charges for the modified Designated EHV Property. </t>
  </si>
  <si>
    <t>Residual Charge per MPAN (£/year)</t>
  </si>
  <si>
    <t>Step 2, After selecting a tariff in step 1, Cells C12-I12 will generate headings, please enter your consumption in cells C13:I13 underneath each heading generated (if no heading leave cell blank)</t>
  </si>
  <si>
    <t>Step 2, After selecting a tariff in step 1, Cells M12-T12 will generate headings, please enter your consumption in cells M13:T13 underneath each heading generated (if no heading leave cell blank)</t>
  </si>
  <si>
    <t>Step 1, Choose your tariff using the drop down list in cell L10. Please note, this calculator returns tariffs from Annex 2 only. If your site has a new or amended tariff in Annex 6 this will need to be entered manually.</t>
  </si>
  <si>
    <t>CVA site specific LLFs</t>
  </si>
  <si>
    <t>MSID</t>
  </si>
  <si>
    <t>Open LLFCs/ DUoS Tariff IDs</t>
  </si>
  <si>
    <t>Closed LLFCs/ DUoS Tariff IDs</t>
  </si>
  <si>
    <t>Supercustomer preserved charges/additional LLFCs/ DUoS Tariff IDs</t>
  </si>
  <si>
    <t>Site Specific preserved charges/additional LLFCs/ DUoS Tariff IDs</t>
  </si>
  <si>
    <t>LLFC/ DUoS Tariff ID</t>
  </si>
  <si>
    <t>Open LLFCs/ DUoS Tariff IDs / LDNO unique billing identifier</t>
  </si>
  <si>
    <t>South Eastern Power Networks has no Preserved NHH Tariffs/Additional LLFCs/DUoS Tariff IDs</t>
  </si>
  <si>
    <t>South Eastern Power Networks has no Preserved HH Tariffs/Additional LLFCs/DUoS Tariff IDs</t>
  </si>
  <si>
    <t>Metered voltage, respective periods and associated LLFCs/DUoS Tariff IDs</t>
  </si>
  <si>
    <t>Associated LLFC/DUoS Tariff ID</t>
  </si>
  <si>
    <t>2026/27</t>
  </si>
  <si>
    <t>1 April 2026</t>
  </si>
  <si>
    <t>0, 1, 2</t>
  </si>
  <si>
    <t>0, 3, 4, 5-8</t>
  </si>
  <si>
    <t>201, N01</t>
  </si>
  <si>
    <t>202, N02</t>
  </si>
  <si>
    <t>203, N03</t>
  </si>
  <si>
    <t>204, N04</t>
  </si>
  <si>
    <t xml:space="preserve">350, 351, 352, 353, 354 </t>
  </si>
  <si>
    <t>0, 1 or 8</t>
  </si>
  <si>
    <t>100, 300</t>
  </si>
  <si>
    <t>355, 356, 357, 358, 359, 360, 361, 362, 363, 364, 365, 366</t>
  </si>
  <si>
    <t>A00</t>
  </si>
  <si>
    <t>B00</t>
  </si>
  <si>
    <t>C00</t>
  </si>
  <si>
    <t>C01</t>
  </si>
  <si>
    <t>C02</t>
  </si>
  <si>
    <t>C03</t>
  </si>
  <si>
    <t>C04</t>
  </si>
  <si>
    <t>D00</t>
  </si>
  <si>
    <t>E00</t>
  </si>
  <si>
    <t>E01</t>
  </si>
  <si>
    <t>E02</t>
  </si>
  <si>
    <t>E03</t>
  </si>
  <si>
    <t>E04</t>
  </si>
  <si>
    <t>U00</t>
  </si>
  <si>
    <t>F00</t>
  </si>
  <si>
    <t>G00</t>
  </si>
  <si>
    <t>A10</t>
  </si>
  <si>
    <t>B10</t>
  </si>
  <si>
    <t>C10</t>
  </si>
  <si>
    <t>C11</t>
  </si>
  <si>
    <t>C12</t>
  </si>
  <si>
    <t>C13</t>
  </si>
  <si>
    <t>C14</t>
  </si>
  <si>
    <t>D10</t>
  </si>
  <si>
    <t>E10</t>
  </si>
  <si>
    <t>E11</t>
  </si>
  <si>
    <t>E12</t>
  </si>
  <si>
    <t>E13</t>
  </si>
  <si>
    <t>E14</t>
  </si>
  <si>
    <t>J10</t>
  </si>
  <si>
    <t>J11</t>
  </si>
  <si>
    <t>J12</t>
  </si>
  <si>
    <t>J13</t>
  </si>
  <si>
    <t>J14</t>
  </si>
  <si>
    <t>K10</t>
  </si>
  <si>
    <t>K11</t>
  </si>
  <si>
    <t>K12</t>
  </si>
  <si>
    <t>K13</t>
  </si>
  <si>
    <t>K14</t>
  </si>
  <si>
    <t>U10</t>
  </si>
  <si>
    <t>F10</t>
  </si>
  <si>
    <t>H10</t>
  </si>
  <si>
    <t>G10</t>
  </si>
  <si>
    <t>L10</t>
  </si>
  <si>
    <t>M10</t>
  </si>
  <si>
    <t>A20</t>
  </si>
  <si>
    <t>B20</t>
  </si>
  <si>
    <t>C20</t>
  </si>
  <si>
    <t>C21</t>
  </si>
  <si>
    <t>C22</t>
  </si>
  <si>
    <t>C23</t>
  </si>
  <si>
    <t>C24</t>
  </si>
  <si>
    <t>D20</t>
  </si>
  <si>
    <t>E20</t>
  </si>
  <si>
    <t>E21</t>
  </si>
  <si>
    <t>E22</t>
  </si>
  <si>
    <t>E23</t>
  </si>
  <si>
    <t>E24</t>
  </si>
  <si>
    <t>J20</t>
  </si>
  <si>
    <t>J21</t>
  </si>
  <si>
    <t>J22</t>
  </si>
  <si>
    <t>J23</t>
  </si>
  <si>
    <t>J24</t>
  </si>
  <si>
    <t>K20</t>
  </si>
  <si>
    <t>K21</t>
  </si>
  <si>
    <t>K22</t>
  </si>
  <si>
    <t>K23</t>
  </si>
  <si>
    <t>K24</t>
  </si>
  <si>
    <t>U20</t>
  </si>
  <si>
    <t>F20</t>
  </si>
  <si>
    <t>H20</t>
  </si>
  <si>
    <t>G20</t>
  </si>
  <si>
    <t>L20</t>
  </si>
  <si>
    <t>M20</t>
  </si>
  <si>
    <t>A30</t>
  </si>
  <si>
    <t>B30</t>
  </si>
  <si>
    <t>C30</t>
  </si>
  <si>
    <t>C31</t>
  </si>
  <si>
    <t>C32</t>
  </si>
  <si>
    <t>C33</t>
  </si>
  <si>
    <t>C34</t>
  </si>
  <si>
    <t>D30</t>
  </si>
  <si>
    <t>E30</t>
  </si>
  <si>
    <t>E31</t>
  </si>
  <si>
    <t>E32</t>
  </si>
  <si>
    <t>E33</t>
  </si>
  <si>
    <t>E34</t>
  </si>
  <si>
    <t>J30</t>
  </si>
  <si>
    <t>J31</t>
  </si>
  <si>
    <t>J32</t>
  </si>
  <si>
    <t>J33</t>
  </si>
  <si>
    <t>J34</t>
  </si>
  <si>
    <t>K30</t>
  </si>
  <si>
    <t>K31</t>
  </si>
  <si>
    <t>K32</t>
  </si>
  <si>
    <t>K33</t>
  </si>
  <si>
    <t>K34</t>
  </si>
  <si>
    <t>U30</t>
  </si>
  <si>
    <t>F30</t>
  </si>
  <si>
    <t>H30</t>
  </si>
  <si>
    <t>G30</t>
  </si>
  <si>
    <t>L30</t>
  </si>
  <si>
    <t>M30</t>
  </si>
  <si>
    <t>A40</t>
  </si>
  <si>
    <t>B40</t>
  </si>
  <si>
    <t>C40</t>
  </si>
  <si>
    <t>C41</t>
  </si>
  <si>
    <t>C42</t>
  </si>
  <si>
    <t>C43</t>
  </si>
  <si>
    <t>C44</t>
  </si>
  <si>
    <t>D40</t>
  </si>
  <si>
    <t>E40</t>
  </si>
  <si>
    <t>E41</t>
  </si>
  <si>
    <t>E42</t>
  </si>
  <si>
    <t>E43</t>
  </si>
  <si>
    <t>E44</t>
  </si>
  <si>
    <t>J40</t>
  </si>
  <si>
    <t>J41</t>
  </si>
  <si>
    <t>J42</t>
  </si>
  <si>
    <t>J43</t>
  </si>
  <si>
    <t>J44</t>
  </si>
  <si>
    <t>K40</t>
  </si>
  <si>
    <t>K41</t>
  </si>
  <si>
    <t>K42</t>
  </si>
  <si>
    <t>K43</t>
  </si>
  <si>
    <t>K44</t>
  </si>
  <si>
    <t>U40</t>
  </si>
  <si>
    <t>F40</t>
  </si>
  <si>
    <t>H40</t>
  </si>
  <si>
    <t>G40</t>
  </si>
  <si>
    <t>L40</t>
  </si>
  <si>
    <t>M40</t>
  </si>
  <si>
    <t>A50</t>
  </si>
  <si>
    <t>B50</t>
  </si>
  <si>
    <t>C50</t>
  </si>
  <si>
    <t>C51</t>
  </si>
  <si>
    <t>C52</t>
  </si>
  <si>
    <t>C53</t>
  </si>
  <si>
    <t>C54</t>
  </si>
  <si>
    <t>D50</t>
  </si>
  <si>
    <t>E50</t>
  </si>
  <si>
    <t>E51</t>
  </si>
  <si>
    <t>E52</t>
  </si>
  <si>
    <t>E53</t>
  </si>
  <si>
    <t>E54</t>
  </si>
  <si>
    <t>J50</t>
  </si>
  <si>
    <t>J51</t>
  </si>
  <si>
    <t>J52</t>
  </si>
  <si>
    <t>J53</t>
  </si>
  <si>
    <t>J54</t>
  </si>
  <si>
    <t>K50</t>
  </si>
  <si>
    <t>K51</t>
  </si>
  <si>
    <t>K52</t>
  </si>
  <si>
    <t>K53</t>
  </si>
  <si>
    <t>K54</t>
  </si>
  <si>
    <t>U50</t>
  </si>
  <si>
    <t>F50</t>
  </si>
  <si>
    <t>H50</t>
  </si>
  <si>
    <t>G50</t>
  </si>
  <si>
    <t>L50</t>
  </si>
  <si>
    <t>M50</t>
  </si>
  <si>
    <t>A60</t>
  </si>
  <si>
    <t>B60</t>
  </si>
  <si>
    <t>C60</t>
  </si>
  <si>
    <t>C61</t>
  </si>
  <si>
    <t>C62</t>
  </si>
  <si>
    <t>C63</t>
  </si>
  <si>
    <t>C64</t>
  </si>
  <si>
    <t>D60</t>
  </si>
  <si>
    <t>E60</t>
  </si>
  <si>
    <t>E61</t>
  </si>
  <si>
    <t>E62</t>
  </si>
  <si>
    <t>E63</t>
  </si>
  <si>
    <t>E64</t>
  </si>
  <si>
    <t>J60</t>
  </si>
  <si>
    <t>J61</t>
  </si>
  <si>
    <t>J62</t>
  </si>
  <si>
    <t>J63</t>
  </si>
  <si>
    <t>J64</t>
  </si>
  <si>
    <t>K60</t>
  </si>
  <si>
    <t>K61</t>
  </si>
  <si>
    <t>K62</t>
  </si>
  <si>
    <t>K63</t>
  </si>
  <si>
    <t>K64</t>
  </si>
  <si>
    <t>U60</t>
  </si>
  <si>
    <t>F60</t>
  </si>
  <si>
    <t>H60</t>
  </si>
  <si>
    <t>G60</t>
  </si>
  <si>
    <t>L60</t>
  </si>
  <si>
    <t>M60</t>
  </si>
  <si>
    <t>B&amp;RLTD</t>
  </si>
  <si>
    <t>BEDDIN</t>
  </si>
  <si>
    <t>BP_OIL</t>
  </si>
  <si>
    <t>CHESDC</t>
  </si>
  <si>
    <t>DIGREA</t>
  </si>
  <si>
    <t>EUROTU</t>
  </si>
  <si>
    <t>GAT_AF</t>
  </si>
  <si>
    <t>GAT_BF</t>
  </si>
  <si>
    <t>GATWEV</t>
  </si>
  <si>
    <t>KNGSPN</t>
  </si>
  <si>
    <t>NP_LAB</t>
  </si>
  <si>
    <t>NR_3BR</t>
  </si>
  <si>
    <t>NR_AFD</t>
  </si>
  <si>
    <t>NR_ASH</t>
  </si>
  <si>
    <t>NR_BRI</t>
  </si>
  <si>
    <t>NR_BYF</t>
  </si>
  <si>
    <t>NR_CAN</t>
  </si>
  <si>
    <t>NR_CRO</t>
  </si>
  <si>
    <t>NR_DOR</t>
  </si>
  <si>
    <t>NR_EAS</t>
  </si>
  <si>
    <t>NR_FOK</t>
  </si>
  <si>
    <t>NR_HAS</t>
  </si>
  <si>
    <t>NR_LEA</t>
  </si>
  <si>
    <t>NR_MAI</t>
  </si>
  <si>
    <t>NR_NOR</t>
  </si>
  <si>
    <t>NR_QUE</t>
  </si>
  <si>
    <t>NR_SIT</t>
  </si>
  <si>
    <t>NR_THA</t>
  </si>
  <si>
    <t>NR_TUN</t>
  </si>
  <si>
    <t>PFIZER</t>
  </si>
  <si>
    <t>SENTIV</t>
  </si>
  <si>
    <t>THAMEM</t>
  </si>
  <si>
    <t>THAMES</t>
  </si>
  <si>
    <t>TWHK66</t>
  </si>
  <si>
    <t>ANMSTR</t>
  </si>
  <si>
    <t>ASHBYS</t>
  </si>
  <si>
    <t>BEDERF</t>
  </si>
  <si>
    <t>BESAYL</t>
  </si>
  <si>
    <t>BNTLEY</t>
  </si>
  <si>
    <t>BNTLY2</t>
  </si>
  <si>
    <t>BOBBNG</t>
  </si>
  <si>
    <t>BRAMBS</t>
  </si>
  <si>
    <t>BRELLE</t>
  </si>
  <si>
    <t>BRETSH</t>
  </si>
  <si>
    <t>BRKHST</t>
  </si>
  <si>
    <t>BROABS</t>
  </si>
  <si>
    <t>BTBRKS</t>
  </si>
  <si>
    <t>CAPELG</t>
  </si>
  <si>
    <t>CLYHLL</t>
  </si>
  <si>
    <t>CRYENG</t>
  </si>
  <si>
    <t>CWSTBS</t>
  </si>
  <si>
    <t>DARENT</t>
  </si>
  <si>
    <t>DSCPRK</t>
  </si>
  <si>
    <t>FORDSF</t>
  </si>
  <si>
    <t>FRWOOD</t>
  </si>
  <si>
    <t>GATWBS</t>
  </si>
  <si>
    <t>GLASSN</t>
  </si>
  <si>
    <t>GROVEH</t>
  </si>
  <si>
    <t>GUSTON</t>
  </si>
  <si>
    <t>HADLOW</t>
  </si>
  <si>
    <t>HANSTA</t>
  </si>
  <si>
    <t>HLLMBY</t>
  </si>
  <si>
    <t>HORAMS</t>
  </si>
  <si>
    <t>KENTI2</t>
  </si>
  <si>
    <t>KENTIS</t>
  </si>
  <si>
    <t>KM3CHP</t>
  </si>
  <si>
    <t>KNTSFM</t>
  </si>
  <si>
    <t>KNWLTN</t>
  </si>
  <si>
    <t>LBOURN</t>
  </si>
  <si>
    <t>LCHEYI</t>
  </si>
  <si>
    <t>LENHAM</t>
  </si>
  <si>
    <t>LGHTON</t>
  </si>
  <si>
    <t>MARSHB</t>
  </si>
  <si>
    <t>MLEHLL</t>
  </si>
  <si>
    <t>MLMAYN</t>
  </si>
  <si>
    <t>MVVRID</t>
  </si>
  <si>
    <t>NEWHVN</t>
  </si>
  <si>
    <t>NEWRID</t>
  </si>
  <si>
    <t>OAKLND</t>
  </si>
  <si>
    <t>OLDRSF</t>
  </si>
  <si>
    <t>ORCHRD</t>
  </si>
  <si>
    <t>PADWSF</t>
  </si>
  <si>
    <t>POSHWF</t>
  </si>
  <si>
    <t>POTMBS</t>
  </si>
  <si>
    <t>PRIORS</t>
  </si>
  <si>
    <t>PSHLEY</t>
  </si>
  <si>
    <t>SELLSF</t>
  </si>
  <si>
    <t>SEVIND</t>
  </si>
  <si>
    <t>SHEPHM</t>
  </si>
  <si>
    <t>SHORHM</t>
  </si>
  <si>
    <t>SOLEES</t>
  </si>
  <si>
    <t>STAREN</t>
  </si>
  <si>
    <t>SYCAMR</t>
  </si>
  <si>
    <t>THAER1</t>
  </si>
  <si>
    <t>THAER2</t>
  </si>
  <si>
    <t>THAER3</t>
  </si>
  <si>
    <t>THAER4</t>
  </si>
  <si>
    <t>THANET</t>
  </si>
  <si>
    <t>THORNE</t>
  </si>
  <si>
    <t>TONGSF</t>
  </si>
  <si>
    <t>WDLNDS</t>
  </si>
  <si>
    <t>WIDHFM</t>
  </si>
  <si>
    <t>WLBEES</t>
  </si>
  <si>
    <t>WRGALL</t>
  </si>
  <si>
    <t>WSTWDX</t>
  </si>
  <si>
    <t>MSID: 1027</t>
  </si>
  <si>
    <t>MSID: 7478</t>
  </si>
  <si>
    <t>MSID: 7441</t>
  </si>
  <si>
    <t>MSID: 7435</t>
  </si>
  <si>
    <t>MSID: 7160</t>
  </si>
  <si>
    <t>MSID: 7104</t>
  </si>
  <si>
    <t>MSID: 7246</t>
  </si>
  <si>
    <t>MSID: 7479</t>
  </si>
  <si>
    <t>MSID: 7442</t>
  </si>
  <si>
    <t>MSID: 7436</t>
  </si>
  <si>
    <t>ENET</t>
  </si>
  <si>
    <t>1900035000482;1900035425153</t>
  </si>
  <si>
    <t>1900070745640;1900070745650;1900070745669;1900070745678</t>
  </si>
  <si>
    <t>1900017426438;1900017426447</t>
  </si>
  <si>
    <t>1900091200323;1900091200332</t>
  </si>
  <si>
    <t>1900017427938;1900017427947;1900060576620</t>
  </si>
  <si>
    <t>1900060690231;1900060690240</t>
  </si>
  <si>
    <t>1900060219819;1900060219855</t>
  </si>
  <si>
    <t>1900060219720;1900060219794</t>
  </si>
  <si>
    <t>1900090497281;1900090497290;1900090497306;1900090497315</t>
  </si>
  <si>
    <t>1900090872672;1900090872681</t>
  </si>
  <si>
    <t>1900090876979;1900090876988</t>
  </si>
  <si>
    <t>1900061003393;1900090466576</t>
  </si>
  <si>
    <t>1900060866064;1900060866082</t>
  </si>
  <si>
    <t>1900091523301;1900092049178</t>
  </si>
  <si>
    <t>1900091523310;1900092037980</t>
  </si>
  <si>
    <t>1900004383769;1900031426056</t>
  </si>
  <si>
    <t>1900060442174;1900060512032</t>
  </si>
  <si>
    <t>1900091718313;1900092210410</t>
  </si>
  <si>
    <t>1900091085110;1900091349724;1900091349733</t>
  </si>
  <si>
    <t>1900091121257;1900091121275</t>
  </si>
  <si>
    <t>1900091121266;1900091121284</t>
  </si>
  <si>
    <t>1900070394466;1900070467983</t>
  </si>
  <si>
    <t>0, 8</t>
  </si>
  <si>
    <t>ADDG51</t>
  </si>
  <si>
    <t>Addington Grid 11kV</t>
  </si>
  <si>
    <t>ADDL51</t>
  </si>
  <si>
    <t>Addington Local 11kV</t>
  </si>
  <si>
    <t>ADDL52</t>
  </si>
  <si>
    <t>ANGM51</t>
  </si>
  <si>
    <t>Angmering 11kV</t>
  </si>
  <si>
    <t>ANGM52</t>
  </si>
  <si>
    <t>CASH71</t>
  </si>
  <si>
    <t>Ashford Central 6.6kV</t>
  </si>
  <si>
    <t>EASH51</t>
  </si>
  <si>
    <t>Ashford East 11kV</t>
  </si>
  <si>
    <t>WASH71</t>
  </si>
  <si>
    <t>Ashford West 6.6kV</t>
  </si>
  <si>
    <t>ASHI51</t>
  </si>
  <si>
    <t>Ashington 11kV</t>
  </si>
  <si>
    <t>ASTD51</t>
  </si>
  <si>
    <t>Ashtead 11kV</t>
  </si>
  <si>
    <t>AYLF71</t>
  </si>
  <si>
    <t>Aylesford 6.6kV</t>
  </si>
  <si>
    <t>BALO51</t>
  </si>
  <si>
    <t>Baldslow 11kV</t>
  </si>
  <si>
    <t>BANS51</t>
  </si>
  <si>
    <t>Banstead 11kV</t>
  </si>
  <si>
    <t>BARM51</t>
  </si>
  <si>
    <t>Barming 11kV</t>
  </si>
  <si>
    <t>BSMG71</t>
  </si>
  <si>
    <t>Bensham Grove 6.6kV</t>
  </si>
  <si>
    <t>BSMG72</t>
  </si>
  <si>
    <t>BERR51</t>
  </si>
  <si>
    <t>Berrylands 11kV</t>
  </si>
  <si>
    <t>BTCH51</t>
  </si>
  <si>
    <t>Betchworth 11kV</t>
  </si>
  <si>
    <t>BTCH52</t>
  </si>
  <si>
    <t>BETL51</t>
  </si>
  <si>
    <t>Betteshanger Local 11kV</t>
  </si>
  <si>
    <t>BEXH51</t>
  </si>
  <si>
    <t>Bexhill Town 11kV</t>
  </si>
  <si>
    <t>BIGH51</t>
  </si>
  <si>
    <t>Biggin Hill 11kV</t>
  </si>
  <si>
    <t>BTWN51</t>
  </si>
  <si>
    <t>Brighton Town 11kV</t>
  </si>
  <si>
    <t>BTWN52</t>
  </si>
  <si>
    <t>BRDK51</t>
  </si>
  <si>
    <t>Broad Oak 11kV</t>
  </si>
  <si>
    <t>BKWD51</t>
  </si>
  <si>
    <t>Brookwood 11kV</t>
  </si>
  <si>
    <t>BURG51</t>
  </si>
  <si>
    <t>Burgess Hill 11kV</t>
  </si>
  <si>
    <t>BUXT51</t>
  </si>
  <si>
    <t>Buxted 11kV</t>
  </si>
  <si>
    <t>BYFL51</t>
  </si>
  <si>
    <t>Byfleet 11kV</t>
  </si>
  <si>
    <t>BYFL52</t>
  </si>
  <si>
    <t>CERL51</t>
  </si>
  <si>
    <t>C.E.R.L. 11kV</t>
  </si>
  <si>
    <t>CANL51</t>
  </si>
  <si>
    <t>Canterbury Local 11kV</t>
  </si>
  <si>
    <t>CNTT51</t>
  </si>
  <si>
    <t>Canterbury Town 11kV</t>
  </si>
  <si>
    <t>CNTT52</t>
  </si>
  <si>
    <t>CAPL51</t>
  </si>
  <si>
    <t>Capel 11kV</t>
  </si>
  <si>
    <t>CAPL52</t>
  </si>
  <si>
    <t>CRHM51</t>
  </si>
  <si>
    <t>Caterham 11kV</t>
  </si>
  <si>
    <t>CRHM52</t>
  </si>
  <si>
    <t>CHRT51</t>
  </si>
  <si>
    <t>Chartham 11kV</t>
  </si>
  <si>
    <t>CHTH51</t>
  </si>
  <si>
    <t>Chatham Hill 11kV</t>
  </si>
  <si>
    <t>CHTW51</t>
  </si>
  <si>
    <t>Chatham West 11kV</t>
  </si>
  <si>
    <t>CHTW52</t>
  </si>
  <si>
    <t>CHER51</t>
  </si>
  <si>
    <t>Chertsey 11kV</t>
  </si>
  <si>
    <t>CHER52</t>
  </si>
  <si>
    <t>CBHM51</t>
  </si>
  <si>
    <t>Cobham Kent 11kV</t>
  </si>
  <si>
    <t>COBM51</t>
  </si>
  <si>
    <t>Cobham Surrey 11kV</t>
  </si>
  <si>
    <t>COUN51</t>
  </si>
  <si>
    <t>Coulsdon 33/11kV</t>
  </si>
  <si>
    <t>COWF51</t>
  </si>
  <si>
    <t>Cowfold 11kV</t>
  </si>
  <si>
    <t>CRNB51</t>
  </si>
  <si>
    <t>Cranbrook 11kV</t>
  </si>
  <si>
    <t>CRAN51</t>
  </si>
  <si>
    <t>Cranleigh 11kV</t>
  </si>
  <si>
    <t>CINE51</t>
  </si>
  <si>
    <t>Crawley Ind East 11kV</t>
  </si>
  <si>
    <t>CINW51</t>
  </si>
  <si>
    <t>Crawley Industrial West 11kV</t>
  </si>
  <si>
    <t>CTWN51</t>
  </si>
  <si>
    <t>Crawley Town 11kV</t>
  </si>
  <si>
    <t>XWAY51</t>
  </si>
  <si>
    <t>Crossways 11KV</t>
  </si>
  <si>
    <t>CRWT71</t>
  </si>
  <si>
    <t>Crowborough Town 6.6kV</t>
  </si>
  <si>
    <t>CROW51</t>
  </si>
  <si>
    <t>Crowhurst 11kV</t>
  </si>
  <si>
    <t>CCRY51</t>
  </si>
  <si>
    <t>Croydon Central 11kV</t>
  </si>
  <si>
    <t>CROY51</t>
  </si>
  <si>
    <t>Croydon Grid 11kV</t>
  </si>
  <si>
    <t>CROY52</t>
  </si>
  <si>
    <t>DWSD71</t>
  </si>
  <si>
    <t>D.W.S. 6.6kV</t>
  </si>
  <si>
    <t>DART31</t>
  </si>
  <si>
    <t>Dartford Grid 33kV</t>
  </si>
  <si>
    <t>DEAL51</t>
  </si>
  <si>
    <t>Deal 11kV</t>
  </si>
  <si>
    <t>DORT51</t>
  </si>
  <si>
    <t>Dorking Town 11kV</t>
  </si>
  <si>
    <t>DOVR51</t>
  </si>
  <si>
    <t>Dover 11kV</t>
  </si>
  <si>
    <t>DOVR52</t>
  </si>
  <si>
    <t>DYMC51</t>
  </si>
  <si>
    <t>Dymchurch 11kV</t>
  </si>
  <si>
    <t>ECRY71</t>
  </si>
  <si>
    <t>East Croydon 6.6kV</t>
  </si>
  <si>
    <t>EGRN51</t>
  </si>
  <si>
    <t>East Grinstead 11kV</t>
  </si>
  <si>
    <t>EGRN52</t>
  </si>
  <si>
    <t>EBOU51</t>
  </si>
  <si>
    <t>Eastbourne 11kV</t>
  </si>
  <si>
    <t>EPRS71</t>
  </si>
  <si>
    <t>Eastchurch Prison 6.6kV</t>
  </si>
  <si>
    <t>EPRS72</t>
  </si>
  <si>
    <t>EBBS51</t>
  </si>
  <si>
    <t>Ebbsfleet 11KV</t>
  </si>
  <si>
    <t>EBBG31</t>
  </si>
  <si>
    <t>Ebbsfleet Grid 33kV</t>
  </si>
  <si>
    <t>EDEN51</t>
  </si>
  <si>
    <t>Edenbridge 11kV</t>
  </si>
  <si>
    <t>EFFI51</t>
  </si>
  <si>
    <t>Effingham 11kV</t>
  </si>
  <si>
    <t>EPSN51</t>
  </si>
  <si>
    <t>Epsom 11kV</t>
  </si>
  <si>
    <t>ESHR51</t>
  </si>
  <si>
    <t>Esher 11kV</t>
  </si>
  <si>
    <t>EWEL51</t>
  </si>
  <si>
    <t>Ewell 11kV</t>
  </si>
  <si>
    <t>EWEL52</t>
  </si>
  <si>
    <t>FARN51</t>
  </si>
  <si>
    <t>Farningham 11kV</t>
  </si>
  <si>
    <t>FAVM51</t>
  </si>
  <si>
    <t>Faversham 11kV</t>
  </si>
  <si>
    <t>FAVM52</t>
  </si>
  <si>
    <t>EFLK51</t>
  </si>
  <si>
    <t>Folkestone East 11kV</t>
  </si>
  <si>
    <t>FROW51</t>
  </si>
  <si>
    <t>Forest Row 11kV</t>
  </si>
  <si>
    <t>ELMS51</t>
  </si>
  <si>
    <t>Four Elms 11kV</t>
  </si>
  <si>
    <t>GATA51</t>
  </si>
  <si>
    <t>Gatwick Airport AF 11kV</t>
  </si>
  <si>
    <t>GODG51</t>
  </si>
  <si>
    <t>Goddards Green 11kV</t>
  </si>
  <si>
    <t>GOUD51</t>
  </si>
  <si>
    <t>Goudhurst 11kV</t>
  </si>
  <si>
    <t>GRAN51</t>
  </si>
  <si>
    <t>Grain 11kV</t>
  </si>
  <si>
    <t>GRVS51</t>
  </si>
  <si>
    <t>Gravesend South 11kV</t>
  </si>
  <si>
    <t>GRVT71</t>
  </si>
  <si>
    <t>Gravesend Town 6.6kV</t>
  </si>
  <si>
    <t>GRVW51</t>
  </si>
  <si>
    <t>Gravesend West 11kV</t>
  </si>
  <si>
    <t>GROL51</t>
  </si>
  <si>
    <t>Grovehurst Local 11kV</t>
  </si>
  <si>
    <t>GUIL71</t>
  </si>
  <si>
    <t>Guildford 6.6kV</t>
  </si>
  <si>
    <t>GUIA51</t>
  </si>
  <si>
    <t>Guildford 'A' 11kV</t>
  </si>
  <si>
    <t>GUIB51</t>
  </si>
  <si>
    <t>Guildford 'B' 11kV</t>
  </si>
  <si>
    <t>HAIL51</t>
  </si>
  <si>
    <t>Hailsham 11kV</t>
  </si>
  <si>
    <t>HALL51</t>
  </si>
  <si>
    <t>Halling 11kV</t>
  </si>
  <si>
    <t>HAMM51</t>
  </si>
  <si>
    <t>Ham 11kV</t>
  </si>
  <si>
    <t>HMDP51</t>
  </si>
  <si>
    <t>Hampden Park 11kV</t>
  </si>
  <si>
    <t>HAMP51</t>
  </si>
  <si>
    <t>Hampton 11kV</t>
  </si>
  <si>
    <t>HANG51</t>
  </si>
  <si>
    <t>Hangleton 11kV</t>
  </si>
  <si>
    <t>HANG52</t>
  </si>
  <si>
    <t>HARR51</t>
  </si>
  <si>
    <t>Harrietsham 11kV</t>
  </si>
  <si>
    <t>HASL51</t>
  </si>
  <si>
    <t>Hastings Local 11kV</t>
  </si>
  <si>
    <t>HASL52</t>
  </si>
  <si>
    <t>HAWK51</t>
  </si>
  <si>
    <t>Hawkhurst 11kV</t>
  </si>
  <si>
    <t>HAYW51</t>
  </si>
  <si>
    <t>Haywards Heath 11kV</t>
  </si>
  <si>
    <t>HCRN71</t>
  </si>
  <si>
    <t>Headcorn 6.6kV</t>
  </si>
  <si>
    <t>HRBT51</t>
  </si>
  <si>
    <t>Herne Bay 11kV</t>
  </si>
  <si>
    <t>HORM51</t>
  </si>
  <si>
    <t>Horam 11kV</t>
  </si>
  <si>
    <t>HORL51</t>
  </si>
  <si>
    <t>Horley 33/11</t>
  </si>
  <si>
    <t>HRSB51</t>
  </si>
  <si>
    <t>Horsebridge 11kV</t>
  </si>
  <si>
    <t>HRSL51</t>
  </si>
  <si>
    <t>Horsell 11kV</t>
  </si>
  <si>
    <t>HORS51</t>
  </si>
  <si>
    <t>Horsham Grid 11kV</t>
  </si>
  <si>
    <t>HSPP51</t>
  </si>
  <si>
    <t>Hurstpierpoint 11kV</t>
  </si>
  <si>
    <t>HYTH51</t>
  </si>
  <si>
    <t>Hythe Main 11kV</t>
  </si>
  <si>
    <t>JARV71</t>
  </si>
  <si>
    <t>Jarvis Brook 6.6kV</t>
  </si>
  <si>
    <t>KEMP51</t>
  </si>
  <si>
    <t>Kemp Town 11kV</t>
  </si>
  <si>
    <t>KNRD71</t>
  </si>
  <si>
    <t>Kenardington 6.6kV</t>
  </si>
  <si>
    <t>KINO51</t>
  </si>
  <si>
    <t>Kingsnorth Grid 11kV</t>
  </si>
  <si>
    <t>KIGO51</t>
  </si>
  <si>
    <t>Kingston 11kV</t>
  </si>
  <si>
    <t>KIGO52</t>
  </si>
  <si>
    <t>KITO11</t>
  </si>
  <si>
    <t>Kingston 132kV</t>
  </si>
  <si>
    <t>KITO12</t>
  </si>
  <si>
    <t>LEAD51</t>
  </si>
  <si>
    <t>Leatherhead Town 11kV</t>
  </si>
  <si>
    <t>CLEW51</t>
  </si>
  <si>
    <t>Lewes Central 11kV</t>
  </si>
  <si>
    <t>LTWN51</t>
  </si>
  <si>
    <t>Lewes Town 11kV</t>
  </si>
  <si>
    <t>LEYS71</t>
  </si>
  <si>
    <t>Leysdown 6.6kV</t>
  </si>
  <si>
    <t>LTWA51</t>
  </si>
  <si>
    <t>Lightweight Aggregates 11kV</t>
  </si>
  <si>
    <t>LTCH71</t>
  </si>
  <si>
    <t>Little Chart 6.6kV</t>
  </si>
  <si>
    <t>LITC51</t>
  </si>
  <si>
    <t>Little Common 11kV</t>
  </si>
  <si>
    <t>LITC52</t>
  </si>
  <si>
    <t>LTHA51</t>
  </si>
  <si>
    <t>Littlehampton 11kV</t>
  </si>
  <si>
    <t>LNGF51</t>
  </si>
  <si>
    <t>Longfield 11kV</t>
  </si>
  <si>
    <t>LRDW51</t>
  </si>
  <si>
    <t>Lordswood 11KV</t>
  </si>
  <si>
    <t>MAIN51</t>
  </si>
  <si>
    <t>Maidstone Grid North 11kV</t>
  </si>
  <si>
    <t>MAIS51</t>
  </si>
  <si>
    <t>Maidstone Grid South 11kV</t>
  </si>
  <si>
    <t>MANT51</t>
  </si>
  <si>
    <t>Manston 11kV</t>
  </si>
  <si>
    <t>MARD51</t>
  </si>
  <si>
    <t>Marden 11kV</t>
  </si>
  <si>
    <t>MARG51</t>
  </si>
  <si>
    <t>Margate 11kV</t>
  </si>
  <si>
    <t>MARG52</t>
  </si>
  <si>
    <t>MEAD51</t>
  </si>
  <si>
    <t>Meads 11kV</t>
  </si>
  <si>
    <t>MEDW51</t>
  </si>
  <si>
    <t>Medway 11kV</t>
  </si>
  <si>
    <t>MERW51</t>
  </si>
  <si>
    <t>Mereworth 11kV</t>
  </si>
  <si>
    <t>MERR51</t>
  </si>
  <si>
    <t>Merrow 11kV</t>
  </si>
  <si>
    <t>MNST71</t>
  </si>
  <si>
    <t>Minster 6.6kV</t>
  </si>
  <si>
    <t>MNST72</t>
  </si>
  <si>
    <t>MOLS51</t>
  </si>
  <si>
    <t>Molesey 11kV</t>
  </si>
  <si>
    <t>MORH51</t>
  </si>
  <si>
    <t>Morehall 132/11kV</t>
  </si>
  <si>
    <t>MOUL51</t>
  </si>
  <si>
    <t>Moulsecoomb 11kV</t>
  </si>
  <si>
    <t>MNTF51</t>
  </si>
  <si>
    <t>Mountfield 11kV</t>
  </si>
  <si>
    <t>NEWT51</t>
  </si>
  <si>
    <t>Newhaven Town 11kV</t>
  </si>
  <si>
    <t>NWIC51</t>
  </si>
  <si>
    <t>Newick 11kV</t>
  </si>
  <si>
    <t>NINL51</t>
  </si>
  <si>
    <t>Ninfield Local 11kV</t>
  </si>
  <si>
    <t>NORB71</t>
  </si>
  <si>
    <t>Norbury 6.6kV</t>
  </si>
  <si>
    <t>NORB72</t>
  </si>
  <si>
    <t>NORK51</t>
  </si>
  <si>
    <t>Nork 11kV</t>
  </si>
  <si>
    <t>NCHM51</t>
  </si>
  <si>
    <t>North Cheam 11kV</t>
  </si>
  <si>
    <t>NCHS51</t>
  </si>
  <si>
    <t>North Chessington 11kV</t>
  </si>
  <si>
    <t>NSEV51</t>
  </si>
  <si>
    <t>North Sevenoaks 11kV</t>
  </si>
  <si>
    <t>NSHO51</t>
  </si>
  <si>
    <t>North Shoreham 11kV</t>
  </si>
  <si>
    <t>NWOR51</t>
  </si>
  <si>
    <t>North Worthing 11kV</t>
  </si>
  <si>
    <t>NTHM51</t>
  </si>
  <si>
    <t>Northiam 11kV</t>
  </si>
  <si>
    <t>NUTF51</t>
  </si>
  <si>
    <t>Nutfield 11kV</t>
  </si>
  <si>
    <t>OCKL51</t>
  </si>
  <si>
    <t>Ocklynge 11kV</t>
  </si>
  <si>
    <t>OWOK51</t>
  </si>
  <si>
    <t>Old Woking 11kV</t>
  </si>
  <si>
    <t>ORPI51</t>
  </si>
  <si>
    <t>Orpington 11kV</t>
  </si>
  <si>
    <t>ORPI52</t>
  </si>
  <si>
    <t>OXTD51</t>
  </si>
  <si>
    <t>Oxted 11kV</t>
  </si>
  <si>
    <t>PADW51</t>
  </si>
  <si>
    <t>Paddock Wood 11kV</t>
  </si>
  <si>
    <t>PEAC51</t>
  </si>
  <si>
    <t>Peacehaven 11kV</t>
  </si>
  <si>
    <t>PENS51</t>
  </si>
  <si>
    <t>Penshurst 11kV</t>
  </si>
  <si>
    <t>PETW51</t>
  </si>
  <si>
    <t>Petts Wood 11kV</t>
  </si>
  <si>
    <t>PEVB51</t>
  </si>
  <si>
    <t>Pevensey Bay 11kV</t>
  </si>
  <si>
    <t>POLT51</t>
  </si>
  <si>
    <t>Polegate Town 11kV</t>
  </si>
  <si>
    <t>PORT51</t>
  </si>
  <si>
    <t>Portslade 11kV</t>
  </si>
  <si>
    <t>PRLG51</t>
  </si>
  <si>
    <t>Prologis 11kV</t>
  </si>
  <si>
    <t>PRLG52</t>
  </si>
  <si>
    <t>PULB51</t>
  </si>
  <si>
    <t>Pulborough 11kV</t>
  </si>
  <si>
    <t>PULO51</t>
  </si>
  <si>
    <t>Purley Local 11kV</t>
  </si>
  <si>
    <t>QNBR71</t>
  </si>
  <si>
    <t>Queenborough 6.6kV</t>
  </si>
  <si>
    <t>QPRK51</t>
  </si>
  <si>
    <t>Queens Park 11kV</t>
  </si>
  <si>
    <t>RAIN51</t>
  </si>
  <si>
    <t>Rainham 11kV</t>
  </si>
  <si>
    <t>RNMK51</t>
  </si>
  <si>
    <t>Rainham Mark 11kV</t>
  </si>
  <si>
    <t>RNMK52</t>
  </si>
  <si>
    <t>RAMS51</t>
  </si>
  <si>
    <t>Ramsgate 11kV</t>
  </si>
  <si>
    <t>RAMS52</t>
  </si>
  <si>
    <t>REDH51</t>
  </si>
  <si>
    <t>Redhill Primary 11kV</t>
  </si>
  <si>
    <t>REIG51</t>
  </si>
  <si>
    <t>Reigate 11kV</t>
  </si>
  <si>
    <t>RICH51</t>
  </si>
  <si>
    <t>Richborough 11kV</t>
  </si>
  <si>
    <t>RICM51</t>
  </si>
  <si>
    <t>Richmond 11kV</t>
  </si>
  <si>
    <t>RICM52</t>
  </si>
  <si>
    <t>RIPE51</t>
  </si>
  <si>
    <t>Ripe 11kV</t>
  </si>
  <si>
    <t>RBTS51</t>
  </si>
  <si>
    <t>Robertsbridge 11kV</t>
  </si>
  <si>
    <t>ROMN51</t>
  </si>
  <si>
    <t>Romney Warren 11kV</t>
  </si>
  <si>
    <t>RSHV71</t>
  </si>
  <si>
    <t>Rosherville 6.6kV</t>
  </si>
  <si>
    <t>ROTT51</t>
  </si>
  <si>
    <t>Rottingdean 11kV</t>
  </si>
  <si>
    <t>RUST51</t>
  </si>
  <si>
    <t>Rusthall 11kV</t>
  </si>
  <si>
    <t>RUXL51</t>
  </si>
  <si>
    <t>Ruxley 11kV</t>
  </si>
  <si>
    <t>RYEP51</t>
  </si>
  <si>
    <t>Rye 11kV</t>
  </si>
  <si>
    <t>SEAF51</t>
  </si>
  <si>
    <t>Seaford 11kV</t>
  </si>
  <si>
    <t>SELH71</t>
  </si>
  <si>
    <t>Selhurst 6.6kV</t>
  </si>
  <si>
    <t>SELH72</t>
  </si>
  <si>
    <t>SELS51</t>
  </si>
  <si>
    <t>Selsdon 11kV</t>
  </si>
  <si>
    <t>SEVI51</t>
  </si>
  <si>
    <t>Sevington 11kV</t>
  </si>
  <si>
    <t>SHAL51</t>
  </si>
  <si>
    <t>Shalford 11kV</t>
  </si>
  <si>
    <t>SHAR51</t>
  </si>
  <si>
    <t>Sharnal Street 11kV</t>
  </si>
  <si>
    <t>SHEN71</t>
  </si>
  <si>
    <t>Sheerness 6.6kV</t>
  </si>
  <si>
    <t>SHEE31</t>
  </si>
  <si>
    <t>Sheerness Grid 33kV</t>
  </si>
  <si>
    <t>SHEP51</t>
  </si>
  <si>
    <t>Shepway 11kV</t>
  </si>
  <si>
    <t>SHRL51</t>
  </si>
  <si>
    <t>Shirley 11kV</t>
  </si>
  <si>
    <t>SING71</t>
  </si>
  <si>
    <t>Singleton 6.6kV</t>
  </si>
  <si>
    <t>SITO51</t>
  </si>
  <si>
    <t>Sittingbourne Town 11kV</t>
  </si>
  <si>
    <t>SITW51</t>
  </si>
  <si>
    <t>Sittingbourne West 11kV</t>
  </si>
  <si>
    <t>SITW52</t>
  </si>
  <si>
    <t>SMTH51</t>
  </si>
  <si>
    <t>Smeeth 11kV</t>
  </si>
  <si>
    <t>SOMP51</t>
  </si>
  <si>
    <t>Sompting 11kV</t>
  </si>
  <si>
    <t>SHOV51</t>
  </si>
  <si>
    <t>South Hove 11kV</t>
  </si>
  <si>
    <t>SORP51</t>
  </si>
  <si>
    <t>South Orpington 11kV</t>
  </si>
  <si>
    <t>SORP52</t>
  </si>
  <si>
    <t>SWOR51</t>
  </si>
  <si>
    <t>South Worthing 11kV</t>
  </si>
  <si>
    <t>STHG51</t>
  </si>
  <si>
    <t>Southgate 11kV</t>
  </si>
  <si>
    <t>SWAT51</t>
  </si>
  <si>
    <t>Southwater 11kV</t>
  </si>
  <si>
    <t>SWIC51</t>
  </si>
  <si>
    <t>Southwick 11kV</t>
  </si>
  <si>
    <t>SWIC52</t>
  </si>
  <si>
    <t>CREL51</t>
  </si>
  <si>
    <t>SPN 0001</t>
  </si>
  <si>
    <t>CRNR31</t>
  </si>
  <si>
    <t>SPN 0002</t>
  </si>
  <si>
    <t>ABNR31</t>
  </si>
  <si>
    <t>SPN 0003</t>
  </si>
  <si>
    <t>SHAM81</t>
  </si>
  <si>
    <t>SPN 0004</t>
  </si>
  <si>
    <t>FINR31</t>
  </si>
  <si>
    <t>SPN 0005</t>
  </si>
  <si>
    <t>BHWG31</t>
  </si>
  <si>
    <t>SPN 0006</t>
  </si>
  <si>
    <t>PLBG3A</t>
  </si>
  <si>
    <t>SPN 0007</t>
  </si>
  <si>
    <t>GATB31</t>
  </si>
  <si>
    <t>SPN 0008</t>
  </si>
  <si>
    <t>TBNR31</t>
  </si>
  <si>
    <t>SPN 0009</t>
  </si>
  <si>
    <t>TBNR33</t>
  </si>
  <si>
    <t>THWO11</t>
  </si>
  <si>
    <t>SPN 0010</t>
  </si>
  <si>
    <t>THWO12</t>
  </si>
  <si>
    <t>THNR31</t>
  </si>
  <si>
    <t>SPN 0011</t>
  </si>
  <si>
    <t>PFIZ51</t>
  </si>
  <si>
    <t>SPN 0012</t>
  </si>
  <si>
    <t>WCPV31</t>
  </si>
  <si>
    <t>SPN 0013</t>
  </si>
  <si>
    <t>CANR31</t>
  </si>
  <si>
    <t>SPN 0014</t>
  </si>
  <si>
    <t>KNPV31</t>
  </si>
  <si>
    <t>SPN 0015</t>
  </si>
  <si>
    <t>SFRM51</t>
  </si>
  <si>
    <t>SPN 0016</t>
  </si>
  <si>
    <t>KFWF31</t>
  </si>
  <si>
    <t>SPN 0017</t>
  </si>
  <si>
    <t>ALLG51</t>
  </si>
  <si>
    <t>SPN 0018</t>
  </si>
  <si>
    <t>MANR31</t>
  </si>
  <si>
    <t>SPN 0019</t>
  </si>
  <si>
    <t>CHES51</t>
  </si>
  <si>
    <t>SPN 0021</t>
  </si>
  <si>
    <t>LENR31</t>
  </si>
  <si>
    <t>SPN 0022</t>
  </si>
  <si>
    <t>LENR32</t>
  </si>
  <si>
    <t>GROV31</t>
  </si>
  <si>
    <t>SPN 0025</t>
  </si>
  <si>
    <t>SINR31</t>
  </si>
  <si>
    <t>SPN 0026</t>
  </si>
  <si>
    <t>QBNR31</t>
  </si>
  <si>
    <t>SPN 0028</t>
  </si>
  <si>
    <t>NHEA31</t>
  </si>
  <si>
    <t>SPN 0029</t>
  </si>
  <si>
    <t>ORPV31</t>
  </si>
  <si>
    <t>SPN 0030</t>
  </si>
  <si>
    <t>TWAH71</t>
  </si>
  <si>
    <t>SPN 0033</t>
  </si>
  <si>
    <t>MOGD51</t>
  </si>
  <si>
    <t>SPN 0034</t>
  </si>
  <si>
    <t>HANR3A</t>
  </si>
  <si>
    <t>SPN 0037</t>
  </si>
  <si>
    <t>EBNR31</t>
  </si>
  <si>
    <t>SPN 0038</t>
  </si>
  <si>
    <t>LCHY31</t>
  </si>
  <si>
    <t>SPN 0039</t>
  </si>
  <si>
    <t>NERF31</t>
  </si>
  <si>
    <t>SPN 0040</t>
  </si>
  <si>
    <t>STAN51</t>
  </si>
  <si>
    <t>SPN 0041</t>
  </si>
  <si>
    <t>DONR31</t>
  </si>
  <si>
    <t>SPN 0043</t>
  </si>
  <si>
    <t>DONR32</t>
  </si>
  <si>
    <t>NFNR31</t>
  </si>
  <si>
    <t>SPN 0044</t>
  </si>
  <si>
    <t>TWNR31</t>
  </si>
  <si>
    <t>SPN 0045</t>
  </si>
  <si>
    <t>TWNR32</t>
  </si>
  <si>
    <t>EURO11</t>
  </si>
  <si>
    <t>SPN 0046</t>
  </si>
  <si>
    <t>FONR31</t>
  </si>
  <si>
    <t>SPN 0047</t>
  </si>
  <si>
    <t>LHPV31</t>
  </si>
  <si>
    <t>SPN 0048</t>
  </si>
  <si>
    <t>ASNR31</t>
  </si>
  <si>
    <t>SPN 0049</t>
  </si>
  <si>
    <t>ORMN31</t>
  </si>
  <si>
    <t>SPN 0050</t>
  </si>
  <si>
    <t>BYNR31</t>
  </si>
  <si>
    <t>SPN 0051</t>
  </si>
  <si>
    <t>LIPV31</t>
  </si>
  <si>
    <t>SPN 0052</t>
  </si>
  <si>
    <t>MONK51</t>
  </si>
  <si>
    <t>SPN 0053</t>
  </si>
  <si>
    <t>MAPV31</t>
  </si>
  <si>
    <t>SPN 0054</t>
  </si>
  <si>
    <t>NHEB31</t>
  </si>
  <si>
    <t>SPN 0055</t>
  </si>
  <si>
    <t>HASP31</t>
  </si>
  <si>
    <t>SPN 0057</t>
  </si>
  <si>
    <t>NINP31</t>
  </si>
  <si>
    <t>SPN 0058</t>
  </si>
  <si>
    <t>KRPV31</t>
  </si>
  <si>
    <t>SPN 0059</t>
  </si>
  <si>
    <t>PASF31</t>
  </si>
  <si>
    <t>SPN 0060</t>
  </si>
  <si>
    <t>MOLE91</t>
  </si>
  <si>
    <t>SPN 0061</t>
  </si>
  <si>
    <t>CALC31</t>
  </si>
  <si>
    <t>SPN 0062</t>
  </si>
  <si>
    <t>PADK31</t>
  </si>
  <si>
    <t>SPN 0063</t>
  </si>
  <si>
    <t>MAHR31</t>
  </si>
  <si>
    <t>SPN 0064</t>
  </si>
  <si>
    <t>HOSF31</t>
  </si>
  <si>
    <t>SPN 0065</t>
  </si>
  <si>
    <t>OWHT31</t>
  </si>
  <si>
    <t>SPN 0066</t>
  </si>
  <si>
    <t>ARLP31</t>
  </si>
  <si>
    <t>SPN 0067</t>
  </si>
  <si>
    <t>HOTF31</t>
  </si>
  <si>
    <t>SPN 0068</t>
  </si>
  <si>
    <t>RIPV31</t>
  </si>
  <si>
    <t>SPN 0069</t>
  </si>
  <si>
    <t>KTWF31</t>
  </si>
  <si>
    <t>SPN 0070</t>
  </si>
  <si>
    <t>RDHG51</t>
  </si>
  <si>
    <t>SPN 0071</t>
  </si>
  <si>
    <t>RGPV31</t>
  </si>
  <si>
    <t>SPN 0072</t>
  </si>
  <si>
    <t>ASWP31</t>
  </si>
  <si>
    <t>SPN 0073</t>
  </si>
  <si>
    <t>GCAP31</t>
  </si>
  <si>
    <t>SPN 0074</t>
  </si>
  <si>
    <t>LTHD31</t>
  </si>
  <si>
    <t>SPN 0075</t>
  </si>
  <si>
    <t>ORCF31</t>
  </si>
  <si>
    <t>SPN 0077</t>
  </si>
  <si>
    <t>ASHP31</t>
  </si>
  <si>
    <t>SPN 0078</t>
  </si>
  <si>
    <t>BOBB31</t>
  </si>
  <si>
    <t>SPN 0079</t>
  </si>
  <si>
    <t>SESF31</t>
  </si>
  <si>
    <t>SPN 0080</t>
  </si>
  <si>
    <t>CAPG31</t>
  </si>
  <si>
    <t>SPN 0081</t>
  </si>
  <si>
    <t>SRDW31</t>
  </si>
  <si>
    <t>SPN 0082</t>
  </si>
  <si>
    <t>TGCP31</t>
  </si>
  <si>
    <t>SPN 0083</t>
  </si>
  <si>
    <t>AREP31</t>
  </si>
  <si>
    <t>SPN 0084</t>
  </si>
  <si>
    <t>CWDC11</t>
  </si>
  <si>
    <t>SPN 0085</t>
  </si>
  <si>
    <t>CWDC12</t>
  </si>
  <si>
    <t>SHWF31</t>
  </si>
  <si>
    <t>SPN 0086</t>
  </si>
  <si>
    <t>BRBS31</t>
  </si>
  <si>
    <t>SPN 0087</t>
  </si>
  <si>
    <t>WHSF31</t>
  </si>
  <si>
    <t>SPN 0088</t>
  </si>
  <si>
    <t>LTHP31</t>
  </si>
  <si>
    <t>SPN 0089</t>
  </si>
  <si>
    <t>BERF31</t>
  </si>
  <si>
    <t>SPN 0090</t>
  </si>
  <si>
    <t>BRWG31</t>
  </si>
  <si>
    <t>SPN 0091</t>
  </si>
  <si>
    <t>ASWN91</t>
  </si>
  <si>
    <t>SPN 0092</t>
  </si>
  <si>
    <t>GLBS11</t>
  </si>
  <si>
    <t>SPN 0094</t>
  </si>
  <si>
    <t>AYBS31</t>
  </si>
  <si>
    <t>SPN 0095</t>
  </si>
  <si>
    <t>WOKS51</t>
  </si>
  <si>
    <t>SPN 0098</t>
  </si>
  <si>
    <t>WOKS52</t>
  </si>
  <si>
    <t>NRWF31</t>
  </si>
  <si>
    <t>SPN 0099</t>
  </si>
  <si>
    <t>KMAR11</t>
  </si>
  <si>
    <t>SPN 0100</t>
  </si>
  <si>
    <t>STSG51</t>
  </si>
  <si>
    <t>SPN 0101</t>
  </si>
  <si>
    <t>COBS31</t>
  </si>
  <si>
    <t>SPN 0102</t>
  </si>
  <si>
    <t>LOQR81</t>
  </si>
  <si>
    <t>SPN 0103</t>
  </si>
  <si>
    <t>NBRB31</t>
  </si>
  <si>
    <t>SPN 0104</t>
  </si>
  <si>
    <t>SPRG71</t>
  </si>
  <si>
    <t>Spurgeons Bridge 6.6kV</t>
  </si>
  <si>
    <t>SPRG72</t>
  </si>
  <si>
    <t>HELI51</t>
  </si>
  <si>
    <t>St Helier 11kV</t>
  </si>
  <si>
    <t>SPET51</t>
  </si>
  <si>
    <t>St Peters 11kV</t>
  </si>
  <si>
    <t>SPET52</t>
  </si>
  <si>
    <t>STNF51</t>
  </si>
  <si>
    <t>Stanford 11kV</t>
  </si>
  <si>
    <t>STPL71</t>
  </si>
  <si>
    <t>Staplehurst 6.6kV</t>
  </si>
  <si>
    <t>STLX71</t>
  </si>
  <si>
    <t>Steel Cross 6.6kV</t>
  </si>
  <si>
    <t>SRAD51</t>
  </si>
  <si>
    <t>Stelrad 11kV</t>
  </si>
  <si>
    <t>STEG51</t>
  </si>
  <si>
    <t>Steyning 11kV</t>
  </si>
  <si>
    <t>STNE51</t>
  </si>
  <si>
    <t>Stone 11kV</t>
  </si>
  <si>
    <t>SMRS51</t>
  </si>
  <si>
    <t>Stonemarshes 11kV</t>
  </si>
  <si>
    <t>STRD51</t>
  </si>
  <si>
    <t>Strood 11kV</t>
  </si>
  <si>
    <t>SUFK71</t>
  </si>
  <si>
    <t>Suffolk Road 6.6kV</t>
  </si>
  <si>
    <t>SUND51</t>
  </si>
  <si>
    <t>Sundridge 11kV</t>
  </si>
  <si>
    <t>SURB51</t>
  </si>
  <si>
    <t>Surbiton 11kV</t>
  </si>
  <si>
    <t>SUTA51</t>
  </si>
  <si>
    <t>Sutton A 11kV</t>
  </si>
  <si>
    <t>SUTA52</t>
  </si>
  <si>
    <t>SUTB51</t>
  </si>
  <si>
    <t>Sutton B 11kV</t>
  </si>
  <si>
    <t>SWNL51</t>
  </si>
  <si>
    <t>Swanley 11kV</t>
  </si>
  <si>
    <t>SWAN51</t>
  </si>
  <si>
    <t>Swanscombe 11kV</t>
  </si>
  <si>
    <t>TEDD51</t>
  </si>
  <si>
    <t>Teddington 11kV</t>
  </si>
  <si>
    <t>TENT71</t>
  </si>
  <si>
    <t>Tenterden 6.6kV</t>
  </si>
  <si>
    <t>THAN51</t>
  </si>
  <si>
    <t>Thanet 11kV</t>
  </si>
  <si>
    <t>DROV51</t>
  </si>
  <si>
    <t>The Droveway 11kV</t>
  </si>
  <si>
    <t>TICH51</t>
  </si>
  <si>
    <t>Ticehurst 11kV</t>
  </si>
  <si>
    <t>TICH52</t>
  </si>
  <si>
    <t>ETON71</t>
  </si>
  <si>
    <t>Tonbridge East 6.6kV</t>
  </si>
  <si>
    <t>ETON72</t>
  </si>
  <si>
    <t>TTWN71</t>
  </si>
  <si>
    <t>Tonbridge Town 6.6kV</t>
  </si>
  <si>
    <t>TOWN71</t>
  </si>
  <si>
    <t>Townsend Hook 6.6kV</t>
  </si>
  <si>
    <t>TUWG51</t>
  </si>
  <si>
    <t>Tunbridge Wells Grid 11kV</t>
  </si>
  <si>
    <t>TUNT51</t>
  </si>
  <si>
    <t>Tunbridge Wells Town 11kV</t>
  </si>
  <si>
    <t>TUNT52</t>
  </si>
  <si>
    <t>TUNT71</t>
  </si>
  <si>
    <t>Tunbridge Wells Town 6.6kV</t>
  </si>
  <si>
    <t>TWCH51</t>
  </si>
  <si>
    <t>Twickenham 11kV</t>
  </si>
  <si>
    <t>TWCH52</t>
  </si>
  <si>
    <t>UCKF51</t>
  </si>
  <si>
    <t>Uckfield 11kV</t>
  </si>
  <si>
    <t>WADH71</t>
  </si>
  <si>
    <t>Wadhurst 6.6kV</t>
  </si>
  <si>
    <t>WALT51</t>
  </si>
  <si>
    <t>Walton 11kV</t>
  </si>
  <si>
    <t>WARE51</t>
  </si>
  <si>
    <t>Warehorne 11kV</t>
  </si>
  <si>
    <t>WATS51</t>
  </si>
  <si>
    <t>Waterside 11kV</t>
  </si>
  <si>
    <t>WCRY51</t>
  </si>
  <si>
    <t>West Croydon 11kV</t>
  </si>
  <si>
    <t>WHTH51</t>
  </si>
  <si>
    <t>West Hoathly 11kV</t>
  </si>
  <si>
    <t>WWEY51</t>
  </si>
  <si>
    <t>West Weybridge 11kV</t>
  </si>
  <si>
    <t>WWIC51</t>
  </si>
  <si>
    <t>West Wickham 11kV</t>
  </si>
  <si>
    <t>WWOR51</t>
  </si>
  <si>
    <t>West Worthing 11kV</t>
  </si>
  <si>
    <t>WSTG51</t>
  </si>
  <si>
    <t>Westgate 11kV</t>
  </si>
  <si>
    <t>WEYB51</t>
  </si>
  <si>
    <t>Weybridge 11kV</t>
  </si>
  <si>
    <t>WHIT51</t>
  </si>
  <si>
    <t>Whitstable 11kV</t>
  </si>
  <si>
    <t>WING51</t>
  </si>
  <si>
    <t>Wingham 11kV</t>
  </si>
  <si>
    <t>WITH51</t>
  </si>
  <si>
    <t>Withdean 11kV</t>
  </si>
  <si>
    <t>WTSM71</t>
  </si>
  <si>
    <t>Wittersham 6.6kV</t>
  </si>
  <si>
    <t>WOKG51</t>
  </si>
  <si>
    <t>Woking 11kV</t>
  </si>
  <si>
    <t>WTWN51</t>
  </si>
  <si>
    <t>Worthing Town 11kV</t>
  </si>
  <si>
    <t>WTWN52</t>
  </si>
  <si>
    <t>WRTM51</t>
  </si>
  <si>
    <t>Wrotham Heath 11kV</t>
  </si>
  <si>
    <t>01/04/2026</t>
  </si>
  <si>
    <t>LONGDC</t>
  </si>
  <si>
    <t>1900091637072;1900091057568;1900060219544</t>
  </si>
  <si>
    <t>1900091637081;1900091057559</t>
  </si>
  <si>
    <t>1, 2, 70, 71, 72, 73, 74, 100, 199, 200, 201, 202, 203, 204, 300, 350, 351, 352, 353, 354, 355, 356, 357, 358, 359, 360, 361, 362, 363, 364, 365, 366, 932, 980, 981, N01, N02, N03, N04</t>
  </si>
  <si>
    <t>80, 81, 82, 83, 84, 984, 985</t>
  </si>
  <si>
    <t>90, 91, 92, 93, 94, 988, 989</t>
  </si>
  <si>
    <t>771, 791, 792</t>
  </si>
  <si>
    <t>796, 797</t>
  </si>
  <si>
    <t>798, 799</t>
  </si>
  <si>
    <t>NEWHVN - Import</t>
  </si>
  <si>
    <t>BRKHST - Import</t>
  </si>
  <si>
    <t>KNWLTN - Import</t>
  </si>
  <si>
    <t>DSCPRK - Import</t>
  </si>
  <si>
    <t>OLDRSF - Import</t>
  </si>
  <si>
    <t>WSTWDX - Import</t>
  </si>
  <si>
    <t>SYCAMR - Import</t>
  </si>
  <si>
    <t>LENHAM - Import</t>
  </si>
  <si>
    <t>ASHBYS - Import</t>
  </si>
  <si>
    <t>BTBRKS - Import</t>
  </si>
  <si>
    <t>FRWOOD - Import</t>
  </si>
  <si>
    <t>HADLOW - Import</t>
  </si>
  <si>
    <t>HLLMBY - Import</t>
  </si>
  <si>
    <t>KENTI2 - Import</t>
  </si>
  <si>
    <t>LBOURN - Import</t>
  </si>
  <si>
    <t>LGHTON - Import</t>
  </si>
  <si>
    <t>MLMAYN - Import</t>
  </si>
  <si>
    <t>THORNE - Import</t>
  </si>
  <si>
    <t>MLEHLL - Import</t>
  </si>
  <si>
    <t>OAKLND - Import</t>
  </si>
  <si>
    <t>WIDHFM - Import</t>
  </si>
  <si>
    <t>PADWSF - Import</t>
  </si>
  <si>
    <t>SOLEES - Import</t>
  </si>
  <si>
    <t>HORAMS - Import</t>
  </si>
  <si>
    <t>WDLNDS - Import</t>
  </si>
  <si>
    <t>PSHLEY - Import</t>
  </si>
  <si>
    <t>POSHWF - Import</t>
  </si>
  <si>
    <t>TONGSF - Import</t>
  </si>
  <si>
    <t>WLBEES - Import</t>
  </si>
  <si>
    <t>BNTLY2 - Import</t>
  </si>
  <si>
    <t>GUSTON - Import</t>
  </si>
  <si>
    <t>SHEPHM - Import</t>
  </si>
  <si>
    <t>DIGREA - Import</t>
  </si>
  <si>
    <t>B&amp;RLTD - Import</t>
  </si>
  <si>
    <t>BP_OIL - Import</t>
  </si>
  <si>
    <t>NP_LAB - Import</t>
  </si>
  <si>
    <t>THAMEM - Import</t>
  </si>
  <si>
    <t>TWHK66 - Import</t>
  </si>
  <si>
    <t>BEDERF - Import</t>
  </si>
  <si>
    <t>BESAYL - Import</t>
  </si>
  <si>
    <t>BRAMBS - Import</t>
  </si>
  <si>
    <t>BRELLE - Import</t>
  </si>
  <si>
    <t>GLASSN - Import</t>
  </si>
  <si>
    <t>NEWRID - Import</t>
  </si>
  <si>
    <t>KM3CHP - Import</t>
  </si>
  <si>
    <t>NR_AFD - Import</t>
  </si>
  <si>
    <t>NR_BRI - Import</t>
  </si>
  <si>
    <t>NR_BYF - Import</t>
  </si>
  <si>
    <t>NR_CAN - Import</t>
  </si>
  <si>
    <t>NR_CRO - Import</t>
  </si>
  <si>
    <t>NR_DOR - Import</t>
  </si>
  <si>
    <t>NR_EAS - Import</t>
  </si>
  <si>
    <t>NR_FOK - Import</t>
  </si>
  <si>
    <t>NR_HAS - Import</t>
  </si>
  <si>
    <t>NR_LEA - Import</t>
  </si>
  <si>
    <t>NR_MAI - Import</t>
  </si>
  <si>
    <t>NR_NOR - Import</t>
  </si>
  <si>
    <t>NR_QUE - Import</t>
  </si>
  <si>
    <t>NR_SIT - Import</t>
  </si>
  <si>
    <t>NR_THA - Import</t>
  </si>
  <si>
    <t>NR_3BR - Import</t>
  </si>
  <si>
    <t>NR_TUN - Import</t>
  </si>
  <si>
    <t>GAT_AF - Import</t>
  </si>
  <si>
    <t>GAT_BF - Import</t>
  </si>
  <si>
    <t>BRETSH - Import</t>
  </si>
  <si>
    <t>ANMSTR - Import</t>
  </si>
  <si>
    <t>EUROTU - Import</t>
  </si>
  <si>
    <t>GROVEH - Import</t>
  </si>
  <si>
    <t>HANSTA - Import</t>
  </si>
  <si>
    <t>KENTIS - Import</t>
  </si>
  <si>
    <t>LCHEYI - Import</t>
  </si>
  <si>
    <t>NR_ASH - Import</t>
  </si>
  <si>
    <t>STAREN - Import</t>
  </si>
  <si>
    <t>THAMES - Import</t>
  </si>
  <si>
    <t>WRGALL - Import</t>
  </si>
  <si>
    <t>SENTIV - Import</t>
  </si>
  <si>
    <t>BEDDIN - Import</t>
  </si>
  <si>
    <t>BNTLEY - Import</t>
  </si>
  <si>
    <t>BOBBNG - Import</t>
  </si>
  <si>
    <t>CAPELG - Import</t>
  </si>
  <si>
    <t>CLYHLL - Import</t>
  </si>
  <si>
    <t>FORDSF - Import</t>
  </si>
  <si>
    <t>MARSHB - Import</t>
  </si>
  <si>
    <t>MVVRID - Import</t>
  </si>
  <si>
    <t>ORCHRD - Import</t>
  </si>
  <si>
    <t>PRIORS - Import</t>
  </si>
  <si>
    <t>SELLSF - Import</t>
  </si>
  <si>
    <t>GATWBS - Import</t>
  </si>
  <si>
    <t>GATWEV - Import</t>
  </si>
  <si>
    <t>POTMBS - Import</t>
  </si>
  <si>
    <t>Dartford _J DSCP</t>
  </si>
  <si>
    <t>Bromley DSCP</t>
  </si>
  <si>
    <t>Shoreham Power Station - Export</t>
  </si>
  <si>
    <t>Shoreham Power Station - Import</t>
  </si>
  <si>
    <t>Sevington District Energy</t>
  </si>
  <si>
    <t>Kents Farm Battery Storage Import</t>
  </si>
  <si>
    <t>Kents Farm Battery Storage Export</t>
  </si>
  <si>
    <t>Croydon Energy Limited - Factory Lane Import</t>
  </si>
  <si>
    <t>Croydon Energy Limited - Factory Lane - Export</t>
  </si>
  <si>
    <t>Broadditch Energy Storage Import</t>
  </si>
  <si>
    <t>Broadditch Energy Storage Export</t>
  </si>
  <si>
    <t>THAMEM - Export</t>
  </si>
  <si>
    <t>TWHK66 - Export</t>
  </si>
  <si>
    <t>BEDERF - Export</t>
  </si>
  <si>
    <t>BESAYL - Export</t>
  </si>
  <si>
    <t>BRAMBS - Export</t>
  </si>
  <si>
    <t>BRELLE - Export</t>
  </si>
  <si>
    <t>GLASSN - Export</t>
  </si>
  <si>
    <t>NEWRID - Export</t>
  </si>
  <si>
    <t>KM3CHP - Export</t>
  </si>
  <si>
    <t>NEWHVN - Export</t>
  </si>
  <si>
    <t>HORAMS - Export</t>
  </si>
  <si>
    <t>WDLNDS - Export</t>
  </si>
  <si>
    <t>PSHLEY - Export</t>
  </si>
  <si>
    <t>DSCPRK - Export</t>
  </si>
  <si>
    <t>BOBBNG - Export</t>
  </si>
  <si>
    <t>CAPELG - Export</t>
  </si>
  <si>
    <t>FORDSF - Export</t>
  </si>
  <si>
    <t>GUSTON - Export</t>
  </si>
  <si>
    <t>MARSHB - Export</t>
  </si>
  <si>
    <t>MVVRID - Export</t>
  </si>
  <si>
    <t>TONGSF - Export</t>
  </si>
  <si>
    <t>BNTLY2 - Export</t>
  </si>
  <si>
    <t>BNTLEY - Export</t>
  </si>
  <si>
    <t>WIDHFM - Export</t>
  </si>
  <si>
    <t>WLBEES - Export</t>
  </si>
  <si>
    <t>CLYHLL - Export</t>
  </si>
  <si>
    <t>PRIORS - Export</t>
  </si>
  <si>
    <t>SHEPHM - Export</t>
  </si>
  <si>
    <t>POSHWF - Export</t>
  </si>
  <si>
    <t>SELLSF - Export</t>
  </si>
  <si>
    <t>LCHEYI - Export</t>
  </si>
  <si>
    <t>KENTIS - Export</t>
  </si>
  <si>
    <t>PFIZER - Export</t>
  </si>
  <si>
    <t>AYLESF - Export</t>
  </si>
  <si>
    <t>BRETSH - Export</t>
  </si>
  <si>
    <t>GROVEH - Export</t>
  </si>
  <si>
    <t>HANSTA - Export</t>
  </si>
  <si>
    <t>STAREN - Export</t>
  </si>
  <si>
    <t>WRGALL - Export</t>
  </si>
  <si>
    <t>THAMES - Export</t>
  </si>
  <si>
    <t>KNWLTN - Export</t>
  </si>
  <si>
    <t>LENHAM - Export</t>
  </si>
  <si>
    <t>SYCAMR - Export</t>
  </si>
  <si>
    <t>BRKHST - Export</t>
  </si>
  <si>
    <t>OLDRSF - Export</t>
  </si>
  <si>
    <t>WSTWDX - Export</t>
  </si>
  <si>
    <t>ASHBYS - Export</t>
  </si>
  <si>
    <t>BTBRKS - Export</t>
  </si>
  <si>
    <t>FRWOOD - Export</t>
  </si>
  <si>
    <t>HADLOW - Export</t>
  </si>
  <si>
    <t>HLLMBY - Export</t>
  </si>
  <si>
    <t>KENTI2 - Export</t>
  </si>
  <si>
    <t>LBOURN - Export</t>
  </si>
  <si>
    <t>LGHTON - Export</t>
  </si>
  <si>
    <t>MLMAYN - Export</t>
  </si>
  <si>
    <t>THORNE - Export</t>
  </si>
  <si>
    <t>MLEHLL - Export</t>
  </si>
  <si>
    <t>OAKLND - Export</t>
  </si>
  <si>
    <t>ORCHRD - Export</t>
  </si>
  <si>
    <t>PADWSF - Export</t>
  </si>
  <si>
    <t>SOLEES - Export</t>
  </si>
  <si>
    <t>GATWBS - Export</t>
  </si>
  <si>
    <t>ANMSTR - Export</t>
  </si>
  <si>
    <t>POTMBS - Export</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</si>
  <si>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will be used in Settlement if they differ from these values.</t>
  </si>
  <si>
    <t>THAEAR - Import</t>
  </si>
  <si>
    <t>THAEAR - Export</t>
  </si>
  <si>
    <t>01/06/2026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</si>
</sst>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 numFmtId="182" formatCode="0.000;[Red]\-0.000;?"/>
    <numFmt numFmtId="183" formatCode="#,##0.000;[Red]\-#,##0.000;"/>
    <numFmt numFmtId="184" formatCode="#,##0.00;[Red]\-#,##0.00;"/>
    <numFmt numFmtId="185" formatCode="#,##0;\-#,##0;\-"/>
  </numFmts>
  <fonts count="39" x14ac:knownFonts="1">
    <font>
      <sz val="10"/>
      <name val="Arial"/>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2"/>
      <name val="Arial"/>
      <family val="2"/>
    </font>
    <font>
      <sz val="8"/>
      <name val="Arial"/>
      <family val="2"/>
    </font>
    <font>
      <b/>
      <sz val="11"/>
      <color theme="0"/>
      <name val="Calibri"/>
      <family val="2"/>
      <scheme val="minor"/>
    </font>
    <font>
      <strike/>
      <sz val="10"/>
      <name val="Arial"/>
      <family val="2"/>
    </font>
    <font>
      <strike/>
      <sz val="10"/>
      <color indexed="8"/>
      <name val="Arial"/>
      <family val="2"/>
    </font>
  </fonts>
  <fills count="41">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rgb="FFFFFFFF"/>
        <bgColor indexed="64"/>
      </patternFill>
    </fill>
    <fill>
      <patternFill patternType="solid">
        <fgColor rgb="FF4B86CD"/>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1">
    <xf numFmtId="0" fontId="0" fillId="0" borderId="0"/>
    <xf numFmtId="0" fontId="11" fillId="0" borderId="0" applyNumberFormat="0" applyFill="0" applyBorder="0" applyAlignment="0" applyProtection="0"/>
    <xf numFmtId="0" fontId="12" fillId="5" borderId="7" applyNumberFormat="0" applyAlignment="0" applyProtection="0"/>
    <xf numFmtId="0" fontId="13" fillId="0" borderId="0" applyNumberFormat="0" applyFill="0" applyBorder="0" applyAlignment="0" applyProtection="0">
      <alignment vertical="top"/>
      <protection locked="0"/>
    </xf>
    <xf numFmtId="0" fontId="19" fillId="0" borderId="9" applyNumberFormat="0" applyFill="0" applyAlignment="0" applyProtection="0"/>
    <xf numFmtId="0" fontId="11" fillId="0" borderId="10" applyNumberFormat="0" applyFill="0" applyAlignment="0" applyProtection="0"/>
    <xf numFmtId="0" fontId="6" fillId="0" borderId="0"/>
    <xf numFmtId="43" fontId="6" fillId="0" borderId="0" applyFont="0" applyFill="0" applyBorder="0" applyAlignment="0" applyProtection="0"/>
    <xf numFmtId="0" fontId="24" fillId="24" borderId="0" applyNumberFormat="0" applyBorder="0" applyAlignment="0" applyProtection="0"/>
    <xf numFmtId="0" fontId="3" fillId="6"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3" fillId="27" borderId="0" applyNumberFormat="0" applyBorder="0" applyAlignment="0" applyProtection="0"/>
    <xf numFmtId="0" fontId="24" fillId="28" borderId="0" applyNumberFormat="0" applyBorder="0" applyAlignment="0" applyProtection="0"/>
    <xf numFmtId="0" fontId="28" fillId="0" borderId="0"/>
    <xf numFmtId="0" fontId="29" fillId="35" borderId="0" applyNumberFormat="0" applyBorder="0" applyAlignment="0" applyProtection="0"/>
    <xf numFmtId="0" fontId="4" fillId="0" borderId="0"/>
    <xf numFmtId="0" fontId="2" fillId="6" borderId="0" applyNumberFormat="0" applyBorder="0" applyAlignment="0" applyProtection="0"/>
    <xf numFmtId="0" fontId="2" fillId="27" borderId="0" applyNumberFormat="0" applyBorder="0" applyAlignment="0" applyProtection="0"/>
    <xf numFmtId="0" fontId="1" fillId="0" borderId="0" applyNumberFormat="0" applyFill="0" applyBorder="0" applyAlignment="0" applyProtection="0">
      <alignment horizontal="left"/>
    </xf>
    <xf numFmtId="49" fontId="36" fillId="40" borderId="0" applyNumberFormat="0" applyBorder="0" applyAlignment="0">
      <alignment horizontal="left" vertical="center" wrapText="1"/>
    </xf>
  </cellStyleXfs>
  <cellXfs count="304">
    <xf numFmtId="0" fontId="0" fillId="0" borderId="0" xfId="0"/>
    <xf numFmtId="0" fontId="6"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8" fillId="2" borderId="0" xfId="0" applyFont="1" applyFill="1" applyAlignment="1">
      <alignment vertical="center"/>
    </xf>
    <xf numFmtId="0" fontId="6" fillId="0" borderId="0" xfId="0" applyFont="1" applyAlignment="1">
      <alignment wrapText="1"/>
    </xf>
    <xf numFmtId="0" fontId="14" fillId="2" borderId="0" xfId="3" applyFont="1" applyFill="1" applyAlignment="1" applyProtection="1">
      <alignment vertical="center"/>
    </xf>
    <xf numFmtId="0" fontId="7" fillId="7" borderId="1" xfId="0" applyFont="1" applyFill="1" applyBorder="1" applyAlignment="1">
      <alignment horizontal="center" vertical="center" wrapText="1"/>
    </xf>
    <xf numFmtId="0" fontId="6" fillId="0" borderId="1" xfId="0" quotePrefix="1" applyFont="1" applyBorder="1" applyAlignment="1">
      <alignment horizontal="left" vertical="top" wrapText="1"/>
    </xf>
    <xf numFmtId="0" fontId="7"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7" fillId="7" borderId="1" xfId="0"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2" borderId="0" xfId="0" applyFont="1" applyFill="1" applyAlignment="1">
      <alignment vertical="center"/>
    </xf>
    <xf numFmtId="0" fontId="0" fillId="0" borderId="0" xfId="0" applyProtection="1">
      <protection locked="0"/>
    </xf>
    <xf numFmtId="169" fontId="6"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7"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170" fontId="18" fillId="14" borderId="1" xfId="0" applyNumberFormat="1" applyFont="1" applyFill="1" applyBorder="1" applyAlignment="1" applyProtection="1">
      <alignment horizontal="center" vertical="center"/>
      <protection locked="0"/>
    </xf>
    <xf numFmtId="171" fontId="18" fillId="14" borderId="1" xfId="0" applyNumberFormat="1" applyFont="1" applyFill="1" applyBorder="1" applyAlignment="1" applyProtection="1">
      <alignment horizontal="center" vertical="center"/>
      <protection locked="0"/>
    </xf>
    <xf numFmtId="0" fontId="7" fillId="13" borderId="1" xfId="0" quotePrefix="1" applyFont="1" applyFill="1" applyBorder="1" applyAlignment="1">
      <alignment horizontal="center" vertical="center" wrapText="1"/>
    </xf>
    <xf numFmtId="171" fontId="18" fillId="15" borderId="1" xfId="0" applyNumberFormat="1" applyFont="1" applyFill="1" applyBorder="1" applyAlignment="1" applyProtection="1">
      <alignment horizontal="center" vertical="center"/>
      <protection locked="0"/>
    </xf>
    <xf numFmtId="0" fontId="7" fillId="16" borderId="1" xfId="0" quotePrefix="1" applyFont="1" applyFill="1" applyBorder="1" applyAlignment="1">
      <alignment horizontal="center" vertical="center" wrapText="1"/>
    </xf>
    <xf numFmtId="49" fontId="6"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49" fontId="0" fillId="14" borderId="1" xfId="0" applyNumberFormat="1" applyFill="1" applyBorder="1" applyAlignment="1" applyProtection="1">
      <alignment horizontal="left" vertical="top" wrapText="1"/>
      <protection locked="0"/>
    </xf>
    <xf numFmtId="49" fontId="21" fillId="8" borderId="1" xfId="0" applyNumberFormat="1" applyFont="1" applyFill="1" applyBorder="1" applyAlignment="1" applyProtection="1">
      <alignment horizontal="center" vertical="center" wrapText="1"/>
      <protection locked="0"/>
    </xf>
    <xf numFmtId="172" fontId="21" fillId="9" borderId="1" xfId="0" applyNumberFormat="1" applyFont="1" applyFill="1" applyBorder="1" applyAlignment="1" applyProtection="1">
      <alignment horizontal="center" vertical="center"/>
      <protection locked="0"/>
    </xf>
    <xf numFmtId="172" fontId="21" fillId="3" borderId="1" xfId="0" applyNumberFormat="1" applyFont="1" applyFill="1" applyBorder="1" applyAlignment="1" applyProtection="1">
      <alignment horizontal="center" vertical="center"/>
      <protection locked="0"/>
    </xf>
    <xf numFmtId="0" fontId="21" fillId="8" borderId="1" xfId="0" applyFont="1" applyFill="1" applyBorder="1" applyAlignment="1" applyProtection="1">
      <alignment horizontal="center" vertical="center" wrapText="1"/>
      <protection locked="0"/>
    </xf>
    <xf numFmtId="3" fontId="21" fillId="8" borderId="1" xfId="0" applyNumberFormat="1" applyFont="1" applyFill="1" applyBorder="1" applyAlignment="1" applyProtection="1">
      <alignment horizontal="center" vertical="center" wrapText="1"/>
      <protection locked="0"/>
    </xf>
    <xf numFmtId="164" fontId="21" fillId="10" borderId="1" xfId="0" applyNumberFormat="1"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center" vertical="center"/>
      <protection locked="0"/>
    </xf>
    <xf numFmtId="49" fontId="6" fillId="9" borderId="1" xfId="0" quotePrefix="1" applyNumberFormat="1" applyFont="1" applyFill="1" applyBorder="1" applyAlignment="1" applyProtection="1">
      <alignment horizontal="left" vertical="center" wrapText="1"/>
      <protection locked="0"/>
    </xf>
    <xf numFmtId="49" fontId="6"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3" fillId="2" borderId="0" xfId="3" applyFill="1" applyAlignment="1" applyProtection="1">
      <alignment vertical="center"/>
    </xf>
    <xf numFmtId="0" fontId="6" fillId="2" borderId="8" xfId="6" quotePrefix="1" applyFill="1" applyBorder="1" applyAlignment="1">
      <alignment vertical="center" wrapText="1"/>
    </xf>
    <xf numFmtId="0" fontId="6" fillId="2" borderId="0" xfId="6" applyFill="1" applyAlignment="1">
      <alignment vertical="center"/>
    </xf>
    <xf numFmtId="0" fontId="8" fillId="2" borderId="0" xfId="6" applyFont="1" applyFill="1" applyAlignment="1">
      <alignment vertical="center"/>
    </xf>
    <xf numFmtId="0" fontId="7" fillId="7" borderId="1" xfId="6" quotePrefix="1" applyFont="1" applyFill="1" applyBorder="1" applyAlignment="1">
      <alignment horizontal="center" vertical="center" wrapText="1"/>
    </xf>
    <xf numFmtId="0" fontId="7" fillId="7" borderId="1" xfId="6" applyFont="1" applyFill="1" applyBorder="1" applyAlignment="1">
      <alignment horizontal="center" vertical="center" wrapText="1"/>
    </xf>
    <xf numFmtId="49" fontId="23" fillId="7" borderId="1" xfId="6" applyNumberFormat="1" applyFont="1" applyFill="1" applyBorder="1" applyAlignment="1">
      <alignment horizontal="center" vertical="center" wrapText="1"/>
    </xf>
    <xf numFmtId="49" fontId="7" fillId="7" borderId="1" xfId="6" applyNumberFormat="1" applyFont="1" applyFill="1" applyBorder="1" applyAlignment="1">
      <alignment horizontal="center" vertical="center" wrapText="1"/>
    </xf>
    <xf numFmtId="1" fontId="6" fillId="9" borderId="1" xfId="6" applyNumberFormat="1" applyFill="1" applyBorder="1" applyAlignment="1" applyProtection="1">
      <alignment horizontal="left" vertical="center" wrapText="1"/>
      <protection locked="0"/>
    </xf>
    <xf numFmtId="0" fontId="6" fillId="9" borderId="1" xfId="6" applyFill="1" applyBorder="1" applyAlignment="1" applyProtection="1">
      <alignment horizontal="left" vertical="center" wrapText="1"/>
      <protection locked="0"/>
    </xf>
    <xf numFmtId="0" fontId="6" fillId="2" borderId="0" xfId="6" applyFill="1" applyAlignment="1">
      <alignment horizontal="center" vertical="center"/>
    </xf>
    <xf numFmtId="166" fontId="6" fillId="2" borderId="0" xfId="6" applyNumberFormat="1" applyFill="1" applyAlignment="1">
      <alignment horizontal="center" vertical="center"/>
    </xf>
    <xf numFmtId="0" fontId="6" fillId="2" borderId="0" xfId="6" applyFill="1"/>
    <xf numFmtId="172" fontId="4" fillId="12" borderId="1" xfId="6" applyNumberFormat="1" applyFont="1" applyFill="1" applyBorder="1" applyAlignment="1" applyProtection="1">
      <alignment horizontal="center" vertical="center"/>
      <protection locked="0"/>
    </xf>
    <xf numFmtId="164" fontId="4" fillId="12" borderId="1" xfId="6" applyNumberFormat="1" applyFont="1" applyFill="1" applyBorder="1" applyAlignment="1" applyProtection="1">
      <alignment horizontal="center" vertical="center"/>
      <protection locked="0"/>
    </xf>
    <xf numFmtId="172" fontId="4" fillId="9" borderId="1" xfId="6" applyNumberFormat="1" applyFont="1" applyFill="1" applyBorder="1" applyAlignment="1" applyProtection="1">
      <alignment horizontal="center" vertical="center"/>
      <protection locked="0"/>
    </xf>
    <xf numFmtId="164" fontId="4" fillId="9" borderId="1" xfId="6" applyNumberFormat="1" applyFont="1" applyFill="1" applyBorder="1" applyAlignment="1" applyProtection="1">
      <alignment horizontal="center" vertical="center"/>
      <protection locked="0"/>
    </xf>
    <xf numFmtId="0" fontId="6" fillId="0" borderId="0" xfId="0" applyFont="1" applyProtection="1">
      <protection locked="0"/>
    </xf>
    <xf numFmtId="49" fontId="11" fillId="6" borderId="0" xfId="1" quotePrefix="1" applyNumberFormat="1" applyFill="1" applyAlignment="1" applyProtection="1">
      <alignment horizontal="left" vertical="center" wrapText="1"/>
      <protection locked="0"/>
    </xf>
    <xf numFmtId="49" fontId="11" fillId="6" borderId="0" xfId="1" applyNumberFormat="1" applyFill="1" applyAlignment="1" applyProtection="1">
      <alignment vertical="center" wrapText="1"/>
      <protection locked="0"/>
    </xf>
    <xf numFmtId="49" fontId="19" fillId="0" borderId="0" xfId="4" applyNumberFormat="1" applyBorder="1" applyAlignment="1" applyProtection="1">
      <alignment vertical="center"/>
      <protection locked="0"/>
    </xf>
    <xf numFmtId="49" fontId="11" fillId="6" borderId="0" xfId="1" applyNumberFormat="1" applyFill="1" applyBorder="1" applyAlignment="1" applyProtection="1">
      <alignment vertical="center" wrapText="1"/>
      <protection locked="0"/>
    </xf>
    <xf numFmtId="49" fontId="11" fillId="0" borderId="0" xfId="5" applyNumberFormat="1" applyBorder="1" applyAlignment="1" applyProtection="1">
      <alignment vertical="center"/>
      <protection locked="0"/>
    </xf>
    <xf numFmtId="49" fontId="11" fillId="0" borderId="0" xfId="5" quotePrefix="1" applyNumberFormat="1" applyBorder="1" applyAlignment="1" applyProtection="1">
      <alignment horizontal="left" vertical="center"/>
      <protection locked="0"/>
    </xf>
    <xf numFmtId="49" fontId="23" fillId="7" borderId="1" xfId="0" applyNumberFormat="1" applyFont="1" applyFill="1" applyBorder="1" applyAlignment="1">
      <alignment horizontal="center" vertical="center" wrapText="1"/>
    </xf>
    <xf numFmtId="0" fontId="13" fillId="0" borderId="0" xfId="3" applyAlignment="1" applyProtection="1">
      <alignment horizontal="left" vertical="top"/>
    </xf>
    <xf numFmtId="0" fontId="7" fillId="7" borderId="6" xfId="0" applyFont="1" applyFill="1" applyBorder="1" applyAlignment="1" applyProtection="1">
      <alignment vertical="center" wrapText="1"/>
      <protection locked="0"/>
    </xf>
    <xf numFmtId="0" fontId="0" fillId="17" borderId="0" xfId="0" applyFill="1" applyAlignment="1">
      <alignment vertical="center"/>
    </xf>
    <xf numFmtId="0" fontId="25" fillId="20" borderId="1" xfId="0" applyFont="1" applyFill="1" applyBorder="1" applyAlignment="1" applyProtection="1">
      <alignment horizontal="center" vertical="center" wrapText="1"/>
      <protection locked="0"/>
    </xf>
    <xf numFmtId="0" fontId="25" fillId="18" borderId="1" xfId="0" applyFont="1" applyFill="1" applyBorder="1" applyAlignment="1" applyProtection="1">
      <alignment horizontal="center" vertical="center" wrapText="1"/>
      <protection locked="0"/>
    </xf>
    <xf numFmtId="0" fontId="25" fillId="21" borderId="1" xfId="0" applyFont="1" applyFill="1" applyBorder="1" applyAlignment="1" applyProtection="1">
      <alignment horizontal="center" vertical="center" wrapText="1"/>
      <protection locked="0"/>
    </xf>
    <xf numFmtId="0" fontId="7" fillId="22" borderId="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8"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7" fillId="17" borderId="4" xfId="0" applyFont="1" applyFill="1" applyBorder="1" applyAlignment="1">
      <alignment horizontal="left" vertical="center" wrapText="1"/>
    </xf>
    <xf numFmtId="0" fontId="6" fillId="17" borderId="4" xfId="0" applyFont="1" applyFill="1" applyBorder="1" applyAlignment="1">
      <alignment horizontal="center" vertical="center" wrapText="1"/>
    </xf>
    <xf numFmtId="0" fontId="6"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wrapText="1"/>
      <protection locked="0"/>
    </xf>
    <xf numFmtId="0" fontId="13" fillId="0" borderId="0" xfId="3" applyAlignment="1" applyProtection="1"/>
    <xf numFmtId="0" fontId="13" fillId="2" borderId="0" xfId="3" applyFill="1" applyAlignment="1" applyProtection="1">
      <alignment vertical="center"/>
      <protection hidden="1"/>
    </xf>
    <xf numFmtId="175" fontId="6" fillId="9" borderId="1" xfId="6" applyNumberFormat="1" applyFill="1" applyBorder="1" applyAlignment="1">
      <alignment horizontal="center" vertical="center" wrapText="1"/>
    </xf>
    <xf numFmtId="0" fontId="6" fillId="9" borderId="1" xfId="6" applyFill="1" applyBorder="1" applyAlignment="1">
      <alignment horizontal="left" vertical="center" wrapText="1"/>
    </xf>
    <xf numFmtId="1" fontId="6" fillId="9" borderId="1" xfId="6" applyNumberFormat="1" applyFill="1" applyBorder="1" applyAlignment="1">
      <alignment horizontal="left" vertical="center" wrapText="1"/>
    </xf>
    <xf numFmtId="172" fontId="4" fillId="23" borderId="1" xfId="6" applyNumberFormat="1" applyFont="1" applyFill="1" applyBorder="1" applyAlignment="1">
      <alignment horizontal="center" vertical="center"/>
    </xf>
    <xf numFmtId="165" fontId="4" fillId="12" borderId="1" xfId="6" applyNumberFormat="1" applyFont="1" applyFill="1" applyBorder="1" applyAlignment="1">
      <alignment horizontal="center" vertical="center"/>
    </xf>
    <xf numFmtId="43" fontId="4" fillId="12" borderId="1" xfId="7" applyFont="1" applyFill="1" applyBorder="1" applyAlignment="1" applyProtection="1">
      <alignment horizontal="center" vertical="center"/>
    </xf>
    <xf numFmtId="164" fontId="4" fillId="12" borderId="1" xfId="6" applyNumberFormat="1" applyFont="1" applyFill="1" applyBorder="1" applyAlignment="1">
      <alignment horizontal="center" vertical="center"/>
    </xf>
    <xf numFmtId="0" fontId="6" fillId="11" borderId="1" xfId="13" applyFont="1" applyFill="1" applyBorder="1" applyAlignment="1" applyProtection="1">
      <alignment vertical="center"/>
      <protection locked="0"/>
    </xf>
    <xf numFmtId="174" fontId="6" fillId="31" borderId="1" xfId="10" applyNumberFormat="1" applyFont="1" applyFill="1" applyBorder="1" applyAlignment="1" applyProtection="1">
      <alignment vertical="center"/>
      <protection locked="0"/>
    </xf>
    <xf numFmtId="173" fontId="3" fillId="30" borderId="1" xfId="9" applyNumberFormat="1" applyFill="1" applyBorder="1" applyAlignment="1" applyProtection="1">
      <alignment vertical="center"/>
    </xf>
    <xf numFmtId="174" fontId="6" fillId="30" borderId="1" xfId="9" applyNumberFormat="1" applyFont="1" applyFill="1" applyBorder="1" applyAlignment="1" applyProtection="1">
      <alignment vertical="center"/>
      <protection locked="0"/>
    </xf>
    <xf numFmtId="174" fontId="6" fillId="33" borderId="1" xfId="9" applyNumberFormat="1" applyFont="1" applyFill="1" applyBorder="1" applyAlignment="1" applyProtection="1">
      <alignment vertical="center"/>
      <protection locked="0"/>
    </xf>
    <xf numFmtId="174" fontId="6"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7" fillId="7" borderId="6" xfId="0" applyFont="1" applyFill="1" applyBorder="1" applyAlignment="1">
      <alignment horizontal="left" vertical="center" wrapText="1"/>
    </xf>
    <xf numFmtId="0" fontId="6" fillId="11" borderId="1" xfId="8" quotePrefix="1" applyFont="1" applyFill="1" applyBorder="1" applyAlignment="1" applyProtection="1">
      <alignment horizontal="center" vertical="center" wrapText="1"/>
    </xf>
    <xf numFmtId="0" fontId="6" fillId="32" borderId="1" xfId="11" quotePrefix="1" applyFont="1" applyFill="1" applyBorder="1" applyAlignment="1" applyProtection="1">
      <alignment horizontal="center" vertical="center" wrapText="1"/>
    </xf>
    <xf numFmtId="173" fontId="3" fillId="33" borderId="1" xfId="12" applyNumberFormat="1" applyFill="1" applyBorder="1" applyAlignment="1" applyProtection="1">
      <alignment vertical="center"/>
    </xf>
    <xf numFmtId="0" fontId="7" fillId="7" borderId="1" xfId="0" applyFont="1" applyFill="1" applyBorder="1" applyAlignment="1">
      <alignment horizontal="left" vertical="center" wrapText="1"/>
    </xf>
    <xf numFmtId="0" fontId="6" fillId="11" borderId="1" xfId="13" applyFont="1" applyFill="1" applyBorder="1" applyAlignment="1" applyProtection="1">
      <alignment vertical="center" wrapText="1"/>
    </xf>
    <xf numFmtId="0" fontId="6" fillId="29" borderId="1" xfId="13" applyFont="1" applyFill="1" applyBorder="1" applyAlignment="1" applyProtection="1">
      <alignment vertical="center" wrapText="1"/>
    </xf>
    <xf numFmtId="0" fontId="2" fillId="11" borderId="1" xfId="13" applyFont="1" applyFill="1" applyBorder="1" applyAlignment="1" applyProtection="1">
      <alignment vertical="center" wrapText="1"/>
    </xf>
    <xf numFmtId="0" fontId="2" fillId="29" borderId="1" xfId="13" applyFont="1" applyFill="1" applyBorder="1" applyAlignment="1" applyProtection="1">
      <alignment vertical="center" wrapText="1"/>
    </xf>
    <xf numFmtId="0" fontId="6" fillId="7" borderId="1" xfId="0" applyFont="1" applyFill="1" applyBorder="1" applyAlignment="1">
      <alignment horizontal="center" vertical="center" wrapText="1"/>
    </xf>
    <xf numFmtId="174" fontId="3" fillId="30" borderId="1" xfId="9" applyNumberFormat="1" applyFill="1" applyBorder="1" applyAlignment="1" applyProtection="1">
      <alignment vertical="center"/>
      <protection locked="0"/>
    </xf>
    <xf numFmtId="176" fontId="3" fillId="30" borderId="1" xfId="9" applyNumberFormat="1" applyFill="1" applyBorder="1" applyAlignment="1" applyProtection="1">
      <alignment vertical="center"/>
    </xf>
    <xf numFmtId="176" fontId="3" fillId="33" borderId="1" xfId="9" applyNumberFormat="1" applyFill="1" applyBorder="1" applyAlignment="1" applyProtection="1">
      <alignment vertical="center"/>
    </xf>
    <xf numFmtId="176" fontId="6" fillId="31" borderId="1" xfId="10" applyNumberFormat="1" applyFont="1" applyFill="1" applyBorder="1" applyAlignment="1" applyProtection="1">
      <alignment vertical="center"/>
    </xf>
    <xf numFmtId="176" fontId="6" fillId="34" borderId="1" xfId="10" applyNumberFormat="1" applyFont="1" applyFill="1" applyBorder="1" applyAlignment="1" applyProtection="1">
      <alignment vertical="center"/>
    </xf>
    <xf numFmtId="177" fontId="3" fillId="30" borderId="5" xfId="9" applyNumberFormat="1" applyFill="1" applyBorder="1" applyAlignment="1" applyProtection="1">
      <alignment vertical="center"/>
    </xf>
    <xf numFmtId="177" fontId="3" fillId="30" borderId="1" xfId="9" applyNumberFormat="1" applyFill="1" applyBorder="1" applyAlignment="1" applyProtection="1">
      <alignment vertical="center"/>
    </xf>
    <xf numFmtId="2" fontId="7" fillId="7" borderId="1" xfId="6" applyNumberFormat="1" applyFont="1" applyFill="1" applyBorder="1" applyAlignment="1">
      <alignment horizontal="center" vertical="center" wrapText="1"/>
    </xf>
    <xf numFmtId="49" fontId="6" fillId="11" borderId="1" xfId="8" quotePrefix="1" applyNumberFormat="1" applyFont="1" applyFill="1" applyBorder="1" applyAlignment="1" applyProtection="1">
      <alignment horizontal="center" vertical="center" wrapText="1"/>
    </xf>
    <xf numFmtId="49" fontId="6" fillId="32" borderId="1" xfId="11" quotePrefix="1" applyNumberFormat="1" applyFont="1" applyFill="1" applyBorder="1" applyAlignment="1" applyProtection="1">
      <alignment horizontal="center" vertical="center" wrapText="1"/>
    </xf>
    <xf numFmtId="49" fontId="11" fillId="6" borderId="0" xfId="1" applyNumberFormat="1" applyFill="1" applyAlignment="1" applyProtection="1">
      <alignment horizontal="center" vertical="center" wrapText="1"/>
      <protection locked="0"/>
    </xf>
    <xf numFmtId="49" fontId="11" fillId="6" borderId="0" xfId="1" quotePrefix="1" applyNumberFormat="1" applyFill="1" applyAlignment="1" applyProtection="1">
      <alignment horizontal="center" vertical="center" wrapText="1"/>
      <protection locked="0"/>
    </xf>
    <xf numFmtId="49" fontId="23" fillId="7" borderId="1" xfId="6" quotePrefix="1" applyNumberFormat="1" applyFont="1" applyFill="1" applyBorder="1" applyAlignment="1">
      <alignment horizontal="center" vertical="center" wrapText="1"/>
    </xf>
    <xf numFmtId="0" fontId="14" fillId="0" borderId="0" xfId="3" applyFont="1" applyFill="1" applyBorder="1" applyAlignment="1" applyProtection="1">
      <alignment vertical="center"/>
    </xf>
    <xf numFmtId="49" fontId="19" fillId="0" borderId="0" xfId="4" quotePrefix="1" applyNumberFormat="1" applyBorder="1" applyAlignment="1" applyProtection="1">
      <alignment horizontal="left" vertical="center"/>
      <protection locked="0"/>
    </xf>
    <xf numFmtId="164" fontId="21" fillId="10" borderId="1" xfId="0" applyNumberFormat="1" applyFont="1" applyFill="1" applyBorder="1" applyAlignment="1">
      <alignment horizontal="center" vertical="center"/>
    </xf>
    <xf numFmtId="178" fontId="22" fillId="18" borderId="1" xfId="0" applyNumberFormat="1" applyFont="1" applyFill="1" applyBorder="1" applyAlignment="1" applyProtection="1">
      <alignment horizontal="center" vertical="center"/>
      <protection locked="0"/>
    </xf>
    <xf numFmtId="178" fontId="21" fillId="19" borderId="1" xfId="0" applyNumberFormat="1" applyFont="1" applyFill="1" applyBorder="1" applyAlignment="1" applyProtection="1">
      <alignment horizontal="center" vertical="center"/>
      <protection locked="0"/>
    </xf>
    <xf numFmtId="178" fontId="22" fillId="20" borderId="1" xfId="0" applyNumberFormat="1" applyFont="1" applyFill="1" applyBorder="1" applyAlignment="1" applyProtection="1">
      <alignment horizontal="center" vertical="center"/>
      <protection locked="0"/>
    </xf>
    <xf numFmtId="178" fontId="22" fillId="21" borderId="1" xfId="0" applyNumberFormat="1" applyFont="1" applyFill="1" applyBorder="1" applyAlignment="1" applyProtection="1">
      <alignment horizontal="center" vertical="center"/>
      <protection locked="0"/>
    </xf>
    <xf numFmtId="178" fontId="21" fillId="22" borderId="1" xfId="0" applyNumberFormat="1" applyFont="1" applyFill="1" applyBorder="1" applyAlignment="1" applyProtection="1">
      <alignment horizontal="center" vertical="center"/>
      <protection locked="0"/>
    </xf>
    <xf numFmtId="178" fontId="30" fillId="18" borderId="1" xfId="0" applyNumberFormat="1" applyFont="1" applyFill="1" applyBorder="1" applyAlignment="1" applyProtection="1">
      <alignment horizontal="center" vertical="center" wrapText="1"/>
      <protection locked="0"/>
    </xf>
    <xf numFmtId="178" fontId="9" fillId="19" borderId="1" xfId="0" applyNumberFormat="1" applyFont="1" applyFill="1" applyBorder="1" applyAlignment="1" applyProtection="1">
      <alignment horizontal="center" vertical="center" wrapText="1"/>
      <protection locked="0"/>
    </xf>
    <xf numFmtId="178" fontId="30" fillId="20" borderId="1" xfId="0" applyNumberFormat="1" applyFont="1" applyFill="1" applyBorder="1" applyAlignment="1" applyProtection="1">
      <alignment horizontal="center" vertical="center" wrapText="1"/>
      <protection locked="0"/>
    </xf>
    <xf numFmtId="164" fontId="9" fillId="3" borderId="1" xfId="0" applyNumberFormat="1" applyFont="1" applyFill="1" applyBorder="1" applyAlignment="1" applyProtection="1">
      <alignment horizontal="center" vertical="center"/>
      <protection locked="0"/>
    </xf>
    <xf numFmtId="172" fontId="9" fillId="3" borderId="1" xfId="0" applyNumberFormat="1" applyFont="1" applyFill="1" applyBorder="1" applyAlignment="1" applyProtection="1">
      <alignment horizontal="center" vertical="center"/>
      <protection locked="0"/>
    </xf>
    <xf numFmtId="172" fontId="9" fillId="9" borderId="1" xfId="0" applyNumberFormat="1" applyFont="1" applyFill="1" applyBorder="1" applyAlignment="1" applyProtection="1">
      <alignment horizontal="center" vertical="center"/>
      <protection locked="0"/>
    </xf>
    <xf numFmtId="178" fontId="30" fillId="21" borderId="1" xfId="0" applyNumberFormat="1" applyFont="1" applyFill="1" applyBorder="1" applyAlignment="1" applyProtection="1">
      <alignment horizontal="center" vertical="center" wrapText="1"/>
      <protection locked="0"/>
    </xf>
    <xf numFmtId="178" fontId="9" fillId="22"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lignment horizontal="center" vertical="center" wrapText="1"/>
    </xf>
    <xf numFmtId="172" fontId="9" fillId="9" borderId="1" xfId="0" applyNumberFormat="1" applyFont="1" applyFill="1" applyBorder="1" applyAlignment="1" applyProtection="1">
      <alignment horizontal="center" vertical="center" wrapText="1"/>
      <protection locked="0"/>
    </xf>
    <xf numFmtId="0" fontId="6" fillId="0" borderId="0" xfId="6"/>
    <xf numFmtId="0" fontId="6" fillId="0" borderId="0" xfId="6" applyAlignment="1">
      <alignment horizontal="left"/>
    </xf>
    <xf numFmtId="0" fontId="31" fillId="0" borderId="0" xfId="6" applyFont="1"/>
    <xf numFmtId="0" fontId="13" fillId="0" borderId="0" xfId="3" applyFill="1" applyAlignment="1" applyProtection="1">
      <alignment horizontal="left" vertical="center"/>
    </xf>
    <xf numFmtId="0" fontId="6" fillId="0" borderId="0" xfId="6" applyAlignment="1">
      <alignment horizontal="center" vertical="center" wrapText="1"/>
    </xf>
    <xf numFmtId="0" fontId="6" fillId="0" borderId="0" xfId="6" applyAlignment="1">
      <alignment horizontal="center" vertical="top" wrapText="1"/>
    </xf>
    <xf numFmtId="0" fontId="6" fillId="36" borderId="0" xfId="6" applyFill="1" applyAlignment="1">
      <alignment horizontal="left"/>
    </xf>
    <xf numFmtId="14" fontId="6" fillId="0" borderId="0" xfId="6" applyNumberFormat="1"/>
    <xf numFmtId="0" fontId="6" fillId="0" borderId="0" xfId="6" quotePrefix="1" applyAlignment="1">
      <alignment horizontal="left"/>
    </xf>
    <xf numFmtId="0" fontId="6" fillId="36" borderId="0" xfId="6" applyFill="1" applyAlignment="1">
      <alignment horizontal="left" vertical="center"/>
    </xf>
    <xf numFmtId="179" fontId="6" fillId="36" borderId="0" xfId="6" applyNumberFormat="1" applyFill="1" applyAlignment="1">
      <alignment horizontal="left"/>
    </xf>
    <xf numFmtId="0" fontId="21" fillId="17" borderId="1" xfId="0" applyFont="1" applyFill="1" applyBorder="1" applyAlignment="1" applyProtection="1">
      <alignment horizontal="center" vertical="center" wrapText="1"/>
      <protection locked="0"/>
    </xf>
    <xf numFmtId="0" fontId="7" fillId="11" borderId="1" xfId="0" applyFont="1" applyFill="1" applyBorder="1" applyAlignment="1">
      <alignment vertical="center" wrapText="1"/>
    </xf>
    <xf numFmtId="0" fontId="32" fillId="0" borderId="1" xfId="16" applyFont="1" applyBorder="1" applyAlignment="1">
      <alignment horizontal="center" vertical="center" wrapText="1"/>
    </xf>
    <xf numFmtId="2" fontId="21" fillId="10" borderId="1" xfId="0" applyNumberFormat="1" applyFont="1" applyFill="1" applyBorder="1" applyAlignment="1" applyProtection="1">
      <alignment horizontal="center" vertical="center"/>
      <protection locked="0"/>
    </xf>
    <xf numFmtId="2" fontId="21" fillId="3" borderId="1" xfId="0" applyNumberFormat="1" applyFont="1" applyFill="1" applyBorder="1" applyAlignment="1" applyProtection="1">
      <alignment horizontal="center" vertical="center"/>
      <protection locked="0"/>
    </xf>
    <xf numFmtId="0" fontId="7" fillId="7" borderId="1" xfId="0" applyFont="1" applyFill="1" applyBorder="1" applyAlignment="1">
      <alignment vertical="center" wrapText="1"/>
    </xf>
    <xf numFmtId="2" fontId="21" fillId="3" borderId="1" xfId="0" applyNumberFormat="1" applyFont="1" applyFill="1" applyBorder="1" applyAlignment="1">
      <alignment horizontal="center" vertical="center"/>
    </xf>
    <xf numFmtId="2" fontId="21" fillId="1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0" fontId="6" fillId="2" borderId="0" xfId="6" quotePrefix="1" applyFill="1" applyAlignment="1">
      <alignment horizontal="center" vertical="center" wrapText="1"/>
    </xf>
    <xf numFmtId="0" fontId="13" fillId="0" borderId="0" xfId="3" applyAlignment="1" applyProtection="1">
      <alignment horizontal="left" vertical="top" wrapText="1"/>
    </xf>
    <xf numFmtId="3"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0" fontId="7"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1" fillId="0" borderId="1" xfId="0" quotePrefix="1" applyNumberFormat="1" applyFont="1" applyBorder="1" applyAlignment="1" applyProtection="1">
      <alignment horizontal="center" vertical="center" wrapText="1"/>
      <protection locked="0"/>
    </xf>
    <xf numFmtId="180" fontId="21" fillId="3" borderId="1" xfId="0" applyNumberFormat="1" applyFont="1" applyFill="1" applyBorder="1" applyAlignment="1" applyProtection="1">
      <alignment horizontal="center" vertical="center"/>
      <protection locked="0"/>
    </xf>
    <xf numFmtId="181" fontId="15" fillId="8"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7" borderId="1" xfId="0" applyNumberFormat="1" applyFont="1" applyFill="1" applyBorder="1" applyAlignment="1" applyProtection="1">
      <alignment horizontal="center" vertical="center"/>
      <protection locked="0"/>
    </xf>
    <xf numFmtId="0" fontId="7" fillId="0" borderId="1" xfId="0" applyFont="1" applyBorder="1" applyAlignment="1">
      <alignment horizontal="left" vertical="center" wrapText="1" indent="1"/>
    </xf>
    <xf numFmtId="0" fontId="7" fillId="0" borderId="6" xfId="0" applyFont="1" applyBorder="1" applyAlignment="1">
      <alignment horizontal="left" vertical="center" wrapText="1" indent="1"/>
    </xf>
    <xf numFmtId="0" fontId="6" fillId="17"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0" borderId="2" xfId="0" applyFont="1" applyBorder="1" applyAlignment="1">
      <alignment vertical="center" wrapText="1"/>
    </xf>
    <xf numFmtId="0" fontId="6" fillId="2" borderId="0" xfId="0" applyFont="1" applyFill="1"/>
    <xf numFmtId="1" fontId="6" fillId="39" borderId="0" xfId="6" applyNumberFormat="1" applyFill="1" applyAlignment="1">
      <alignment horizontal="left" vertical="center" wrapText="1"/>
    </xf>
    <xf numFmtId="0" fontId="6" fillId="39" borderId="0" xfId="6" applyFill="1" applyAlignment="1">
      <alignment horizontal="left" vertical="center" wrapText="1"/>
    </xf>
    <xf numFmtId="172" fontId="4" fillId="39" borderId="0" xfId="6" applyNumberFormat="1" applyFont="1" applyFill="1" applyAlignment="1">
      <alignment horizontal="center" vertical="center"/>
    </xf>
    <xf numFmtId="165" fontId="4" fillId="39" borderId="0" xfId="6" applyNumberFormat="1" applyFont="1" applyFill="1" applyAlignment="1">
      <alignment horizontal="center" vertical="center"/>
    </xf>
    <xf numFmtId="43" fontId="4" fillId="39" borderId="0" xfId="7" applyFont="1" applyFill="1" applyBorder="1" applyAlignment="1" applyProtection="1">
      <alignment horizontal="center" vertical="center"/>
    </xf>
    <xf numFmtId="164" fontId="4" fillId="39" borderId="0" xfId="6" applyNumberFormat="1" applyFont="1" applyFill="1" applyAlignment="1">
      <alignment horizontal="center" vertical="center"/>
    </xf>
    <xf numFmtId="0" fontId="6" fillId="9" borderId="1" xfId="6" applyFill="1" applyBorder="1" applyAlignment="1" applyProtection="1">
      <alignment horizontal="center" vertical="center" wrapText="1"/>
      <protection locked="0"/>
    </xf>
    <xf numFmtId="0" fontId="7" fillId="7" borderId="2" xfId="0" quotePrefix="1" applyFont="1" applyFill="1" applyBorder="1" applyAlignment="1">
      <alignment horizontal="center" vertical="center" wrapText="1"/>
    </xf>
    <xf numFmtId="49" fontId="23" fillId="7" borderId="2" xfId="0" applyNumberFormat="1" applyFont="1" applyFill="1" applyBorder="1" applyAlignment="1">
      <alignment horizontal="center" vertical="center" wrapText="1"/>
    </xf>
    <xf numFmtId="49" fontId="23" fillId="7" borderId="2" xfId="6" applyNumberFormat="1" applyFont="1" applyFill="1" applyBorder="1" applyAlignment="1">
      <alignment horizontal="center" vertical="center" wrapText="1"/>
    </xf>
    <xf numFmtId="2" fontId="0" fillId="2" borderId="1" xfId="0" applyNumberFormat="1" applyFill="1" applyBorder="1" applyAlignment="1">
      <alignment horizontal="center" vertical="center"/>
    </xf>
    <xf numFmtId="0" fontId="33" fillId="0" borderId="1" xfId="0" applyFont="1" applyBorder="1" applyAlignment="1">
      <alignment vertical="center"/>
    </xf>
    <xf numFmtId="0" fontId="33" fillId="38" borderId="1" xfId="0" applyFont="1" applyFill="1" applyBorder="1" applyAlignment="1">
      <alignment vertical="center"/>
    </xf>
    <xf numFmtId="182" fontId="3" fillId="30" borderId="1" xfId="9" applyNumberFormat="1" applyFill="1" applyBorder="1" applyAlignment="1" applyProtection="1">
      <alignment vertical="center"/>
    </xf>
    <xf numFmtId="182" fontId="3" fillId="33" borderId="1" xfId="12" applyNumberFormat="1" applyFill="1" applyBorder="1" applyAlignment="1" applyProtection="1">
      <alignment vertical="center"/>
    </xf>
    <xf numFmtId="0" fontId="21" fillId="8" borderId="1" xfId="0" applyFont="1" applyFill="1" applyBorder="1" applyAlignment="1">
      <alignment horizontal="center" vertical="center" wrapText="1"/>
    </xf>
    <xf numFmtId="0" fontId="21" fillId="0" borderId="1" xfId="0" quotePrefix="1" applyFont="1" applyBorder="1" applyAlignment="1">
      <alignment horizontal="center" vertical="center" wrapText="1"/>
    </xf>
    <xf numFmtId="174" fontId="6" fillId="31" borderId="1" xfId="10" applyNumberFormat="1" applyFont="1" applyFill="1" applyBorder="1" applyAlignment="1" applyProtection="1">
      <alignment vertical="center"/>
    </xf>
    <xf numFmtId="164" fontId="4" fillId="23" borderId="1" xfId="6" applyNumberFormat="1" applyFont="1" applyFill="1" applyBorder="1" applyAlignment="1">
      <alignment horizontal="center" vertical="center"/>
    </xf>
    <xf numFmtId="184" fontId="4" fillId="12" borderId="1" xfId="6" applyNumberFormat="1" applyFont="1" applyFill="1" applyBorder="1" applyAlignment="1" applyProtection="1">
      <alignment horizontal="center" vertical="center"/>
      <protection locked="0"/>
    </xf>
    <xf numFmtId="183" fontId="4" fillId="9" borderId="1" xfId="6" applyNumberFormat="1" applyFont="1" applyFill="1" applyBorder="1" applyAlignment="1" applyProtection="1">
      <alignment horizontal="center" vertical="center"/>
      <protection locked="0"/>
    </xf>
    <xf numFmtId="184" fontId="4" fillId="9" borderId="1" xfId="6" applyNumberFormat="1" applyFont="1" applyFill="1" applyBorder="1" applyAlignment="1" applyProtection="1">
      <alignment horizontal="center" vertical="center"/>
      <protection locked="0"/>
    </xf>
    <xf numFmtId="14" fontId="6" fillId="9" borderId="1" xfId="0" quotePrefix="1" applyNumberFormat="1" applyFont="1" applyFill="1" applyBorder="1" applyAlignment="1" applyProtection="1">
      <alignment horizontal="left" vertical="center" wrapText="1"/>
      <protection locked="0"/>
    </xf>
    <xf numFmtId="165" fontId="4" fillId="12" borderId="1" xfId="6" applyNumberFormat="1" applyFont="1" applyFill="1" applyBorder="1" applyAlignment="1" applyProtection="1">
      <alignment horizontal="center" vertical="center"/>
      <protection locked="0"/>
    </xf>
    <xf numFmtId="49" fontId="6" fillId="9" borderId="1" xfId="0" quotePrefix="1" applyNumberFormat="1" applyFont="1" applyFill="1" applyBorder="1" applyAlignment="1" applyProtection="1">
      <alignment horizontal="center" vertical="center" wrapText="1"/>
      <protection locked="0"/>
    </xf>
    <xf numFmtId="49" fontId="6" fillId="9" borderId="1" xfId="0" applyNumberFormat="1" applyFont="1" applyFill="1" applyBorder="1" applyAlignment="1" applyProtection="1">
      <alignment horizontal="center" vertical="center" wrapText="1"/>
      <protection locked="0"/>
    </xf>
    <xf numFmtId="0" fontId="0" fillId="0" borderId="1" xfId="0" applyBorder="1" applyAlignment="1">
      <alignment vertical="center" wrapText="1"/>
    </xf>
    <xf numFmtId="165" fontId="0" fillId="0" borderId="1" xfId="0" applyNumberFormat="1" applyBorder="1" applyAlignment="1">
      <alignment horizontal="center" vertical="center"/>
    </xf>
    <xf numFmtId="0" fontId="0" fillId="0" borderId="1" xfId="0" applyBorder="1" applyAlignment="1">
      <alignment horizontal="center" vertical="center"/>
    </xf>
    <xf numFmtId="1" fontId="0" fillId="0" borderId="1" xfId="0" applyNumberFormat="1" applyBorder="1" applyAlignment="1">
      <alignment horizontal="center" vertical="center"/>
    </xf>
    <xf numFmtId="165" fontId="0" fillId="0" borderId="2" xfId="0" applyNumberFormat="1" applyBorder="1" applyAlignment="1">
      <alignment horizontal="center" vertical="center"/>
    </xf>
    <xf numFmtId="185" fontId="21" fillId="9" borderId="1" xfId="0" applyNumberFormat="1" applyFont="1" applyFill="1" applyBorder="1" applyAlignment="1" applyProtection="1">
      <alignment horizontal="center" vertical="center"/>
      <protection locked="0"/>
    </xf>
    <xf numFmtId="49" fontId="37" fillId="9" borderId="1" xfId="0" quotePrefix="1" applyNumberFormat="1" applyFont="1" applyFill="1" applyBorder="1" applyAlignment="1" applyProtection="1">
      <alignment horizontal="left" vertical="center" wrapText="1"/>
      <protection locked="0"/>
    </xf>
    <xf numFmtId="175" fontId="37" fillId="9" borderId="1" xfId="6" applyNumberFormat="1" applyFont="1" applyFill="1" applyBorder="1" applyAlignment="1">
      <alignment horizontal="center" vertical="center" wrapText="1"/>
    </xf>
    <xf numFmtId="1" fontId="37" fillId="9" borderId="1" xfId="6" applyNumberFormat="1" applyFont="1" applyFill="1" applyBorder="1" applyAlignment="1" applyProtection="1">
      <alignment horizontal="left" vertical="center" wrapText="1"/>
      <protection locked="0"/>
    </xf>
    <xf numFmtId="49" fontId="37" fillId="9" borderId="1" xfId="0" applyNumberFormat="1" applyFont="1" applyFill="1" applyBorder="1" applyAlignment="1" applyProtection="1">
      <alignment horizontal="left" vertical="center" wrapText="1"/>
      <protection locked="0"/>
    </xf>
    <xf numFmtId="0" fontId="37" fillId="9" borderId="1" xfId="6" applyFont="1" applyFill="1" applyBorder="1" applyAlignment="1" applyProtection="1">
      <alignment horizontal="left" vertical="center" wrapText="1"/>
      <protection locked="0"/>
    </xf>
    <xf numFmtId="0" fontId="37" fillId="9" borderId="1" xfId="6" applyFont="1" applyFill="1" applyBorder="1" applyAlignment="1" applyProtection="1">
      <alignment horizontal="center" vertical="center" wrapText="1"/>
      <protection locked="0"/>
    </xf>
    <xf numFmtId="172" fontId="38" fillId="12" borderId="1" xfId="6" applyNumberFormat="1" applyFont="1" applyFill="1" applyBorder="1" applyAlignment="1" applyProtection="1">
      <alignment horizontal="center" vertical="center"/>
      <protection locked="0"/>
    </xf>
    <xf numFmtId="164" fontId="38" fillId="12" borderId="1" xfId="6" applyNumberFormat="1" applyFont="1" applyFill="1" applyBorder="1" applyAlignment="1" applyProtection="1">
      <alignment horizontal="center" vertical="center"/>
      <protection locked="0"/>
    </xf>
    <xf numFmtId="172" fontId="38" fillId="9" borderId="1" xfId="6" applyNumberFormat="1" applyFont="1" applyFill="1" applyBorder="1" applyAlignment="1" applyProtection="1">
      <alignment horizontal="center" vertical="center"/>
      <protection locked="0"/>
    </xf>
    <xf numFmtId="164" fontId="38" fillId="9" borderId="1" xfId="6" applyNumberFormat="1" applyFont="1" applyFill="1" applyBorder="1" applyAlignment="1" applyProtection="1">
      <alignment horizontal="center" vertical="center"/>
      <protection locked="0"/>
    </xf>
    <xf numFmtId="14" fontId="37" fillId="9" borderId="1" xfId="0" quotePrefix="1" applyNumberFormat="1" applyFont="1" applyFill="1" applyBorder="1" applyAlignment="1" applyProtection="1">
      <alignment horizontal="left" vertical="center" wrapText="1"/>
      <protection locked="0"/>
    </xf>
    <xf numFmtId="49" fontId="37" fillId="9" borderId="1" xfId="0" quotePrefix="1" applyNumberFormat="1" applyFont="1" applyFill="1" applyBorder="1" applyAlignment="1" applyProtection="1">
      <alignment horizontal="center" vertical="center" wrapText="1"/>
      <protection locked="0"/>
    </xf>
    <xf numFmtId="49" fontId="37" fillId="9" borderId="1" xfId="0" applyNumberFormat="1" applyFont="1" applyFill="1" applyBorder="1" applyAlignment="1" applyProtection="1">
      <alignment horizontal="center" vertical="center" wrapText="1"/>
      <protection locked="0"/>
    </xf>
    <xf numFmtId="183" fontId="38" fillId="9" borderId="1" xfId="6" applyNumberFormat="1" applyFont="1" applyFill="1" applyBorder="1" applyAlignment="1" applyProtection="1">
      <alignment horizontal="center" vertical="center"/>
      <protection locked="0"/>
    </xf>
    <xf numFmtId="184" fontId="38" fillId="9" borderId="1" xfId="6" applyNumberFormat="1" applyFont="1" applyFill="1" applyBorder="1" applyAlignment="1" applyProtection="1">
      <alignment horizontal="center" vertical="center"/>
      <protection locked="0"/>
    </xf>
    <xf numFmtId="0" fontId="17" fillId="6" borderId="3" xfId="1" applyNumberFormat="1" applyFont="1" applyFill="1" applyBorder="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6" fillId="2" borderId="0" xfId="0" quotePrefix="1" applyFont="1" applyFill="1" applyAlignment="1">
      <alignment horizontal="left" vertical="center" wrapText="1"/>
    </xf>
    <xf numFmtId="0" fontId="6" fillId="0" borderId="0" xfId="0" quotePrefix="1" applyFont="1" applyAlignment="1">
      <alignment horizontal="left" wrapText="1"/>
    </xf>
    <xf numFmtId="0" fontId="20" fillId="0" borderId="0" xfId="0" quotePrefix="1" applyFont="1" applyAlignment="1">
      <alignment horizontal="left" vertical="top" wrapText="1"/>
    </xf>
    <xf numFmtId="0" fontId="6" fillId="0" borderId="0" xfId="0" quotePrefix="1"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15" fillId="0" borderId="0" xfId="0" quotePrefix="1" applyFont="1" applyAlignment="1">
      <alignment horizontal="left" vertical="top" wrapText="1"/>
    </xf>
    <xf numFmtId="49" fontId="11" fillId="6" borderId="0" xfId="1" applyNumberFormat="1" applyFill="1" applyAlignment="1" applyProtection="1">
      <alignment horizontal="center" vertical="center" wrapText="1"/>
      <protection locked="0"/>
    </xf>
    <xf numFmtId="49" fontId="11" fillId="6" borderId="0" xfId="1" applyNumberFormat="1" applyFill="1" applyAlignment="1" applyProtection="1">
      <alignment horizontal="left" vertical="center" wrapText="1"/>
      <protection locked="0"/>
    </xf>
    <xf numFmtId="0" fontId="6" fillId="4" borderId="1" xfId="0" applyFont="1" applyFill="1" applyBorder="1" applyAlignment="1">
      <alignment horizontal="center" vertical="center" wrapTex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3" xfId="0" applyFont="1" applyBorder="1" applyAlignment="1">
      <alignment horizontal="left" vertical="center" wrapText="1" indent="1"/>
    </xf>
    <xf numFmtId="0" fontId="7" fillId="0" borderId="5" xfId="0" applyFont="1" applyBorder="1" applyAlignment="1">
      <alignment horizontal="left" vertical="center" wrapText="1" indent="1"/>
    </xf>
    <xf numFmtId="0" fontId="17" fillId="6" borderId="1"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protection locked="0"/>
    </xf>
    <xf numFmtId="172" fontId="21" fillId="19" borderId="5" xfId="0" applyNumberFormat="1"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7" fillId="7" borderId="3" xfId="0" applyFont="1" applyFill="1" applyBorder="1" applyAlignment="1" applyProtection="1">
      <alignment horizontal="center" vertical="center" wrapText="1"/>
      <protection locked="0"/>
    </xf>
    <xf numFmtId="0" fontId="7" fillId="7" borderId="5" xfId="0" applyFont="1" applyFill="1" applyBorder="1" applyAlignment="1" applyProtection="1">
      <alignment horizontal="center" vertical="center" wrapText="1"/>
      <protection locked="0"/>
    </xf>
    <xf numFmtId="0" fontId="6" fillId="2" borderId="8" xfId="6" quotePrefix="1" applyFill="1" applyBorder="1" applyAlignment="1">
      <alignment horizontal="center" vertical="center" wrapText="1"/>
    </xf>
    <xf numFmtId="0" fontId="7" fillId="7" borderId="11" xfId="0" applyFont="1" applyFill="1" applyBorder="1" applyAlignment="1" applyProtection="1">
      <alignment horizontal="center" vertical="center" wrapText="1"/>
      <protection locked="0"/>
    </xf>
    <xf numFmtId="0" fontId="7" fillId="7" borderId="0" xfId="0" applyFont="1" applyFill="1" applyAlignment="1" applyProtection="1">
      <alignment horizontal="center" vertical="center" wrapText="1"/>
      <protection locked="0"/>
    </xf>
    <xf numFmtId="0" fontId="25" fillId="18" borderId="1" xfId="0" applyFont="1" applyFill="1" applyBorder="1" applyAlignment="1" applyProtection="1">
      <alignment horizontal="center" vertical="center" wrapText="1"/>
      <protection locked="0"/>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2" borderId="8" xfId="6" quotePrefix="1" applyFill="1" applyBorder="1" applyAlignment="1">
      <alignment horizontal="left" vertical="center" wrapText="1"/>
    </xf>
    <xf numFmtId="0" fontId="34" fillId="0" borderId="16" xfId="0" applyFont="1" applyBorder="1" applyAlignment="1">
      <alignment horizontal="center" vertical="center" wrapText="1"/>
    </xf>
    <xf numFmtId="0" fontId="34" fillId="0" borderId="17" xfId="0" applyFont="1" applyBorder="1" applyAlignment="1">
      <alignment horizontal="center" vertical="center" wrapText="1"/>
    </xf>
    <xf numFmtId="172" fontId="34" fillId="0" borderId="18" xfId="0" applyNumberFormat="1"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Alignment="1">
      <alignment horizontal="center" vertical="center" wrapText="1"/>
    </xf>
    <xf numFmtId="172" fontId="34" fillId="0" borderId="12" xfId="0" applyNumberFormat="1" applyFont="1" applyBorder="1" applyAlignment="1">
      <alignment horizontal="center" vertical="center" wrapText="1"/>
    </xf>
    <xf numFmtId="0" fontId="34" fillId="0" borderId="13" xfId="0" applyFont="1" applyBorder="1" applyAlignment="1">
      <alignment horizontal="center" vertical="center" wrapText="1"/>
    </xf>
    <xf numFmtId="0" fontId="34" fillId="0" borderId="8" xfId="0" applyFont="1" applyBorder="1" applyAlignment="1">
      <alignment horizontal="center" vertical="center" wrapText="1"/>
    </xf>
    <xf numFmtId="172" fontId="34" fillId="0" borderId="14"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7" fillId="7" borderId="1" xfId="0" applyFont="1" applyFill="1" applyBorder="1" applyAlignment="1">
      <alignment horizontal="center" vertical="center" wrapText="1"/>
    </xf>
    <xf numFmtId="0" fontId="9" fillId="0" borderId="1" xfId="0" applyFont="1" applyBorder="1" applyAlignment="1">
      <alignment vertical="top" wrapText="1"/>
    </xf>
    <xf numFmtId="0" fontId="17" fillId="6" borderId="1" xfId="1" applyNumberFormat="1" applyFont="1" applyFill="1" applyBorder="1" applyAlignment="1" applyProtection="1">
      <alignment horizontal="center" vertical="center" wrapText="1"/>
    </xf>
    <xf numFmtId="0" fontId="7" fillId="7" borderId="1" xfId="0" quotePrefix="1" applyFont="1" applyFill="1" applyBorder="1" applyAlignment="1" applyProtection="1">
      <alignment horizontal="center" vertical="center" wrapText="1"/>
      <protection locked="0"/>
    </xf>
    <xf numFmtId="0" fontId="6" fillId="0" borderId="0" xfId="0" applyFont="1" applyAlignment="1">
      <alignment horizontal="left" vertical="center" wrapText="1" indent="1"/>
    </xf>
    <xf numFmtId="0" fontId="6" fillId="0" borderId="1" xfId="0" applyFont="1" applyBorder="1" applyAlignment="1">
      <alignment horizontal="left" vertical="center" wrapText="1" indent="1"/>
    </xf>
    <xf numFmtId="0" fontId="7" fillId="7" borderId="1" xfId="0" applyFont="1" applyFill="1" applyBorder="1" applyAlignment="1" applyProtection="1">
      <alignment horizontal="center" vertical="center" wrapText="1"/>
      <protection locked="0"/>
    </xf>
    <xf numFmtId="0" fontId="29" fillId="17" borderId="0" xfId="15" quotePrefix="1" applyFill="1" applyBorder="1" applyAlignment="1">
      <alignment horizontal="left" vertical="top" wrapText="1"/>
    </xf>
    <xf numFmtId="0" fontId="7" fillId="7" borderId="6" xfId="0" applyFont="1" applyFill="1" applyBorder="1" applyAlignment="1" applyProtection="1">
      <alignment vertical="center" wrapText="1"/>
      <protection locked="0"/>
    </xf>
    <xf numFmtId="0" fontId="7" fillId="7" borderId="15" xfId="0" applyFont="1" applyFill="1" applyBorder="1" applyAlignment="1" applyProtection="1">
      <alignment vertical="center" wrapText="1"/>
      <protection locked="0"/>
    </xf>
    <xf numFmtId="0" fontId="7" fillId="7" borderId="2" xfId="0" applyFont="1" applyFill="1" applyBorder="1" applyAlignment="1" applyProtection="1">
      <alignment vertical="center" wrapText="1"/>
      <protection locked="0"/>
    </xf>
    <xf numFmtId="0" fontId="7" fillId="7" borderId="6" xfId="0" applyFont="1" applyFill="1" applyBorder="1" applyAlignment="1" applyProtection="1">
      <alignment vertical="center"/>
      <protection locked="0"/>
    </xf>
    <xf numFmtId="0" fontId="7" fillId="7" borderId="15"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26" fillId="6" borderId="3" xfId="1" applyNumberFormat="1" applyFont="1" applyFill="1" applyBorder="1" applyAlignment="1" applyProtection="1">
      <alignment horizontal="center" vertical="center" wrapText="1"/>
    </xf>
    <xf numFmtId="0" fontId="26" fillId="6" borderId="4" xfId="1" applyNumberFormat="1" applyFont="1" applyFill="1" applyBorder="1" applyAlignment="1" applyProtection="1">
      <alignment horizontal="center" vertical="center" wrapText="1"/>
    </xf>
    <xf numFmtId="0" fontId="26" fillId="6" borderId="5" xfId="1" applyNumberFormat="1" applyFont="1" applyFill="1" applyBorder="1" applyAlignment="1" applyProtection="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5" xfId="0" applyFont="1" applyFill="1" applyBorder="1" applyAlignment="1">
      <alignment horizontal="left" vertical="center" wrapText="1"/>
    </xf>
    <xf numFmtId="0" fontId="26" fillId="6" borderId="3" xfId="1" applyNumberFormat="1" applyFont="1" applyFill="1" applyBorder="1" applyAlignment="1" applyProtection="1">
      <alignment horizontal="left" vertical="center" wrapText="1"/>
    </xf>
    <xf numFmtId="0" fontId="26" fillId="6" borderId="4" xfId="1" applyNumberFormat="1" applyFont="1" applyFill="1" applyBorder="1" applyAlignment="1" applyProtection="1">
      <alignment horizontal="left" vertical="center" wrapText="1"/>
    </xf>
    <xf numFmtId="0" fontId="26" fillId="6" borderId="5" xfId="1" applyNumberFormat="1" applyFont="1" applyFill="1" applyBorder="1" applyAlignment="1" applyProtection="1">
      <alignment horizontal="left" vertical="center" wrapText="1"/>
    </xf>
    <xf numFmtId="0" fontId="6" fillId="0" borderId="0" xfId="0" quotePrefix="1" applyFont="1" applyAlignment="1">
      <alignment horizontal="left"/>
    </xf>
  </cellXfs>
  <cellStyles count="21">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lumnHeading_CEPATNEI" xfId="20" xr:uid="{91664C40-D679-4CE7-A4A2-DFFEE411D4A6}"/>
    <cellStyle name="Comma 2" xfId="7" xr:uid="{00000000-0005-0000-0000-000008000000}"/>
    <cellStyle name="Heading 2" xfId="4" builtinId="17"/>
    <cellStyle name="Heading 3" xfId="5" builtinId="18"/>
    <cellStyle name="Heading 4" xfId="1" builtinId="19"/>
    <cellStyle name="Hyperlink" xfId="3" builtinId="8"/>
    <cellStyle name="Input" xfId="2" builtinId="20"/>
    <cellStyle name="Neutral" xfId="15" builtinId="28"/>
    <cellStyle name="Normal" xfId="0" builtinId="0"/>
    <cellStyle name="Normal 2" xfId="6" xr:uid="{00000000-0005-0000-0000-000010000000}"/>
    <cellStyle name="Normal 3" xfId="14" xr:uid="{00000000-0005-0000-0000-000011000000}"/>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FFFFFF"/>
      <color rgb="FFCCFFCC"/>
      <color rgb="FFFFCC99"/>
      <color rgb="FFFFBE82"/>
      <color rgb="FFB4FFCC"/>
      <color rgb="FFB8D2BB"/>
      <color rgb="FF91FFCC"/>
      <color rgb="FF8CFFCC"/>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26</xdr:row>
      <xdr:rowOff>28575</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7326" y="9185276"/>
          <a:ext cx="8248650" cy="1054099"/>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tabSelected="1" zoomScaleNormal="100" zoomScaleSheetLayoutView="100" workbookViewId="0"/>
  </sheetViews>
  <sheetFormatPr defaultRowHeight="12.75" x14ac:dyDescent="0.2"/>
  <cols>
    <col min="1" max="1" width="70.28515625" customWidth="1"/>
    <col min="2" max="2" width="42.140625" customWidth="1"/>
    <col min="3" max="3" width="28" customWidth="1"/>
    <col min="4" max="4" width="18.140625" customWidth="1"/>
    <col min="5" max="5" width="21.5703125" customWidth="1"/>
  </cols>
  <sheetData>
    <row r="1" spans="1:8" x14ac:dyDescent="0.2">
      <c r="A1" s="24"/>
      <c r="B1" s="24"/>
      <c r="C1" s="24"/>
      <c r="D1" s="24"/>
      <c r="E1" s="24"/>
    </row>
    <row r="2" spans="1:8" ht="16.5" x14ac:dyDescent="0.2">
      <c r="A2" s="133" t="s">
        <v>113</v>
      </c>
      <c r="B2" s="65"/>
      <c r="C2" s="65"/>
      <c r="D2" s="65"/>
      <c r="E2" s="65"/>
    </row>
    <row r="3" spans="1:8" ht="15" x14ac:dyDescent="0.2">
      <c r="A3" s="65"/>
      <c r="B3" s="130" t="s">
        <v>114</v>
      </c>
      <c r="C3" s="129" t="s">
        <v>115</v>
      </c>
      <c r="D3" s="129" t="s">
        <v>19</v>
      </c>
      <c r="E3" s="129" t="s">
        <v>18</v>
      </c>
    </row>
    <row r="4" spans="1:8" ht="15" x14ac:dyDescent="0.2">
      <c r="A4" s="66" t="s">
        <v>113</v>
      </c>
      <c r="B4" s="28" t="s">
        <v>665</v>
      </c>
      <c r="C4" s="28" t="s">
        <v>709</v>
      </c>
      <c r="D4" s="28" t="s">
        <v>710</v>
      </c>
      <c r="E4" s="28" t="s">
        <v>112</v>
      </c>
    </row>
    <row r="5" spans="1:8" x14ac:dyDescent="0.2">
      <c r="A5" s="65"/>
      <c r="B5" s="65"/>
      <c r="C5" s="65"/>
      <c r="D5" s="65"/>
      <c r="E5" s="65"/>
    </row>
    <row r="6" spans="1:8" ht="16.5" x14ac:dyDescent="0.2">
      <c r="A6" s="68" t="s">
        <v>13</v>
      </c>
      <c r="B6" s="65"/>
      <c r="C6" s="65"/>
      <c r="D6" s="65"/>
      <c r="E6" s="65"/>
    </row>
    <row r="7" spans="1:8" ht="15" x14ac:dyDescent="0.2">
      <c r="A7" s="69" t="s">
        <v>14</v>
      </c>
      <c r="B7" s="246" t="s">
        <v>15</v>
      </c>
      <c r="C7" s="246"/>
      <c r="D7" s="246"/>
      <c r="E7" s="246"/>
    </row>
    <row r="8" spans="1:8" ht="30" customHeight="1" x14ac:dyDescent="0.2">
      <c r="A8" s="73" t="s">
        <v>155</v>
      </c>
      <c r="B8" s="244" t="s">
        <v>144</v>
      </c>
      <c r="C8" s="244"/>
      <c r="D8" s="244"/>
      <c r="E8" s="244"/>
    </row>
    <row r="9" spans="1:8" ht="30" customHeight="1" x14ac:dyDescent="0.2">
      <c r="A9" s="73" t="s">
        <v>658</v>
      </c>
      <c r="B9" s="244"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South Eastern Power Networks Licence area.</v>
      </c>
      <c r="C9" s="244"/>
      <c r="D9" s="244"/>
      <c r="E9" s="244"/>
    </row>
    <row r="10" spans="1:8" ht="30" customHeight="1" x14ac:dyDescent="0.2">
      <c r="A10" s="73" t="s">
        <v>33</v>
      </c>
      <c r="B10" s="244" t="s">
        <v>17</v>
      </c>
      <c r="C10" s="244"/>
      <c r="D10" s="244"/>
      <c r="E10" s="244"/>
    </row>
    <row r="11" spans="1:8" ht="61.5" customHeight="1" x14ac:dyDescent="0.2">
      <c r="A11" s="73" t="s">
        <v>34</v>
      </c>
      <c r="B11" s="244"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South Eastern Power Networks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44"/>
      <c r="D11" s="244"/>
      <c r="E11" s="244"/>
      <c r="F11" s="241"/>
      <c r="G11" s="241"/>
      <c r="H11" s="241"/>
    </row>
    <row r="12" spans="1:8" ht="86.25" customHeight="1" x14ac:dyDescent="0.2">
      <c r="A12" s="73" t="s">
        <v>25</v>
      </c>
      <c r="B12" s="244" t="s">
        <v>125</v>
      </c>
      <c r="C12" s="244"/>
      <c r="D12" s="244"/>
      <c r="E12" s="244"/>
    </row>
    <row r="13" spans="1:8" ht="47.25" customHeight="1" x14ac:dyDescent="0.2">
      <c r="A13" s="73" t="s">
        <v>126</v>
      </c>
      <c r="B13" s="244"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South Eastern Power Networks Licence area.</v>
      </c>
      <c r="C13" s="244"/>
      <c r="D13" s="244"/>
      <c r="E13" s="244"/>
    </row>
    <row r="14" spans="1:8" ht="33.75" customHeight="1" x14ac:dyDescent="0.2">
      <c r="A14" s="172" t="s">
        <v>446</v>
      </c>
      <c r="B14" s="244" t="s">
        <v>447</v>
      </c>
      <c r="C14" s="244"/>
      <c r="D14" s="244"/>
      <c r="E14" s="244"/>
    </row>
    <row r="15" spans="1:8" ht="29.25" customHeight="1" x14ac:dyDescent="0.2">
      <c r="A15" s="73" t="s">
        <v>27</v>
      </c>
      <c r="B15" s="244" t="s">
        <v>688</v>
      </c>
      <c r="C15" s="244"/>
      <c r="D15" s="244"/>
      <c r="E15" s="244"/>
    </row>
    <row r="16" spans="1:8" ht="29.25" customHeight="1" x14ac:dyDescent="0.2">
      <c r="A16" s="172" t="s">
        <v>659</v>
      </c>
      <c r="B16" s="244" t="s">
        <v>660</v>
      </c>
      <c r="C16" s="244"/>
      <c r="D16" s="244"/>
      <c r="E16" s="244"/>
    </row>
    <row r="17" spans="1:5" ht="29.25" customHeight="1" x14ac:dyDescent="0.2">
      <c r="A17" s="73" t="s">
        <v>560</v>
      </c>
      <c r="B17" s="244" t="s">
        <v>562</v>
      </c>
      <c r="C17" s="244"/>
      <c r="D17" s="244"/>
      <c r="E17" s="244"/>
    </row>
    <row r="18" spans="1:5" ht="29.25" customHeight="1" x14ac:dyDescent="0.2">
      <c r="A18" s="73" t="s">
        <v>661</v>
      </c>
      <c r="B18" s="244" t="s">
        <v>662</v>
      </c>
      <c r="C18" s="244"/>
      <c r="D18" s="244"/>
      <c r="E18" s="244"/>
    </row>
    <row r="19" spans="1:5" ht="30" customHeight="1" x14ac:dyDescent="0.2">
      <c r="A19" s="73" t="s">
        <v>76</v>
      </c>
      <c r="B19" s="244" t="s">
        <v>75</v>
      </c>
      <c r="C19" s="244"/>
      <c r="D19" s="244"/>
      <c r="E19" s="244"/>
    </row>
    <row r="20" spans="1:5" x14ac:dyDescent="0.2">
      <c r="A20" s="65"/>
      <c r="B20" s="65"/>
      <c r="C20" s="65"/>
      <c r="D20" s="65"/>
      <c r="E20" s="65"/>
    </row>
    <row r="21" spans="1:5" ht="15" x14ac:dyDescent="0.2">
      <c r="A21" s="70" t="s">
        <v>23</v>
      </c>
      <c r="B21" s="65"/>
      <c r="C21" s="65"/>
      <c r="D21" s="65"/>
      <c r="E21" s="65"/>
    </row>
    <row r="22" spans="1:5" ht="15" x14ac:dyDescent="0.2">
      <c r="A22" s="69"/>
      <c r="B22" s="245"/>
      <c r="C22" s="245"/>
      <c r="D22" s="245"/>
      <c r="E22" s="245"/>
    </row>
    <row r="23" spans="1:5" ht="32.25" customHeight="1" x14ac:dyDescent="0.2">
      <c r="A23" s="242" t="s">
        <v>60</v>
      </c>
      <c r="B23" s="243"/>
      <c r="C23" s="243"/>
      <c r="D23" s="243"/>
      <c r="E23" s="243"/>
    </row>
    <row r="24" spans="1:5" x14ac:dyDescent="0.2">
      <c r="A24" s="65"/>
      <c r="B24" s="65"/>
      <c r="C24" s="65"/>
      <c r="D24" s="65"/>
      <c r="E24" s="65"/>
    </row>
    <row r="25" spans="1:5" ht="15" x14ac:dyDescent="0.2">
      <c r="A25" s="71" t="s">
        <v>24</v>
      </c>
      <c r="B25" s="65"/>
      <c r="C25" s="65"/>
      <c r="D25" s="65"/>
      <c r="E25" s="65"/>
    </row>
    <row r="26" spans="1:5" ht="15" x14ac:dyDescent="0.2">
      <c r="A26" s="67"/>
      <c r="B26" s="245"/>
      <c r="C26" s="245"/>
      <c r="D26" s="245"/>
      <c r="E26" s="245"/>
    </row>
    <row r="27" spans="1:5" ht="28.5" customHeight="1" x14ac:dyDescent="0.2">
      <c r="A27" s="242" t="s">
        <v>35</v>
      </c>
      <c r="B27" s="243"/>
      <c r="C27" s="243"/>
      <c r="D27" s="243"/>
      <c r="E27" s="243"/>
    </row>
    <row r="28" spans="1:5" ht="28.5" customHeight="1" x14ac:dyDescent="0.2">
      <c r="A28" s="240" t="s">
        <v>111</v>
      </c>
      <c r="B28" s="240"/>
      <c r="C28" s="240"/>
      <c r="D28" s="240"/>
      <c r="E28" s="240"/>
    </row>
  </sheetData>
  <customSheetViews>
    <customSheetView guid="{5032A364-B81A-48DA-88DA-AB3B86B47EE9}">
      <selection activeCell="A12" sqref="A12"/>
      <pageMargins left="0.7" right="0.7" top="0.75" bottom="0.75" header="0.3" footer="0.3"/>
    </customSheetView>
  </customSheetViews>
  <mergeCells count="19">
    <mergeCell ref="B8:E8"/>
    <mergeCell ref="B9:E9"/>
    <mergeCell ref="B10:E10"/>
    <mergeCell ref="B11:E11"/>
    <mergeCell ref="B7:E7"/>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44"/>
  <sheetViews>
    <sheetView zoomScale="70" zoomScaleNormal="70" zoomScaleSheetLayoutView="100" workbookViewId="0"/>
  </sheetViews>
  <sheetFormatPr defaultColWidth="9.140625" defaultRowHeight="27.75" customHeight="1" x14ac:dyDescent="0.2"/>
  <cols>
    <col min="1" max="1" width="49" style="2" bestFit="1" customWidth="1"/>
    <col min="2" max="2" width="17.5703125" style="3" customWidth="1"/>
    <col min="3" max="3" width="9.14062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140625" style="2"/>
  </cols>
  <sheetData>
    <row r="1" spans="1:13" ht="27.75" customHeight="1" x14ac:dyDescent="0.2">
      <c r="A1" s="92" t="s">
        <v>16</v>
      </c>
      <c r="B1" s="49"/>
      <c r="C1" s="49"/>
      <c r="D1" s="49"/>
      <c r="E1" s="49"/>
      <c r="F1" s="49"/>
      <c r="G1" s="49"/>
      <c r="H1" s="49"/>
      <c r="I1" s="49"/>
      <c r="J1" s="49"/>
      <c r="K1" s="49"/>
    </row>
    <row r="2" spans="1:13" ht="27" customHeight="1" x14ac:dyDescent="0.2">
      <c r="A2" s="254" t="str">
        <f>Overview!B4&amp; " - Effective from "&amp;Overview!D4&amp;" - "&amp;Overview!E4&amp;" LV and HV charges"</f>
        <v>South Eastern Power Networks - Effective from 1 April 2026 - Final LV and HV charges</v>
      </c>
      <c r="B2" s="254"/>
      <c r="C2" s="254"/>
      <c r="D2" s="254"/>
      <c r="E2" s="254"/>
      <c r="F2" s="254"/>
      <c r="G2" s="254"/>
      <c r="H2" s="254"/>
      <c r="I2" s="254"/>
      <c r="J2" s="254"/>
      <c r="K2" s="254"/>
    </row>
    <row r="3" spans="1:13" s="75" customFormat="1" ht="15" customHeight="1" x14ac:dyDescent="0.2">
      <c r="A3" s="81"/>
      <c r="B3" s="81"/>
      <c r="C3" s="81"/>
      <c r="D3" s="81"/>
      <c r="E3" s="81"/>
      <c r="F3" s="81"/>
      <c r="G3" s="81"/>
      <c r="H3" s="81"/>
      <c r="I3" s="81"/>
      <c r="J3" s="81"/>
      <c r="K3" s="81"/>
      <c r="L3" s="4"/>
      <c r="M3" s="2"/>
    </row>
    <row r="4" spans="1:13" ht="27" customHeight="1" x14ac:dyDescent="0.2">
      <c r="A4" s="254" t="s">
        <v>139</v>
      </c>
      <c r="B4" s="254"/>
      <c r="C4" s="254"/>
      <c r="D4" s="254"/>
      <c r="E4" s="254"/>
      <c r="F4" s="81"/>
      <c r="G4" s="254" t="s">
        <v>140</v>
      </c>
      <c r="H4" s="254"/>
      <c r="I4" s="254"/>
      <c r="J4" s="254"/>
      <c r="K4" s="254"/>
    </row>
    <row r="5" spans="1:13" ht="28.5" customHeight="1" x14ac:dyDescent="0.2">
      <c r="A5" s="74" t="s">
        <v>9</v>
      </c>
      <c r="B5" s="77" t="s">
        <v>51</v>
      </c>
      <c r="C5" s="255" t="s">
        <v>52</v>
      </c>
      <c r="D5" s="256"/>
      <c r="E5" s="76" t="s">
        <v>53</v>
      </c>
      <c r="F5" s="81"/>
      <c r="G5" s="258"/>
      <c r="H5" s="259"/>
      <c r="I5" s="78" t="s">
        <v>57</v>
      </c>
      <c r="J5" s="79" t="s">
        <v>58</v>
      </c>
      <c r="K5" s="76" t="s">
        <v>53</v>
      </c>
    </row>
    <row r="6" spans="1:13" ht="65.25" customHeight="1" x14ac:dyDescent="0.2">
      <c r="A6" s="184" t="s">
        <v>54</v>
      </c>
      <c r="B6" s="22" t="s">
        <v>666</v>
      </c>
      <c r="C6" s="257" t="s">
        <v>667</v>
      </c>
      <c r="D6" s="257"/>
      <c r="E6" s="185" t="s">
        <v>668</v>
      </c>
      <c r="F6" s="81"/>
      <c r="G6" s="251" t="s">
        <v>55</v>
      </c>
      <c r="H6" s="251"/>
      <c r="I6" s="22" t="s">
        <v>666</v>
      </c>
      <c r="J6" s="80" t="s">
        <v>667</v>
      </c>
      <c r="K6" s="185" t="s">
        <v>668</v>
      </c>
    </row>
    <row r="7" spans="1:13" ht="65.25" customHeight="1" x14ac:dyDescent="0.2">
      <c r="A7" s="184" t="s">
        <v>12</v>
      </c>
      <c r="B7" s="21"/>
      <c r="C7" s="247"/>
      <c r="D7" s="247"/>
      <c r="E7" s="80" t="s">
        <v>669</v>
      </c>
      <c r="F7" s="81"/>
      <c r="G7" s="251" t="s">
        <v>670</v>
      </c>
      <c r="H7" s="251"/>
      <c r="I7" s="21"/>
      <c r="J7" s="80" t="s">
        <v>671</v>
      </c>
      <c r="K7" s="185" t="s">
        <v>668</v>
      </c>
    </row>
    <row r="8" spans="1:13" ht="65.25" customHeight="1" x14ac:dyDescent="0.2">
      <c r="A8" s="183" t="s">
        <v>10</v>
      </c>
      <c r="B8" s="248" t="s">
        <v>11</v>
      </c>
      <c r="C8" s="249"/>
      <c r="D8" s="249"/>
      <c r="E8" s="250"/>
      <c r="F8" s="81"/>
      <c r="G8" s="252" t="s">
        <v>12</v>
      </c>
      <c r="H8" s="253"/>
      <c r="I8" s="21"/>
      <c r="J8" s="21"/>
      <c r="K8" s="80" t="s">
        <v>669</v>
      </c>
    </row>
    <row r="9" spans="1:13" s="75" customFormat="1" ht="65.25" customHeight="1" x14ac:dyDescent="0.2">
      <c r="F9" s="81"/>
      <c r="G9" s="251" t="s">
        <v>10</v>
      </c>
      <c r="H9" s="251"/>
      <c r="I9" s="248" t="s">
        <v>11</v>
      </c>
      <c r="J9" s="249"/>
      <c r="K9" s="250"/>
      <c r="L9" s="47"/>
    </row>
    <row r="10" spans="1:13" s="75" customFormat="1" ht="12.75" customHeight="1" x14ac:dyDescent="0.2">
      <c r="A10" s="81"/>
      <c r="B10" s="81"/>
      <c r="C10" s="81"/>
      <c r="D10" s="81"/>
      <c r="E10" s="81"/>
      <c r="F10" s="81"/>
      <c r="G10" s="81"/>
      <c r="H10" s="81"/>
      <c r="I10" s="81"/>
      <c r="J10" s="81"/>
      <c r="K10" s="81"/>
      <c r="L10" s="47"/>
    </row>
    <row r="11" spans="1:13" ht="78.75" customHeight="1" x14ac:dyDescent="0.2">
      <c r="A11" s="27" t="s">
        <v>116</v>
      </c>
      <c r="B11" s="14" t="s">
        <v>699</v>
      </c>
      <c r="C11" s="14" t="s">
        <v>20</v>
      </c>
      <c r="D11" s="52" t="s">
        <v>141</v>
      </c>
      <c r="E11" s="52" t="s">
        <v>143</v>
      </c>
      <c r="F11" s="52" t="s">
        <v>142</v>
      </c>
      <c r="G11" s="14" t="s">
        <v>21</v>
      </c>
      <c r="H11" s="14" t="s">
        <v>22</v>
      </c>
      <c r="I11" s="27" t="s">
        <v>117</v>
      </c>
      <c r="J11" s="14" t="s">
        <v>28</v>
      </c>
      <c r="K11" s="14" t="s">
        <v>700</v>
      </c>
    </row>
    <row r="12" spans="1:13" ht="32.25" customHeight="1" x14ac:dyDescent="0.2">
      <c r="A12" s="16" t="s">
        <v>631</v>
      </c>
      <c r="B12" s="37">
        <v>1</v>
      </c>
      <c r="C12" s="178" t="s">
        <v>711</v>
      </c>
      <c r="D12" s="135">
        <v>21.23</v>
      </c>
      <c r="E12" s="136">
        <v>0.76800000000000002</v>
      </c>
      <c r="F12" s="137">
        <v>0.23799999999999999</v>
      </c>
      <c r="G12" s="42">
        <v>9.56</v>
      </c>
      <c r="H12" s="43"/>
      <c r="I12" s="43"/>
      <c r="J12" s="39"/>
      <c r="K12" s="40" t="s">
        <v>719</v>
      </c>
      <c r="L12" s="188"/>
    </row>
    <row r="13" spans="1:13" ht="32.25" customHeight="1" x14ac:dyDescent="0.2">
      <c r="A13" s="16" t="s">
        <v>448</v>
      </c>
      <c r="B13" s="37">
        <v>2</v>
      </c>
      <c r="C13" s="174">
        <v>2</v>
      </c>
      <c r="D13" s="135">
        <v>21.23</v>
      </c>
      <c r="E13" s="136">
        <v>0.76800000000000002</v>
      </c>
      <c r="F13" s="137">
        <v>0.23799999999999999</v>
      </c>
      <c r="G13" s="43"/>
      <c r="H13" s="43"/>
      <c r="I13" s="43"/>
      <c r="J13" s="39"/>
      <c r="K13" s="40"/>
      <c r="L13" s="188"/>
    </row>
    <row r="14" spans="1:13" ht="42" customHeight="1" x14ac:dyDescent="0.2">
      <c r="A14" s="16" t="s">
        <v>578</v>
      </c>
      <c r="B14" s="41">
        <v>199</v>
      </c>
      <c r="C14" s="162" t="s">
        <v>712</v>
      </c>
      <c r="D14" s="135">
        <v>15.864000000000001</v>
      </c>
      <c r="E14" s="136">
        <v>0.57399999999999995</v>
      </c>
      <c r="F14" s="137">
        <v>0.17799999999999999</v>
      </c>
      <c r="G14" s="42">
        <v>9.3000000000000007</v>
      </c>
      <c r="H14" s="43"/>
      <c r="I14" s="43"/>
      <c r="J14" s="39"/>
      <c r="K14" s="40"/>
      <c r="L14" s="188"/>
    </row>
    <row r="15" spans="1:13" ht="42" customHeight="1" x14ac:dyDescent="0.2">
      <c r="A15" s="16" t="s">
        <v>579</v>
      </c>
      <c r="B15" s="41" t="s">
        <v>713</v>
      </c>
      <c r="C15" s="162" t="s">
        <v>712</v>
      </c>
      <c r="D15" s="135">
        <v>15.864000000000001</v>
      </c>
      <c r="E15" s="136">
        <v>0.57399999999999995</v>
      </c>
      <c r="F15" s="137">
        <v>0.17799999999999999</v>
      </c>
      <c r="G15" s="42">
        <v>10.039999999999999</v>
      </c>
      <c r="H15" s="43"/>
      <c r="I15" s="43"/>
      <c r="J15" s="39"/>
      <c r="K15" s="40"/>
      <c r="L15" s="188"/>
    </row>
    <row r="16" spans="1:13" ht="42" customHeight="1" x14ac:dyDescent="0.2">
      <c r="A16" s="16" t="s">
        <v>580</v>
      </c>
      <c r="B16" s="41" t="s">
        <v>714</v>
      </c>
      <c r="C16" s="162" t="s">
        <v>712</v>
      </c>
      <c r="D16" s="135">
        <v>15.864000000000001</v>
      </c>
      <c r="E16" s="136">
        <v>0.57399999999999995</v>
      </c>
      <c r="F16" s="137">
        <v>0.17799999999999999</v>
      </c>
      <c r="G16" s="42">
        <v>11.5</v>
      </c>
      <c r="H16" s="43"/>
      <c r="I16" s="43"/>
      <c r="J16" s="39"/>
      <c r="K16" s="40"/>
      <c r="L16" s="188"/>
    </row>
    <row r="17" spans="1:12" ht="42" customHeight="1" x14ac:dyDescent="0.2">
      <c r="A17" s="16" t="s">
        <v>581</v>
      </c>
      <c r="B17" s="41" t="s">
        <v>715</v>
      </c>
      <c r="C17" s="162" t="s">
        <v>712</v>
      </c>
      <c r="D17" s="135">
        <v>15.864000000000001</v>
      </c>
      <c r="E17" s="136">
        <v>0.57399999999999995</v>
      </c>
      <c r="F17" s="137">
        <v>0.17799999999999999</v>
      </c>
      <c r="G17" s="42">
        <v>13.91</v>
      </c>
      <c r="H17" s="43"/>
      <c r="I17" s="43"/>
      <c r="J17" s="39"/>
      <c r="K17" s="40"/>
      <c r="L17" s="188"/>
    </row>
    <row r="18" spans="1:12" ht="42" customHeight="1" x14ac:dyDescent="0.2">
      <c r="A18" s="16" t="s">
        <v>582</v>
      </c>
      <c r="B18" s="41" t="s">
        <v>716</v>
      </c>
      <c r="C18" s="162" t="s">
        <v>712</v>
      </c>
      <c r="D18" s="135">
        <v>15.864000000000001</v>
      </c>
      <c r="E18" s="136">
        <v>0.57399999999999995</v>
      </c>
      <c r="F18" s="137">
        <v>0.17799999999999999</v>
      </c>
      <c r="G18" s="42">
        <v>22.2</v>
      </c>
      <c r="H18" s="43"/>
      <c r="I18" s="43"/>
      <c r="J18" s="39"/>
      <c r="K18" s="40"/>
      <c r="L18" s="188"/>
    </row>
    <row r="19" spans="1:12" ht="32.25" customHeight="1" x14ac:dyDescent="0.2">
      <c r="A19" s="16" t="s">
        <v>129</v>
      </c>
      <c r="B19" s="37">
        <v>200</v>
      </c>
      <c r="C19" s="174">
        <v>4</v>
      </c>
      <c r="D19" s="135">
        <v>15.864000000000001</v>
      </c>
      <c r="E19" s="136">
        <v>0.57399999999999995</v>
      </c>
      <c r="F19" s="137">
        <v>0.17799999999999999</v>
      </c>
      <c r="G19" s="43"/>
      <c r="H19" s="43"/>
      <c r="I19" s="43"/>
      <c r="J19" s="39"/>
      <c r="K19" s="40"/>
      <c r="L19" s="188"/>
    </row>
    <row r="20" spans="1:12" ht="32.25" customHeight="1" x14ac:dyDescent="0.2">
      <c r="A20" s="16" t="s">
        <v>449</v>
      </c>
      <c r="B20" s="40">
        <v>70</v>
      </c>
      <c r="C20" s="174">
        <v>0</v>
      </c>
      <c r="D20" s="135">
        <v>11.311</v>
      </c>
      <c r="E20" s="136">
        <v>0.38900000000000001</v>
      </c>
      <c r="F20" s="137">
        <v>0.121</v>
      </c>
      <c r="G20" s="42">
        <v>20.81</v>
      </c>
      <c r="H20" s="42">
        <v>8.57</v>
      </c>
      <c r="I20" s="134">
        <v>8.57</v>
      </c>
      <c r="J20" s="38">
        <v>0.36099999999999999</v>
      </c>
      <c r="K20" s="40"/>
      <c r="L20" s="188"/>
    </row>
    <row r="21" spans="1:12" ht="32.25" customHeight="1" x14ac:dyDescent="0.2">
      <c r="A21" s="16" t="s">
        <v>450</v>
      </c>
      <c r="B21" s="40">
        <v>71</v>
      </c>
      <c r="C21" s="174">
        <v>0</v>
      </c>
      <c r="D21" s="135">
        <v>11.311</v>
      </c>
      <c r="E21" s="136">
        <v>0.38900000000000001</v>
      </c>
      <c r="F21" s="137">
        <v>0.121</v>
      </c>
      <c r="G21" s="42">
        <v>46.56</v>
      </c>
      <c r="H21" s="42">
        <v>8.57</v>
      </c>
      <c r="I21" s="134">
        <v>8.57</v>
      </c>
      <c r="J21" s="38">
        <v>0.36099999999999999</v>
      </c>
      <c r="K21" s="40"/>
      <c r="L21" s="188"/>
    </row>
    <row r="22" spans="1:12" ht="32.25" customHeight="1" x14ac:dyDescent="0.2">
      <c r="A22" s="16" t="s">
        <v>451</v>
      </c>
      <c r="B22" s="40">
        <v>72</v>
      </c>
      <c r="C22" s="174">
        <v>0</v>
      </c>
      <c r="D22" s="135">
        <v>11.311</v>
      </c>
      <c r="E22" s="136">
        <v>0.38900000000000001</v>
      </c>
      <c r="F22" s="137">
        <v>0.121</v>
      </c>
      <c r="G22" s="42">
        <v>65.81</v>
      </c>
      <c r="H22" s="42">
        <v>8.57</v>
      </c>
      <c r="I22" s="134">
        <v>8.57</v>
      </c>
      <c r="J22" s="38">
        <v>0.36099999999999999</v>
      </c>
      <c r="K22" s="40"/>
      <c r="L22" s="188"/>
    </row>
    <row r="23" spans="1:12" ht="32.25" customHeight="1" x14ac:dyDescent="0.2">
      <c r="A23" s="16" t="s">
        <v>452</v>
      </c>
      <c r="B23" s="40">
        <v>73</v>
      </c>
      <c r="C23" s="174">
        <v>0</v>
      </c>
      <c r="D23" s="135">
        <v>11.311</v>
      </c>
      <c r="E23" s="136">
        <v>0.38900000000000001</v>
      </c>
      <c r="F23" s="137">
        <v>0.121</v>
      </c>
      <c r="G23" s="42">
        <v>89.87</v>
      </c>
      <c r="H23" s="42">
        <v>8.57</v>
      </c>
      <c r="I23" s="134">
        <v>8.57</v>
      </c>
      <c r="J23" s="38">
        <v>0.36099999999999999</v>
      </c>
      <c r="K23" s="40"/>
      <c r="L23" s="188"/>
    </row>
    <row r="24" spans="1:12" ht="32.25" customHeight="1" x14ac:dyDescent="0.2">
      <c r="A24" s="16" t="s">
        <v>453</v>
      </c>
      <c r="B24" s="40">
        <v>74</v>
      </c>
      <c r="C24" s="174">
        <v>0</v>
      </c>
      <c r="D24" s="135">
        <v>11.311</v>
      </c>
      <c r="E24" s="136">
        <v>0.38900000000000001</v>
      </c>
      <c r="F24" s="137">
        <v>0.121</v>
      </c>
      <c r="G24" s="42">
        <v>182.28</v>
      </c>
      <c r="H24" s="42">
        <v>8.57</v>
      </c>
      <c r="I24" s="134">
        <v>8.57</v>
      </c>
      <c r="J24" s="38">
        <v>0.36099999999999999</v>
      </c>
      <c r="K24" s="40"/>
      <c r="L24" s="188"/>
    </row>
    <row r="25" spans="1:12" ht="32.25" customHeight="1" x14ac:dyDescent="0.2">
      <c r="A25" s="16" t="s">
        <v>454</v>
      </c>
      <c r="B25" s="40">
        <v>80</v>
      </c>
      <c r="C25" s="174">
        <v>0</v>
      </c>
      <c r="D25" s="135">
        <v>6.923</v>
      </c>
      <c r="E25" s="136">
        <v>0.215</v>
      </c>
      <c r="F25" s="137">
        <v>6.8000000000000005E-2</v>
      </c>
      <c r="G25" s="42">
        <v>17.37</v>
      </c>
      <c r="H25" s="42">
        <v>7.39</v>
      </c>
      <c r="I25" s="134">
        <v>7.39</v>
      </c>
      <c r="J25" s="38">
        <v>0.214</v>
      </c>
      <c r="K25" s="40"/>
      <c r="L25" s="188"/>
    </row>
    <row r="26" spans="1:12" ht="32.25" customHeight="1" x14ac:dyDescent="0.2">
      <c r="A26" s="16" t="s">
        <v>455</v>
      </c>
      <c r="B26" s="40">
        <v>81</v>
      </c>
      <c r="C26" s="174">
        <v>0</v>
      </c>
      <c r="D26" s="135">
        <v>6.923</v>
      </c>
      <c r="E26" s="136">
        <v>0.215</v>
      </c>
      <c r="F26" s="137">
        <v>6.8000000000000005E-2</v>
      </c>
      <c r="G26" s="42">
        <v>43.13</v>
      </c>
      <c r="H26" s="42">
        <v>7.39</v>
      </c>
      <c r="I26" s="134">
        <v>7.39</v>
      </c>
      <c r="J26" s="38">
        <v>0.214</v>
      </c>
      <c r="K26" s="40"/>
      <c r="L26" s="188"/>
    </row>
    <row r="27" spans="1:12" ht="32.25" customHeight="1" x14ac:dyDescent="0.2">
      <c r="A27" s="16" t="s">
        <v>456</v>
      </c>
      <c r="B27" s="40">
        <v>82</v>
      </c>
      <c r="C27" s="174">
        <v>0</v>
      </c>
      <c r="D27" s="135">
        <v>6.923</v>
      </c>
      <c r="E27" s="136">
        <v>0.215</v>
      </c>
      <c r="F27" s="137">
        <v>6.8000000000000005E-2</v>
      </c>
      <c r="G27" s="42">
        <v>62.38</v>
      </c>
      <c r="H27" s="42">
        <v>7.39</v>
      </c>
      <c r="I27" s="134">
        <v>7.39</v>
      </c>
      <c r="J27" s="38">
        <v>0.214</v>
      </c>
      <c r="K27" s="40"/>
      <c r="L27" s="188"/>
    </row>
    <row r="28" spans="1:12" ht="32.25" customHeight="1" x14ac:dyDescent="0.2">
      <c r="A28" s="16" t="s">
        <v>457</v>
      </c>
      <c r="B28" s="40">
        <v>83</v>
      </c>
      <c r="C28" s="174">
        <v>0</v>
      </c>
      <c r="D28" s="135">
        <v>6.923</v>
      </c>
      <c r="E28" s="136">
        <v>0.215</v>
      </c>
      <c r="F28" s="137">
        <v>6.8000000000000005E-2</v>
      </c>
      <c r="G28" s="42">
        <v>86.44</v>
      </c>
      <c r="H28" s="42">
        <v>7.39</v>
      </c>
      <c r="I28" s="134">
        <v>7.39</v>
      </c>
      <c r="J28" s="38">
        <v>0.214</v>
      </c>
      <c r="K28" s="40"/>
      <c r="L28" s="188"/>
    </row>
    <row r="29" spans="1:12" ht="32.25" customHeight="1" x14ac:dyDescent="0.2">
      <c r="A29" s="16" t="s">
        <v>458</v>
      </c>
      <c r="B29" s="40">
        <v>84</v>
      </c>
      <c r="C29" s="174">
        <v>0</v>
      </c>
      <c r="D29" s="135">
        <v>6.923</v>
      </c>
      <c r="E29" s="136">
        <v>0.215</v>
      </c>
      <c r="F29" s="137">
        <v>6.8000000000000005E-2</v>
      </c>
      <c r="G29" s="42">
        <v>178.84</v>
      </c>
      <c r="H29" s="42">
        <v>7.39</v>
      </c>
      <c r="I29" s="134">
        <v>7.39</v>
      </c>
      <c r="J29" s="38">
        <v>0.214</v>
      </c>
      <c r="K29" s="40"/>
      <c r="L29" s="188"/>
    </row>
    <row r="30" spans="1:12" ht="32.25" customHeight="1" x14ac:dyDescent="0.2">
      <c r="A30" s="16" t="s">
        <v>459</v>
      </c>
      <c r="B30" s="40">
        <v>90</v>
      </c>
      <c r="C30" s="174">
        <v>0</v>
      </c>
      <c r="D30" s="135">
        <v>6.01</v>
      </c>
      <c r="E30" s="136">
        <v>0.17699999999999999</v>
      </c>
      <c r="F30" s="137">
        <v>5.6000000000000001E-2</v>
      </c>
      <c r="G30" s="42">
        <v>175.83</v>
      </c>
      <c r="H30" s="42">
        <v>6.66</v>
      </c>
      <c r="I30" s="134">
        <v>6.66</v>
      </c>
      <c r="J30" s="38">
        <v>0.186</v>
      </c>
      <c r="K30" s="40"/>
      <c r="L30" s="188"/>
    </row>
    <row r="31" spans="1:12" ht="32.25" customHeight="1" x14ac:dyDescent="0.2">
      <c r="A31" s="16" t="s">
        <v>460</v>
      </c>
      <c r="B31" s="40">
        <v>91</v>
      </c>
      <c r="C31" s="174">
        <v>0</v>
      </c>
      <c r="D31" s="135">
        <v>6.01</v>
      </c>
      <c r="E31" s="136">
        <v>0.17699999999999999</v>
      </c>
      <c r="F31" s="137">
        <v>5.6000000000000001E-2</v>
      </c>
      <c r="G31" s="42">
        <v>360.69</v>
      </c>
      <c r="H31" s="42">
        <v>6.66</v>
      </c>
      <c r="I31" s="134">
        <v>6.66</v>
      </c>
      <c r="J31" s="38">
        <v>0.186</v>
      </c>
      <c r="K31" s="40"/>
      <c r="L31" s="188"/>
    </row>
    <row r="32" spans="1:12" ht="32.25" customHeight="1" x14ac:dyDescent="0.2">
      <c r="A32" s="16" t="s">
        <v>461</v>
      </c>
      <c r="B32" s="40">
        <v>92</v>
      </c>
      <c r="C32" s="174">
        <v>0</v>
      </c>
      <c r="D32" s="135">
        <v>6.01</v>
      </c>
      <c r="E32" s="136">
        <v>0.17699999999999999</v>
      </c>
      <c r="F32" s="137">
        <v>5.6000000000000001E-2</v>
      </c>
      <c r="G32" s="42">
        <v>636.85</v>
      </c>
      <c r="H32" s="42">
        <v>6.66</v>
      </c>
      <c r="I32" s="134">
        <v>6.66</v>
      </c>
      <c r="J32" s="38">
        <v>0.186</v>
      </c>
      <c r="K32" s="40"/>
      <c r="L32" s="188"/>
    </row>
    <row r="33" spans="1:12" ht="32.25" customHeight="1" x14ac:dyDescent="0.2">
      <c r="A33" s="16" t="s">
        <v>462</v>
      </c>
      <c r="B33" s="40">
        <v>93</v>
      </c>
      <c r="C33" s="174">
        <v>0</v>
      </c>
      <c r="D33" s="135">
        <v>6.01</v>
      </c>
      <c r="E33" s="136">
        <v>0.17699999999999999</v>
      </c>
      <c r="F33" s="137">
        <v>5.6000000000000001E-2</v>
      </c>
      <c r="G33" s="42">
        <v>832.37</v>
      </c>
      <c r="H33" s="42">
        <v>6.66</v>
      </c>
      <c r="I33" s="134">
        <v>6.66</v>
      </c>
      <c r="J33" s="38">
        <v>0.186</v>
      </c>
      <c r="K33" s="40"/>
      <c r="L33" s="188"/>
    </row>
    <row r="34" spans="1:12" ht="32.25" customHeight="1" x14ac:dyDescent="0.2">
      <c r="A34" s="16" t="s">
        <v>463</v>
      </c>
      <c r="B34" s="40">
        <v>94</v>
      </c>
      <c r="C34" s="174">
        <v>0</v>
      </c>
      <c r="D34" s="135">
        <v>6.01</v>
      </c>
      <c r="E34" s="136">
        <v>0.17699999999999999</v>
      </c>
      <c r="F34" s="137">
        <v>5.6000000000000001E-2</v>
      </c>
      <c r="G34" s="42">
        <v>2071.8000000000002</v>
      </c>
      <c r="H34" s="42">
        <v>6.66</v>
      </c>
      <c r="I34" s="134">
        <v>6.66</v>
      </c>
      <c r="J34" s="38">
        <v>0.186</v>
      </c>
      <c r="K34" s="40"/>
      <c r="L34" s="188"/>
    </row>
    <row r="35" spans="1:12" ht="83.25" customHeight="1" x14ac:dyDescent="0.2">
      <c r="A35" s="16" t="s">
        <v>130</v>
      </c>
      <c r="B35" s="40" t="s">
        <v>717</v>
      </c>
      <c r="C35" s="174" t="s">
        <v>718</v>
      </c>
      <c r="D35" s="138">
        <v>57.600999999999999</v>
      </c>
      <c r="E35" s="139">
        <v>2.5659999999999998</v>
      </c>
      <c r="F35" s="137">
        <v>2.0409999999999999</v>
      </c>
      <c r="G35" s="43"/>
      <c r="H35" s="43"/>
      <c r="I35" s="43"/>
      <c r="J35" s="39"/>
      <c r="K35" s="40" t="s">
        <v>720</v>
      </c>
      <c r="L35" s="188"/>
    </row>
    <row r="36" spans="1:12" ht="27.75" customHeight="1" x14ac:dyDescent="0.2">
      <c r="A36" s="16" t="s">
        <v>131</v>
      </c>
      <c r="B36" s="41">
        <v>932</v>
      </c>
      <c r="C36" s="173" t="s">
        <v>1049</v>
      </c>
      <c r="D36" s="135">
        <v>-12.382</v>
      </c>
      <c r="E36" s="136">
        <v>-0.44800000000000001</v>
      </c>
      <c r="F36" s="137">
        <v>-0.13900000000000001</v>
      </c>
      <c r="G36" s="42">
        <v>0</v>
      </c>
      <c r="H36" s="43"/>
      <c r="I36" s="43"/>
      <c r="J36" s="39"/>
      <c r="K36" s="40"/>
      <c r="L36" s="188"/>
    </row>
    <row r="37" spans="1:12" ht="27.75" customHeight="1" x14ac:dyDescent="0.2">
      <c r="A37" s="16" t="s">
        <v>132</v>
      </c>
      <c r="B37" s="40"/>
      <c r="C37" s="174">
        <v>0</v>
      </c>
      <c r="D37" s="135">
        <v>-10.023999999999999</v>
      </c>
      <c r="E37" s="136">
        <v>-0.35</v>
      </c>
      <c r="F37" s="137">
        <v>-0.109</v>
      </c>
      <c r="G37" s="42">
        <v>0</v>
      </c>
      <c r="H37" s="43"/>
      <c r="I37" s="43"/>
      <c r="J37" s="39"/>
      <c r="K37" s="40"/>
      <c r="L37" s="188"/>
    </row>
    <row r="38" spans="1:12" ht="27.75" customHeight="1" x14ac:dyDescent="0.2">
      <c r="A38" s="16" t="s">
        <v>133</v>
      </c>
      <c r="B38" s="40">
        <v>980</v>
      </c>
      <c r="C38" s="174">
        <v>0</v>
      </c>
      <c r="D38" s="135">
        <v>-12.382</v>
      </c>
      <c r="E38" s="136">
        <v>-0.44800000000000001</v>
      </c>
      <c r="F38" s="137">
        <v>-0.13900000000000001</v>
      </c>
      <c r="G38" s="42">
        <v>0</v>
      </c>
      <c r="H38" s="43"/>
      <c r="I38" s="43"/>
      <c r="J38" s="38">
        <v>0.41199999999999998</v>
      </c>
      <c r="K38" s="40"/>
      <c r="L38" s="188"/>
    </row>
    <row r="39" spans="1:12" ht="27.75" customHeight="1" x14ac:dyDescent="0.2">
      <c r="A39" s="16" t="s">
        <v>134</v>
      </c>
      <c r="B39" s="40">
        <v>981</v>
      </c>
      <c r="C39" s="174">
        <v>0</v>
      </c>
      <c r="D39" s="135">
        <v>-12.382</v>
      </c>
      <c r="E39" s="136">
        <v>-0.44800000000000001</v>
      </c>
      <c r="F39" s="137">
        <v>-0.13900000000000001</v>
      </c>
      <c r="G39" s="42">
        <v>0</v>
      </c>
      <c r="H39" s="43"/>
      <c r="I39" s="43"/>
      <c r="J39" s="39"/>
      <c r="K39" s="40"/>
      <c r="L39" s="188"/>
    </row>
    <row r="40" spans="1:12" ht="27.75" customHeight="1" x14ac:dyDescent="0.2">
      <c r="A40" s="16" t="s">
        <v>135</v>
      </c>
      <c r="B40" s="40">
        <v>984</v>
      </c>
      <c r="C40" s="174">
        <v>0</v>
      </c>
      <c r="D40" s="135">
        <v>-10.023999999999999</v>
      </c>
      <c r="E40" s="136">
        <v>-0.35</v>
      </c>
      <c r="F40" s="137">
        <v>-0.109</v>
      </c>
      <c r="G40" s="42">
        <v>0</v>
      </c>
      <c r="H40" s="43"/>
      <c r="I40" s="43"/>
      <c r="J40" s="38">
        <v>0.312</v>
      </c>
      <c r="K40" s="40"/>
      <c r="L40" s="188"/>
    </row>
    <row r="41" spans="1:12" ht="27.75" customHeight="1" x14ac:dyDescent="0.2">
      <c r="A41" s="16" t="s">
        <v>136</v>
      </c>
      <c r="B41" s="40">
        <v>985</v>
      </c>
      <c r="C41" s="174">
        <v>0</v>
      </c>
      <c r="D41" s="135">
        <v>-10.023999999999999</v>
      </c>
      <c r="E41" s="136">
        <v>-0.35</v>
      </c>
      <c r="F41" s="137">
        <v>-0.109</v>
      </c>
      <c r="G41" s="42">
        <v>0</v>
      </c>
      <c r="H41" s="43"/>
      <c r="I41" s="43"/>
      <c r="J41" s="39"/>
      <c r="K41" s="40"/>
      <c r="L41" s="188"/>
    </row>
    <row r="42" spans="1:12" ht="27.75" customHeight="1" x14ac:dyDescent="0.2">
      <c r="A42" s="16" t="s">
        <v>137</v>
      </c>
      <c r="B42" s="40">
        <v>988</v>
      </c>
      <c r="C42" s="174">
        <v>0</v>
      </c>
      <c r="D42" s="135">
        <v>-7.0069999999999997</v>
      </c>
      <c r="E42" s="136">
        <v>-0.218</v>
      </c>
      <c r="F42" s="137">
        <v>-6.9000000000000006E-2</v>
      </c>
      <c r="G42" s="42">
        <v>12.47</v>
      </c>
      <c r="H42" s="43"/>
      <c r="I42" s="43"/>
      <c r="J42" s="38">
        <v>0.27100000000000002</v>
      </c>
      <c r="K42" s="40"/>
      <c r="L42" s="188"/>
    </row>
    <row r="43" spans="1:12" ht="27.75" customHeight="1" x14ac:dyDescent="0.2">
      <c r="A43" s="16" t="s">
        <v>138</v>
      </c>
      <c r="B43" s="40">
        <v>989</v>
      </c>
      <c r="C43" s="174">
        <v>0</v>
      </c>
      <c r="D43" s="135">
        <v>-7.0069999999999997</v>
      </c>
      <c r="E43" s="136">
        <v>-0.218</v>
      </c>
      <c r="F43" s="137">
        <v>-6.9000000000000006E-2</v>
      </c>
      <c r="G43" s="42">
        <v>12.47</v>
      </c>
      <c r="H43" s="43"/>
      <c r="I43" s="43"/>
      <c r="J43" s="39"/>
      <c r="K43" s="40"/>
      <c r="L43" s="188"/>
    </row>
    <row r="44" spans="1:12" ht="27.75" customHeight="1" x14ac:dyDescent="0.2">
      <c r="C44" s="3"/>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3">
    <mergeCell ref="A2:K2"/>
    <mergeCell ref="C5:D5"/>
    <mergeCell ref="C6:D6"/>
    <mergeCell ref="G5:H5"/>
    <mergeCell ref="G6:H6"/>
    <mergeCell ref="G4:K4"/>
    <mergeCell ref="A4:E4"/>
    <mergeCell ref="C7:D7"/>
    <mergeCell ref="B8:E8"/>
    <mergeCell ref="G9:H9"/>
    <mergeCell ref="I9:K9"/>
    <mergeCell ref="G7:H7"/>
    <mergeCell ref="G8:H8"/>
  </mergeCells>
  <phoneticPr fontId="5"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&amp;"Arial,Regular"Annex 1 - Schedule of Charges for use of the Distribution System by LV and HV Designated Properties</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114"/>
  <sheetViews>
    <sheetView zoomScale="85" zoomScaleNormal="85" zoomScaleSheetLayoutView="100" workbookViewId="0"/>
  </sheetViews>
  <sheetFormatPr defaultColWidth="9.140625" defaultRowHeight="12.75" x14ac:dyDescent="0.2"/>
  <cols>
    <col min="1" max="1" width="14.7109375" style="50" customWidth="1"/>
    <col min="2" max="2" width="7.85546875" style="50" customWidth="1"/>
    <col min="3" max="3" width="14.7109375" style="50" customWidth="1"/>
    <col min="4" max="4" width="14.7109375" style="58" customWidth="1"/>
    <col min="5" max="5" width="7.85546875" style="58" customWidth="1"/>
    <col min="6" max="6" width="14.7109375" style="58" customWidth="1"/>
    <col min="7" max="7" width="30.7109375" style="58" customWidth="1"/>
    <col min="8" max="8" width="14.7109375" style="58" customWidth="1"/>
    <col min="9" max="9" width="14.7109375" style="59" customWidth="1"/>
    <col min="10" max="11" width="14.7109375" style="60" customWidth="1"/>
    <col min="12" max="16" width="14.7109375" style="50" customWidth="1"/>
    <col min="17" max="16384" width="9.140625" style="50"/>
  </cols>
  <sheetData>
    <row r="1" spans="1:16" ht="32.25" customHeight="1" x14ac:dyDescent="0.2">
      <c r="A1" s="48" t="s">
        <v>16</v>
      </c>
      <c r="B1" s="48"/>
      <c r="C1" s="260" t="s">
        <v>689</v>
      </c>
      <c r="D1" s="260"/>
      <c r="E1" s="260"/>
      <c r="F1" s="260" t="s">
        <v>689</v>
      </c>
      <c r="G1" s="260"/>
      <c r="H1" s="260"/>
      <c r="I1" s="260"/>
      <c r="J1" s="260"/>
      <c r="K1" s="260"/>
      <c r="L1" s="260"/>
      <c r="M1" s="260"/>
      <c r="N1" s="260"/>
      <c r="O1" s="260"/>
      <c r="P1" s="260"/>
    </row>
    <row r="2" spans="1:16" s="51" customFormat="1" ht="30" customHeight="1" x14ac:dyDescent="0.2">
      <c r="A2" s="236" t="str">
        <f>Overview!B4&amp; " - Effective from "&amp;Overview!D4&amp;" - "&amp;Overview!E4&amp;" Designated EHV charges"</f>
        <v>South Eastern Power Networks - Effective from 1 April 2026 - Final Designated EHV charges</v>
      </c>
      <c r="B2" s="237"/>
      <c r="C2" s="237"/>
      <c r="D2" s="237"/>
      <c r="E2" s="237"/>
      <c r="F2" s="237"/>
      <c r="G2" s="237"/>
      <c r="H2" s="237"/>
      <c r="I2" s="237"/>
      <c r="J2" s="237"/>
      <c r="K2" s="237"/>
      <c r="L2" s="237"/>
      <c r="M2" s="237"/>
      <c r="N2" s="237"/>
      <c r="O2" s="237"/>
      <c r="P2" s="238"/>
    </row>
    <row r="3" spans="1:16" s="82" customFormat="1" ht="12.75" customHeight="1" x14ac:dyDescent="0.2">
      <c r="A3" s="81"/>
      <c r="B3" s="81"/>
      <c r="C3" s="81"/>
      <c r="D3" s="81"/>
      <c r="E3" s="81"/>
      <c r="F3" s="81"/>
      <c r="G3" s="81"/>
      <c r="H3" s="81"/>
      <c r="I3" s="81"/>
      <c r="J3" s="81"/>
      <c r="K3" s="81"/>
      <c r="L3" s="81"/>
      <c r="M3" s="81"/>
      <c r="N3" s="81"/>
      <c r="O3" s="81"/>
    </row>
    <row r="4" spans="1:16" s="82" customFormat="1" ht="25.5" customHeight="1" x14ac:dyDescent="0.2">
      <c r="A4" s="254" t="s">
        <v>59</v>
      </c>
      <c r="B4" s="254"/>
      <c r="C4" s="254"/>
      <c r="D4" s="254"/>
      <c r="E4" s="254"/>
      <c r="F4" s="254"/>
      <c r="G4" s="81"/>
      <c r="H4" s="81"/>
      <c r="I4" s="81"/>
      <c r="J4" s="81"/>
      <c r="K4" s="81"/>
      <c r="L4" s="81"/>
      <c r="M4" s="81"/>
      <c r="N4" s="81"/>
      <c r="O4" s="81"/>
    </row>
    <row r="5" spans="1:16" s="82" customFormat="1" ht="25.5" customHeight="1" x14ac:dyDescent="0.2">
      <c r="A5" s="261" t="s">
        <v>9</v>
      </c>
      <c r="B5" s="262"/>
      <c r="C5" s="262"/>
      <c r="D5" s="263" t="s">
        <v>56</v>
      </c>
      <c r="E5" s="263"/>
      <c r="F5" s="263"/>
      <c r="G5" s="81"/>
      <c r="H5" s="81"/>
      <c r="I5" s="81"/>
      <c r="J5" s="81"/>
      <c r="K5" s="81"/>
      <c r="L5" s="81"/>
      <c r="M5" s="81"/>
      <c r="N5" s="81"/>
      <c r="O5" s="81"/>
    </row>
    <row r="6" spans="1:16" s="82" customFormat="1" ht="48" customHeight="1" x14ac:dyDescent="0.2">
      <c r="A6" s="251" t="s">
        <v>55</v>
      </c>
      <c r="B6" s="251"/>
      <c r="C6" s="251"/>
      <c r="D6" s="264" t="s">
        <v>666</v>
      </c>
      <c r="E6" s="265"/>
      <c r="F6" s="266"/>
      <c r="G6" s="81"/>
      <c r="H6" s="81"/>
      <c r="I6" s="81"/>
      <c r="J6" s="81"/>
      <c r="K6" s="81"/>
      <c r="L6" s="81"/>
      <c r="M6" s="81"/>
      <c r="N6" s="81"/>
      <c r="O6" s="81"/>
    </row>
    <row r="7" spans="1:16" s="82" customFormat="1" ht="25.5" customHeight="1" x14ac:dyDescent="0.2">
      <c r="A7" s="251" t="s">
        <v>10</v>
      </c>
      <c r="B7" s="251"/>
      <c r="C7" s="251"/>
      <c r="D7" s="257" t="s">
        <v>11</v>
      </c>
      <c r="E7" s="257"/>
      <c r="F7" s="257"/>
      <c r="G7" s="81"/>
      <c r="H7" s="81"/>
      <c r="I7" s="81"/>
      <c r="J7" s="81"/>
      <c r="K7" s="81"/>
      <c r="L7" s="81"/>
      <c r="M7" s="81"/>
      <c r="N7" s="81"/>
      <c r="O7" s="81"/>
    </row>
    <row r="8" spans="1:16" s="82" customFormat="1" ht="18" x14ac:dyDescent="0.2">
      <c r="A8" s="81"/>
      <c r="B8" s="81"/>
      <c r="C8" s="81"/>
      <c r="D8" s="81"/>
      <c r="E8" s="81"/>
      <c r="F8" s="81"/>
      <c r="G8" s="81"/>
      <c r="H8" s="81"/>
      <c r="I8" s="81"/>
      <c r="J8" s="81"/>
      <c r="K8" s="81"/>
      <c r="L8" s="81"/>
      <c r="M8" s="81"/>
      <c r="N8" s="81"/>
      <c r="O8" s="81"/>
    </row>
    <row r="9" spans="1:16" ht="63.75" x14ac:dyDescent="0.2">
      <c r="A9" s="52" t="s">
        <v>46</v>
      </c>
      <c r="B9" s="53" t="s">
        <v>703</v>
      </c>
      <c r="C9" s="52" t="s">
        <v>31</v>
      </c>
      <c r="D9" s="52" t="s">
        <v>48</v>
      </c>
      <c r="E9" s="53" t="s">
        <v>703</v>
      </c>
      <c r="F9" s="52" t="s">
        <v>32</v>
      </c>
      <c r="G9" s="54" t="s">
        <v>26</v>
      </c>
      <c r="H9" s="54" t="s">
        <v>577</v>
      </c>
      <c r="I9" s="55" t="s">
        <v>109</v>
      </c>
      <c r="J9" s="54" t="s">
        <v>49</v>
      </c>
      <c r="K9" s="54" t="s">
        <v>107</v>
      </c>
      <c r="L9" s="131" t="s">
        <v>118</v>
      </c>
      <c r="M9" s="55" t="s">
        <v>110</v>
      </c>
      <c r="N9" s="54" t="s">
        <v>50</v>
      </c>
      <c r="O9" s="54" t="s">
        <v>108</v>
      </c>
      <c r="P9" s="131" t="s">
        <v>119</v>
      </c>
    </row>
    <row r="10" spans="1:16" ht="30" customHeight="1" x14ac:dyDescent="0.2">
      <c r="A10" s="44" t="s">
        <v>911</v>
      </c>
      <c r="B10" s="93">
        <v>834</v>
      </c>
      <c r="C10" s="56" t="s">
        <v>1027</v>
      </c>
      <c r="D10" s="45"/>
      <c r="E10" s="93"/>
      <c r="F10" s="56"/>
      <c r="G10" s="57" t="s">
        <v>911</v>
      </c>
      <c r="H10" s="195">
        <v>1</v>
      </c>
      <c r="I10" s="61">
        <v>3.0830000000000002</v>
      </c>
      <c r="J10" s="62">
        <v>2924.71</v>
      </c>
      <c r="K10" s="62">
        <v>3.76</v>
      </c>
      <c r="L10" s="62">
        <v>3.76</v>
      </c>
      <c r="M10" s="63"/>
      <c r="N10" s="64"/>
      <c r="O10" s="64"/>
      <c r="P10" s="64"/>
    </row>
    <row r="11" spans="1:16" ht="54.95" customHeight="1" x14ac:dyDescent="0.2">
      <c r="A11" s="44" t="s">
        <v>912</v>
      </c>
      <c r="B11" s="93">
        <v>889</v>
      </c>
      <c r="C11" s="56" t="s">
        <v>1028</v>
      </c>
      <c r="D11" s="45"/>
      <c r="E11" s="93"/>
      <c r="F11" s="56"/>
      <c r="G11" s="57" t="s">
        <v>912</v>
      </c>
      <c r="H11" s="195">
        <v>2</v>
      </c>
      <c r="I11" s="61">
        <v>0</v>
      </c>
      <c r="J11" s="62">
        <v>12381.31</v>
      </c>
      <c r="K11" s="62">
        <v>1.54</v>
      </c>
      <c r="L11" s="62">
        <v>1.54</v>
      </c>
      <c r="M11" s="63"/>
      <c r="N11" s="64"/>
      <c r="O11" s="64"/>
      <c r="P11" s="64"/>
    </row>
    <row r="12" spans="1:16" ht="30" customHeight="1" x14ac:dyDescent="0.2">
      <c r="A12" s="44" t="s">
        <v>913</v>
      </c>
      <c r="B12" s="93">
        <v>835</v>
      </c>
      <c r="C12" s="56" t="s">
        <v>1029</v>
      </c>
      <c r="D12" s="45"/>
      <c r="E12" s="93"/>
      <c r="F12" s="56"/>
      <c r="G12" s="57" t="s">
        <v>913</v>
      </c>
      <c r="H12" s="195">
        <v>1</v>
      </c>
      <c r="I12" s="61">
        <v>0</v>
      </c>
      <c r="J12" s="62">
        <v>2924.71</v>
      </c>
      <c r="K12" s="62">
        <v>1.27</v>
      </c>
      <c r="L12" s="62">
        <v>1.27</v>
      </c>
      <c r="M12" s="63"/>
      <c r="N12" s="64"/>
      <c r="O12" s="64"/>
      <c r="P12" s="64"/>
    </row>
    <row r="13" spans="1:16" ht="15" customHeight="1" x14ac:dyDescent="0.2">
      <c r="A13" s="44" t="s">
        <v>914</v>
      </c>
      <c r="B13" s="93"/>
      <c r="C13" s="56" t="s">
        <v>1026</v>
      </c>
      <c r="D13" s="45"/>
      <c r="E13" s="93"/>
      <c r="F13" s="56"/>
      <c r="G13" s="57" t="s">
        <v>914</v>
      </c>
      <c r="H13" s="195">
        <v>3</v>
      </c>
      <c r="I13" s="61">
        <v>6.0000000000000001E-3</v>
      </c>
      <c r="J13" s="62">
        <v>30489.61</v>
      </c>
      <c r="K13" s="62">
        <v>0.99</v>
      </c>
      <c r="L13" s="62">
        <v>0.99</v>
      </c>
      <c r="M13" s="63"/>
      <c r="N13" s="64"/>
      <c r="O13" s="64"/>
      <c r="P13" s="64"/>
    </row>
    <row r="14" spans="1:16" ht="30" customHeight="1" x14ac:dyDescent="0.2">
      <c r="A14" s="44" t="s">
        <v>915</v>
      </c>
      <c r="B14" s="93">
        <v>833</v>
      </c>
      <c r="C14" s="56" t="s">
        <v>1030</v>
      </c>
      <c r="D14" s="45"/>
      <c r="E14" s="93"/>
      <c r="F14" s="56"/>
      <c r="G14" s="57" t="s">
        <v>915</v>
      </c>
      <c r="H14" s="195">
        <v>4</v>
      </c>
      <c r="I14" s="61">
        <v>0</v>
      </c>
      <c r="J14" s="62">
        <v>64636.84</v>
      </c>
      <c r="K14" s="62">
        <v>2.19</v>
      </c>
      <c r="L14" s="62">
        <v>2.19</v>
      </c>
      <c r="M14" s="63"/>
      <c r="N14" s="64"/>
      <c r="O14" s="64"/>
      <c r="P14" s="64"/>
    </row>
    <row r="15" spans="1:16" ht="15" customHeight="1" x14ac:dyDescent="0.2">
      <c r="A15" s="44" t="s">
        <v>916</v>
      </c>
      <c r="B15" s="93">
        <v>874</v>
      </c>
      <c r="C15" s="56">
        <v>1900060219605</v>
      </c>
      <c r="D15" s="45"/>
      <c r="E15" s="93"/>
      <c r="F15" s="56"/>
      <c r="G15" s="57" t="s">
        <v>916</v>
      </c>
      <c r="H15" s="195">
        <v>4</v>
      </c>
      <c r="I15" s="61">
        <v>0</v>
      </c>
      <c r="J15" s="62">
        <v>171681.47</v>
      </c>
      <c r="K15" s="62">
        <v>0.74</v>
      </c>
      <c r="L15" s="62">
        <v>0.74</v>
      </c>
      <c r="M15" s="63"/>
      <c r="N15" s="64"/>
      <c r="O15" s="64"/>
      <c r="P15" s="64"/>
    </row>
    <row r="16" spans="1:16" ht="42" customHeight="1" x14ac:dyDescent="0.2">
      <c r="A16" s="221" t="s">
        <v>917</v>
      </c>
      <c r="B16" s="222">
        <v>869</v>
      </c>
      <c r="C16" s="223" t="s">
        <v>1031</v>
      </c>
      <c r="D16" s="224"/>
      <c r="E16" s="222"/>
      <c r="F16" s="223"/>
      <c r="G16" s="225" t="s">
        <v>917</v>
      </c>
      <c r="H16" s="226">
        <v>3</v>
      </c>
      <c r="I16" s="227">
        <v>1.5880000000000001</v>
      </c>
      <c r="J16" s="228">
        <v>34658.589999999997</v>
      </c>
      <c r="K16" s="228">
        <v>2.3199999999999998</v>
      </c>
      <c r="L16" s="228">
        <v>2.3199999999999998</v>
      </c>
      <c r="M16" s="229"/>
      <c r="N16" s="230"/>
      <c r="O16" s="230"/>
      <c r="P16" s="230"/>
    </row>
    <row r="17" spans="1:16" ht="30" customHeight="1" x14ac:dyDescent="0.2">
      <c r="A17" s="221" t="s">
        <v>918</v>
      </c>
      <c r="B17" s="222">
        <v>870</v>
      </c>
      <c r="C17" s="223" t="s">
        <v>1032</v>
      </c>
      <c r="D17" s="224"/>
      <c r="E17" s="222"/>
      <c r="F17" s="223"/>
      <c r="G17" s="225" t="s">
        <v>918</v>
      </c>
      <c r="H17" s="226">
        <v>3</v>
      </c>
      <c r="I17" s="227">
        <v>0.69899999999999995</v>
      </c>
      <c r="J17" s="228">
        <v>33778.28</v>
      </c>
      <c r="K17" s="228">
        <v>2.13</v>
      </c>
      <c r="L17" s="228">
        <v>2.13</v>
      </c>
      <c r="M17" s="229"/>
      <c r="N17" s="230"/>
      <c r="O17" s="230"/>
      <c r="P17" s="230"/>
    </row>
    <row r="18" spans="1:16" ht="15" customHeight="1" x14ac:dyDescent="0.2">
      <c r="A18" s="44" t="s">
        <v>919</v>
      </c>
      <c r="B18" s="93">
        <v>924</v>
      </c>
      <c r="C18" s="56">
        <v>1900092421070</v>
      </c>
      <c r="D18" s="45"/>
      <c r="E18" s="93"/>
      <c r="F18" s="56"/>
      <c r="G18" s="57" t="s">
        <v>919</v>
      </c>
      <c r="H18" s="195">
        <v>1</v>
      </c>
      <c r="I18" s="61">
        <v>0.89300000000000002</v>
      </c>
      <c r="J18" s="62">
        <v>2932.18</v>
      </c>
      <c r="K18" s="62">
        <v>1.58</v>
      </c>
      <c r="L18" s="62">
        <v>1.58</v>
      </c>
      <c r="M18" s="63"/>
      <c r="N18" s="64"/>
      <c r="O18" s="64"/>
      <c r="P18" s="64"/>
    </row>
    <row r="19" spans="1:16" ht="15" customHeight="1" x14ac:dyDescent="0.2">
      <c r="A19" s="44" t="s">
        <v>920</v>
      </c>
      <c r="B19" s="93"/>
      <c r="C19" s="56" t="s">
        <v>1016</v>
      </c>
      <c r="D19" s="45"/>
      <c r="E19" s="93"/>
      <c r="F19" s="56"/>
      <c r="G19" s="57" t="s">
        <v>920</v>
      </c>
      <c r="H19" s="195">
        <v>4</v>
      </c>
      <c r="I19" s="61">
        <v>0</v>
      </c>
      <c r="J19" s="62">
        <v>62199.79</v>
      </c>
      <c r="K19" s="62">
        <v>2.83</v>
      </c>
      <c r="L19" s="62">
        <v>2.83</v>
      </c>
      <c r="M19" s="63"/>
      <c r="N19" s="64"/>
      <c r="O19" s="64"/>
      <c r="P19" s="64"/>
    </row>
    <row r="20" spans="1:16" ht="15" customHeight="1" x14ac:dyDescent="0.2">
      <c r="A20" s="221" t="s">
        <v>921</v>
      </c>
      <c r="B20" s="222">
        <v>837</v>
      </c>
      <c r="C20" s="223">
        <v>1900047386380</v>
      </c>
      <c r="D20" s="224"/>
      <c r="E20" s="222"/>
      <c r="F20" s="223"/>
      <c r="G20" s="225" t="s">
        <v>921</v>
      </c>
      <c r="H20" s="226">
        <v>1</v>
      </c>
      <c r="I20" s="227">
        <v>2.548</v>
      </c>
      <c r="J20" s="228">
        <v>3318.47</v>
      </c>
      <c r="K20" s="228">
        <v>3.09</v>
      </c>
      <c r="L20" s="228">
        <v>3.09</v>
      </c>
      <c r="M20" s="229"/>
      <c r="N20" s="230"/>
      <c r="O20" s="230"/>
      <c r="P20" s="230"/>
    </row>
    <row r="21" spans="1:16" ht="15" customHeight="1" x14ac:dyDescent="0.2">
      <c r="A21" s="44" t="s">
        <v>922</v>
      </c>
      <c r="B21" s="93">
        <v>866</v>
      </c>
      <c r="C21" s="56">
        <v>1900060219145</v>
      </c>
      <c r="D21" s="45"/>
      <c r="E21" s="93"/>
      <c r="F21" s="56"/>
      <c r="G21" s="57" t="s">
        <v>922</v>
      </c>
      <c r="H21" s="195">
        <v>4</v>
      </c>
      <c r="I21" s="61">
        <v>0.71099999999999997</v>
      </c>
      <c r="J21" s="62">
        <v>63537.2</v>
      </c>
      <c r="K21" s="62">
        <v>2.2599999999999998</v>
      </c>
      <c r="L21" s="62">
        <v>2.2599999999999998</v>
      </c>
      <c r="M21" s="63"/>
      <c r="N21" s="64"/>
      <c r="O21" s="64"/>
      <c r="P21" s="64"/>
    </row>
    <row r="22" spans="1:16" ht="15" customHeight="1" x14ac:dyDescent="0.2">
      <c r="A22" s="44" t="s">
        <v>923</v>
      </c>
      <c r="B22" s="93">
        <v>851</v>
      </c>
      <c r="C22" s="56">
        <v>1900060219377</v>
      </c>
      <c r="D22" s="45"/>
      <c r="E22" s="93"/>
      <c r="F22" s="56"/>
      <c r="G22" s="57" t="s">
        <v>923</v>
      </c>
      <c r="H22" s="195">
        <v>3</v>
      </c>
      <c r="I22" s="61">
        <v>2.1179999999999999</v>
      </c>
      <c r="J22" s="62">
        <v>33778.28</v>
      </c>
      <c r="K22" s="62">
        <v>2.38</v>
      </c>
      <c r="L22" s="62">
        <v>2.38</v>
      </c>
      <c r="M22" s="63"/>
      <c r="N22" s="64"/>
      <c r="O22" s="64"/>
      <c r="P22" s="64"/>
    </row>
    <row r="23" spans="1:16" ht="15" customHeight="1" x14ac:dyDescent="0.2">
      <c r="A23" s="44" t="s">
        <v>924</v>
      </c>
      <c r="B23" s="93">
        <v>879</v>
      </c>
      <c r="C23" s="56">
        <v>1900070068129</v>
      </c>
      <c r="D23" s="45"/>
      <c r="E23" s="93"/>
      <c r="F23" s="56"/>
      <c r="G23" s="57" t="s">
        <v>924</v>
      </c>
      <c r="H23" s="195">
        <v>3</v>
      </c>
      <c r="I23" s="61">
        <v>0.30099999999999999</v>
      </c>
      <c r="J23" s="62">
        <v>33778.28</v>
      </c>
      <c r="K23" s="62">
        <v>3.36</v>
      </c>
      <c r="L23" s="62">
        <v>3.36</v>
      </c>
      <c r="M23" s="63"/>
      <c r="N23" s="64"/>
      <c r="O23" s="64"/>
      <c r="P23" s="64"/>
    </row>
    <row r="24" spans="1:16" ht="15" customHeight="1" x14ac:dyDescent="0.2">
      <c r="A24" s="44" t="s">
        <v>925</v>
      </c>
      <c r="B24" s="93">
        <v>852</v>
      </c>
      <c r="C24" s="56">
        <v>1900060218675</v>
      </c>
      <c r="D24" s="45"/>
      <c r="E24" s="93"/>
      <c r="F24" s="56"/>
      <c r="G24" s="57" t="s">
        <v>925</v>
      </c>
      <c r="H24" s="195">
        <v>4</v>
      </c>
      <c r="I24" s="61">
        <v>0.84499999999999997</v>
      </c>
      <c r="J24" s="62">
        <v>63537.2</v>
      </c>
      <c r="K24" s="62">
        <v>2.4900000000000002</v>
      </c>
      <c r="L24" s="62">
        <v>2.4900000000000002</v>
      </c>
      <c r="M24" s="63"/>
      <c r="N24" s="64"/>
      <c r="O24" s="64"/>
      <c r="P24" s="64"/>
    </row>
    <row r="25" spans="1:16" ht="15" customHeight="1" x14ac:dyDescent="0.2">
      <c r="A25" s="44" t="s">
        <v>926</v>
      </c>
      <c r="B25" s="93">
        <v>853</v>
      </c>
      <c r="C25" s="56">
        <v>1900060218727</v>
      </c>
      <c r="D25" s="45"/>
      <c r="E25" s="93"/>
      <c r="F25" s="56"/>
      <c r="G25" s="57" t="s">
        <v>926</v>
      </c>
      <c r="H25" s="195">
        <v>4</v>
      </c>
      <c r="I25" s="61">
        <v>0.68200000000000005</v>
      </c>
      <c r="J25" s="62">
        <v>63537.2</v>
      </c>
      <c r="K25" s="62">
        <v>2.2799999999999998</v>
      </c>
      <c r="L25" s="62">
        <v>2.2799999999999998</v>
      </c>
      <c r="M25" s="63"/>
      <c r="N25" s="64"/>
      <c r="O25" s="64"/>
      <c r="P25" s="64"/>
    </row>
    <row r="26" spans="1:16" ht="15" customHeight="1" x14ac:dyDescent="0.2">
      <c r="A26" s="221" t="s">
        <v>927</v>
      </c>
      <c r="B26" s="222">
        <v>854</v>
      </c>
      <c r="C26" s="223">
        <v>1900060218790</v>
      </c>
      <c r="D26" s="224"/>
      <c r="E26" s="222"/>
      <c r="F26" s="223"/>
      <c r="G26" s="225" t="s">
        <v>927</v>
      </c>
      <c r="H26" s="226">
        <v>2</v>
      </c>
      <c r="I26" s="227">
        <v>0.128</v>
      </c>
      <c r="J26" s="228">
        <v>13076.04</v>
      </c>
      <c r="K26" s="228">
        <v>2.4300000000000002</v>
      </c>
      <c r="L26" s="228">
        <v>2.4300000000000002</v>
      </c>
      <c r="M26" s="229"/>
      <c r="N26" s="230"/>
      <c r="O26" s="230"/>
      <c r="P26" s="230"/>
    </row>
    <row r="27" spans="1:16" ht="15" customHeight="1" x14ac:dyDescent="0.2">
      <c r="A27" s="44" t="s">
        <v>928</v>
      </c>
      <c r="B27" s="93">
        <v>855</v>
      </c>
      <c r="C27" s="56">
        <v>1900060218815</v>
      </c>
      <c r="D27" s="45"/>
      <c r="E27" s="93"/>
      <c r="F27" s="56"/>
      <c r="G27" s="57" t="s">
        <v>928</v>
      </c>
      <c r="H27" s="195">
        <v>4</v>
      </c>
      <c r="I27" s="61">
        <v>1.2999999999999999E-2</v>
      </c>
      <c r="J27" s="62">
        <v>63091.39</v>
      </c>
      <c r="K27" s="62">
        <v>2.0499999999999998</v>
      </c>
      <c r="L27" s="62">
        <v>2.0499999999999998</v>
      </c>
      <c r="M27" s="63"/>
      <c r="N27" s="64"/>
      <c r="O27" s="64"/>
      <c r="P27" s="64"/>
    </row>
    <row r="28" spans="1:16" ht="15" customHeight="1" x14ac:dyDescent="0.2">
      <c r="A28" s="221" t="s">
        <v>929</v>
      </c>
      <c r="B28" s="222">
        <v>856</v>
      </c>
      <c r="C28" s="223">
        <v>1900060219303</v>
      </c>
      <c r="D28" s="224"/>
      <c r="E28" s="222"/>
      <c r="F28" s="223"/>
      <c r="G28" s="225" t="s">
        <v>929</v>
      </c>
      <c r="H28" s="226">
        <v>2</v>
      </c>
      <c r="I28" s="227">
        <v>4.8970000000000002</v>
      </c>
      <c r="J28" s="228">
        <v>13076.04</v>
      </c>
      <c r="K28" s="228">
        <v>2.46</v>
      </c>
      <c r="L28" s="228">
        <v>2.46</v>
      </c>
      <c r="M28" s="229"/>
      <c r="N28" s="230"/>
      <c r="O28" s="230"/>
      <c r="P28" s="230"/>
    </row>
    <row r="29" spans="1:16" ht="15" customHeight="1" x14ac:dyDescent="0.2">
      <c r="A29" s="44" t="s">
        <v>930</v>
      </c>
      <c r="B29" s="93">
        <v>857</v>
      </c>
      <c r="C29" s="56">
        <v>1900060218912</v>
      </c>
      <c r="D29" s="45"/>
      <c r="E29" s="93"/>
      <c r="F29" s="56"/>
      <c r="G29" s="57" t="s">
        <v>930</v>
      </c>
      <c r="H29" s="195">
        <v>2</v>
      </c>
      <c r="I29" s="61">
        <v>0.45600000000000002</v>
      </c>
      <c r="J29" s="62">
        <v>13076.04</v>
      </c>
      <c r="K29" s="62">
        <v>3.49</v>
      </c>
      <c r="L29" s="62">
        <v>3.49</v>
      </c>
      <c r="M29" s="63"/>
      <c r="N29" s="64"/>
      <c r="O29" s="64"/>
      <c r="P29" s="64"/>
    </row>
    <row r="30" spans="1:16" ht="15" customHeight="1" x14ac:dyDescent="0.2">
      <c r="A30" s="44" t="s">
        <v>931</v>
      </c>
      <c r="B30" s="93">
        <v>858</v>
      </c>
      <c r="C30" s="56">
        <v>1900060218959</v>
      </c>
      <c r="D30" s="45"/>
      <c r="E30" s="93"/>
      <c r="F30" s="56"/>
      <c r="G30" s="57" t="s">
        <v>931</v>
      </c>
      <c r="H30" s="195">
        <v>2</v>
      </c>
      <c r="I30" s="61">
        <v>1.0129999999999999</v>
      </c>
      <c r="J30" s="62">
        <v>13076.04</v>
      </c>
      <c r="K30" s="62">
        <v>1.82</v>
      </c>
      <c r="L30" s="62">
        <v>1.82</v>
      </c>
      <c r="M30" s="63"/>
      <c r="N30" s="64"/>
      <c r="O30" s="64"/>
      <c r="P30" s="64"/>
    </row>
    <row r="31" spans="1:16" ht="15" customHeight="1" x14ac:dyDescent="0.2">
      <c r="A31" s="44" t="s">
        <v>932</v>
      </c>
      <c r="B31" s="93">
        <v>859</v>
      </c>
      <c r="C31" s="56">
        <v>1900060218986</v>
      </c>
      <c r="D31" s="45"/>
      <c r="E31" s="93"/>
      <c r="F31" s="56"/>
      <c r="G31" s="57" t="s">
        <v>932</v>
      </c>
      <c r="H31" s="195">
        <v>2</v>
      </c>
      <c r="I31" s="61">
        <v>0.377</v>
      </c>
      <c r="J31" s="62">
        <v>18491.68</v>
      </c>
      <c r="K31" s="62">
        <v>1.91</v>
      </c>
      <c r="L31" s="62">
        <v>1.91</v>
      </c>
      <c r="M31" s="63"/>
      <c r="N31" s="64"/>
      <c r="O31" s="64"/>
      <c r="P31" s="64"/>
    </row>
    <row r="32" spans="1:16" ht="15" customHeight="1" x14ac:dyDescent="0.2">
      <c r="A32" s="44" t="s">
        <v>933</v>
      </c>
      <c r="B32" s="93">
        <v>860</v>
      </c>
      <c r="C32" s="56">
        <v>1900060219001</v>
      </c>
      <c r="D32" s="45"/>
      <c r="E32" s="93"/>
      <c r="F32" s="56"/>
      <c r="G32" s="57" t="s">
        <v>933</v>
      </c>
      <c r="H32" s="195">
        <v>4</v>
      </c>
      <c r="I32" s="61">
        <v>2.5539999999999998</v>
      </c>
      <c r="J32" s="62">
        <v>63091.39</v>
      </c>
      <c r="K32" s="62">
        <v>2.56</v>
      </c>
      <c r="L32" s="62">
        <v>2.56</v>
      </c>
      <c r="M32" s="63"/>
      <c r="N32" s="64"/>
      <c r="O32" s="64"/>
      <c r="P32" s="64"/>
    </row>
    <row r="33" spans="1:16" ht="15" customHeight="1" x14ac:dyDescent="0.2">
      <c r="A33" s="44" t="s">
        <v>934</v>
      </c>
      <c r="B33" s="93">
        <v>861</v>
      </c>
      <c r="C33" s="56">
        <v>1900060219535</v>
      </c>
      <c r="D33" s="45"/>
      <c r="E33" s="93"/>
      <c r="F33" s="56"/>
      <c r="G33" s="57" t="s">
        <v>934</v>
      </c>
      <c r="H33" s="195">
        <v>3</v>
      </c>
      <c r="I33" s="61">
        <v>6.4669999999999996</v>
      </c>
      <c r="J33" s="62">
        <v>33778.28</v>
      </c>
      <c r="K33" s="62">
        <v>2.25</v>
      </c>
      <c r="L33" s="62">
        <v>2.25</v>
      </c>
      <c r="M33" s="63"/>
      <c r="N33" s="64"/>
      <c r="O33" s="64"/>
      <c r="P33" s="64"/>
    </row>
    <row r="34" spans="1:16" ht="15" customHeight="1" x14ac:dyDescent="0.2">
      <c r="A34" s="44" t="s">
        <v>935</v>
      </c>
      <c r="B34" s="93">
        <v>862</v>
      </c>
      <c r="C34" s="56">
        <v>1900060219891</v>
      </c>
      <c r="D34" s="45"/>
      <c r="E34" s="93"/>
      <c r="F34" s="56"/>
      <c r="G34" s="57" t="s">
        <v>935</v>
      </c>
      <c r="H34" s="195">
        <v>4</v>
      </c>
      <c r="I34" s="61">
        <v>0</v>
      </c>
      <c r="J34" s="62">
        <v>63983</v>
      </c>
      <c r="K34" s="62">
        <v>1.64</v>
      </c>
      <c r="L34" s="62">
        <v>1.64</v>
      </c>
      <c r="M34" s="63"/>
      <c r="N34" s="64"/>
      <c r="O34" s="64"/>
      <c r="P34" s="64"/>
    </row>
    <row r="35" spans="1:16" ht="15" customHeight="1" x14ac:dyDescent="0.2">
      <c r="A35" s="44" t="s">
        <v>936</v>
      </c>
      <c r="B35" s="93">
        <v>863</v>
      </c>
      <c r="C35" s="56">
        <v>1900060219084</v>
      </c>
      <c r="D35" s="45"/>
      <c r="E35" s="93"/>
      <c r="F35" s="56"/>
      <c r="G35" s="57" t="s">
        <v>936</v>
      </c>
      <c r="H35" s="195">
        <v>1</v>
      </c>
      <c r="I35" s="61">
        <v>0</v>
      </c>
      <c r="J35" s="62">
        <v>3001.92</v>
      </c>
      <c r="K35" s="62">
        <v>2.2200000000000002</v>
      </c>
      <c r="L35" s="62">
        <v>2.2200000000000002</v>
      </c>
      <c r="M35" s="63"/>
      <c r="N35" s="64"/>
      <c r="O35" s="64"/>
      <c r="P35" s="64"/>
    </row>
    <row r="36" spans="1:16" ht="30" customHeight="1" x14ac:dyDescent="0.2">
      <c r="A36" s="44" t="s">
        <v>937</v>
      </c>
      <c r="B36" s="93">
        <v>864</v>
      </c>
      <c r="C36" s="56" t="s">
        <v>1033</v>
      </c>
      <c r="D36" s="45"/>
      <c r="E36" s="93"/>
      <c r="F36" s="56"/>
      <c r="G36" s="57" t="s">
        <v>937</v>
      </c>
      <c r="H36" s="195">
        <v>3</v>
      </c>
      <c r="I36" s="61">
        <v>0.08</v>
      </c>
      <c r="J36" s="62">
        <v>33778.28</v>
      </c>
      <c r="K36" s="62">
        <v>1.76</v>
      </c>
      <c r="L36" s="62">
        <v>1.76</v>
      </c>
      <c r="M36" s="63"/>
      <c r="N36" s="64"/>
      <c r="O36" s="64"/>
      <c r="P36" s="64"/>
    </row>
    <row r="37" spans="1:16" ht="30" customHeight="1" x14ac:dyDescent="0.2">
      <c r="A37" s="44" t="s">
        <v>938</v>
      </c>
      <c r="B37" s="93">
        <v>865</v>
      </c>
      <c r="C37" s="56" t="s">
        <v>1034</v>
      </c>
      <c r="D37" s="45"/>
      <c r="E37" s="93"/>
      <c r="F37" s="56"/>
      <c r="G37" s="57" t="s">
        <v>938</v>
      </c>
      <c r="H37" s="195">
        <v>2</v>
      </c>
      <c r="I37" s="61">
        <v>2.5110000000000001</v>
      </c>
      <c r="J37" s="62">
        <v>13076.04</v>
      </c>
      <c r="K37" s="62">
        <v>2.34</v>
      </c>
      <c r="L37" s="62">
        <v>2.34</v>
      </c>
      <c r="M37" s="63"/>
      <c r="N37" s="64"/>
      <c r="O37" s="64"/>
      <c r="P37" s="64"/>
    </row>
    <row r="38" spans="1:16" ht="15" customHeight="1" x14ac:dyDescent="0.2">
      <c r="A38" s="44" t="s">
        <v>939</v>
      </c>
      <c r="B38" s="93">
        <v>867</v>
      </c>
      <c r="C38" s="56">
        <v>1900060219206</v>
      </c>
      <c r="D38" s="45"/>
      <c r="E38" s="93"/>
      <c r="F38" s="56"/>
      <c r="G38" s="57" t="s">
        <v>939</v>
      </c>
      <c r="H38" s="195">
        <v>3</v>
      </c>
      <c r="I38" s="61">
        <v>8.4510000000000005</v>
      </c>
      <c r="J38" s="62">
        <v>33778.28</v>
      </c>
      <c r="K38" s="62">
        <v>3.35</v>
      </c>
      <c r="L38" s="62">
        <v>3.35</v>
      </c>
      <c r="M38" s="63"/>
      <c r="N38" s="64"/>
      <c r="O38" s="64"/>
      <c r="P38" s="64"/>
    </row>
    <row r="39" spans="1:16" ht="15" customHeight="1" x14ac:dyDescent="0.2">
      <c r="A39" s="221" t="s">
        <v>940</v>
      </c>
      <c r="B39" s="222">
        <v>881</v>
      </c>
      <c r="C39" s="223">
        <v>1900060219544</v>
      </c>
      <c r="D39" s="224"/>
      <c r="E39" s="222"/>
      <c r="F39" s="223"/>
      <c r="G39" s="225" t="s">
        <v>940</v>
      </c>
      <c r="H39" s="226">
        <v>2</v>
      </c>
      <c r="I39" s="227">
        <v>3.0000000000000001E-3</v>
      </c>
      <c r="J39" s="228">
        <v>15384.08</v>
      </c>
      <c r="K39" s="228">
        <v>0.83</v>
      </c>
      <c r="L39" s="228">
        <v>0.83</v>
      </c>
      <c r="M39" s="229"/>
      <c r="N39" s="230"/>
      <c r="O39" s="230"/>
      <c r="P39" s="230"/>
    </row>
    <row r="40" spans="1:16" ht="54.95" customHeight="1" x14ac:dyDescent="0.2">
      <c r="A40" s="44" t="s">
        <v>941</v>
      </c>
      <c r="B40" s="93">
        <v>888</v>
      </c>
      <c r="C40" s="56" t="s">
        <v>1035</v>
      </c>
      <c r="D40" s="45"/>
      <c r="E40" s="93"/>
      <c r="F40" s="56"/>
      <c r="G40" s="57" t="s">
        <v>941</v>
      </c>
      <c r="H40" s="195">
        <v>4</v>
      </c>
      <c r="I40" s="61">
        <v>0</v>
      </c>
      <c r="J40" s="62">
        <v>148554.49</v>
      </c>
      <c r="K40" s="62">
        <v>1.26</v>
      </c>
      <c r="L40" s="62">
        <v>1.26</v>
      </c>
      <c r="M40" s="63"/>
      <c r="N40" s="64"/>
      <c r="O40" s="64"/>
      <c r="P40" s="64"/>
    </row>
    <row r="41" spans="1:16" ht="30" customHeight="1" x14ac:dyDescent="0.2">
      <c r="A41" s="44" t="s">
        <v>942</v>
      </c>
      <c r="B41" s="93">
        <v>838</v>
      </c>
      <c r="C41" s="56" t="s">
        <v>1036</v>
      </c>
      <c r="D41" s="45" t="s">
        <v>942</v>
      </c>
      <c r="E41" s="93">
        <v>691</v>
      </c>
      <c r="F41" s="56" t="s">
        <v>1037</v>
      </c>
      <c r="G41" s="57" t="s">
        <v>942</v>
      </c>
      <c r="H41" s="195">
        <v>4</v>
      </c>
      <c r="I41" s="61">
        <v>0.60499999999999998</v>
      </c>
      <c r="J41" s="62">
        <v>68256.94</v>
      </c>
      <c r="K41" s="62">
        <v>1.64</v>
      </c>
      <c r="L41" s="62">
        <v>1.64</v>
      </c>
      <c r="M41" s="63">
        <v>-0.58099999999999996</v>
      </c>
      <c r="N41" s="64">
        <v>4542.8599999999997</v>
      </c>
      <c r="O41" s="64">
        <v>0.05</v>
      </c>
      <c r="P41" s="64">
        <v>0.05</v>
      </c>
    </row>
    <row r="42" spans="1:16" ht="15" customHeight="1" x14ac:dyDescent="0.2">
      <c r="A42" s="44" t="s">
        <v>943</v>
      </c>
      <c r="B42" s="93">
        <v>884</v>
      </c>
      <c r="C42" s="56">
        <v>1900016424857</v>
      </c>
      <c r="D42" s="45" t="s">
        <v>943</v>
      </c>
      <c r="E42" s="93">
        <v>732</v>
      </c>
      <c r="F42" s="56">
        <v>1900060576611</v>
      </c>
      <c r="G42" s="57" t="s">
        <v>943</v>
      </c>
      <c r="H42" s="195">
        <v>2</v>
      </c>
      <c r="I42" s="61">
        <v>1.018</v>
      </c>
      <c r="J42" s="62">
        <v>16781.41</v>
      </c>
      <c r="K42" s="62">
        <v>3.04</v>
      </c>
      <c r="L42" s="62">
        <v>3.04</v>
      </c>
      <c r="M42" s="63">
        <v>-0.62</v>
      </c>
      <c r="N42" s="64">
        <v>2696.9</v>
      </c>
      <c r="O42" s="64">
        <v>0.05</v>
      </c>
      <c r="P42" s="64">
        <v>0.05</v>
      </c>
    </row>
    <row r="43" spans="1:16" ht="15" customHeight="1" x14ac:dyDescent="0.2">
      <c r="A43" s="44" t="s">
        <v>944</v>
      </c>
      <c r="B43" s="93">
        <v>839</v>
      </c>
      <c r="C43" s="56">
        <v>1900091206176</v>
      </c>
      <c r="D43" s="45" t="s">
        <v>944</v>
      </c>
      <c r="E43" s="93">
        <v>692</v>
      </c>
      <c r="F43" s="56">
        <v>1900091206194</v>
      </c>
      <c r="G43" s="57" t="s">
        <v>944</v>
      </c>
      <c r="H43" s="195">
        <v>2</v>
      </c>
      <c r="I43" s="61">
        <v>6.1719999999999997</v>
      </c>
      <c r="J43" s="62">
        <v>12523.88</v>
      </c>
      <c r="K43" s="62">
        <v>2.0499999999999998</v>
      </c>
      <c r="L43" s="62">
        <v>2.0499999999999998</v>
      </c>
      <c r="M43" s="63">
        <v>-6.1769999999999996</v>
      </c>
      <c r="N43" s="64">
        <v>54.31</v>
      </c>
      <c r="O43" s="64">
        <v>0.05</v>
      </c>
      <c r="P43" s="64">
        <v>0.05</v>
      </c>
    </row>
    <row r="44" spans="1:16" ht="15" customHeight="1" x14ac:dyDescent="0.2">
      <c r="A44" s="44" t="s">
        <v>945</v>
      </c>
      <c r="B44" s="93">
        <v>873</v>
      </c>
      <c r="C44" s="56">
        <v>1900091919588</v>
      </c>
      <c r="D44" s="45" t="s">
        <v>945</v>
      </c>
      <c r="E44" s="93">
        <v>780</v>
      </c>
      <c r="F44" s="56">
        <v>1900091919597</v>
      </c>
      <c r="G44" s="57" t="s">
        <v>945</v>
      </c>
      <c r="H44" s="195"/>
      <c r="I44" s="61">
        <v>3.1059999999999999</v>
      </c>
      <c r="J44" s="62">
        <v>15.34</v>
      </c>
      <c r="K44" s="62">
        <v>0.97</v>
      </c>
      <c r="L44" s="62">
        <v>0.97</v>
      </c>
      <c r="M44" s="63">
        <v>-2.9809999999999999</v>
      </c>
      <c r="N44" s="64">
        <v>430.47</v>
      </c>
      <c r="O44" s="64">
        <v>0.05</v>
      </c>
      <c r="P44" s="64">
        <v>0.05</v>
      </c>
    </row>
    <row r="45" spans="1:16" ht="15" customHeight="1" x14ac:dyDescent="0.2">
      <c r="A45" s="44" t="s">
        <v>946</v>
      </c>
      <c r="B45" s="93">
        <v>809</v>
      </c>
      <c r="C45" s="56">
        <v>1900091216963</v>
      </c>
      <c r="D45" s="45" t="s">
        <v>946</v>
      </c>
      <c r="E45" s="93">
        <v>741</v>
      </c>
      <c r="F45" s="56">
        <v>1900091216972</v>
      </c>
      <c r="G45" s="57" t="s">
        <v>946</v>
      </c>
      <c r="H45" s="195"/>
      <c r="I45" s="61">
        <v>2.2080000000000002</v>
      </c>
      <c r="J45" s="62">
        <v>14.27</v>
      </c>
      <c r="K45" s="62">
        <v>3.4</v>
      </c>
      <c r="L45" s="62">
        <v>3.4</v>
      </c>
      <c r="M45" s="63">
        <v>0</v>
      </c>
      <c r="N45" s="64">
        <v>1455.11</v>
      </c>
      <c r="O45" s="64">
        <v>0.05</v>
      </c>
      <c r="P45" s="64">
        <v>0.05</v>
      </c>
    </row>
    <row r="46" spans="1:16" ht="15" customHeight="1" x14ac:dyDescent="0.2">
      <c r="A46" s="44" t="s">
        <v>947</v>
      </c>
      <c r="B46" s="93">
        <v>840</v>
      </c>
      <c r="C46" s="56">
        <v>1900091482588</v>
      </c>
      <c r="D46" s="45" t="s">
        <v>947</v>
      </c>
      <c r="E46" s="93">
        <v>693</v>
      </c>
      <c r="F46" s="56">
        <v>1900091482597</v>
      </c>
      <c r="G46" s="57" t="s">
        <v>947</v>
      </c>
      <c r="H46" s="195"/>
      <c r="I46" s="61">
        <v>2.5999999999999999E-2</v>
      </c>
      <c r="J46" s="62">
        <v>518.30999999999995</v>
      </c>
      <c r="K46" s="62">
        <v>1.2</v>
      </c>
      <c r="L46" s="62">
        <v>1.2</v>
      </c>
      <c r="M46" s="63">
        <v>-0.45200000000000001</v>
      </c>
      <c r="N46" s="64">
        <v>3682.76</v>
      </c>
      <c r="O46" s="64">
        <v>0.05</v>
      </c>
      <c r="P46" s="64">
        <v>0.05</v>
      </c>
    </row>
    <row r="47" spans="1:16" ht="15" customHeight="1" x14ac:dyDescent="0.2">
      <c r="A47" s="44" t="s">
        <v>948</v>
      </c>
      <c r="B47" s="93">
        <v>841</v>
      </c>
      <c r="C47" s="56">
        <v>1900091632775</v>
      </c>
      <c r="D47" s="45" t="s">
        <v>948</v>
      </c>
      <c r="E47" s="93">
        <v>694</v>
      </c>
      <c r="F47" s="56">
        <v>1900091632784</v>
      </c>
      <c r="G47" s="57" t="s">
        <v>948</v>
      </c>
      <c r="H47" s="195"/>
      <c r="I47" s="61">
        <v>0.06</v>
      </c>
      <c r="J47" s="62">
        <v>719.03</v>
      </c>
      <c r="K47" s="62">
        <v>0.98</v>
      </c>
      <c r="L47" s="62">
        <v>0.98</v>
      </c>
      <c r="M47" s="63">
        <v>-0.129</v>
      </c>
      <c r="N47" s="64">
        <v>719.03</v>
      </c>
      <c r="O47" s="64">
        <v>0.05</v>
      </c>
      <c r="P47" s="64">
        <v>0.05</v>
      </c>
    </row>
    <row r="48" spans="1:16" ht="15" customHeight="1" x14ac:dyDescent="0.2">
      <c r="A48" s="44" t="s">
        <v>949</v>
      </c>
      <c r="B48" s="93">
        <v>890</v>
      </c>
      <c r="C48" s="56">
        <v>1900091343778</v>
      </c>
      <c r="D48" s="45" t="s">
        <v>949</v>
      </c>
      <c r="E48" s="93">
        <v>713</v>
      </c>
      <c r="F48" s="56">
        <v>1900091343787</v>
      </c>
      <c r="G48" s="57" t="s">
        <v>949</v>
      </c>
      <c r="H48" s="195"/>
      <c r="I48" s="61">
        <v>2.843</v>
      </c>
      <c r="J48" s="62">
        <v>12.71</v>
      </c>
      <c r="K48" s="62">
        <v>2.66</v>
      </c>
      <c r="L48" s="62">
        <v>2.66</v>
      </c>
      <c r="M48" s="63">
        <v>0</v>
      </c>
      <c r="N48" s="64">
        <v>1271.45</v>
      </c>
      <c r="O48" s="64">
        <v>0.05</v>
      </c>
      <c r="P48" s="64">
        <v>0.05</v>
      </c>
    </row>
    <row r="49" spans="1:16" ht="15" customHeight="1" x14ac:dyDescent="0.2">
      <c r="A49" s="44" t="s">
        <v>950</v>
      </c>
      <c r="B49" s="93">
        <v>830</v>
      </c>
      <c r="C49" s="56">
        <v>1900091463646</v>
      </c>
      <c r="D49" s="45" t="s">
        <v>950</v>
      </c>
      <c r="E49" s="93">
        <v>712</v>
      </c>
      <c r="F49" s="56">
        <v>1900091463655</v>
      </c>
      <c r="G49" s="57" t="s">
        <v>950</v>
      </c>
      <c r="H49" s="195"/>
      <c r="I49" s="61">
        <v>2.835</v>
      </c>
      <c r="J49" s="62">
        <v>9.86</v>
      </c>
      <c r="K49" s="62">
        <v>2.96</v>
      </c>
      <c r="L49" s="62">
        <v>2.96</v>
      </c>
      <c r="M49" s="63">
        <v>0</v>
      </c>
      <c r="N49" s="64">
        <v>828.5</v>
      </c>
      <c r="O49" s="64">
        <v>0.05</v>
      </c>
      <c r="P49" s="64">
        <v>0.05</v>
      </c>
    </row>
    <row r="50" spans="1:16" ht="15" customHeight="1" x14ac:dyDescent="0.2">
      <c r="A50" s="44" t="s">
        <v>951</v>
      </c>
      <c r="B50" s="93">
        <v>891</v>
      </c>
      <c r="C50" s="56">
        <v>1900091395508</v>
      </c>
      <c r="D50" s="45" t="s">
        <v>951</v>
      </c>
      <c r="E50" s="93">
        <v>705</v>
      </c>
      <c r="F50" s="56">
        <v>1900091395517</v>
      </c>
      <c r="G50" s="57" t="s">
        <v>951</v>
      </c>
      <c r="H50" s="195"/>
      <c r="I50" s="61">
        <v>0.08</v>
      </c>
      <c r="J50" s="62">
        <v>6.94</v>
      </c>
      <c r="K50" s="62">
        <v>2.75</v>
      </c>
      <c r="L50" s="62">
        <v>2.75</v>
      </c>
      <c r="M50" s="63">
        <v>0</v>
      </c>
      <c r="N50" s="64">
        <v>1387.95</v>
      </c>
      <c r="O50" s="64">
        <v>0.05</v>
      </c>
      <c r="P50" s="64">
        <v>0.05</v>
      </c>
    </row>
    <row r="51" spans="1:16" ht="15" customHeight="1" x14ac:dyDescent="0.2">
      <c r="A51" s="44" t="s">
        <v>952</v>
      </c>
      <c r="B51" s="93">
        <v>842</v>
      </c>
      <c r="C51" s="56">
        <v>1900091566810</v>
      </c>
      <c r="D51" s="45" t="s">
        <v>952</v>
      </c>
      <c r="E51" s="93">
        <v>695</v>
      </c>
      <c r="F51" s="56">
        <v>1900091566820</v>
      </c>
      <c r="G51" s="57" t="s">
        <v>952</v>
      </c>
      <c r="H51" s="195"/>
      <c r="I51" s="61">
        <v>0.129</v>
      </c>
      <c r="J51" s="62">
        <v>507.07</v>
      </c>
      <c r="K51" s="62">
        <v>1.18</v>
      </c>
      <c r="L51" s="62">
        <v>1.18</v>
      </c>
      <c r="M51" s="63">
        <v>-0.47299999999999998</v>
      </c>
      <c r="N51" s="64">
        <v>507.07</v>
      </c>
      <c r="O51" s="64">
        <v>0.05</v>
      </c>
      <c r="P51" s="64">
        <v>0.05</v>
      </c>
    </row>
    <row r="52" spans="1:16" ht="15" customHeight="1" x14ac:dyDescent="0.2">
      <c r="A52" s="44" t="s">
        <v>953</v>
      </c>
      <c r="B52" s="93">
        <v>843</v>
      </c>
      <c r="C52" s="56">
        <v>1900091523116</v>
      </c>
      <c r="D52" s="45" t="s">
        <v>953</v>
      </c>
      <c r="E52" s="93">
        <v>696</v>
      </c>
      <c r="F52" s="56">
        <v>1900091523125</v>
      </c>
      <c r="G52" s="57" t="s">
        <v>953</v>
      </c>
      <c r="H52" s="195"/>
      <c r="I52" s="61">
        <v>2E-3</v>
      </c>
      <c r="J52" s="62">
        <v>44.43</v>
      </c>
      <c r="K52" s="62">
        <v>1.19</v>
      </c>
      <c r="L52" s="62">
        <v>1.19</v>
      </c>
      <c r="M52" s="63">
        <v>-0.192</v>
      </c>
      <c r="N52" s="64">
        <v>947.83</v>
      </c>
      <c r="O52" s="64">
        <v>0.05</v>
      </c>
      <c r="P52" s="64">
        <v>0.05</v>
      </c>
    </row>
    <row r="53" spans="1:16" ht="30" customHeight="1" x14ac:dyDescent="0.2">
      <c r="A53" s="44" t="s">
        <v>954</v>
      </c>
      <c r="B53" s="93">
        <v>871</v>
      </c>
      <c r="C53" s="56" t="s">
        <v>1038</v>
      </c>
      <c r="D53" s="45" t="s">
        <v>954</v>
      </c>
      <c r="E53" s="93">
        <v>726</v>
      </c>
      <c r="F53" s="56" t="s">
        <v>1039</v>
      </c>
      <c r="G53" s="57" t="s">
        <v>954</v>
      </c>
      <c r="H53" s="195"/>
      <c r="I53" s="61">
        <v>0.17699999999999999</v>
      </c>
      <c r="J53" s="62">
        <v>33.549999999999997</v>
      </c>
      <c r="K53" s="62">
        <v>1.49</v>
      </c>
      <c r="L53" s="62">
        <v>1.49</v>
      </c>
      <c r="M53" s="63"/>
      <c r="N53" s="64"/>
      <c r="O53" s="64"/>
      <c r="P53" s="64"/>
    </row>
    <row r="54" spans="1:16" ht="15" customHeight="1" x14ac:dyDescent="0.2">
      <c r="A54" s="44" t="s">
        <v>955</v>
      </c>
      <c r="B54" s="93">
        <v>802</v>
      </c>
      <c r="C54" s="56">
        <v>1900090834409</v>
      </c>
      <c r="D54" s="45" t="s">
        <v>955</v>
      </c>
      <c r="E54" s="93">
        <v>738</v>
      </c>
      <c r="F54" s="56">
        <v>1900090834418</v>
      </c>
      <c r="G54" s="57" t="s">
        <v>955</v>
      </c>
      <c r="H54" s="195">
        <v>2</v>
      </c>
      <c r="I54" s="61">
        <v>1.272</v>
      </c>
      <c r="J54" s="62">
        <v>14740.94</v>
      </c>
      <c r="K54" s="62">
        <v>5.13</v>
      </c>
      <c r="L54" s="62">
        <v>5.13</v>
      </c>
      <c r="M54" s="63">
        <v>-6.1529999999999996</v>
      </c>
      <c r="N54" s="64">
        <v>7595.43</v>
      </c>
      <c r="O54" s="64">
        <v>0.05</v>
      </c>
      <c r="P54" s="64">
        <v>0.05</v>
      </c>
    </row>
    <row r="55" spans="1:16" ht="15" customHeight="1" x14ac:dyDescent="0.2">
      <c r="A55" s="44" t="s">
        <v>956</v>
      </c>
      <c r="B55" s="93"/>
      <c r="C55" s="56" t="s">
        <v>1017</v>
      </c>
      <c r="D55" s="45" t="s">
        <v>956</v>
      </c>
      <c r="E55" s="93"/>
      <c r="F55" s="56" t="s">
        <v>1023</v>
      </c>
      <c r="G55" s="57" t="s">
        <v>956</v>
      </c>
      <c r="H55" s="195"/>
      <c r="I55" s="61">
        <v>0.76500000000000001</v>
      </c>
      <c r="J55" s="62">
        <v>491.1</v>
      </c>
      <c r="K55" s="62">
        <v>1.1200000000000001</v>
      </c>
      <c r="L55" s="62">
        <v>1.1200000000000001</v>
      </c>
      <c r="M55" s="63">
        <v>-0.97499999999999998</v>
      </c>
      <c r="N55" s="64">
        <v>491.1</v>
      </c>
      <c r="O55" s="64">
        <v>0.05</v>
      </c>
      <c r="P55" s="64">
        <v>0.05</v>
      </c>
    </row>
    <row r="56" spans="1:16" ht="15" customHeight="1" x14ac:dyDescent="0.2">
      <c r="A56" s="44" t="s">
        <v>957</v>
      </c>
      <c r="B56" s="93">
        <v>810</v>
      </c>
      <c r="C56" s="56">
        <v>1900091199350</v>
      </c>
      <c r="D56" s="45" t="s">
        <v>957</v>
      </c>
      <c r="E56" s="93">
        <v>742</v>
      </c>
      <c r="F56" s="56">
        <v>1900091199379</v>
      </c>
      <c r="G56" s="57" t="s">
        <v>957</v>
      </c>
      <c r="H56" s="195"/>
      <c r="I56" s="61">
        <v>0</v>
      </c>
      <c r="J56" s="62">
        <v>19.2</v>
      </c>
      <c r="K56" s="62">
        <v>0.94</v>
      </c>
      <c r="L56" s="62">
        <v>0.94</v>
      </c>
      <c r="M56" s="63">
        <v>0</v>
      </c>
      <c r="N56" s="64">
        <v>426.61</v>
      </c>
      <c r="O56" s="64">
        <v>0.05</v>
      </c>
      <c r="P56" s="64">
        <v>0.05</v>
      </c>
    </row>
    <row r="57" spans="1:16" ht="15" customHeight="1" x14ac:dyDescent="0.2">
      <c r="A57" s="44" t="s">
        <v>958</v>
      </c>
      <c r="B57" s="93">
        <v>893</v>
      </c>
      <c r="C57" s="56">
        <v>1900091353298</v>
      </c>
      <c r="D57" s="45" t="s">
        <v>958</v>
      </c>
      <c r="E57" s="93">
        <v>706</v>
      </c>
      <c r="F57" s="56">
        <v>1900091353303</v>
      </c>
      <c r="G57" s="57" t="s">
        <v>958</v>
      </c>
      <c r="H57" s="195"/>
      <c r="I57" s="61">
        <v>4.4630000000000001</v>
      </c>
      <c r="J57" s="62">
        <v>1.24</v>
      </c>
      <c r="K57" s="62">
        <v>5.3</v>
      </c>
      <c r="L57" s="62">
        <v>5.3</v>
      </c>
      <c r="M57" s="63">
        <v>0</v>
      </c>
      <c r="N57" s="64">
        <v>1011.16</v>
      </c>
      <c r="O57" s="64">
        <v>0.05</v>
      </c>
      <c r="P57" s="64">
        <v>0.05</v>
      </c>
    </row>
    <row r="58" spans="1:16" ht="15" customHeight="1" x14ac:dyDescent="0.2">
      <c r="A58" s="44" t="s">
        <v>959</v>
      </c>
      <c r="B58" s="93">
        <v>894</v>
      </c>
      <c r="C58" s="56">
        <v>1900091343750</v>
      </c>
      <c r="D58" s="45" t="s">
        <v>959</v>
      </c>
      <c r="E58" s="93">
        <v>716</v>
      </c>
      <c r="F58" s="56">
        <v>1900091343769</v>
      </c>
      <c r="G58" s="57" t="s">
        <v>959</v>
      </c>
      <c r="H58" s="195"/>
      <c r="I58" s="61">
        <v>1.337</v>
      </c>
      <c r="J58" s="62">
        <v>13.16</v>
      </c>
      <c r="K58" s="62">
        <v>3.43</v>
      </c>
      <c r="L58" s="62">
        <v>3.43</v>
      </c>
      <c r="M58" s="63">
        <v>0</v>
      </c>
      <c r="N58" s="64">
        <v>1316.3</v>
      </c>
      <c r="O58" s="64">
        <v>0.05</v>
      </c>
      <c r="P58" s="64">
        <v>0.05</v>
      </c>
    </row>
    <row r="59" spans="1:16" ht="15" customHeight="1" x14ac:dyDescent="0.2">
      <c r="A59" s="44" t="s">
        <v>960</v>
      </c>
      <c r="B59" s="93"/>
      <c r="C59" s="56" t="s">
        <v>1018</v>
      </c>
      <c r="D59" s="45" t="s">
        <v>960</v>
      </c>
      <c r="E59" s="93"/>
      <c r="F59" s="56" t="s">
        <v>1024</v>
      </c>
      <c r="G59" s="57" t="s">
        <v>960</v>
      </c>
      <c r="H59" s="195"/>
      <c r="I59" s="61">
        <v>1.6E-2</v>
      </c>
      <c r="J59" s="62">
        <v>163.68</v>
      </c>
      <c r="K59" s="62">
        <v>0.94</v>
      </c>
      <c r="L59" s="62">
        <v>0.94</v>
      </c>
      <c r="M59" s="63">
        <v>-7.0000000000000001E-3</v>
      </c>
      <c r="N59" s="64">
        <v>436.47</v>
      </c>
      <c r="O59" s="64">
        <v>0.05</v>
      </c>
      <c r="P59" s="64">
        <v>0.05</v>
      </c>
    </row>
    <row r="60" spans="1:16" ht="15" customHeight="1" x14ac:dyDescent="0.2">
      <c r="A60" s="44" t="s">
        <v>961</v>
      </c>
      <c r="B60" s="93"/>
      <c r="C60" s="56" t="s">
        <v>1026</v>
      </c>
      <c r="D60" s="45" t="s">
        <v>961</v>
      </c>
      <c r="E60" s="93"/>
      <c r="F60" s="56" t="s">
        <v>1026</v>
      </c>
      <c r="G60" s="57" t="s">
        <v>961</v>
      </c>
      <c r="H60" s="195"/>
      <c r="I60" s="61">
        <v>1E-3</v>
      </c>
      <c r="J60" s="62">
        <v>49.61</v>
      </c>
      <c r="K60" s="62">
        <v>0.56000000000000005</v>
      </c>
      <c r="L60" s="62">
        <v>0.56000000000000005</v>
      </c>
      <c r="M60" s="63">
        <v>-3.2000000000000001E-2</v>
      </c>
      <c r="N60" s="64">
        <v>49.61</v>
      </c>
      <c r="O60" s="64">
        <v>0.05</v>
      </c>
      <c r="P60" s="64">
        <v>0.05</v>
      </c>
    </row>
    <row r="61" spans="1:16" ht="15" customHeight="1" x14ac:dyDescent="0.2">
      <c r="A61" s="221" t="s">
        <v>962</v>
      </c>
      <c r="B61" s="222">
        <v>836</v>
      </c>
      <c r="C61" s="223">
        <v>1900091057568</v>
      </c>
      <c r="D61" s="224" t="s">
        <v>962</v>
      </c>
      <c r="E61" s="222">
        <v>767</v>
      </c>
      <c r="F61" s="223">
        <v>1900091057559</v>
      </c>
      <c r="G61" s="225" t="s">
        <v>962</v>
      </c>
      <c r="H61" s="226">
        <v>1</v>
      </c>
      <c r="I61" s="227">
        <v>3.0000000000000001E-3</v>
      </c>
      <c r="J61" s="228">
        <v>2729.55</v>
      </c>
      <c r="K61" s="228">
        <v>0.8</v>
      </c>
      <c r="L61" s="228">
        <v>0.8</v>
      </c>
      <c r="M61" s="229">
        <v>-3.0000000000000001E-3</v>
      </c>
      <c r="N61" s="230">
        <v>3058.42</v>
      </c>
      <c r="O61" s="230">
        <v>0.05</v>
      </c>
      <c r="P61" s="230">
        <v>0.05</v>
      </c>
    </row>
    <row r="62" spans="1:16" ht="15" customHeight="1" x14ac:dyDescent="0.2">
      <c r="A62" s="221" t="s">
        <v>963</v>
      </c>
      <c r="B62" s="222">
        <v>804</v>
      </c>
      <c r="C62" s="223">
        <v>1900091637072</v>
      </c>
      <c r="D62" s="224" t="s">
        <v>963</v>
      </c>
      <c r="E62" s="222">
        <v>704</v>
      </c>
      <c r="F62" s="223">
        <v>1900091637081</v>
      </c>
      <c r="G62" s="225" t="s">
        <v>963</v>
      </c>
      <c r="H62" s="226">
        <v>3</v>
      </c>
      <c r="I62" s="227">
        <v>3.0000000000000001E-3</v>
      </c>
      <c r="J62" s="228">
        <v>34280.94</v>
      </c>
      <c r="K62" s="228">
        <v>0.78</v>
      </c>
      <c r="L62" s="228">
        <v>0.78</v>
      </c>
      <c r="M62" s="229">
        <v>-3.0000000000000001E-3</v>
      </c>
      <c r="N62" s="230">
        <v>1867.78</v>
      </c>
      <c r="O62" s="230">
        <v>0.05</v>
      </c>
      <c r="P62" s="230">
        <v>0.05</v>
      </c>
    </row>
    <row r="63" spans="1:16" ht="15" customHeight="1" x14ac:dyDescent="0.2">
      <c r="A63" s="44" t="s">
        <v>964</v>
      </c>
      <c r="B63" s="93">
        <v>895</v>
      </c>
      <c r="C63" s="56">
        <v>1900091361962</v>
      </c>
      <c r="D63" s="45" t="s">
        <v>964</v>
      </c>
      <c r="E63" s="93">
        <v>707</v>
      </c>
      <c r="F63" s="56">
        <v>1900091361971</v>
      </c>
      <c r="G63" s="57" t="s">
        <v>964</v>
      </c>
      <c r="H63" s="195"/>
      <c r="I63" s="61">
        <v>0.33300000000000002</v>
      </c>
      <c r="J63" s="62">
        <v>16.2</v>
      </c>
      <c r="K63" s="62">
        <v>1.21</v>
      </c>
      <c r="L63" s="62">
        <v>1.21</v>
      </c>
      <c r="M63" s="63">
        <v>0</v>
      </c>
      <c r="N63" s="64">
        <v>925.74</v>
      </c>
      <c r="O63" s="64">
        <v>0.05</v>
      </c>
      <c r="P63" s="64">
        <v>0.05</v>
      </c>
    </row>
    <row r="64" spans="1:16" ht="15" customHeight="1" x14ac:dyDescent="0.2">
      <c r="A64" s="44" t="s">
        <v>965</v>
      </c>
      <c r="B64" s="93">
        <v>811</v>
      </c>
      <c r="C64" s="56">
        <v>1900091200388</v>
      </c>
      <c r="D64" s="45" t="s">
        <v>965</v>
      </c>
      <c r="E64" s="93">
        <v>743</v>
      </c>
      <c r="F64" s="56">
        <v>1900091200397</v>
      </c>
      <c r="G64" s="57" t="s">
        <v>965</v>
      </c>
      <c r="H64" s="195"/>
      <c r="I64" s="61">
        <v>0</v>
      </c>
      <c r="J64" s="62">
        <v>26.36</v>
      </c>
      <c r="K64" s="62">
        <v>1.58</v>
      </c>
      <c r="L64" s="62">
        <v>1.58</v>
      </c>
      <c r="M64" s="63">
        <v>0</v>
      </c>
      <c r="N64" s="64">
        <v>1318.2</v>
      </c>
      <c r="O64" s="64">
        <v>0.05</v>
      </c>
      <c r="P64" s="64">
        <v>0.05</v>
      </c>
    </row>
    <row r="65" spans="1:16" ht="15" customHeight="1" x14ac:dyDescent="0.2">
      <c r="A65" s="44" t="s">
        <v>966</v>
      </c>
      <c r="B65" s="93">
        <v>907</v>
      </c>
      <c r="C65" s="56">
        <v>1900092421061</v>
      </c>
      <c r="D65" s="45" t="s">
        <v>966</v>
      </c>
      <c r="E65" s="93">
        <v>768</v>
      </c>
      <c r="F65" s="56">
        <v>1900092421113</v>
      </c>
      <c r="G65" s="57" t="s">
        <v>966</v>
      </c>
      <c r="H65" s="195"/>
      <c r="I65" s="61">
        <v>0.89300000000000002</v>
      </c>
      <c r="J65" s="62">
        <v>385.49</v>
      </c>
      <c r="K65" s="62">
        <v>1.23</v>
      </c>
      <c r="L65" s="62">
        <v>1.23</v>
      </c>
      <c r="M65" s="63">
        <v>-1.2130000000000001</v>
      </c>
      <c r="N65" s="64">
        <v>550.70000000000005</v>
      </c>
      <c r="O65" s="64">
        <v>0.05</v>
      </c>
      <c r="P65" s="64">
        <v>0.05</v>
      </c>
    </row>
    <row r="66" spans="1:16" ht="30" customHeight="1" x14ac:dyDescent="0.2">
      <c r="A66" s="44" t="s">
        <v>967</v>
      </c>
      <c r="B66" s="93">
        <v>844</v>
      </c>
      <c r="C66" s="56" t="s">
        <v>1040</v>
      </c>
      <c r="D66" s="45" t="s">
        <v>967</v>
      </c>
      <c r="E66" s="93">
        <v>697</v>
      </c>
      <c r="F66" s="56" t="s">
        <v>1041</v>
      </c>
      <c r="G66" s="57" t="s">
        <v>967</v>
      </c>
      <c r="H66" s="195"/>
      <c r="I66" s="61">
        <v>5.3999999999999999E-2</v>
      </c>
      <c r="J66" s="62">
        <v>609.26</v>
      </c>
      <c r="K66" s="62">
        <v>2.2999999999999998</v>
      </c>
      <c r="L66" s="62">
        <v>2.2999999999999998</v>
      </c>
      <c r="M66" s="63">
        <v>-2.0449999999999999</v>
      </c>
      <c r="N66" s="64">
        <v>609.26</v>
      </c>
      <c r="O66" s="64">
        <v>0.05</v>
      </c>
      <c r="P66" s="64">
        <v>0.05</v>
      </c>
    </row>
    <row r="67" spans="1:16" ht="15" customHeight="1" x14ac:dyDescent="0.2">
      <c r="A67" s="44" t="s">
        <v>968</v>
      </c>
      <c r="B67" s="93">
        <v>875</v>
      </c>
      <c r="C67" s="56">
        <v>1900060225185</v>
      </c>
      <c r="D67" s="45" t="s">
        <v>968</v>
      </c>
      <c r="E67" s="93">
        <v>727</v>
      </c>
      <c r="F67" s="56">
        <v>1900060225194</v>
      </c>
      <c r="G67" s="57" t="s">
        <v>968</v>
      </c>
      <c r="H67" s="195">
        <v>4</v>
      </c>
      <c r="I67" s="61">
        <v>6.5000000000000002E-2</v>
      </c>
      <c r="J67" s="62">
        <v>62870.25</v>
      </c>
      <c r="K67" s="62">
        <v>0.95</v>
      </c>
      <c r="L67" s="62">
        <v>0.95</v>
      </c>
      <c r="M67" s="63">
        <v>-8.5000000000000006E-2</v>
      </c>
      <c r="N67" s="64">
        <v>351.99</v>
      </c>
      <c r="O67" s="64">
        <v>0.05</v>
      </c>
      <c r="P67" s="64">
        <v>0.05</v>
      </c>
    </row>
    <row r="68" spans="1:16" ht="15" customHeight="1" x14ac:dyDescent="0.2">
      <c r="A68" s="44" t="s">
        <v>969</v>
      </c>
      <c r="B68" s="93">
        <v>831</v>
      </c>
      <c r="C68" s="56">
        <v>1900091338040</v>
      </c>
      <c r="D68" s="45" t="s">
        <v>969</v>
      </c>
      <c r="E68" s="93">
        <v>708</v>
      </c>
      <c r="F68" s="56">
        <v>1900091338059</v>
      </c>
      <c r="G68" s="57" t="s">
        <v>969</v>
      </c>
      <c r="H68" s="195"/>
      <c r="I68" s="61">
        <v>1.6220000000000001</v>
      </c>
      <c r="J68" s="62">
        <v>23</v>
      </c>
      <c r="K68" s="62">
        <v>1.78</v>
      </c>
      <c r="L68" s="62">
        <v>1.78</v>
      </c>
      <c r="M68" s="63">
        <v>0</v>
      </c>
      <c r="N68" s="64">
        <v>2299.9299999999998</v>
      </c>
      <c r="O68" s="64">
        <v>0.05</v>
      </c>
      <c r="P68" s="64">
        <v>0.05</v>
      </c>
    </row>
    <row r="69" spans="1:16" ht="15" customHeight="1" x14ac:dyDescent="0.2">
      <c r="A69" s="44" t="s">
        <v>970</v>
      </c>
      <c r="B69" s="93">
        <v>812</v>
      </c>
      <c r="C69" s="56">
        <v>1900091217043</v>
      </c>
      <c r="D69" s="45" t="s">
        <v>970</v>
      </c>
      <c r="E69" s="93">
        <v>744</v>
      </c>
      <c r="F69" s="56">
        <v>1900091217052</v>
      </c>
      <c r="G69" s="57" t="s">
        <v>970</v>
      </c>
      <c r="H69" s="195"/>
      <c r="I69" s="61">
        <v>4.3499999999999996</v>
      </c>
      <c r="J69" s="62">
        <v>2.62</v>
      </c>
      <c r="K69" s="62">
        <v>3.12</v>
      </c>
      <c r="L69" s="62">
        <v>3.12</v>
      </c>
      <c r="M69" s="63">
        <v>0</v>
      </c>
      <c r="N69" s="64">
        <v>989.65</v>
      </c>
      <c r="O69" s="64">
        <v>0.05</v>
      </c>
      <c r="P69" s="64">
        <v>0.05</v>
      </c>
    </row>
    <row r="70" spans="1:16" ht="30" customHeight="1" x14ac:dyDescent="0.2">
      <c r="A70" s="44" t="s">
        <v>971</v>
      </c>
      <c r="B70" s="93">
        <v>876</v>
      </c>
      <c r="C70" s="56" t="s">
        <v>1042</v>
      </c>
      <c r="D70" s="45" t="s">
        <v>971</v>
      </c>
      <c r="E70" s="93">
        <v>728</v>
      </c>
      <c r="F70" s="56" t="s">
        <v>1043</v>
      </c>
      <c r="G70" s="57" t="s">
        <v>971</v>
      </c>
      <c r="H70" s="195"/>
      <c r="I70" s="61">
        <v>5.6369999999999996</v>
      </c>
      <c r="J70" s="62">
        <v>3</v>
      </c>
      <c r="K70" s="62">
        <v>0.93</v>
      </c>
      <c r="L70" s="62">
        <v>0.93</v>
      </c>
      <c r="M70" s="63">
        <v>-3.9860000000000002</v>
      </c>
      <c r="N70" s="64">
        <v>119.94</v>
      </c>
      <c r="O70" s="64">
        <v>0.05</v>
      </c>
      <c r="P70" s="64">
        <v>0.05</v>
      </c>
    </row>
    <row r="71" spans="1:16" ht="15" customHeight="1" x14ac:dyDescent="0.2">
      <c r="A71" s="44" t="s">
        <v>972</v>
      </c>
      <c r="B71" s="93">
        <v>813</v>
      </c>
      <c r="C71" s="56">
        <v>1900091217070</v>
      </c>
      <c r="D71" s="45" t="s">
        <v>972</v>
      </c>
      <c r="E71" s="93">
        <v>745</v>
      </c>
      <c r="F71" s="56">
        <v>1900091217080</v>
      </c>
      <c r="G71" s="57" t="s">
        <v>972</v>
      </c>
      <c r="H71" s="195"/>
      <c r="I71" s="61">
        <v>0</v>
      </c>
      <c r="J71" s="62">
        <v>14.93</v>
      </c>
      <c r="K71" s="62">
        <v>1.3</v>
      </c>
      <c r="L71" s="62">
        <v>1.3</v>
      </c>
      <c r="M71" s="63">
        <v>0</v>
      </c>
      <c r="N71" s="64">
        <v>1203.5999999999999</v>
      </c>
      <c r="O71" s="64">
        <v>0.05</v>
      </c>
      <c r="P71" s="64">
        <v>0.05</v>
      </c>
    </row>
    <row r="72" spans="1:16" ht="15" customHeight="1" x14ac:dyDescent="0.2">
      <c r="A72" s="44" t="s">
        <v>973</v>
      </c>
      <c r="B72" s="93">
        <v>824</v>
      </c>
      <c r="C72" s="56">
        <v>1900091200068</v>
      </c>
      <c r="D72" s="45" t="s">
        <v>973</v>
      </c>
      <c r="E72" s="93">
        <v>701</v>
      </c>
      <c r="F72" s="56">
        <v>1900091200077</v>
      </c>
      <c r="G72" s="57" t="s">
        <v>973</v>
      </c>
      <c r="H72" s="195"/>
      <c r="I72" s="61">
        <v>0</v>
      </c>
      <c r="J72" s="62">
        <v>20.23</v>
      </c>
      <c r="K72" s="62">
        <v>4.58</v>
      </c>
      <c r="L72" s="62">
        <v>4.58</v>
      </c>
      <c r="M72" s="63">
        <v>0</v>
      </c>
      <c r="N72" s="64">
        <v>2629.84</v>
      </c>
      <c r="O72" s="64">
        <v>0.05</v>
      </c>
      <c r="P72" s="64">
        <v>0.05</v>
      </c>
    </row>
    <row r="73" spans="1:16" ht="15" customHeight="1" x14ac:dyDescent="0.2">
      <c r="A73" s="44" t="s">
        <v>974</v>
      </c>
      <c r="B73" s="93">
        <v>814</v>
      </c>
      <c r="C73" s="56">
        <v>1900091199519</v>
      </c>
      <c r="D73" s="45" t="s">
        <v>974</v>
      </c>
      <c r="E73" s="93">
        <v>746</v>
      </c>
      <c r="F73" s="56">
        <v>1900091199528</v>
      </c>
      <c r="G73" s="57" t="s">
        <v>974</v>
      </c>
      <c r="H73" s="195">
        <v>1</v>
      </c>
      <c r="I73" s="61">
        <v>0</v>
      </c>
      <c r="J73" s="62">
        <v>2542.71</v>
      </c>
      <c r="K73" s="62">
        <v>0.81</v>
      </c>
      <c r="L73" s="62">
        <v>0.81</v>
      </c>
      <c r="M73" s="63">
        <v>0</v>
      </c>
      <c r="N73" s="64">
        <v>434.05</v>
      </c>
      <c r="O73" s="64">
        <v>0.05</v>
      </c>
      <c r="P73" s="64">
        <v>0.05</v>
      </c>
    </row>
    <row r="74" spans="1:16" ht="15" customHeight="1" x14ac:dyDescent="0.2">
      <c r="A74" s="44" t="s">
        <v>975</v>
      </c>
      <c r="B74" s="93">
        <v>877</v>
      </c>
      <c r="C74" s="56">
        <v>1900070122273</v>
      </c>
      <c r="D74" s="45" t="s">
        <v>975</v>
      </c>
      <c r="E74" s="93">
        <v>722</v>
      </c>
      <c r="F74" s="56">
        <v>1900070122343</v>
      </c>
      <c r="G74" s="57" t="s">
        <v>975</v>
      </c>
      <c r="H74" s="195">
        <v>1</v>
      </c>
      <c r="I74" s="61">
        <v>0</v>
      </c>
      <c r="J74" s="62">
        <v>2552.83</v>
      </c>
      <c r="K74" s="62">
        <v>0.82</v>
      </c>
      <c r="L74" s="62">
        <v>0.82</v>
      </c>
      <c r="M74" s="63"/>
      <c r="N74" s="64"/>
      <c r="O74" s="64"/>
      <c r="P74" s="64"/>
    </row>
    <row r="75" spans="1:16" ht="15" customHeight="1" x14ac:dyDescent="0.2">
      <c r="A75" s="44" t="s">
        <v>976</v>
      </c>
      <c r="B75" s="93">
        <v>846</v>
      </c>
      <c r="C75" s="56">
        <v>1900091669720</v>
      </c>
      <c r="D75" s="45" t="s">
        <v>976</v>
      </c>
      <c r="E75" s="93">
        <v>699</v>
      </c>
      <c r="F75" s="56">
        <v>1900091669739</v>
      </c>
      <c r="G75" s="57" t="s">
        <v>976</v>
      </c>
      <c r="H75" s="195">
        <v>2</v>
      </c>
      <c r="I75" s="61">
        <v>0</v>
      </c>
      <c r="J75" s="62">
        <v>12525.01</v>
      </c>
      <c r="K75" s="62">
        <v>0.9</v>
      </c>
      <c r="L75" s="62">
        <v>0.9</v>
      </c>
      <c r="M75" s="63">
        <v>-3.0000000000000001E-3</v>
      </c>
      <c r="N75" s="64">
        <v>3227.05</v>
      </c>
      <c r="O75" s="64">
        <v>0.05</v>
      </c>
      <c r="P75" s="64">
        <v>0.05</v>
      </c>
    </row>
    <row r="76" spans="1:16" ht="15" customHeight="1" x14ac:dyDescent="0.2">
      <c r="A76" s="44" t="s">
        <v>977</v>
      </c>
      <c r="B76" s="93"/>
      <c r="C76" s="56" t="s">
        <v>1019</v>
      </c>
      <c r="D76" s="45" t="s">
        <v>977</v>
      </c>
      <c r="E76" s="93"/>
      <c r="F76" s="56" t="s">
        <v>1025</v>
      </c>
      <c r="G76" s="57" t="s">
        <v>977</v>
      </c>
      <c r="H76" s="195"/>
      <c r="I76" s="61">
        <v>0.56499999999999995</v>
      </c>
      <c r="J76" s="62">
        <v>1169.76</v>
      </c>
      <c r="K76" s="62">
        <v>1.1200000000000001</v>
      </c>
      <c r="L76" s="62">
        <v>1.1200000000000001</v>
      </c>
      <c r="M76" s="63">
        <v>-0.96699999999999997</v>
      </c>
      <c r="N76" s="64">
        <v>1231.69</v>
      </c>
      <c r="O76" s="64">
        <v>0.05</v>
      </c>
      <c r="P76" s="64">
        <v>0.05</v>
      </c>
    </row>
    <row r="77" spans="1:16" ht="15" customHeight="1" x14ac:dyDescent="0.2">
      <c r="A77" s="44" t="s">
        <v>978</v>
      </c>
      <c r="B77" s="93">
        <v>803</v>
      </c>
      <c r="C77" s="56">
        <v>1900091091930</v>
      </c>
      <c r="D77" s="45" t="s">
        <v>978</v>
      </c>
      <c r="E77" s="93">
        <v>735</v>
      </c>
      <c r="F77" s="56">
        <v>1900091091940</v>
      </c>
      <c r="G77" s="57" t="s">
        <v>978</v>
      </c>
      <c r="H77" s="195"/>
      <c r="I77" s="61">
        <v>0</v>
      </c>
      <c r="J77" s="62">
        <v>20.399999999999999</v>
      </c>
      <c r="K77" s="62">
        <v>4.97</v>
      </c>
      <c r="L77" s="62">
        <v>4.97</v>
      </c>
      <c r="M77" s="63">
        <v>0</v>
      </c>
      <c r="N77" s="64">
        <v>1928.09</v>
      </c>
      <c r="O77" s="64">
        <v>0.05</v>
      </c>
      <c r="P77" s="64">
        <v>0.05</v>
      </c>
    </row>
    <row r="78" spans="1:16" ht="15" customHeight="1" x14ac:dyDescent="0.2">
      <c r="A78" s="44" t="s">
        <v>979</v>
      </c>
      <c r="B78" s="93">
        <v>815</v>
      </c>
      <c r="C78" s="56">
        <v>1900091171267</v>
      </c>
      <c r="D78" s="45" t="s">
        <v>979</v>
      </c>
      <c r="E78" s="93">
        <v>747</v>
      </c>
      <c r="F78" s="56">
        <v>1900091171276</v>
      </c>
      <c r="G78" s="57" t="s">
        <v>979</v>
      </c>
      <c r="H78" s="195"/>
      <c r="I78" s="61">
        <v>0.20100000000000001</v>
      </c>
      <c r="J78" s="62">
        <v>9.75</v>
      </c>
      <c r="K78" s="62">
        <v>2.1800000000000002</v>
      </c>
      <c r="L78" s="62">
        <v>2.1800000000000002</v>
      </c>
      <c r="M78" s="63">
        <v>0</v>
      </c>
      <c r="N78" s="64">
        <v>914.07</v>
      </c>
      <c r="O78" s="64">
        <v>0.05</v>
      </c>
      <c r="P78" s="64">
        <v>0.05</v>
      </c>
    </row>
    <row r="79" spans="1:16" ht="15" customHeight="1" x14ac:dyDescent="0.2">
      <c r="A79" s="44" t="s">
        <v>980</v>
      </c>
      <c r="B79" s="93">
        <v>878</v>
      </c>
      <c r="C79" s="56">
        <v>1900090194653</v>
      </c>
      <c r="D79" s="45" t="s">
        <v>980</v>
      </c>
      <c r="E79" s="93">
        <v>721</v>
      </c>
      <c r="F79" s="56">
        <v>1900090194644</v>
      </c>
      <c r="G79" s="57" t="s">
        <v>980</v>
      </c>
      <c r="H79" s="195"/>
      <c r="I79" s="61">
        <v>0.94399999999999995</v>
      </c>
      <c r="J79" s="62">
        <v>9.32</v>
      </c>
      <c r="K79" s="62">
        <v>1.25</v>
      </c>
      <c r="L79" s="62">
        <v>1.25</v>
      </c>
      <c r="M79" s="63">
        <v>0</v>
      </c>
      <c r="N79" s="64">
        <v>1209.21</v>
      </c>
      <c r="O79" s="64">
        <v>0.05</v>
      </c>
      <c r="P79" s="64">
        <v>0.05</v>
      </c>
    </row>
    <row r="80" spans="1:16" ht="15" customHeight="1" x14ac:dyDescent="0.2">
      <c r="A80" s="44" t="s">
        <v>981</v>
      </c>
      <c r="B80" s="93">
        <v>808</v>
      </c>
      <c r="C80" s="56">
        <v>1900091081560</v>
      </c>
      <c r="D80" s="45" t="s">
        <v>981</v>
      </c>
      <c r="E80" s="93">
        <v>736</v>
      </c>
      <c r="F80" s="56">
        <v>1900091081570</v>
      </c>
      <c r="G80" s="57" t="s">
        <v>981</v>
      </c>
      <c r="H80" s="195"/>
      <c r="I80" s="61">
        <v>2.2730000000000001</v>
      </c>
      <c r="J80" s="62">
        <v>19.29</v>
      </c>
      <c r="K80" s="62">
        <v>2.46</v>
      </c>
      <c r="L80" s="62">
        <v>2.46</v>
      </c>
      <c r="M80" s="63">
        <v>0</v>
      </c>
      <c r="N80" s="64">
        <v>1929.2</v>
      </c>
      <c r="O80" s="64">
        <v>0.05</v>
      </c>
      <c r="P80" s="64">
        <v>0.05</v>
      </c>
    </row>
    <row r="81" spans="1:16" ht="15" customHeight="1" x14ac:dyDescent="0.2">
      <c r="A81" s="44" t="s">
        <v>982</v>
      </c>
      <c r="B81" s="93">
        <v>816</v>
      </c>
      <c r="C81" s="56">
        <v>1900091200138</v>
      </c>
      <c r="D81" s="45" t="s">
        <v>982</v>
      </c>
      <c r="E81" s="93">
        <v>748</v>
      </c>
      <c r="F81" s="56">
        <v>1900091200147</v>
      </c>
      <c r="G81" s="57" t="s">
        <v>982</v>
      </c>
      <c r="H81" s="195"/>
      <c r="I81" s="61">
        <v>2.5510000000000002</v>
      </c>
      <c r="J81" s="62">
        <v>15.39</v>
      </c>
      <c r="K81" s="62">
        <v>4.76</v>
      </c>
      <c r="L81" s="62">
        <v>4.76</v>
      </c>
      <c r="M81" s="63">
        <v>0</v>
      </c>
      <c r="N81" s="64">
        <v>1077.53</v>
      </c>
      <c r="O81" s="64">
        <v>0.05</v>
      </c>
      <c r="P81" s="64">
        <v>0.05</v>
      </c>
    </row>
    <row r="82" spans="1:16" ht="15" customHeight="1" x14ac:dyDescent="0.2">
      <c r="A82" s="44" t="s">
        <v>983</v>
      </c>
      <c r="B82" s="93">
        <v>896</v>
      </c>
      <c r="C82" s="56">
        <v>1900091310596</v>
      </c>
      <c r="D82" s="45" t="s">
        <v>983</v>
      </c>
      <c r="E82" s="93">
        <v>709</v>
      </c>
      <c r="F82" s="56">
        <v>1900091310601</v>
      </c>
      <c r="G82" s="57" t="s">
        <v>983</v>
      </c>
      <c r="H82" s="195"/>
      <c r="I82" s="61">
        <v>0</v>
      </c>
      <c r="J82" s="62">
        <v>28.77</v>
      </c>
      <c r="K82" s="62">
        <v>1.21</v>
      </c>
      <c r="L82" s="62">
        <v>1.21</v>
      </c>
      <c r="M82" s="63">
        <v>0</v>
      </c>
      <c r="N82" s="64">
        <v>1173.8599999999999</v>
      </c>
      <c r="O82" s="64">
        <v>0.05</v>
      </c>
      <c r="P82" s="64">
        <v>0.05</v>
      </c>
    </row>
    <row r="83" spans="1:16" ht="15" customHeight="1" x14ac:dyDescent="0.2">
      <c r="A83" s="44" t="s">
        <v>984</v>
      </c>
      <c r="B83" s="93">
        <v>819</v>
      </c>
      <c r="C83" s="56">
        <v>1900091183402</v>
      </c>
      <c r="D83" s="45" t="s">
        <v>984</v>
      </c>
      <c r="E83" s="93">
        <v>751</v>
      </c>
      <c r="F83" s="56">
        <v>1900091183411</v>
      </c>
      <c r="G83" s="57" t="s">
        <v>984</v>
      </c>
      <c r="H83" s="195"/>
      <c r="I83" s="61">
        <v>5.0000000000000001E-3</v>
      </c>
      <c r="J83" s="62">
        <v>3.54</v>
      </c>
      <c r="K83" s="62">
        <v>2.08</v>
      </c>
      <c r="L83" s="62">
        <v>2.08</v>
      </c>
      <c r="M83" s="63">
        <v>0</v>
      </c>
      <c r="N83" s="64">
        <v>442.27</v>
      </c>
      <c r="O83" s="64">
        <v>0.05</v>
      </c>
      <c r="P83" s="64">
        <v>0.05</v>
      </c>
    </row>
    <row r="84" spans="1:16" ht="15" customHeight="1" x14ac:dyDescent="0.2">
      <c r="A84" s="44" t="s">
        <v>985</v>
      </c>
      <c r="B84" s="93">
        <v>817</v>
      </c>
      <c r="C84" s="56">
        <v>1900091079241</v>
      </c>
      <c r="D84" s="45" t="s">
        <v>985</v>
      </c>
      <c r="E84" s="93">
        <v>749</v>
      </c>
      <c r="F84" s="56">
        <v>1900091079232</v>
      </c>
      <c r="G84" s="57" t="s">
        <v>985</v>
      </c>
      <c r="H84" s="195"/>
      <c r="I84" s="61">
        <v>0</v>
      </c>
      <c r="J84" s="62">
        <v>1.99</v>
      </c>
      <c r="K84" s="62">
        <v>2.85</v>
      </c>
      <c r="L84" s="62">
        <v>2.85</v>
      </c>
      <c r="M84" s="63">
        <v>0</v>
      </c>
      <c r="N84" s="64">
        <v>955.85</v>
      </c>
      <c r="O84" s="64">
        <v>0.05</v>
      </c>
      <c r="P84" s="64">
        <v>0.05</v>
      </c>
    </row>
    <row r="85" spans="1:16" ht="15" customHeight="1" x14ac:dyDescent="0.2">
      <c r="A85" s="44" t="s">
        <v>986</v>
      </c>
      <c r="B85" s="93">
        <v>897</v>
      </c>
      <c r="C85" s="56">
        <v>1900091199138</v>
      </c>
      <c r="D85" s="45" t="s">
        <v>986</v>
      </c>
      <c r="E85" s="93">
        <v>710</v>
      </c>
      <c r="F85" s="56">
        <v>1900091199147</v>
      </c>
      <c r="G85" s="57" t="s">
        <v>986</v>
      </c>
      <c r="H85" s="195"/>
      <c r="I85" s="61">
        <v>0</v>
      </c>
      <c r="J85" s="62">
        <v>2438.4499999999998</v>
      </c>
      <c r="K85" s="62">
        <v>0.71</v>
      </c>
      <c r="L85" s="62">
        <v>0.71</v>
      </c>
      <c r="M85" s="63">
        <v>0</v>
      </c>
      <c r="N85" s="64">
        <v>12826.27</v>
      </c>
      <c r="O85" s="64">
        <v>0.05</v>
      </c>
      <c r="P85" s="64">
        <v>0.05</v>
      </c>
    </row>
    <row r="86" spans="1:16" ht="15" customHeight="1" x14ac:dyDescent="0.2">
      <c r="A86" s="44" t="s">
        <v>987</v>
      </c>
      <c r="B86" s="93">
        <v>800</v>
      </c>
      <c r="C86" s="56">
        <v>1900090585014</v>
      </c>
      <c r="D86" s="45" t="s">
        <v>987</v>
      </c>
      <c r="E86" s="93">
        <v>700</v>
      </c>
      <c r="F86" s="56">
        <v>1900090585005</v>
      </c>
      <c r="G86" s="57" t="s">
        <v>987</v>
      </c>
      <c r="H86" s="195"/>
      <c r="I86" s="61">
        <v>1.913</v>
      </c>
      <c r="J86" s="62">
        <v>55.73</v>
      </c>
      <c r="K86" s="62">
        <v>1.19</v>
      </c>
      <c r="L86" s="62">
        <v>1.19</v>
      </c>
      <c r="M86" s="63">
        <v>-2.2839999999999998</v>
      </c>
      <c r="N86" s="64">
        <v>390.08</v>
      </c>
      <c r="O86" s="64">
        <v>0.05</v>
      </c>
      <c r="P86" s="64">
        <v>0.05</v>
      </c>
    </row>
    <row r="87" spans="1:16" ht="30" customHeight="1" x14ac:dyDescent="0.2">
      <c r="A87" s="44" t="s">
        <v>988</v>
      </c>
      <c r="B87" s="93">
        <v>845</v>
      </c>
      <c r="C87" s="56" t="s">
        <v>1044</v>
      </c>
      <c r="D87" s="45" t="s">
        <v>988</v>
      </c>
      <c r="E87" s="93">
        <v>698</v>
      </c>
      <c r="F87" s="56">
        <v>1900091718322</v>
      </c>
      <c r="G87" s="57" t="s">
        <v>988</v>
      </c>
      <c r="H87" s="195">
        <v>1</v>
      </c>
      <c r="I87" s="61">
        <v>5.3999999999999999E-2</v>
      </c>
      <c r="J87" s="62">
        <v>2536.2600000000002</v>
      </c>
      <c r="K87" s="62">
        <v>1.32</v>
      </c>
      <c r="L87" s="62">
        <v>1.32</v>
      </c>
      <c r="M87" s="63">
        <v>0</v>
      </c>
      <c r="N87" s="64">
        <v>2124.36</v>
      </c>
      <c r="O87" s="64">
        <v>0.05</v>
      </c>
      <c r="P87" s="64">
        <v>0.05</v>
      </c>
    </row>
    <row r="88" spans="1:16" ht="15" customHeight="1" x14ac:dyDescent="0.2">
      <c r="A88" s="44" t="s">
        <v>989</v>
      </c>
      <c r="B88" s="93">
        <v>820</v>
      </c>
      <c r="C88" s="56">
        <v>1900091197414</v>
      </c>
      <c r="D88" s="45" t="s">
        <v>989</v>
      </c>
      <c r="E88" s="93">
        <v>752</v>
      </c>
      <c r="F88" s="56">
        <v>1900091197423</v>
      </c>
      <c r="G88" s="57" t="s">
        <v>989</v>
      </c>
      <c r="H88" s="195"/>
      <c r="I88" s="61">
        <v>2.548</v>
      </c>
      <c r="J88" s="62">
        <v>8.1300000000000008</v>
      </c>
      <c r="K88" s="62">
        <v>2.97</v>
      </c>
      <c r="L88" s="62">
        <v>2.97</v>
      </c>
      <c r="M88" s="63">
        <v>0</v>
      </c>
      <c r="N88" s="64">
        <v>893.54</v>
      </c>
      <c r="O88" s="64">
        <v>0.05</v>
      </c>
      <c r="P88" s="64">
        <v>0.05</v>
      </c>
    </row>
    <row r="89" spans="1:16" ht="15" customHeight="1" x14ac:dyDescent="0.2">
      <c r="A89" s="44" t="s">
        <v>990</v>
      </c>
      <c r="B89" s="93">
        <v>805</v>
      </c>
      <c r="C89" s="56">
        <v>1900091024517</v>
      </c>
      <c r="D89" s="45" t="s">
        <v>990</v>
      </c>
      <c r="E89" s="93">
        <v>739</v>
      </c>
      <c r="F89" s="56">
        <v>1900091024526</v>
      </c>
      <c r="G89" s="57" t="s">
        <v>990</v>
      </c>
      <c r="H89" s="195"/>
      <c r="I89" s="61">
        <v>4.9000000000000002E-2</v>
      </c>
      <c r="J89" s="62">
        <v>6.04</v>
      </c>
      <c r="K89" s="62">
        <v>2.5</v>
      </c>
      <c r="L89" s="62">
        <v>2.5</v>
      </c>
      <c r="M89" s="63">
        <v>0</v>
      </c>
      <c r="N89" s="64">
        <v>1207.67</v>
      </c>
      <c r="O89" s="64">
        <v>0.05</v>
      </c>
      <c r="P89" s="64">
        <v>0.05</v>
      </c>
    </row>
    <row r="90" spans="1:16" ht="42" customHeight="1" x14ac:dyDescent="0.2">
      <c r="A90" s="44" t="s">
        <v>991</v>
      </c>
      <c r="B90" s="93">
        <v>898</v>
      </c>
      <c r="C90" s="56">
        <v>1900091085120</v>
      </c>
      <c r="D90" s="45" t="s">
        <v>991</v>
      </c>
      <c r="E90" s="93">
        <v>753</v>
      </c>
      <c r="F90" s="56" t="s">
        <v>1045</v>
      </c>
      <c r="G90" s="57" t="s">
        <v>991</v>
      </c>
      <c r="H90" s="195"/>
      <c r="I90" s="61">
        <v>0.08</v>
      </c>
      <c r="J90" s="62">
        <v>7.65</v>
      </c>
      <c r="K90" s="62">
        <v>2.4500000000000002</v>
      </c>
      <c r="L90" s="62">
        <v>2.4500000000000002</v>
      </c>
      <c r="M90" s="63">
        <v>0</v>
      </c>
      <c r="N90" s="64">
        <v>1377.17</v>
      </c>
      <c r="O90" s="64">
        <v>0.05</v>
      </c>
      <c r="P90" s="64">
        <v>0.05</v>
      </c>
    </row>
    <row r="91" spans="1:16" ht="15" customHeight="1" x14ac:dyDescent="0.2">
      <c r="A91" s="44" t="s">
        <v>992</v>
      </c>
      <c r="B91" s="93">
        <v>822</v>
      </c>
      <c r="C91" s="56">
        <v>1900091216634</v>
      </c>
      <c r="D91" s="45" t="s">
        <v>992</v>
      </c>
      <c r="E91" s="93">
        <v>754</v>
      </c>
      <c r="F91" s="56">
        <v>1900091216643</v>
      </c>
      <c r="G91" s="57" t="s">
        <v>992</v>
      </c>
      <c r="H91" s="195"/>
      <c r="I91" s="61">
        <v>4.3639999999999999</v>
      </c>
      <c r="J91" s="62">
        <v>6.19</v>
      </c>
      <c r="K91" s="62">
        <v>2.73</v>
      </c>
      <c r="L91" s="62">
        <v>2.73</v>
      </c>
      <c r="M91" s="63">
        <v>0</v>
      </c>
      <c r="N91" s="64">
        <v>980.04</v>
      </c>
      <c r="O91" s="64">
        <v>0.05</v>
      </c>
      <c r="P91" s="64">
        <v>0.05</v>
      </c>
    </row>
    <row r="92" spans="1:16" ht="15" customHeight="1" x14ac:dyDescent="0.2">
      <c r="A92" s="44" t="s">
        <v>993</v>
      </c>
      <c r="B92" s="93">
        <v>827</v>
      </c>
      <c r="C92" s="56">
        <v>1900091227307</v>
      </c>
      <c r="D92" s="45" t="s">
        <v>993</v>
      </c>
      <c r="E92" s="93">
        <v>719</v>
      </c>
      <c r="F92" s="56">
        <v>1900091227316</v>
      </c>
      <c r="G92" s="57" t="s">
        <v>993</v>
      </c>
      <c r="H92" s="195"/>
      <c r="I92" s="61">
        <v>1E-3</v>
      </c>
      <c r="J92" s="62">
        <v>8.74</v>
      </c>
      <c r="K92" s="62">
        <v>0.99</v>
      </c>
      <c r="L92" s="62">
        <v>0.99</v>
      </c>
      <c r="M92" s="63">
        <v>0</v>
      </c>
      <c r="N92" s="64">
        <v>437.06</v>
      </c>
      <c r="O92" s="64">
        <v>0.05</v>
      </c>
      <c r="P92" s="64">
        <v>0.05</v>
      </c>
    </row>
    <row r="93" spans="1:16" ht="15" customHeight="1" x14ac:dyDescent="0.2">
      <c r="A93" s="44" t="s">
        <v>994</v>
      </c>
      <c r="B93" s="93">
        <v>925</v>
      </c>
      <c r="C93" s="56">
        <v>1900092272791</v>
      </c>
      <c r="D93" s="45" t="s">
        <v>994</v>
      </c>
      <c r="E93" s="93">
        <v>785</v>
      </c>
      <c r="F93" s="56">
        <v>1900092272807</v>
      </c>
      <c r="G93" s="57" t="s">
        <v>994</v>
      </c>
      <c r="H93" s="195"/>
      <c r="I93" s="61">
        <v>0.54100000000000004</v>
      </c>
      <c r="J93" s="62">
        <v>943.4</v>
      </c>
      <c r="K93" s="62">
        <v>0.98</v>
      </c>
      <c r="L93" s="62">
        <v>0.98</v>
      </c>
      <c r="M93" s="63">
        <v>-0.57099999999999995</v>
      </c>
      <c r="N93" s="64">
        <v>943.4</v>
      </c>
      <c r="O93" s="64">
        <v>0.05</v>
      </c>
      <c r="P93" s="64">
        <v>0.05</v>
      </c>
    </row>
    <row r="94" spans="1:16" ht="15" customHeight="1" x14ac:dyDescent="0.2">
      <c r="A94" s="44" t="s">
        <v>995</v>
      </c>
      <c r="B94" s="93">
        <v>899</v>
      </c>
      <c r="C94" s="56">
        <v>1900091319942</v>
      </c>
      <c r="D94" s="45" t="s">
        <v>995</v>
      </c>
      <c r="E94" s="93">
        <v>717</v>
      </c>
      <c r="F94" s="56">
        <v>1900091320006</v>
      </c>
      <c r="G94" s="57" t="s">
        <v>995</v>
      </c>
      <c r="H94" s="195"/>
      <c r="I94" s="61">
        <v>0.33500000000000002</v>
      </c>
      <c r="J94" s="62">
        <v>6.16</v>
      </c>
      <c r="K94" s="62">
        <v>1.92</v>
      </c>
      <c r="L94" s="62">
        <v>1.92</v>
      </c>
      <c r="M94" s="63">
        <v>0</v>
      </c>
      <c r="N94" s="64">
        <v>925.72</v>
      </c>
      <c r="O94" s="64">
        <v>0.05</v>
      </c>
      <c r="P94" s="64">
        <v>0.05</v>
      </c>
    </row>
    <row r="95" spans="1:16" ht="15" customHeight="1" x14ac:dyDescent="0.2">
      <c r="A95" s="44" t="s">
        <v>996</v>
      </c>
      <c r="B95" s="93">
        <v>826</v>
      </c>
      <c r="C95" s="56">
        <v>1900091178954</v>
      </c>
      <c r="D95" s="45" t="s">
        <v>996</v>
      </c>
      <c r="E95" s="93">
        <v>703</v>
      </c>
      <c r="F95" s="56">
        <v>1900091178963</v>
      </c>
      <c r="G95" s="57" t="s">
        <v>996</v>
      </c>
      <c r="H95" s="195"/>
      <c r="I95" s="61">
        <v>0</v>
      </c>
      <c r="J95" s="62">
        <v>17.850000000000001</v>
      </c>
      <c r="K95" s="62">
        <v>1.75</v>
      </c>
      <c r="L95" s="62">
        <v>1.75</v>
      </c>
      <c r="M95" s="63">
        <v>0</v>
      </c>
      <c r="N95" s="64">
        <v>1784.7</v>
      </c>
      <c r="O95" s="64">
        <v>0.05</v>
      </c>
      <c r="P95" s="64">
        <v>0.05</v>
      </c>
    </row>
    <row r="96" spans="1:16" ht="15" customHeight="1" x14ac:dyDescent="0.2">
      <c r="A96" s="44" t="s">
        <v>997</v>
      </c>
      <c r="B96" s="93">
        <v>900</v>
      </c>
      <c r="C96" s="56">
        <v>1900091360950</v>
      </c>
      <c r="D96" s="45" t="s">
        <v>997</v>
      </c>
      <c r="E96" s="93">
        <v>720</v>
      </c>
      <c r="F96" s="56">
        <v>1900091360969</v>
      </c>
      <c r="G96" s="57" t="s">
        <v>997</v>
      </c>
      <c r="H96" s="195"/>
      <c r="I96" s="61">
        <v>0</v>
      </c>
      <c r="J96" s="62">
        <v>5.35</v>
      </c>
      <c r="K96" s="62">
        <v>1.51</v>
      </c>
      <c r="L96" s="62">
        <v>1.51</v>
      </c>
      <c r="M96" s="63">
        <v>0</v>
      </c>
      <c r="N96" s="64">
        <v>1037.24</v>
      </c>
      <c r="O96" s="64">
        <v>0.05</v>
      </c>
      <c r="P96" s="64">
        <v>0.05</v>
      </c>
    </row>
    <row r="97" spans="1:16" ht="15" customHeight="1" x14ac:dyDescent="0.2">
      <c r="A97" s="44" t="s">
        <v>998</v>
      </c>
      <c r="B97" s="93"/>
      <c r="C97" s="56" t="s">
        <v>1020</v>
      </c>
      <c r="D97" s="45" t="s">
        <v>998</v>
      </c>
      <c r="E97" s="93"/>
      <c r="F97" s="56" t="s">
        <v>1020</v>
      </c>
      <c r="G97" s="57" t="s">
        <v>998</v>
      </c>
      <c r="H97" s="195"/>
      <c r="I97" s="61">
        <v>5.069</v>
      </c>
      <c r="J97" s="62">
        <v>2.4300000000000002</v>
      </c>
      <c r="K97" s="62">
        <v>2.84</v>
      </c>
      <c r="L97" s="62">
        <v>2.84</v>
      </c>
      <c r="M97" s="63">
        <v>-5.0190000000000001</v>
      </c>
      <c r="N97" s="64">
        <v>194.45</v>
      </c>
      <c r="O97" s="64">
        <v>0.05</v>
      </c>
      <c r="P97" s="64">
        <v>0.05</v>
      </c>
    </row>
    <row r="98" spans="1:16" ht="15" customHeight="1" x14ac:dyDescent="0.2">
      <c r="A98" s="44" t="s">
        <v>999</v>
      </c>
      <c r="B98" s="93">
        <v>832</v>
      </c>
      <c r="C98" s="56">
        <v>1900091420128</v>
      </c>
      <c r="D98" s="45" t="s">
        <v>999</v>
      </c>
      <c r="E98" s="93">
        <v>718</v>
      </c>
      <c r="F98" s="56">
        <v>1900091420137</v>
      </c>
      <c r="G98" s="57" t="s">
        <v>999</v>
      </c>
      <c r="H98" s="195"/>
      <c r="I98" s="61">
        <v>0.21</v>
      </c>
      <c r="J98" s="62">
        <v>68.73</v>
      </c>
      <c r="K98" s="62">
        <v>1.92</v>
      </c>
      <c r="L98" s="62">
        <v>1.92</v>
      </c>
      <c r="M98" s="63">
        <v>0</v>
      </c>
      <c r="N98" s="64">
        <v>2577.21</v>
      </c>
      <c r="O98" s="64">
        <v>0.05</v>
      </c>
      <c r="P98" s="64">
        <v>0.05</v>
      </c>
    </row>
    <row r="99" spans="1:16" ht="15" customHeight="1" x14ac:dyDescent="0.2">
      <c r="A99" s="221" t="s">
        <v>1000</v>
      </c>
      <c r="B99" s="222"/>
      <c r="C99" s="223" t="s">
        <v>1021</v>
      </c>
      <c r="D99" s="224" t="s">
        <v>1000</v>
      </c>
      <c r="E99" s="222"/>
      <c r="F99" s="223" t="s">
        <v>1021</v>
      </c>
      <c r="G99" s="225" t="s">
        <v>1000</v>
      </c>
      <c r="H99" s="226">
        <v>2</v>
      </c>
      <c r="I99" s="227">
        <v>3.0000000000000001E-3</v>
      </c>
      <c r="J99" s="228">
        <v>12540.83</v>
      </c>
      <c r="K99" s="228">
        <v>1.56</v>
      </c>
      <c r="L99" s="228">
        <v>1.56</v>
      </c>
      <c r="M99" s="229">
        <v>-0.84099999999999997</v>
      </c>
      <c r="N99" s="230">
        <v>14231.14</v>
      </c>
      <c r="O99" s="230">
        <v>0.05</v>
      </c>
      <c r="P99" s="230">
        <v>0.05</v>
      </c>
    </row>
    <row r="100" spans="1:16" ht="30" customHeight="1" x14ac:dyDescent="0.2">
      <c r="A100" s="44" t="s">
        <v>1001</v>
      </c>
      <c r="B100" s="93">
        <v>823</v>
      </c>
      <c r="C100" s="56" t="s">
        <v>1046</v>
      </c>
      <c r="D100" s="45" t="s">
        <v>1001</v>
      </c>
      <c r="E100" s="93">
        <v>755</v>
      </c>
      <c r="F100" s="56" t="s">
        <v>1047</v>
      </c>
      <c r="G100" s="57" t="s">
        <v>1001</v>
      </c>
      <c r="H100" s="195"/>
      <c r="I100" s="61">
        <v>5.2999999999999999E-2</v>
      </c>
      <c r="J100" s="62">
        <v>55.05</v>
      </c>
      <c r="K100" s="62">
        <v>1.65</v>
      </c>
      <c r="L100" s="62">
        <v>1.65</v>
      </c>
      <c r="M100" s="63">
        <v>0</v>
      </c>
      <c r="N100" s="64">
        <v>2311.9699999999998</v>
      </c>
      <c r="O100" s="64">
        <v>0.05</v>
      </c>
      <c r="P100" s="64">
        <v>0.05</v>
      </c>
    </row>
    <row r="101" spans="1:16" ht="15" customHeight="1" x14ac:dyDescent="0.2">
      <c r="A101" s="44" t="s">
        <v>1002</v>
      </c>
      <c r="B101" s="93">
        <v>883</v>
      </c>
      <c r="C101" s="56">
        <v>1900060830217</v>
      </c>
      <c r="D101" s="45" t="s">
        <v>1002</v>
      </c>
      <c r="E101" s="93">
        <v>729</v>
      </c>
      <c r="F101" s="56">
        <v>1900060830226</v>
      </c>
      <c r="G101" s="57" t="s">
        <v>1002</v>
      </c>
      <c r="H101" s="195">
        <v>1</v>
      </c>
      <c r="I101" s="61">
        <v>0.19500000000000001</v>
      </c>
      <c r="J101" s="62">
        <v>4565.66</v>
      </c>
      <c r="K101" s="62">
        <v>2.38</v>
      </c>
      <c r="L101" s="62">
        <v>2.38</v>
      </c>
      <c r="M101" s="63"/>
      <c r="N101" s="64"/>
      <c r="O101" s="64"/>
      <c r="P101" s="64"/>
    </row>
    <row r="102" spans="1:16" ht="15" customHeight="1" x14ac:dyDescent="0.2">
      <c r="A102" s="44" t="s">
        <v>1003</v>
      </c>
      <c r="B102" s="93">
        <v>807</v>
      </c>
      <c r="C102" s="56">
        <v>1900091090096</v>
      </c>
      <c r="D102" s="45" t="s">
        <v>1003</v>
      </c>
      <c r="E102" s="93">
        <v>737</v>
      </c>
      <c r="F102" s="56">
        <v>1900091090101</v>
      </c>
      <c r="G102" s="57" t="s">
        <v>1003</v>
      </c>
      <c r="H102" s="195"/>
      <c r="I102" s="61">
        <v>1.3220000000000001</v>
      </c>
      <c r="J102" s="62">
        <v>88.71</v>
      </c>
      <c r="K102" s="62">
        <v>1.65</v>
      </c>
      <c r="L102" s="62">
        <v>1.65</v>
      </c>
      <c r="M102" s="63">
        <v>0</v>
      </c>
      <c r="N102" s="64">
        <v>3193.48</v>
      </c>
      <c r="O102" s="64">
        <v>0.05</v>
      </c>
      <c r="P102" s="64">
        <v>0.05</v>
      </c>
    </row>
    <row r="103" spans="1:16" ht="15" customHeight="1" x14ac:dyDescent="0.2">
      <c r="A103" s="44" t="s">
        <v>1004</v>
      </c>
      <c r="B103" s="93">
        <v>850</v>
      </c>
      <c r="C103" s="56">
        <v>1900090417081</v>
      </c>
      <c r="D103" s="45" t="s">
        <v>1004</v>
      </c>
      <c r="E103" s="93">
        <v>733</v>
      </c>
      <c r="F103" s="56">
        <v>1900090417160</v>
      </c>
      <c r="G103" s="57" t="s">
        <v>1004</v>
      </c>
      <c r="H103" s="195">
        <v>2</v>
      </c>
      <c r="I103" s="61">
        <v>0</v>
      </c>
      <c r="J103" s="62">
        <v>14832.1</v>
      </c>
      <c r="K103" s="62">
        <v>1.8</v>
      </c>
      <c r="L103" s="62">
        <v>1.8</v>
      </c>
      <c r="M103" s="63">
        <v>-1.256</v>
      </c>
      <c r="N103" s="64">
        <v>2647.67</v>
      </c>
      <c r="O103" s="64">
        <v>0.05</v>
      </c>
      <c r="P103" s="64">
        <v>0.05</v>
      </c>
    </row>
    <row r="104" spans="1:16" ht="15" customHeight="1" x14ac:dyDescent="0.2">
      <c r="A104" s="44" t="s">
        <v>1005</v>
      </c>
      <c r="B104" s="93">
        <v>850</v>
      </c>
      <c r="C104" s="56">
        <v>1900090417106</v>
      </c>
      <c r="D104" s="45" t="s">
        <v>1005</v>
      </c>
      <c r="E104" s="93">
        <v>733</v>
      </c>
      <c r="F104" s="56">
        <v>1900090417189</v>
      </c>
      <c r="G104" s="57" t="s">
        <v>1005</v>
      </c>
      <c r="H104" s="195">
        <v>2</v>
      </c>
      <c r="I104" s="61">
        <v>0</v>
      </c>
      <c r="J104" s="62">
        <v>14832.1</v>
      </c>
      <c r="K104" s="62">
        <v>1.75</v>
      </c>
      <c r="L104" s="62">
        <v>1.75</v>
      </c>
      <c r="M104" s="63">
        <v>-1.256</v>
      </c>
      <c r="N104" s="64">
        <v>2647.67</v>
      </c>
      <c r="O104" s="64">
        <v>0.05</v>
      </c>
      <c r="P104" s="64">
        <v>0.05</v>
      </c>
    </row>
    <row r="105" spans="1:16" ht="15" customHeight="1" x14ac:dyDescent="0.2">
      <c r="A105" s="221" t="s">
        <v>1006</v>
      </c>
      <c r="B105" s="222">
        <v>850</v>
      </c>
      <c r="C105" s="223">
        <v>1900090417133</v>
      </c>
      <c r="D105" s="224" t="s">
        <v>1006</v>
      </c>
      <c r="E105" s="222">
        <v>733</v>
      </c>
      <c r="F105" s="223">
        <v>1900090417212</v>
      </c>
      <c r="G105" s="225" t="s">
        <v>1006</v>
      </c>
      <c r="H105" s="226">
        <v>2</v>
      </c>
      <c r="I105" s="227">
        <v>0</v>
      </c>
      <c r="J105" s="228">
        <v>15841.24</v>
      </c>
      <c r="K105" s="228">
        <v>1.79</v>
      </c>
      <c r="L105" s="228">
        <v>1.79</v>
      </c>
      <c r="M105" s="229">
        <v>-1.256</v>
      </c>
      <c r="N105" s="230">
        <v>3656.81</v>
      </c>
      <c r="O105" s="230">
        <v>0.05</v>
      </c>
      <c r="P105" s="230">
        <v>0.05</v>
      </c>
    </row>
    <row r="106" spans="1:16" ht="15" customHeight="1" x14ac:dyDescent="0.2">
      <c r="A106" s="44" t="s">
        <v>1007</v>
      </c>
      <c r="B106" s="93">
        <v>850</v>
      </c>
      <c r="C106" s="56">
        <v>1900090417151</v>
      </c>
      <c r="D106" s="45" t="s">
        <v>1007</v>
      </c>
      <c r="E106" s="93">
        <v>733</v>
      </c>
      <c r="F106" s="56">
        <v>1900090417230</v>
      </c>
      <c r="G106" s="57" t="s">
        <v>1007</v>
      </c>
      <c r="H106" s="195">
        <v>1</v>
      </c>
      <c r="I106" s="61">
        <v>0</v>
      </c>
      <c r="J106" s="62">
        <v>3016.16</v>
      </c>
      <c r="K106" s="62">
        <v>2.23</v>
      </c>
      <c r="L106" s="62">
        <v>2.23</v>
      </c>
      <c r="M106" s="63">
        <v>-1.256</v>
      </c>
      <c r="N106" s="64">
        <v>485.21</v>
      </c>
      <c r="O106" s="64">
        <v>0.05</v>
      </c>
      <c r="P106" s="64">
        <v>0.05</v>
      </c>
    </row>
    <row r="107" spans="1:16" ht="15" customHeight="1" x14ac:dyDescent="0.2">
      <c r="A107" s="44" t="s">
        <v>1008</v>
      </c>
      <c r="B107" s="93"/>
      <c r="C107" s="56" t="s">
        <v>1022</v>
      </c>
      <c r="D107" s="45" t="s">
        <v>1008</v>
      </c>
      <c r="E107" s="93"/>
      <c r="F107" s="56" t="s">
        <v>1022</v>
      </c>
      <c r="G107" s="57" t="s">
        <v>1008</v>
      </c>
      <c r="H107" s="195">
        <v>1</v>
      </c>
      <c r="I107" s="61">
        <v>0</v>
      </c>
      <c r="J107" s="62">
        <v>2554.48</v>
      </c>
      <c r="K107" s="62">
        <v>1.29</v>
      </c>
      <c r="L107" s="62">
        <v>1.29</v>
      </c>
      <c r="M107" s="63">
        <v>0</v>
      </c>
      <c r="N107" s="64">
        <v>2478.23</v>
      </c>
      <c r="O107" s="64">
        <v>0.05</v>
      </c>
      <c r="P107" s="64">
        <v>0.05</v>
      </c>
    </row>
    <row r="108" spans="1:16" ht="15" customHeight="1" x14ac:dyDescent="0.2">
      <c r="A108" s="44" t="s">
        <v>1009</v>
      </c>
      <c r="B108" s="93">
        <v>818</v>
      </c>
      <c r="C108" s="56">
        <v>1900091171364</v>
      </c>
      <c r="D108" s="45" t="s">
        <v>1009</v>
      </c>
      <c r="E108" s="93">
        <v>750</v>
      </c>
      <c r="F108" s="56">
        <v>1900091171373</v>
      </c>
      <c r="G108" s="57" t="s">
        <v>1009</v>
      </c>
      <c r="H108" s="195"/>
      <c r="I108" s="61">
        <v>0</v>
      </c>
      <c r="J108" s="62">
        <v>30.01</v>
      </c>
      <c r="K108" s="62">
        <v>1.63</v>
      </c>
      <c r="L108" s="62">
        <v>1.63</v>
      </c>
      <c r="M108" s="63">
        <v>0</v>
      </c>
      <c r="N108" s="64">
        <v>3121.32</v>
      </c>
      <c r="O108" s="64">
        <v>0.05</v>
      </c>
      <c r="P108" s="64">
        <v>0.05</v>
      </c>
    </row>
    <row r="109" spans="1:16" ht="15" customHeight="1" x14ac:dyDescent="0.2">
      <c r="A109" s="44" t="s">
        <v>1010</v>
      </c>
      <c r="B109" s="93">
        <v>828</v>
      </c>
      <c r="C109" s="56">
        <v>1900091363000</v>
      </c>
      <c r="D109" s="45" t="s">
        <v>1010</v>
      </c>
      <c r="E109" s="93">
        <v>711</v>
      </c>
      <c r="F109" s="56">
        <v>1900091363019</v>
      </c>
      <c r="G109" s="57" t="s">
        <v>1010</v>
      </c>
      <c r="H109" s="195">
        <v>1</v>
      </c>
      <c r="I109" s="61">
        <v>6.8000000000000005E-2</v>
      </c>
      <c r="J109" s="62">
        <v>2576.77</v>
      </c>
      <c r="K109" s="62">
        <v>1.91</v>
      </c>
      <c r="L109" s="62">
        <v>1.91</v>
      </c>
      <c r="M109" s="63">
        <v>0</v>
      </c>
      <c r="N109" s="64">
        <v>3563.5</v>
      </c>
      <c r="O109" s="64">
        <v>0.05</v>
      </c>
      <c r="P109" s="64">
        <v>0.05</v>
      </c>
    </row>
    <row r="110" spans="1:16" ht="15" customHeight="1" x14ac:dyDescent="0.2">
      <c r="A110" s="44" t="s">
        <v>1011</v>
      </c>
      <c r="B110" s="93">
        <v>825</v>
      </c>
      <c r="C110" s="56">
        <v>1900091207124</v>
      </c>
      <c r="D110" s="45" t="s">
        <v>1011</v>
      </c>
      <c r="E110" s="93">
        <v>702</v>
      </c>
      <c r="F110" s="56">
        <v>1900091207133</v>
      </c>
      <c r="G110" s="57" t="s">
        <v>1011</v>
      </c>
      <c r="H110" s="195"/>
      <c r="I110" s="61">
        <v>0.128</v>
      </c>
      <c r="J110" s="62">
        <v>34.18</v>
      </c>
      <c r="K110" s="62">
        <v>2.0099999999999998</v>
      </c>
      <c r="L110" s="62">
        <v>2.0099999999999998</v>
      </c>
      <c r="M110" s="63">
        <v>0</v>
      </c>
      <c r="N110" s="64">
        <v>4101.5600000000004</v>
      </c>
      <c r="O110" s="64">
        <v>0.05</v>
      </c>
      <c r="P110" s="64">
        <v>0.05</v>
      </c>
    </row>
    <row r="111" spans="1:16" ht="15" customHeight="1" x14ac:dyDescent="0.2">
      <c r="A111" s="44" t="s">
        <v>1012</v>
      </c>
      <c r="B111" s="93">
        <v>821</v>
      </c>
      <c r="C111" s="56">
        <v>1900091478493</v>
      </c>
      <c r="D111" s="45" t="s">
        <v>1012</v>
      </c>
      <c r="E111" s="93">
        <v>714</v>
      </c>
      <c r="F111" s="56">
        <v>1900091478509</v>
      </c>
      <c r="G111" s="57" t="s">
        <v>1012</v>
      </c>
      <c r="H111" s="195"/>
      <c r="I111" s="61">
        <v>6.077</v>
      </c>
      <c r="J111" s="62">
        <v>25.92</v>
      </c>
      <c r="K111" s="62">
        <v>3.44</v>
      </c>
      <c r="L111" s="62">
        <v>3.44</v>
      </c>
      <c r="M111" s="63">
        <v>0</v>
      </c>
      <c r="N111" s="64">
        <v>2073.56</v>
      </c>
      <c r="O111" s="64">
        <v>0.05</v>
      </c>
      <c r="P111" s="64">
        <v>0.05</v>
      </c>
    </row>
    <row r="112" spans="1:16" ht="15" customHeight="1" x14ac:dyDescent="0.2">
      <c r="A112" s="44" t="s">
        <v>1013</v>
      </c>
      <c r="B112" s="93">
        <v>829</v>
      </c>
      <c r="C112" s="56">
        <v>1900091315238</v>
      </c>
      <c r="D112" s="45" t="s">
        <v>1013</v>
      </c>
      <c r="E112" s="93">
        <v>715</v>
      </c>
      <c r="F112" s="56">
        <v>1900091315229</v>
      </c>
      <c r="G112" s="57" t="s">
        <v>1013</v>
      </c>
      <c r="H112" s="195"/>
      <c r="I112" s="61">
        <v>4.8470000000000004</v>
      </c>
      <c r="J112" s="62">
        <v>4.41</v>
      </c>
      <c r="K112" s="62">
        <v>3.82</v>
      </c>
      <c r="L112" s="62">
        <v>3.82</v>
      </c>
      <c r="M112" s="63">
        <v>0</v>
      </c>
      <c r="N112" s="64">
        <v>441.39</v>
      </c>
      <c r="O112" s="64">
        <v>0.05</v>
      </c>
      <c r="P112" s="64">
        <v>0.05</v>
      </c>
    </row>
    <row r="113" spans="1:16" ht="30" customHeight="1" x14ac:dyDescent="0.2">
      <c r="A113" s="44" t="s">
        <v>1014</v>
      </c>
      <c r="B113" s="93">
        <v>887</v>
      </c>
      <c r="C113" s="56">
        <v>1900070394457</v>
      </c>
      <c r="D113" s="45" t="s">
        <v>1014</v>
      </c>
      <c r="E113" s="93">
        <v>731</v>
      </c>
      <c r="F113" s="56" t="s">
        <v>1048</v>
      </c>
      <c r="G113" s="57" t="s">
        <v>1014</v>
      </c>
      <c r="H113" s="195"/>
      <c r="I113" s="61">
        <v>3.5990000000000002</v>
      </c>
      <c r="J113" s="62">
        <v>3055.53</v>
      </c>
      <c r="K113" s="62">
        <v>0.78</v>
      </c>
      <c r="L113" s="62">
        <v>0.78</v>
      </c>
      <c r="M113" s="63"/>
      <c r="N113" s="64"/>
      <c r="O113" s="64"/>
      <c r="P113" s="64"/>
    </row>
    <row r="114" spans="1:16" ht="15" customHeight="1" x14ac:dyDescent="0.2">
      <c r="A114" s="44" t="s">
        <v>1015</v>
      </c>
      <c r="B114" s="93">
        <v>806</v>
      </c>
      <c r="C114" s="56">
        <v>1900091086531</v>
      </c>
      <c r="D114" s="45" t="s">
        <v>1015</v>
      </c>
      <c r="E114" s="93">
        <v>740</v>
      </c>
      <c r="F114" s="56">
        <v>1900091086540</v>
      </c>
      <c r="G114" s="57" t="s">
        <v>1015</v>
      </c>
      <c r="H114" s="195"/>
      <c r="I114" s="61">
        <v>0.76500000000000001</v>
      </c>
      <c r="J114" s="62">
        <v>19.29</v>
      </c>
      <c r="K114" s="62">
        <v>1.64</v>
      </c>
      <c r="L114" s="62">
        <v>1.64</v>
      </c>
      <c r="M114" s="63">
        <v>0</v>
      </c>
      <c r="N114" s="64">
        <v>1929.2</v>
      </c>
      <c r="O114" s="64">
        <v>0.05</v>
      </c>
      <c r="P114" s="64">
        <v>0.05</v>
      </c>
    </row>
  </sheetData>
  <mergeCells count="9">
    <mergeCell ref="C1:P1"/>
    <mergeCell ref="A2:P2"/>
    <mergeCell ref="D7:F7"/>
    <mergeCell ref="A5:C5"/>
    <mergeCell ref="A6:C6"/>
    <mergeCell ref="A7:C7"/>
    <mergeCell ref="A4:F4"/>
    <mergeCell ref="D5:F5"/>
    <mergeCell ref="D6:F6"/>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9" fitToHeight="0" orientation="landscape" r:id="rId1"/>
  <headerFooter scaleWithDoc="0">
    <oddHeader>&amp;L
Annex 2 -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54"/>
  <sheetViews>
    <sheetView zoomScale="90" zoomScaleNormal="90" zoomScaleSheetLayoutView="100" workbookViewId="0">
      <selection sqref="A1:H1"/>
    </sheetView>
  </sheetViews>
  <sheetFormatPr defaultColWidth="9.140625" defaultRowHeight="12.75" x14ac:dyDescent="0.2"/>
  <cols>
    <col min="1" max="1" width="14.7109375" style="50" customWidth="1"/>
    <col min="2" max="2" width="8.7109375" style="50" customWidth="1"/>
    <col min="3" max="3" width="15.7109375" style="58" bestFit="1" customWidth="1"/>
    <col min="4" max="4" width="50.7109375" style="58" customWidth="1"/>
    <col min="5" max="5" width="14.7109375" style="59" customWidth="1"/>
    <col min="6" max="7" width="14.7109375" style="60" customWidth="1"/>
    <col min="8" max="8" width="14.7109375" style="50" customWidth="1"/>
    <col min="9" max="9" width="15.5703125" style="50" customWidth="1"/>
    <col min="10" max="13" width="9.140625" style="50"/>
    <col min="14" max="14" width="9.42578125" style="50" bestFit="1" customWidth="1"/>
    <col min="15" max="16384" width="9.140625" style="50"/>
  </cols>
  <sheetData>
    <row r="1" spans="1:14" ht="66.75" customHeight="1" x14ac:dyDescent="0.2">
      <c r="A1" s="267" t="s">
        <v>61</v>
      </c>
      <c r="B1" s="267"/>
      <c r="C1" s="267"/>
      <c r="D1" s="267"/>
      <c r="E1" s="267"/>
      <c r="F1" s="267"/>
      <c r="G1" s="267"/>
      <c r="H1" s="267"/>
    </row>
    <row r="2" spans="1:14" s="51" customFormat="1" ht="25.5" customHeight="1" x14ac:dyDescent="0.2">
      <c r="A2" s="236" t="str">
        <f>Overview!B4&amp; " - Effective from "&amp;Overview!D4&amp;" - "&amp;Overview!E4&amp;" Designated EHV import charges"</f>
        <v>South Eastern Power Networks - Effective from 1 April 2026 - Final Designated EHV import charges</v>
      </c>
      <c r="B2" s="237"/>
      <c r="C2" s="237"/>
      <c r="D2" s="237"/>
      <c r="E2" s="237"/>
      <c r="F2" s="237"/>
      <c r="G2" s="237"/>
      <c r="H2" s="238"/>
    </row>
    <row r="3" spans="1:14" s="82" customFormat="1" ht="18" x14ac:dyDescent="0.2">
      <c r="A3" s="86"/>
      <c r="B3" s="86"/>
      <c r="C3" s="86"/>
      <c r="D3" s="87"/>
      <c r="E3" s="88"/>
      <c r="F3" s="88"/>
      <c r="G3" s="89"/>
      <c r="H3" s="89"/>
      <c r="I3" s="81"/>
      <c r="J3" s="81"/>
      <c r="K3" s="81"/>
      <c r="L3" s="81"/>
      <c r="M3" s="81"/>
      <c r="N3" s="81"/>
    </row>
    <row r="4" spans="1:14" ht="60.75" customHeight="1" x14ac:dyDescent="0.2">
      <c r="A4" s="52" t="s">
        <v>46</v>
      </c>
      <c r="B4" s="53" t="s">
        <v>703</v>
      </c>
      <c r="C4" s="52" t="s">
        <v>31</v>
      </c>
      <c r="D4" s="54" t="s">
        <v>26</v>
      </c>
      <c r="E4" s="126" t="str">
        <f>'Annex 2 Designated EHV charges'!I9</f>
        <v>Import
Super Red
unit charge
(p/kWh)</v>
      </c>
      <c r="F4" s="126" t="str">
        <f>'Annex 2 Designated EHV charges'!J9</f>
        <v>Import
fixed charge
(p/day)</v>
      </c>
      <c r="G4" s="126" t="str">
        <f>'Annex 2 Designated EHV charges'!K9</f>
        <v>Import
capacity charge
(p/kVA/day)</v>
      </c>
      <c r="H4" s="126" t="str">
        <f>'Annex 2 Designated EHV charges'!L9</f>
        <v>Import
exceeded capacity charge
(p/kVA/day)</v>
      </c>
    </row>
    <row r="5" spans="1:14" ht="12.75" customHeight="1" x14ac:dyDescent="0.2">
      <c r="A5" s="94" t="str" cm="1">
        <f t="array" ref="A5">IFERROR(INDEX('Annex 2 Designated EHV charges'!$A$10:$A$200, MATCH(0, IF(ISBLANK('Annex 2 Designated EHV charges'!$A$10:$A$200),1, COUNTIF(A$4:$A4, 'Annex 2 Designated EHV charges'!$A$10:$A$200)), 0)),"")</f>
        <v>B&amp;RLTD</v>
      </c>
      <c r="B5" s="94">
        <f>IF($A5="","",VLOOKUP($A5,'Annex 2 Designated EHV charges'!$A:$O,2,0))</f>
        <v>834</v>
      </c>
      <c r="C5" s="95" t="str">
        <f>IF($A5="","",VLOOKUP($A5,'Annex 2 Designated EHV charges'!$A:$O,3,0))</f>
        <v>1900035000482;1900035425153</v>
      </c>
      <c r="D5" s="94" t="str">
        <f>IF($A5="","",VLOOKUP($A5,'Annex 2 Designated EHV charges'!$A:$O,7,0))</f>
        <v>B&amp;RLTD</v>
      </c>
      <c r="E5" s="97">
        <f>IFERROR(IF(VLOOKUP($A5,'Annex 2 Designated EHV charges'!$A:$O,9,FALSE)=0,"",VLOOKUP($A5,'Annex 2 Designated EHV charges'!$A:$O,9,FALSE)),"")</f>
        <v>3.0830000000000002</v>
      </c>
      <c r="F5" s="98">
        <f>IFERROR(IF(VLOOKUP($A5,'Annex 2 Designated EHV charges'!$A:$O,10,FALSE)=0,"",VLOOKUP($A5,'Annex 2 Designated EHV charges'!$A:$O,10,FALSE)),"")</f>
        <v>2924.71</v>
      </c>
      <c r="G5" s="99">
        <f>IFERROR(IF(VLOOKUP($A5,'Annex 2 Designated EHV charges'!$A:$O,11,FALSE)=0,"",VLOOKUP($A5,'Annex 2 Designated EHV charges'!$A:$O,11,FALSE)),"")</f>
        <v>3.76</v>
      </c>
      <c r="H5" s="99">
        <f>IFERROR(IF(VLOOKUP($A5,'Annex 2 Designated EHV charges'!$A:$O,12,FALSE)=0,"",VLOOKUP($A5,'Annex 2 Designated EHV charges'!$A:$O,12,FALSE)),"")</f>
        <v>3.76</v>
      </c>
    </row>
    <row r="6" spans="1:14" ht="12.75" customHeight="1" x14ac:dyDescent="0.2">
      <c r="A6" s="94" t="str" cm="1">
        <f t="array" ref="A6">IFERROR(INDEX('Annex 2 Designated EHV charges'!$A$10:$A$200, MATCH(0, IF(ISBLANK('Annex 2 Designated EHV charges'!$A$10:$A$200),1, COUNTIF(A$4:$A5, 'Annex 2 Designated EHV charges'!$A$10:$A$200)), 0)),"")</f>
        <v>BEDDIN</v>
      </c>
      <c r="B6" s="94">
        <f>IF($A6="","",VLOOKUP($A6,'Annex 2 Designated EHV charges'!$A:$O,2,0))</f>
        <v>889</v>
      </c>
      <c r="C6" s="95" t="str">
        <f>IF($A6="","",VLOOKUP($A6,'Annex 2 Designated EHV charges'!$A:$O,3,0))</f>
        <v>1900070745640;1900070745650;1900070745669;1900070745678</v>
      </c>
      <c r="D6" s="94" t="str">
        <f>IF($A6="","",VLOOKUP($A6,'Annex 2 Designated EHV charges'!$A:$O,7,0))</f>
        <v>BEDDIN</v>
      </c>
      <c r="E6" s="97" t="str">
        <f>IFERROR(IF(VLOOKUP($A6,'Annex 2 Designated EHV charges'!$A:$O,9,FALSE)=0,"",VLOOKUP($A6,'Annex 2 Designated EHV charges'!$A:$O,9,FALSE)),"")</f>
        <v/>
      </c>
      <c r="F6" s="98">
        <f>IFERROR(IF(VLOOKUP($A6,'Annex 2 Designated EHV charges'!$A:$O,10,FALSE)=0,"",VLOOKUP($A6,'Annex 2 Designated EHV charges'!$A:$O,10,FALSE)),"")</f>
        <v>12381.31</v>
      </c>
      <c r="G6" s="99">
        <f>IFERROR(IF(VLOOKUP($A6,'Annex 2 Designated EHV charges'!$A:$O,11,FALSE)=0,"",VLOOKUP($A6,'Annex 2 Designated EHV charges'!$A:$O,11,FALSE)),"")</f>
        <v>1.54</v>
      </c>
      <c r="H6" s="99">
        <f>IFERROR(IF(VLOOKUP($A6,'Annex 2 Designated EHV charges'!$A:$O,12,FALSE)=0,"",VLOOKUP($A6,'Annex 2 Designated EHV charges'!$A:$O,12,FALSE)),"")</f>
        <v>1.54</v>
      </c>
    </row>
    <row r="7" spans="1:14" ht="12.75" customHeight="1" x14ac:dyDescent="0.2">
      <c r="A7" s="94" t="str" cm="1">
        <f t="array" ref="A7">IFERROR(INDEX('Annex 2 Designated EHV charges'!$A$10:$A$200, MATCH(0, IF(ISBLANK('Annex 2 Designated EHV charges'!$A$10:$A$200),1, COUNTIF(A$4:$A6, 'Annex 2 Designated EHV charges'!$A$10:$A$200)), 0)),"")</f>
        <v>BP_OIL</v>
      </c>
      <c r="B7" s="94">
        <f>IF($A7="","",VLOOKUP($A7,'Annex 2 Designated EHV charges'!$A:$O,2,0))</f>
        <v>835</v>
      </c>
      <c r="C7" s="95" t="str">
        <f>IF($A7="","",VLOOKUP($A7,'Annex 2 Designated EHV charges'!$A:$O,3,0))</f>
        <v>1900017426438;1900017426447</v>
      </c>
      <c r="D7" s="94" t="str">
        <f>IF($A7="","",VLOOKUP($A7,'Annex 2 Designated EHV charges'!$A:$O,7,0))</f>
        <v>BP_OIL</v>
      </c>
      <c r="E7" s="97" t="str">
        <f>IFERROR(IF(VLOOKUP($A7,'Annex 2 Designated EHV charges'!$A:$O,9,FALSE)=0,"",VLOOKUP($A7,'Annex 2 Designated EHV charges'!$A:$O,9,FALSE)),"")</f>
        <v/>
      </c>
      <c r="F7" s="98">
        <f>IFERROR(IF(VLOOKUP($A7,'Annex 2 Designated EHV charges'!$A:$O,10,FALSE)=0,"",VLOOKUP($A7,'Annex 2 Designated EHV charges'!$A:$O,10,FALSE)),"")</f>
        <v>2924.71</v>
      </c>
      <c r="G7" s="99">
        <f>IFERROR(IF(VLOOKUP($A7,'Annex 2 Designated EHV charges'!$A:$O,11,FALSE)=0,"",VLOOKUP($A7,'Annex 2 Designated EHV charges'!$A:$O,11,FALSE)),"")</f>
        <v>1.27</v>
      </c>
      <c r="H7" s="99">
        <f>IFERROR(IF(VLOOKUP($A7,'Annex 2 Designated EHV charges'!$A:$O,12,FALSE)=0,"",VLOOKUP($A7,'Annex 2 Designated EHV charges'!$A:$O,12,FALSE)),"")</f>
        <v>1.27</v>
      </c>
    </row>
    <row r="8" spans="1:14" ht="12.75" customHeight="1" x14ac:dyDescent="0.2">
      <c r="A8" s="94" t="str" cm="1">
        <f t="array" ref="A8">IFERROR(INDEX('Annex 2 Designated EHV charges'!$A$10:$A$200, MATCH(0, IF(ISBLANK('Annex 2 Designated EHV charges'!$A$10:$A$200),1, COUNTIF(A$4:$A7, 'Annex 2 Designated EHV charges'!$A$10:$A$200)), 0)),"")</f>
        <v>CHESDC</v>
      </c>
      <c r="B8" s="94">
        <f>IF($A8="","",VLOOKUP($A8,'Annex 2 Designated EHV charges'!$A:$O,2,0))</f>
        <v>0</v>
      </c>
      <c r="C8" s="95" t="str">
        <f>IF($A8="","",VLOOKUP($A8,'Annex 2 Designated EHV charges'!$A:$O,3,0))</f>
        <v>ENET</v>
      </c>
      <c r="D8" s="94" t="str">
        <f>IF($A8="","",VLOOKUP($A8,'Annex 2 Designated EHV charges'!$A:$O,7,0))</f>
        <v>CHESDC</v>
      </c>
      <c r="E8" s="97">
        <f>IFERROR(IF(VLOOKUP($A8,'Annex 2 Designated EHV charges'!$A:$O,9,FALSE)=0,"",VLOOKUP($A8,'Annex 2 Designated EHV charges'!$A:$O,9,FALSE)),"")</f>
        <v>6.0000000000000001E-3</v>
      </c>
      <c r="F8" s="98">
        <f>IFERROR(IF(VLOOKUP($A8,'Annex 2 Designated EHV charges'!$A:$O,10,FALSE)=0,"",VLOOKUP($A8,'Annex 2 Designated EHV charges'!$A:$O,10,FALSE)),"")</f>
        <v>30489.61</v>
      </c>
      <c r="G8" s="99">
        <f>IFERROR(IF(VLOOKUP($A8,'Annex 2 Designated EHV charges'!$A:$O,11,FALSE)=0,"",VLOOKUP($A8,'Annex 2 Designated EHV charges'!$A:$O,11,FALSE)),"")</f>
        <v>0.99</v>
      </c>
      <c r="H8" s="99">
        <f>IFERROR(IF(VLOOKUP($A8,'Annex 2 Designated EHV charges'!$A:$O,12,FALSE)=0,"",VLOOKUP($A8,'Annex 2 Designated EHV charges'!$A:$O,12,FALSE)),"")</f>
        <v>0.99</v>
      </c>
    </row>
    <row r="9" spans="1:14" ht="12.75" customHeight="1" x14ac:dyDescent="0.2">
      <c r="A9" s="94" t="str" cm="1">
        <f t="array" ref="A9">IFERROR(INDEX('Annex 2 Designated EHV charges'!$A$10:$A$200, MATCH(0, IF(ISBLANK('Annex 2 Designated EHV charges'!$A$10:$A$200),1, COUNTIF(A$4:$A8, 'Annex 2 Designated EHV charges'!$A$10:$A$200)), 0)),"")</f>
        <v>DIGREA</v>
      </c>
      <c r="B9" s="94">
        <f>IF($A9="","",VLOOKUP($A9,'Annex 2 Designated EHV charges'!$A:$O,2,0))</f>
        <v>833</v>
      </c>
      <c r="C9" s="95" t="str">
        <f>IF($A9="","",VLOOKUP($A9,'Annex 2 Designated EHV charges'!$A:$O,3,0))</f>
        <v>1900091200323;1900091200332</v>
      </c>
      <c r="D9" s="94" t="str">
        <f>IF($A9="","",VLOOKUP($A9,'Annex 2 Designated EHV charges'!$A:$O,7,0))</f>
        <v>DIGREA</v>
      </c>
      <c r="E9" s="97" t="str">
        <f>IFERROR(IF(VLOOKUP($A9,'Annex 2 Designated EHV charges'!$A:$O,9,FALSE)=0,"",VLOOKUP($A9,'Annex 2 Designated EHV charges'!$A:$O,9,FALSE)),"")</f>
        <v/>
      </c>
      <c r="F9" s="98">
        <f>IFERROR(IF(VLOOKUP($A9,'Annex 2 Designated EHV charges'!$A:$O,10,FALSE)=0,"",VLOOKUP($A9,'Annex 2 Designated EHV charges'!$A:$O,10,FALSE)),"")</f>
        <v>64636.84</v>
      </c>
      <c r="G9" s="99">
        <f>IFERROR(IF(VLOOKUP($A9,'Annex 2 Designated EHV charges'!$A:$O,11,FALSE)=0,"",VLOOKUP($A9,'Annex 2 Designated EHV charges'!$A:$O,11,FALSE)),"")</f>
        <v>2.19</v>
      </c>
      <c r="H9" s="99">
        <f>IFERROR(IF(VLOOKUP($A9,'Annex 2 Designated EHV charges'!$A:$O,12,FALSE)=0,"",VLOOKUP($A9,'Annex 2 Designated EHV charges'!$A:$O,12,FALSE)),"")</f>
        <v>2.19</v>
      </c>
    </row>
    <row r="10" spans="1:14" ht="12.75" customHeight="1" x14ac:dyDescent="0.2">
      <c r="A10" s="94" t="str" cm="1">
        <f t="array" ref="A10">IFERROR(INDEX('Annex 2 Designated EHV charges'!$A$10:$A$200, MATCH(0, IF(ISBLANK('Annex 2 Designated EHV charges'!$A$10:$A$200),1, COUNTIF(A$4:$A9, 'Annex 2 Designated EHV charges'!$A$10:$A$200)), 0)),"")</f>
        <v>EUROTU</v>
      </c>
      <c r="B10" s="94">
        <f>IF($A10="","",VLOOKUP($A10,'Annex 2 Designated EHV charges'!$A:$O,2,0))</f>
        <v>874</v>
      </c>
      <c r="C10" s="95">
        <f>IF($A10="","",VLOOKUP($A10,'Annex 2 Designated EHV charges'!$A:$O,3,0))</f>
        <v>1900060219605</v>
      </c>
      <c r="D10" s="94" t="str">
        <f>IF($A10="","",VLOOKUP($A10,'Annex 2 Designated EHV charges'!$A:$O,7,0))</f>
        <v>EUROTU</v>
      </c>
      <c r="E10" s="97" t="str">
        <f>IFERROR(IF(VLOOKUP($A10,'Annex 2 Designated EHV charges'!$A:$O,9,FALSE)=0,"",VLOOKUP($A10,'Annex 2 Designated EHV charges'!$A:$O,9,FALSE)),"")</f>
        <v/>
      </c>
      <c r="F10" s="98">
        <f>IFERROR(IF(VLOOKUP($A10,'Annex 2 Designated EHV charges'!$A:$O,10,FALSE)=0,"",VLOOKUP($A10,'Annex 2 Designated EHV charges'!$A:$O,10,FALSE)),"")</f>
        <v>171681.47</v>
      </c>
      <c r="G10" s="99">
        <f>IFERROR(IF(VLOOKUP($A10,'Annex 2 Designated EHV charges'!$A:$O,11,FALSE)=0,"",VLOOKUP($A10,'Annex 2 Designated EHV charges'!$A:$O,11,FALSE)),"")</f>
        <v>0.74</v>
      </c>
      <c r="H10" s="99">
        <f>IFERROR(IF(VLOOKUP($A10,'Annex 2 Designated EHV charges'!$A:$O,12,FALSE)=0,"",VLOOKUP($A10,'Annex 2 Designated EHV charges'!$A:$O,12,FALSE)),"")</f>
        <v>0.74</v>
      </c>
    </row>
    <row r="11" spans="1:14" ht="12.75" customHeight="1" x14ac:dyDescent="0.2">
      <c r="A11" s="94" t="str" cm="1">
        <f t="array" ref="A11">IFERROR(INDEX('Annex 2 Designated EHV charges'!$A$10:$A$200, MATCH(0, IF(ISBLANK('Annex 2 Designated EHV charges'!$A$10:$A$200),1, COUNTIF(A$4:$A10, 'Annex 2 Designated EHV charges'!$A$10:$A$200)), 0)),"")</f>
        <v>GAT_AF</v>
      </c>
      <c r="B11" s="94">
        <f>IF($A11="","",VLOOKUP($A11,'Annex 2 Designated EHV charges'!$A:$O,2,0))</f>
        <v>869</v>
      </c>
      <c r="C11" s="95" t="str">
        <f>IF($A11="","",VLOOKUP($A11,'Annex 2 Designated EHV charges'!$A:$O,3,0))</f>
        <v>1900017427938;1900017427947;1900060576620</v>
      </c>
      <c r="D11" s="94" t="str">
        <f>IF($A11="","",VLOOKUP($A11,'Annex 2 Designated EHV charges'!$A:$O,7,0))</f>
        <v>GAT_AF</v>
      </c>
      <c r="E11" s="97">
        <f>IFERROR(IF(VLOOKUP($A11,'Annex 2 Designated EHV charges'!$A:$O,9,FALSE)=0,"",VLOOKUP($A11,'Annex 2 Designated EHV charges'!$A:$O,9,FALSE)),"")</f>
        <v>1.5880000000000001</v>
      </c>
      <c r="F11" s="98">
        <f>IFERROR(IF(VLOOKUP($A11,'Annex 2 Designated EHV charges'!$A:$O,10,FALSE)=0,"",VLOOKUP($A11,'Annex 2 Designated EHV charges'!$A:$O,10,FALSE)),"")</f>
        <v>34658.589999999997</v>
      </c>
      <c r="G11" s="99">
        <f>IFERROR(IF(VLOOKUP($A11,'Annex 2 Designated EHV charges'!$A:$O,11,FALSE)=0,"",VLOOKUP($A11,'Annex 2 Designated EHV charges'!$A:$O,11,FALSE)),"")</f>
        <v>2.3199999999999998</v>
      </c>
      <c r="H11" s="99">
        <f>IFERROR(IF(VLOOKUP($A11,'Annex 2 Designated EHV charges'!$A:$O,12,FALSE)=0,"",VLOOKUP($A11,'Annex 2 Designated EHV charges'!$A:$O,12,FALSE)),"")</f>
        <v>2.3199999999999998</v>
      </c>
    </row>
    <row r="12" spans="1:14" ht="12.75" customHeight="1" x14ac:dyDescent="0.2">
      <c r="A12" s="94" t="str" cm="1">
        <f t="array" ref="A12">IFERROR(INDEX('Annex 2 Designated EHV charges'!$A$10:$A$200, MATCH(0, IF(ISBLANK('Annex 2 Designated EHV charges'!$A$10:$A$200),1, COUNTIF(A$4:$A11, 'Annex 2 Designated EHV charges'!$A$10:$A$200)), 0)),"")</f>
        <v>GAT_BF</v>
      </c>
      <c r="B12" s="94">
        <f>IF($A12="","",VLOOKUP($A12,'Annex 2 Designated EHV charges'!$A:$O,2,0))</f>
        <v>870</v>
      </c>
      <c r="C12" s="95" t="str">
        <f>IF($A12="","",VLOOKUP($A12,'Annex 2 Designated EHV charges'!$A:$O,3,0))</f>
        <v>1900060690231;1900060690240</v>
      </c>
      <c r="D12" s="94" t="str">
        <f>IF($A12="","",VLOOKUP($A12,'Annex 2 Designated EHV charges'!$A:$O,7,0))</f>
        <v>GAT_BF</v>
      </c>
      <c r="E12" s="97">
        <f>IFERROR(IF(VLOOKUP($A12,'Annex 2 Designated EHV charges'!$A:$O,9,FALSE)=0,"",VLOOKUP($A12,'Annex 2 Designated EHV charges'!$A:$O,9,FALSE)),"")</f>
        <v>0.69899999999999995</v>
      </c>
      <c r="F12" s="98">
        <f>IFERROR(IF(VLOOKUP($A12,'Annex 2 Designated EHV charges'!$A:$O,10,FALSE)=0,"",VLOOKUP($A12,'Annex 2 Designated EHV charges'!$A:$O,10,FALSE)),"")</f>
        <v>33778.28</v>
      </c>
      <c r="G12" s="99">
        <f>IFERROR(IF(VLOOKUP($A12,'Annex 2 Designated EHV charges'!$A:$O,11,FALSE)=0,"",VLOOKUP($A12,'Annex 2 Designated EHV charges'!$A:$O,11,FALSE)),"")</f>
        <v>2.13</v>
      </c>
      <c r="H12" s="99">
        <f>IFERROR(IF(VLOOKUP($A12,'Annex 2 Designated EHV charges'!$A:$O,12,FALSE)=0,"",VLOOKUP($A12,'Annex 2 Designated EHV charges'!$A:$O,12,FALSE)),"")</f>
        <v>2.13</v>
      </c>
    </row>
    <row r="13" spans="1:14" ht="12.75" customHeight="1" x14ac:dyDescent="0.2">
      <c r="A13" s="94" t="str" cm="1">
        <f t="array" ref="A13">IFERROR(INDEX('Annex 2 Designated EHV charges'!$A$10:$A$200, MATCH(0, IF(ISBLANK('Annex 2 Designated EHV charges'!$A$10:$A$200),1, COUNTIF(A$4:$A12, 'Annex 2 Designated EHV charges'!$A$10:$A$200)), 0)),"")</f>
        <v>GATWEV</v>
      </c>
      <c r="B13" s="94">
        <f>IF($A13="","",VLOOKUP($A13,'Annex 2 Designated EHV charges'!$A:$O,2,0))</f>
        <v>924</v>
      </c>
      <c r="C13" s="95">
        <f>IF($A13="","",VLOOKUP($A13,'Annex 2 Designated EHV charges'!$A:$O,3,0))</f>
        <v>1900092421070</v>
      </c>
      <c r="D13" s="94" t="str">
        <f>IF($A13="","",VLOOKUP($A13,'Annex 2 Designated EHV charges'!$A:$O,7,0))</f>
        <v>GATWEV</v>
      </c>
      <c r="E13" s="97">
        <f>IFERROR(IF(VLOOKUP($A13,'Annex 2 Designated EHV charges'!$A:$O,9,FALSE)=0,"",VLOOKUP($A13,'Annex 2 Designated EHV charges'!$A:$O,9,FALSE)),"")</f>
        <v>0.89300000000000002</v>
      </c>
      <c r="F13" s="98">
        <f>IFERROR(IF(VLOOKUP($A13,'Annex 2 Designated EHV charges'!$A:$O,10,FALSE)=0,"",VLOOKUP($A13,'Annex 2 Designated EHV charges'!$A:$O,10,FALSE)),"")</f>
        <v>2932.18</v>
      </c>
      <c r="G13" s="99">
        <f>IFERROR(IF(VLOOKUP($A13,'Annex 2 Designated EHV charges'!$A:$O,11,FALSE)=0,"",VLOOKUP($A13,'Annex 2 Designated EHV charges'!$A:$O,11,FALSE)),"")</f>
        <v>1.58</v>
      </c>
      <c r="H13" s="99">
        <f>IFERROR(IF(VLOOKUP($A13,'Annex 2 Designated EHV charges'!$A:$O,12,FALSE)=0,"",VLOOKUP($A13,'Annex 2 Designated EHV charges'!$A:$O,12,FALSE)),"")</f>
        <v>1.58</v>
      </c>
    </row>
    <row r="14" spans="1:14" ht="12.75" customHeight="1" x14ac:dyDescent="0.2">
      <c r="A14" s="94" t="str" cm="1">
        <f t="array" ref="A14">IFERROR(INDEX('Annex 2 Designated EHV charges'!$A$10:$A$200, MATCH(0, IF(ISBLANK('Annex 2 Designated EHV charges'!$A$10:$A$200),1, COUNTIF(A$4:$A13, 'Annex 2 Designated EHV charges'!$A$10:$A$200)), 0)),"")</f>
        <v>KNGSPN</v>
      </c>
      <c r="B14" s="94">
        <f>IF($A14="","",VLOOKUP($A14,'Annex 2 Designated EHV charges'!$A:$O,2,0))</f>
        <v>0</v>
      </c>
      <c r="C14" s="95" t="str">
        <f>IF($A14="","",VLOOKUP($A14,'Annex 2 Designated EHV charges'!$A:$O,3,0))</f>
        <v>MSID: 1027</v>
      </c>
      <c r="D14" s="94" t="str">
        <f>IF($A14="","",VLOOKUP($A14,'Annex 2 Designated EHV charges'!$A:$O,7,0))</f>
        <v>KNGSPN</v>
      </c>
      <c r="E14" s="97" t="str">
        <f>IFERROR(IF(VLOOKUP($A14,'Annex 2 Designated EHV charges'!$A:$O,9,FALSE)=0,"",VLOOKUP($A14,'Annex 2 Designated EHV charges'!$A:$O,9,FALSE)),"")</f>
        <v/>
      </c>
      <c r="F14" s="98">
        <f>IFERROR(IF(VLOOKUP($A14,'Annex 2 Designated EHV charges'!$A:$O,10,FALSE)=0,"",VLOOKUP($A14,'Annex 2 Designated EHV charges'!$A:$O,10,FALSE)),"")</f>
        <v>62199.79</v>
      </c>
      <c r="G14" s="99">
        <f>IFERROR(IF(VLOOKUP($A14,'Annex 2 Designated EHV charges'!$A:$O,11,FALSE)=0,"",VLOOKUP($A14,'Annex 2 Designated EHV charges'!$A:$O,11,FALSE)),"")</f>
        <v>2.83</v>
      </c>
      <c r="H14" s="99">
        <f>IFERROR(IF(VLOOKUP($A14,'Annex 2 Designated EHV charges'!$A:$O,12,FALSE)=0,"",VLOOKUP($A14,'Annex 2 Designated EHV charges'!$A:$O,12,FALSE)),"")</f>
        <v>2.83</v>
      </c>
    </row>
    <row r="15" spans="1:14" ht="12.75" customHeight="1" x14ac:dyDescent="0.2">
      <c r="A15" s="94" t="str" cm="1">
        <f t="array" ref="A15">IFERROR(INDEX('Annex 2 Designated EHV charges'!$A$10:$A$200, MATCH(0, IF(ISBLANK('Annex 2 Designated EHV charges'!$A$10:$A$200),1, COUNTIF(A$4:$A14, 'Annex 2 Designated EHV charges'!$A$10:$A$200)), 0)),"")</f>
        <v>NP_LAB</v>
      </c>
      <c r="B15" s="94">
        <f>IF($A15="","",VLOOKUP($A15,'Annex 2 Designated EHV charges'!$A:$O,2,0))</f>
        <v>837</v>
      </c>
      <c r="C15" s="95">
        <f>IF($A15="","",VLOOKUP($A15,'Annex 2 Designated EHV charges'!$A:$O,3,0))</f>
        <v>1900047386380</v>
      </c>
      <c r="D15" s="94" t="str">
        <f>IF($A15="","",VLOOKUP($A15,'Annex 2 Designated EHV charges'!$A:$O,7,0))</f>
        <v>NP_LAB</v>
      </c>
      <c r="E15" s="97">
        <f>IFERROR(IF(VLOOKUP($A15,'Annex 2 Designated EHV charges'!$A:$O,9,FALSE)=0,"",VLOOKUP($A15,'Annex 2 Designated EHV charges'!$A:$O,9,FALSE)),"")</f>
        <v>2.548</v>
      </c>
      <c r="F15" s="98">
        <f>IFERROR(IF(VLOOKUP($A15,'Annex 2 Designated EHV charges'!$A:$O,10,FALSE)=0,"",VLOOKUP($A15,'Annex 2 Designated EHV charges'!$A:$O,10,FALSE)),"")</f>
        <v>3318.47</v>
      </c>
      <c r="G15" s="99">
        <f>IFERROR(IF(VLOOKUP($A15,'Annex 2 Designated EHV charges'!$A:$O,11,FALSE)=0,"",VLOOKUP($A15,'Annex 2 Designated EHV charges'!$A:$O,11,FALSE)),"")</f>
        <v>3.09</v>
      </c>
      <c r="H15" s="99">
        <f>IFERROR(IF(VLOOKUP($A15,'Annex 2 Designated EHV charges'!$A:$O,12,FALSE)=0,"",VLOOKUP($A15,'Annex 2 Designated EHV charges'!$A:$O,12,FALSE)),"")</f>
        <v>3.09</v>
      </c>
    </row>
    <row r="16" spans="1:14" ht="12.75" customHeight="1" x14ac:dyDescent="0.2">
      <c r="A16" s="94" t="str" cm="1">
        <f t="array" ref="A16">IFERROR(INDEX('Annex 2 Designated EHV charges'!$A$10:$A$200, MATCH(0, IF(ISBLANK('Annex 2 Designated EHV charges'!$A$10:$A$200),1, COUNTIF(A$4:$A15, 'Annex 2 Designated EHV charges'!$A$10:$A$200)), 0)),"")</f>
        <v>NR_3BR</v>
      </c>
      <c r="B16" s="94">
        <f>IF($A16="","",VLOOKUP($A16,'Annex 2 Designated EHV charges'!$A:$O,2,0))</f>
        <v>866</v>
      </c>
      <c r="C16" s="95">
        <f>IF($A16="","",VLOOKUP($A16,'Annex 2 Designated EHV charges'!$A:$O,3,0))</f>
        <v>1900060219145</v>
      </c>
      <c r="D16" s="94" t="str">
        <f>IF($A16="","",VLOOKUP($A16,'Annex 2 Designated EHV charges'!$A:$O,7,0))</f>
        <v>NR_3BR</v>
      </c>
      <c r="E16" s="97">
        <f>IFERROR(IF(VLOOKUP($A16,'Annex 2 Designated EHV charges'!$A:$O,9,FALSE)=0,"",VLOOKUP($A16,'Annex 2 Designated EHV charges'!$A:$O,9,FALSE)),"")</f>
        <v>0.71099999999999997</v>
      </c>
      <c r="F16" s="98">
        <f>IFERROR(IF(VLOOKUP($A16,'Annex 2 Designated EHV charges'!$A:$O,10,FALSE)=0,"",VLOOKUP($A16,'Annex 2 Designated EHV charges'!$A:$O,10,FALSE)),"")</f>
        <v>63537.2</v>
      </c>
      <c r="G16" s="99">
        <f>IFERROR(IF(VLOOKUP($A16,'Annex 2 Designated EHV charges'!$A:$O,11,FALSE)=0,"",VLOOKUP($A16,'Annex 2 Designated EHV charges'!$A:$O,11,FALSE)),"")</f>
        <v>2.2599999999999998</v>
      </c>
      <c r="H16" s="99">
        <f>IFERROR(IF(VLOOKUP($A16,'Annex 2 Designated EHV charges'!$A:$O,12,FALSE)=0,"",VLOOKUP($A16,'Annex 2 Designated EHV charges'!$A:$O,12,FALSE)),"")</f>
        <v>2.2599999999999998</v>
      </c>
    </row>
    <row r="17" spans="1:8" ht="12.75" customHeight="1" x14ac:dyDescent="0.2">
      <c r="A17" s="94" t="str" cm="1">
        <f t="array" ref="A17">IFERROR(INDEX('Annex 2 Designated EHV charges'!$A$10:$A$200, MATCH(0, IF(ISBLANK('Annex 2 Designated EHV charges'!$A$10:$A$200),1, COUNTIF(A$4:$A16, 'Annex 2 Designated EHV charges'!$A$10:$A$200)), 0)),"")</f>
        <v>NR_AFD</v>
      </c>
      <c r="B17" s="94">
        <f>IF($A17="","",VLOOKUP($A17,'Annex 2 Designated EHV charges'!$A:$O,2,0))</f>
        <v>851</v>
      </c>
      <c r="C17" s="95">
        <f>IF($A17="","",VLOOKUP($A17,'Annex 2 Designated EHV charges'!$A:$O,3,0))</f>
        <v>1900060219377</v>
      </c>
      <c r="D17" s="94" t="str">
        <f>IF($A17="","",VLOOKUP($A17,'Annex 2 Designated EHV charges'!$A:$O,7,0))</f>
        <v>NR_AFD</v>
      </c>
      <c r="E17" s="97">
        <f>IFERROR(IF(VLOOKUP($A17,'Annex 2 Designated EHV charges'!$A:$O,9,FALSE)=0,"",VLOOKUP($A17,'Annex 2 Designated EHV charges'!$A:$O,9,FALSE)),"")</f>
        <v>2.1179999999999999</v>
      </c>
      <c r="F17" s="98">
        <f>IFERROR(IF(VLOOKUP($A17,'Annex 2 Designated EHV charges'!$A:$O,10,FALSE)=0,"",VLOOKUP($A17,'Annex 2 Designated EHV charges'!$A:$O,10,FALSE)),"")</f>
        <v>33778.28</v>
      </c>
      <c r="G17" s="99">
        <f>IFERROR(IF(VLOOKUP($A17,'Annex 2 Designated EHV charges'!$A:$O,11,FALSE)=0,"",VLOOKUP($A17,'Annex 2 Designated EHV charges'!$A:$O,11,FALSE)),"")</f>
        <v>2.38</v>
      </c>
      <c r="H17" s="99">
        <f>IFERROR(IF(VLOOKUP($A17,'Annex 2 Designated EHV charges'!$A:$O,12,FALSE)=0,"",VLOOKUP($A17,'Annex 2 Designated EHV charges'!$A:$O,12,FALSE)),"")</f>
        <v>2.38</v>
      </c>
    </row>
    <row r="18" spans="1:8" ht="12.75" customHeight="1" x14ac:dyDescent="0.2">
      <c r="A18" s="94" t="str" cm="1">
        <f t="array" ref="A18">IFERROR(INDEX('Annex 2 Designated EHV charges'!$A$10:$A$200, MATCH(0, IF(ISBLANK('Annex 2 Designated EHV charges'!$A$10:$A$200),1, COUNTIF(A$4:$A17, 'Annex 2 Designated EHV charges'!$A$10:$A$200)), 0)),"")</f>
        <v>NR_ASH</v>
      </c>
      <c r="B18" s="94">
        <f>IF($A18="","",VLOOKUP($A18,'Annex 2 Designated EHV charges'!$A:$O,2,0))</f>
        <v>879</v>
      </c>
      <c r="C18" s="95">
        <f>IF($A18="","",VLOOKUP($A18,'Annex 2 Designated EHV charges'!$A:$O,3,0))</f>
        <v>1900070068129</v>
      </c>
      <c r="D18" s="94" t="str">
        <f>IF($A18="","",VLOOKUP($A18,'Annex 2 Designated EHV charges'!$A:$O,7,0))</f>
        <v>NR_ASH</v>
      </c>
      <c r="E18" s="97">
        <f>IFERROR(IF(VLOOKUP($A18,'Annex 2 Designated EHV charges'!$A:$O,9,FALSE)=0,"",VLOOKUP($A18,'Annex 2 Designated EHV charges'!$A:$O,9,FALSE)),"")</f>
        <v>0.30099999999999999</v>
      </c>
      <c r="F18" s="98">
        <f>IFERROR(IF(VLOOKUP($A18,'Annex 2 Designated EHV charges'!$A:$O,10,FALSE)=0,"",VLOOKUP($A18,'Annex 2 Designated EHV charges'!$A:$O,10,FALSE)),"")</f>
        <v>33778.28</v>
      </c>
      <c r="G18" s="99">
        <f>IFERROR(IF(VLOOKUP($A18,'Annex 2 Designated EHV charges'!$A:$O,11,FALSE)=0,"",VLOOKUP($A18,'Annex 2 Designated EHV charges'!$A:$O,11,FALSE)),"")</f>
        <v>3.36</v>
      </c>
      <c r="H18" s="99">
        <f>IFERROR(IF(VLOOKUP($A18,'Annex 2 Designated EHV charges'!$A:$O,12,FALSE)=0,"",VLOOKUP($A18,'Annex 2 Designated EHV charges'!$A:$O,12,FALSE)),"")</f>
        <v>3.36</v>
      </c>
    </row>
    <row r="19" spans="1:8" ht="12.75" customHeight="1" x14ac:dyDescent="0.2">
      <c r="A19" s="94" t="str" cm="1">
        <f t="array" ref="A19">IFERROR(INDEX('Annex 2 Designated EHV charges'!$A$10:$A$200, MATCH(0, IF(ISBLANK('Annex 2 Designated EHV charges'!$A$10:$A$200),1, COUNTIF(A$4:$A18, 'Annex 2 Designated EHV charges'!$A$10:$A$200)), 0)),"")</f>
        <v>NR_BRI</v>
      </c>
      <c r="B19" s="94">
        <f>IF($A19="","",VLOOKUP($A19,'Annex 2 Designated EHV charges'!$A:$O,2,0))</f>
        <v>852</v>
      </c>
      <c r="C19" s="95">
        <f>IF($A19="","",VLOOKUP($A19,'Annex 2 Designated EHV charges'!$A:$O,3,0))</f>
        <v>1900060218675</v>
      </c>
      <c r="D19" s="94" t="str">
        <f>IF($A19="","",VLOOKUP($A19,'Annex 2 Designated EHV charges'!$A:$O,7,0))</f>
        <v>NR_BRI</v>
      </c>
      <c r="E19" s="97">
        <f>IFERROR(IF(VLOOKUP($A19,'Annex 2 Designated EHV charges'!$A:$O,9,FALSE)=0,"",VLOOKUP($A19,'Annex 2 Designated EHV charges'!$A:$O,9,FALSE)),"")</f>
        <v>0.84499999999999997</v>
      </c>
      <c r="F19" s="98">
        <f>IFERROR(IF(VLOOKUP($A19,'Annex 2 Designated EHV charges'!$A:$O,10,FALSE)=0,"",VLOOKUP($A19,'Annex 2 Designated EHV charges'!$A:$O,10,FALSE)),"")</f>
        <v>63537.2</v>
      </c>
      <c r="G19" s="99">
        <f>IFERROR(IF(VLOOKUP($A19,'Annex 2 Designated EHV charges'!$A:$O,11,FALSE)=0,"",VLOOKUP($A19,'Annex 2 Designated EHV charges'!$A:$O,11,FALSE)),"")</f>
        <v>2.4900000000000002</v>
      </c>
      <c r="H19" s="99">
        <f>IFERROR(IF(VLOOKUP($A19,'Annex 2 Designated EHV charges'!$A:$O,12,FALSE)=0,"",VLOOKUP($A19,'Annex 2 Designated EHV charges'!$A:$O,12,FALSE)),"")</f>
        <v>2.4900000000000002</v>
      </c>
    </row>
    <row r="20" spans="1:8" ht="12.75" customHeight="1" x14ac:dyDescent="0.2">
      <c r="A20" s="94" t="str" cm="1">
        <f t="array" ref="A20">IFERROR(INDEX('Annex 2 Designated EHV charges'!$A$10:$A$200, MATCH(0, IF(ISBLANK('Annex 2 Designated EHV charges'!$A$10:$A$200),1, COUNTIF(A$4:$A19, 'Annex 2 Designated EHV charges'!$A$10:$A$200)), 0)),"")</f>
        <v>NR_BYF</v>
      </c>
      <c r="B20" s="94">
        <f>IF($A20="","",VLOOKUP($A20,'Annex 2 Designated EHV charges'!$A:$O,2,0))</f>
        <v>853</v>
      </c>
      <c r="C20" s="95">
        <f>IF($A20="","",VLOOKUP($A20,'Annex 2 Designated EHV charges'!$A:$O,3,0))</f>
        <v>1900060218727</v>
      </c>
      <c r="D20" s="94" t="str">
        <f>IF($A20="","",VLOOKUP($A20,'Annex 2 Designated EHV charges'!$A:$O,7,0))</f>
        <v>NR_BYF</v>
      </c>
      <c r="E20" s="97">
        <f>IFERROR(IF(VLOOKUP($A20,'Annex 2 Designated EHV charges'!$A:$O,9,FALSE)=0,"",VLOOKUP($A20,'Annex 2 Designated EHV charges'!$A:$O,9,FALSE)),"")</f>
        <v>0.68200000000000005</v>
      </c>
      <c r="F20" s="98">
        <f>IFERROR(IF(VLOOKUP($A20,'Annex 2 Designated EHV charges'!$A:$O,10,FALSE)=0,"",VLOOKUP($A20,'Annex 2 Designated EHV charges'!$A:$O,10,FALSE)),"")</f>
        <v>63537.2</v>
      </c>
      <c r="G20" s="99">
        <f>IFERROR(IF(VLOOKUP($A20,'Annex 2 Designated EHV charges'!$A:$O,11,FALSE)=0,"",VLOOKUP($A20,'Annex 2 Designated EHV charges'!$A:$O,11,FALSE)),"")</f>
        <v>2.2799999999999998</v>
      </c>
      <c r="H20" s="99">
        <f>IFERROR(IF(VLOOKUP($A20,'Annex 2 Designated EHV charges'!$A:$O,12,FALSE)=0,"",VLOOKUP($A20,'Annex 2 Designated EHV charges'!$A:$O,12,FALSE)),"")</f>
        <v>2.2799999999999998</v>
      </c>
    </row>
    <row r="21" spans="1:8" ht="12.75" customHeight="1" x14ac:dyDescent="0.2">
      <c r="A21" s="94" t="str" cm="1">
        <f t="array" ref="A21">IFERROR(INDEX('Annex 2 Designated EHV charges'!$A$10:$A$200, MATCH(0, IF(ISBLANK('Annex 2 Designated EHV charges'!$A$10:$A$200),1, COUNTIF(A$4:$A20, 'Annex 2 Designated EHV charges'!$A$10:$A$200)), 0)),"")</f>
        <v>NR_CAN</v>
      </c>
      <c r="B21" s="94">
        <f>IF($A21="","",VLOOKUP($A21,'Annex 2 Designated EHV charges'!$A:$O,2,0))</f>
        <v>854</v>
      </c>
      <c r="C21" s="95">
        <f>IF($A21="","",VLOOKUP($A21,'Annex 2 Designated EHV charges'!$A:$O,3,0))</f>
        <v>1900060218790</v>
      </c>
      <c r="D21" s="94" t="str">
        <f>IF($A21="","",VLOOKUP($A21,'Annex 2 Designated EHV charges'!$A:$O,7,0))</f>
        <v>NR_CAN</v>
      </c>
      <c r="E21" s="97">
        <f>IFERROR(IF(VLOOKUP($A21,'Annex 2 Designated EHV charges'!$A:$O,9,FALSE)=0,"",VLOOKUP($A21,'Annex 2 Designated EHV charges'!$A:$O,9,FALSE)),"")</f>
        <v>0.128</v>
      </c>
      <c r="F21" s="98">
        <f>IFERROR(IF(VLOOKUP($A21,'Annex 2 Designated EHV charges'!$A:$O,10,FALSE)=0,"",VLOOKUP($A21,'Annex 2 Designated EHV charges'!$A:$O,10,FALSE)),"")</f>
        <v>13076.04</v>
      </c>
      <c r="G21" s="99">
        <f>IFERROR(IF(VLOOKUP($A21,'Annex 2 Designated EHV charges'!$A:$O,11,FALSE)=0,"",VLOOKUP($A21,'Annex 2 Designated EHV charges'!$A:$O,11,FALSE)),"")</f>
        <v>2.4300000000000002</v>
      </c>
      <c r="H21" s="99">
        <f>IFERROR(IF(VLOOKUP($A21,'Annex 2 Designated EHV charges'!$A:$O,12,FALSE)=0,"",VLOOKUP($A21,'Annex 2 Designated EHV charges'!$A:$O,12,FALSE)),"")</f>
        <v>2.4300000000000002</v>
      </c>
    </row>
    <row r="22" spans="1:8" ht="12.75" customHeight="1" x14ac:dyDescent="0.2">
      <c r="A22" s="94" t="str" cm="1">
        <f t="array" ref="A22">IFERROR(INDEX('Annex 2 Designated EHV charges'!$A$10:$A$200, MATCH(0, IF(ISBLANK('Annex 2 Designated EHV charges'!$A$10:$A$200),1, COUNTIF(A$4:$A21, 'Annex 2 Designated EHV charges'!$A$10:$A$200)), 0)),"")</f>
        <v>NR_CRO</v>
      </c>
      <c r="B22" s="94">
        <f>IF($A22="","",VLOOKUP($A22,'Annex 2 Designated EHV charges'!$A:$O,2,0))</f>
        <v>855</v>
      </c>
      <c r="C22" s="95">
        <f>IF($A22="","",VLOOKUP($A22,'Annex 2 Designated EHV charges'!$A:$O,3,0))</f>
        <v>1900060218815</v>
      </c>
      <c r="D22" s="94" t="str">
        <f>IF($A22="","",VLOOKUP($A22,'Annex 2 Designated EHV charges'!$A:$O,7,0))</f>
        <v>NR_CRO</v>
      </c>
      <c r="E22" s="97">
        <f>IFERROR(IF(VLOOKUP($A22,'Annex 2 Designated EHV charges'!$A:$O,9,FALSE)=0,"",VLOOKUP($A22,'Annex 2 Designated EHV charges'!$A:$O,9,FALSE)),"")</f>
        <v>1.2999999999999999E-2</v>
      </c>
      <c r="F22" s="98">
        <f>IFERROR(IF(VLOOKUP($A22,'Annex 2 Designated EHV charges'!$A:$O,10,FALSE)=0,"",VLOOKUP($A22,'Annex 2 Designated EHV charges'!$A:$O,10,FALSE)),"")</f>
        <v>63091.39</v>
      </c>
      <c r="G22" s="99">
        <f>IFERROR(IF(VLOOKUP($A22,'Annex 2 Designated EHV charges'!$A:$O,11,FALSE)=0,"",VLOOKUP($A22,'Annex 2 Designated EHV charges'!$A:$O,11,FALSE)),"")</f>
        <v>2.0499999999999998</v>
      </c>
      <c r="H22" s="99">
        <f>IFERROR(IF(VLOOKUP($A22,'Annex 2 Designated EHV charges'!$A:$O,12,FALSE)=0,"",VLOOKUP($A22,'Annex 2 Designated EHV charges'!$A:$O,12,FALSE)),"")</f>
        <v>2.0499999999999998</v>
      </c>
    </row>
    <row r="23" spans="1:8" ht="12.75" customHeight="1" x14ac:dyDescent="0.2">
      <c r="A23" s="94" t="str" cm="1">
        <f t="array" ref="A23">IFERROR(INDEX('Annex 2 Designated EHV charges'!$A$10:$A$200, MATCH(0, IF(ISBLANK('Annex 2 Designated EHV charges'!$A$10:$A$200),1, COUNTIF(A$4:$A22, 'Annex 2 Designated EHV charges'!$A$10:$A$200)), 0)),"")</f>
        <v>NR_DOR</v>
      </c>
      <c r="B23" s="94">
        <f>IF($A23="","",VLOOKUP($A23,'Annex 2 Designated EHV charges'!$A:$O,2,0))</f>
        <v>856</v>
      </c>
      <c r="C23" s="95">
        <f>IF($A23="","",VLOOKUP($A23,'Annex 2 Designated EHV charges'!$A:$O,3,0))</f>
        <v>1900060219303</v>
      </c>
      <c r="D23" s="94" t="str">
        <f>IF($A23="","",VLOOKUP($A23,'Annex 2 Designated EHV charges'!$A:$O,7,0))</f>
        <v>NR_DOR</v>
      </c>
      <c r="E23" s="97">
        <f>IFERROR(IF(VLOOKUP($A23,'Annex 2 Designated EHV charges'!$A:$O,9,FALSE)=0,"",VLOOKUP($A23,'Annex 2 Designated EHV charges'!$A:$O,9,FALSE)),"")</f>
        <v>4.8970000000000002</v>
      </c>
      <c r="F23" s="98">
        <f>IFERROR(IF(VLOOKUP($A23,'Annex 2 Designated EHV charges'!$A:$O,10,FALSE)=0,"",VLOOKUP($A23,'Annex 2 Designated EHV charges'!$A:$O,10,FALSE)),"")</f>
        <v>13076.04</v>
      </c>
      <c r="G23" s="99">
        <f>IFERROR(IF(VLOOKUP($A23,'Annex 2 Designated EHV charges'!$A:$O,11,FALSE)=0,"",VLOOKUP($A23,'Annex 2 Designated EHV charges'!$A:$O,11,FALSE)),"")</f>
        <v>2.46</v>
      </c>
      <c r="H23" s="99">
        <f>IFERROR(IF(VLOOKUP($A23,'Annex 2 Designated EHV charges'!$A:$O,12,FALSE)=0,"",VLOOKUP($A23,'Annex 2 Designated EHV charges'!$A:$O,12,FALSE)),"")</f>
        <v>2.46</v>
      </c>
    </row>
    <row r="24" spans="1:8" ht="12.75" customHeight="1" x14ac:dyDescent="0.2">
      <c r="A24" s="94" t="str" cm="1">
        <f t="array" ref="A24">IFERROR(INDEX('Annex 2 Designated EHV charges'!$A$10:$A$200, MATCH(0, IF(ISBLANK('Annex 2 Designated EHV charges'!$A$10:$A$200),1, COUNTIF(A$4:$A23, 'Annex 2 Designated EHV charges'!$A$10:$A$200)), 0)),"")</f>
        <v>NR_EAS</v>
      </c>
      <c r="B24" s="94">
        <f>IF($A24="","",VLOOKUP($A24,'Annex 2 Designated EHV charges'!$A:$O,2,0))</f>
        <v>857</v>
      </c>
      <c r="C24" s="95">
        <f>IF($A24="","",VLOOKUP($A24,'Annex 2 Designated EHV charges'!$A:$O,3,0))</f>
        <v>1900060218912</v>
      </c>
      <c r="D24" s="94" t="str">
        <f>IF($A24="","",VLOOKUP($A24,'Annex 2 Designated EHV charges'!$A:$O,7,0))</f>
        <v>NR_EAS</v>
      </c>
      <c r="E24" s="97">
        <f>IFERROR(IF(VLOOKUP($A24,'Annex 2 Designated EHV charges'!$A:$O,9,FALSE)=0,"",VLOOKUP($A24,'Annex 2 Designated EHV charges'!$A:$O,9,FALSE)),"")</f>
        <v>0.45600000000000002</v>
      </c>
      <c r="F24" s="98">
        <f>IFERROR(IF(VLOOKUP($A24,'Annex 2 Designated EHV charges'!$A:$O,10,FALSE)=0,"",VLOOKUP($A24,'Annex 2 Designated EHV charges'!$A:$O,10,FALSE)),"")</f>
        <v>13076.04</v>
      </c>
      <c r="G24" s="99">
        <f>IFERROR(IF(VLOOKUP($A24,'Annex 2 Designated EHV charges'!$A:$O,11,FALSE)=0,"",VLOOKUP($A24,'Annex 2 Designated EHV charges'!$A:$O,11,FALSE)),"")</f>
        <v>3.49</v>
      </c>
      <c r="H24" s="99">
        <f>IFERROR(IF(VLOOKUP($A24,'Annex 2 Designated EHV charges'!$A:$O,12,FALSE)=0,"",VLOOKUP($A24,'Annex 2 Designated EHV charges'!$A:$O,12,FALSE)),"")</f>
        <v>3.49</v>
      </c>
    </row>
    <row r="25" spans="1:8" ht="12.75" customHeight="1" x14ac:dyDescent="0.2">
      <c r="A25" s="94" t="str" cm="1">
        <f t="array" ref="A25">IFERROR(INDEX('Annex 2 Designated EHV charges'!$A$10:$A$200, MATCH(0, IF(ISBLANK('Annex 2 Designated EHV charges'!$A$10:$A$200),1, COUNTIF(A$4:$A24, 'Annex 2 Designated EHV charges'!$A$10:$A$200)), 0)),"")</f>
        <v>NR_FOK</v>
      </c>
      <c r="B25" s="94">
        <f>IF($A25="","",VLOOKUP($A25,'Annex 2 Designated EHV charges'!$A:$O,2,0))</f>
        <v>858</v>
      </c>
      <c r="C25" s="95">
        <f>IF($A25="","",VLOOKUP($A25,'Annex 2 Designated EHV charges'!$A:$O,3,0))</f>
        <v>1900060218959</v>
      </c>
      <c r="D25" s="94" t="str">
        <f>IF($A25="","",VLOOKUP($A25,'Annex 2 Designated EHV charges'!$A:$O,7,0))</f>
        <v>NR_FOK</v>
      </c>
      <c r="E25" s="97">
        <f>IFERROR(IF(VLOOKUP($A25,'Annex 2 Designated EHV charges'!$A:$O,9,FALSE)=0,"",VLOOKUP($A25,'Annex 2 Designated EHV charges'!$A:$O,9,FALSE)),"")</f>
        <v>1.0129999999999999</v>
      </c>
      <c r="F25" s="98">
        <f>IFERROR(IF(VLOOKUP($A25,'Annex 2 Designated EHV charges'!$A:$O,10,FALSE)=0,"",VLOOKUP($A25,'Annex 2 Designated EHV charges'!$A:$O,10,FALSE)),"")</f>
        <v>13076.04</v>
      </c>
      <c r="G25" s="99">
        <f>IFERROR(IF(VLOOKUP($A25,'Annex 2 Designated EHV charges'!$A:$O,11,FALSE)=0,"",VLOOKUP($A25,'Annex 2 Designated EHV charges'!$A:$O,11,FALSE)),"")</f>
        <v>1.82</v>
      </c>
      <c r="H25" s="99">
        <f>IFERROR(IF(VLOOKUP($A25,'Annex 2 Designated EHV charges'!$A:$O,12,FALSE)=0,"",VLOOKUP($A25,'Annex 2 Designated EHV charges'!$A:$O,12,FALSE)),"")</f>
        <v>1.82</v>
      </c>
    </row>
    <row r="26" spans="1:8" ht="12.75" customHeight="1" x14ac:dyDescent="0.2">
      <c r="A26" s="94" t="str" cm="1">
        <f t="array" ref="A26">IFERROR(INDEX('Annex 2 Designated EHV charges'!$A$10:$A$200, MATCH(0, IF(ISBLANK('Annex 2 Designated EHV charges'!$A$10:$A$200),1, COUNTIF(A$4:$A25, 'Annex 2 Designated EHV charges'!$A$10:$A$200)), 0)),"")</f>
        <v>NR_HAS</v>
      </c>
      <c r="B26" s="94">
        <f>IF($A26="","",VLOOKUP($A26,'Annex 2 Designated EHV charges'!$A:$O,2,0))</f>
        <v>859</v>
      </c>
      <c r="C26" s="95">
        <f>IF($A26="","",VLOOKUP($A26,'Annex 2 Designated EHV charges'!$A:$O,3,0))</f>
        <v>1900060218986</v>
      </c>
      <c r="D26" s="94" t="str">
        <f>IF($A26="","",VLOOKUP($A26,'Annex 2 Designated EHV charges'!$A:$O,7,0))</f>
        <v>NR_HAS</v>
      </c>
      <c r="E26" s="97">
        <f>IFERROR(IF(VLOOKUP($A26,'Annex 2 Designated EHV charges'!$A:$O,9,FALSE)=0,"",VLOOKUP($A26,'Annex 2 Designated EHV charges'!$A:$O,9,FALSE)),"")</f>
        <v>0.377</v>
      </c>
      <c r="F26" s="98">
        <f>IFERROR(IF(VLOOKUP($A26,'Annex 2 Designated EHV charges'!$A:$O,10,FALSE)=0,"",VLOOKUP($A26,'Annex 2 Designated EHV charges'!$A:$O,10,FALSE)),"")</f>
        <v>18491.68</v>
      </c>
      <c r="G26" s="99">
        <f>IFERROR(IF(VLOOKUP($A26,'Annex 2 Designated EHV charges'!$A:$O,11,FALSE)=0,"",VLOOKUP($A26,'Annex 2 Designated EHV charges'!$A:$O,11,FALSE)),"")</f>
        <v>1.91</v>
      </c>
      <c r="H26" s="99">
        <f>IFERROR(IF(VLOOKUP($A26,'Annex 2 Designated EHV charges'!$A:$O,12,FALSE)=0,"",VLOOKUP($A26,'Annex 2 Designated EHV charges'!$A:$O,12,FALSE)),"")</f>
        <v>1.91</v>
      </c>
    </row>
    <row r="27" spans="1:8" ht="12.75" customHeight="1" x14ac:dyDescent="0.2">
      <c r="A27" s="94" t="str" cm="1">
        <f t="array" ref="A27">IFERROR(INDEX('Annex 2 Designated EHV charges'!$A$10:$A$200, MATCH(0, IF(ISBLANK('Annex 2 Designated EHV charges'!$A$10:$A$200),1, COUNTIF(A$4:$A26, 'Annex 2 Designated EHV charges'!$A$10:$A$200)), 0)),"")</f>
        <v>NR_LEA</v>
      </c>
      <c r="B27" s="94">
        <f>IF($A27="","",VLOOKUP($A27,'Annex 2 Designated EHV charges'!$A:$O,2,0))</f>
        <v>860</v>
      </c>
      <c r="C27" s="95">
        <f>IF($A27="","",VLOOKUP($A27,'Annex 2 Designated EHV charges'!$A:$O,3,0))</f>
        <v>1900060219001</v>
      </c>
      <c r="D27" s="94" t="str">
        <f>IF($A27="","",VLOOKUP($A27,'Annex 2 Designated EHV charges'!$A:$O,7,0))</f>
        <v>NR_LEA</v>
      </c>
      <c r="E27" s="97">
        <f>IFERROR(IF(VLOOKUP($A27,'Annex 2 Designated EHV charges'!$A:$O,9,FALSE)=0,"",VLOOKUP($A27,'Annex 2 Designated EHV charges'!$A:$O,9,FALSE)),"")</f>
        <v>2.5539999999999998</v>
      </c>
      <c r="F27" s="98">
        <f>IFERROR(IF(VLOOKUP($A27,'Annex 2 Designated EHV charges'!$A:$O,10,FALSE)=0,"",VLOOKUP($A27,'Annex 2 Designated EHV charges'!$A:$O,10,FALSE)),"")</f>
        <v>63091.39</v>
      </c>
      <c r="G27" s="99">
        <f>IFERROR(IF(VLOOKUP($A27,'Annex 2 Designated EHV charges'!$A:$O,11,FALSE)=0,"",VLOOKUP($A27,'Annex 2 Designated EHV charges'!$A:$O,11,FALSE)),"")</f>
        <v>2.56</v>
      </c>
      <c r="H27" s="99">
        <f>IFERROR(IF(VLOOKUP($A27,'Annex 2 Designated EHV charges'!$A:$O,12,FALSE)=0,"",VLOOKUP($A27,'Annex 2 Designated EHV charges'!$A:$O,12,FALSE)),"")</f>
        <v>2.56</v>
      </c>
    </row>
    <row r="28" spans="1:8" ht="12.75" customHeight="1" x14ac:dyDescent="0.2">
      <c r="A28" s="94" t="str" cm="1">
        <f t="array" ref="A28">IFERROR(INDEX('Annex 2 Designated EHV charges'!$A$10:$A$200, MATCH(0, IF(ISBLANK('Annex 2 Designated EHV charges'!$A$10:$A$200),1, COUNTIF(A$4:$A27, 'Annex 2 Designated EHV charges'!$A$10:$A$200)), 0)),"")</f>
        <v>NR_MAI</v>
      </c>
      <c r="B28" s="94">
        <f>IF($A28="","",VLOOKUP($A28,'Annex 2 Designated EHV charges'!$A:$O,2,0))</f>
        <v>861</v>
      </c>
      <c r="C28" s="95">
        <f>IF($A28="","",VLOOKUP($A28,'Annex 2 Designated EHV charges'!$A:$O,3,0))</f>
        <v>1900060219535</v>
      </c>
      <c r="D28" s="94" t="str">
        <f>IF($A28="","",VLOOKUP($A28,'Annex 2 Designated EHV charges'!$A:$O,7,0))</f>
        <v>NR_MAI</v>
      </c>
      <c r="E28" s="97">
        <f>IFERROR(IF(VLOOKUP($A28,'Annex 2 Designated EHV charges'!$A:$O,9,FALSE)=0,"",VLOOKUP($A28,'Annex 2 Designated EHV charges'!$A:$O,9,FALSE)),"")</f>
        <v>6.4669999999999996</v>
      </c>
      <c r="F28" s="98">
        <f>IFERROR(IF(VLOOKUP($A28,'Annex 2 Designated EHV charges'!$A:$O,10,FALSE)=0,"",VLOOKUP($A28,'Annex 2 Designated EHV charges'!$A:$O,10,FALSE)),"")</f>
        <v>33778.28</v>
      </c>
      <c r="G28" s="99">
        <f>IFERROR(IF(VLOOKUP($A28,'Annex 2 Designated EHV charges'!$A:$O,11,FALSE)=0,"",VLOOKUP($A28,'Annex 2 Designated EHV charges'!$A:$O,11,FALSE)),"")</f>
        <v>2.25</v>
      </c>
      <c r="H28" s="99">
        <f>IFERROR(IF(VLOOKUP($A28,'Annex 2 Designated EHV charges'!$A:$O,12,FALSE)=0,"",VLOOKUP($A28,'Annex 2 Designated EHV charges'!$A:$O,12,FALSE)),"")</f>
        <v>2.25</v>
      </c>
    </row>
    <row r="29" spans="1:8" ht="12.75" customHeight="1" x14ac:dyDescent="0.2">
      <c r="A29" s="94" t="str" cm="1">
        <f t="array" ref="A29">IFERROR(INDEX('Annex 2 Designated EHV charges'!$A$10:$A$200, MATCH(0, IF(ISBLANK('Annex 2 Designated EHV charges'!$A$10:$A$200),1, COUNTIF(A$4:$A28, 'Annex 2 Designated EHV charges'!$A$10:$A$200)), 0)),"")</f>
        <v>NR_NOR</v>
      </c>
      <c r="B29" s="94">
        <f>IF($A29="","",VLOOKUP($A29,'Annex 2 Designated EHV charges'!$A:$O,2,0))</f>
        <v>862</v>
      </c>
      <c r="C29" s="95">
        <f>IF($A29="","",VLOOKUP($A29,'Annex 2 Designated EHV charges'!$A:$O,3,0))</f>
        <v>1900060219891</v>
      </c>
      <c r="D29" s="94" t="str">
        <f>IF($A29="","",VLOOKUP($A29,'Annex 2 Designated EHV charges'!$A:$O,7,0))</f>
        <v>NR_NOR</v>
      </c>
      <c r="E29" s="97" t="str">
        <f>IFERROR(IF(VLOOKUP($A29,'Annex 2 Designated EHV charges'!$A:$O,9,FALSE)=0,"",VLOOKUP($A29,'Annex 2 Designated EHV charges'!$A:$O,9,FALSE)),"")</f>
        <v/>
      </c>
      <c r="F29" s="98">
        <f>IFERROR(IF(VLOOKUP($A29,'Annex 2 Designated EHV charges'!$A:$O,10,FALSE)=0,"",VLOOKUP($A29,'Annex 2 Designated EHV charges'!$A:$O,10,FALSE)),"")</f>
        <v>63983</v>
      </c>
      <c r="G29" s="99">
        <f>IFERROR(IF(VLOOKUP($A29,'Annex 2 Designated EHV charges'!$A:$O,11,FALSE)=0,"",VLOOKUP($A29,'Annex 2 Designated EHV charges'!$A:$O,11,FALSE)),"")</f>
        <v>1.64</v>
      </c>
      <c r="H29" s="99">
        <f>IFERROR(IF(VLOOKUP($A29,'Annex 2 Designated EHV charges'!$A:$O,12,FALSE)=0,"",VLOOKUP($A29,'Annex 2 Designated EHV charges'!$A:$O,12,FALSE)),"")</f>
        <v>1.64</v>
      </c>
    </row>
    <row r="30" spans="1:8" ht="12.75" customHeight="1" x14ac:dyDescent="0.2">
      <c r="A30" s="94" t="str" cm="1">
        <f t="array" ref="A30">IFERROR(INDEX('Annex 2 Designated EHV charges'!$A$10:$A$200, MATCH(0, IF(ISBLANK('Annex 2 Designated EHV charges'!$A$10:$A$200),1, COUNTIF(A$4:$A29, 'Annex 2 Designated EHV charges'!$A$10:$A$200)), 0)),"")</f>
        <v>NR_QUE</v>
      </c>
      <c r="B30" s="94">
        <f>IF($A30="","",VLOOKUP($A30,'Annex 2 Designated EHV charges'!$A:$O,2,0))</f>
        <v>863</v>
      </c>
      <c r="C30" s="95">
        <f>IF($A30="","",VLOOKUP($A30,'Annex 2 Designated EHV charges'!$A:$O,3,0))</f>
        <v>1900060219084</v>
      </c>
      <c r="D30" s="94" t="str">
        <f>IF($A30="","",VLOOKUP($A30,'Annex 2 Designated EHV charges'!$A:$O,7,0))</f>
        <v>NR_QUE</v>
      </c>
      <c r="E30" s="97" t="str">
        <f>IFERROR(IF(VLOOKUP($A30,'Annex 2 Designated EHV charges'!$A:$O,9,FALSE)=0,"",VLOOKUP($A30,'Annex 2 Designated EHV charges'!$A:$O,9,FALSE)),"")</f>
        <v/>
      </c>
      <c r="F30" s="98">
        <f>IFERROR(IF(VLOOKUP($A30,'Annex 2 Designated EHV charges'!$A:$O,10,FALSE)=0,"",VLOOKUP($A30,'Annex 2 Designated EHV charges'!$A:$O,10,FALSE)),"")</f>
        <v>3001.92</v>
      </c>
      <c r="G30" s="99">
        <f>IFERROR(IF(VLOOKUP($A30,'Annex 2 Designated EHV charges'!$A:$O,11,FALSE)=0,"",VLOOKUP($A30,'Annex 2 Designated EHV charges'!$A:$O,11,FALSE)),"")</f>
        <v>2.2200000000000002</v>
      </c>
      <c r="H30" s="99">
        <f>IFERROR(IF(VLOOKUP($A30,'Annex 2 Designated EHV charges'!$A:$O,12,FALSE)=0,"",VLOOKUP($A30,'Annex 2 Designated EHV charges'!$A:$O,12,FALSE)),"")</f>
        <v>2.2200000000000002</v>
      </c>
    </row>
    <row r="31" spans="1:8" ht="12.75" customHeight="1" x14ac:dyDescent="0.2">
      <c r="A31" s="94" t="str" cm="1">
        <f t="array" ref="A31">IFERROR(INDEX('Annex 2 Designated EHV charges'!$A$10:$A$200, MATCH(0, IF(ISBLANK('Annex 2 Designated EHV charges'!$A$10:$A$200),1, COUNTIF(A$4:$A30, 'Annex 2 Designated EHV charges'!$A$10:$A$200)), 0)),"")</f>
        <v>NR_SIT</v>
      </c>
      <c r="B31" s="94">
        <f>IF($A31="","",VLOOKUP($A31,'Annex 2 Designated EHV charges'!$A:$O,2,0))</f>
        <v>864</v>
      </c>
      <c r="C31" s="95" t="str">
        <f>IF($A31="","",VLOOKUP($A31,'Annex 2 Designated EHV charges'!$A:$O,3,0))</f>
        <v>1900060219819;1900060219855</v>
      </c>
      <c r="D31" s="94" t="str">
        <f>IF($A31="","",VLOOKUP($A31,'Annex 2 Designated EHV charges'!$A:$O,7,0))</f>
        <v>NR_SIT</v>
      </c>
      <c r="E31" s="97">
        <f>IFERROR(IF(VLOOKUP($A31,'Annex 2 Designated EHV charges'!$A:$O,9,FALSE)=0,"",VLOOKUP($A31,'Annex 2 Designated EHV charges'!$A:$O,9,FALSE)),"")</f>
        <v>0.08</v>
      </c>
      <c r="F31" s="98">
        <f>IFERROR(IF(VLOOKUP($A31,'Annex 2 Designated EHV charges'!$A:$O,10,FALSE)=0,"",VLOOKUP($A31,'Annex 2 Designated EHV charges'!$A:$O,10,FALSE)),"")</f>
        <v>33778.28</v>
      </c>
      <c r="G31" s="99">
        <f>IFERROR(IF(VLOOKUP($A31,'Annex 2 Designated EHV charges'!$A:$O,11,FALSE)=0,"",VLOOKUP($A31,'Annex 2 Designated EHV charges'!$A:$O,11,FALSE)),"")</f>
        <v>1.76</v>
      </c>
      <c r="H31" s="99">
        <f>IFERROR(IF(VLOOKUP($A31,'Annex 2 Designated EHV charges'!$A:$O,12,FALSE)=0,"",VLOOKUP($A31,'Annex 2 Designated EHV charges'!$A:$O,12,FALSE)),"")</f>
        <v>1.76</v>
      </c>
    </row>
    <row r="32" spans="1:8" ht="12.75" customHeight="1" x14ac:dyDescent="0.2">
      <c r="A32" s="94" t="str" cm="1">
        <f t="array" ref="A32">IFERROR(INDEX('Annex 2 Designated EHV charges'!$A$10:$A$200, MATCH(0, IF(ISBLANK('Annex 2 Designated EHV charges'!$A$10:$A$200),1, COUNTIF(A$4:$A31, 'Annex 2 Designated EHV charges'!$A$10:$A$200)), 0)),"")</f>
        <v>NR_THA</v>
      </c>
      <c r="B32" s="94">
        <f>IF($A32="","",VLOOKUP($A32,'Annex 2 Designated EHV charges'!$A:$O,2,0))</f>
        <v>865</v>
      </c>
      <c r="C32" s="95" t="str">
        <f>IF($A32="","",VLOOKUP($A32,'Annex 2 Designated EHV charges'!$A:$O,3,0))</f>
        <v>1900060219720;1900060219794</v>
      </c>
      <c r="D32" s="94" t="str">
        <f>IF($A32="","",VLOOKUP($A32,'Annex 2 Designated EHV charges'!$A:$O,7,0))</f>
        <v>NR_THA</v>
      </c>
      <c r="E32" s="97">
        <f>IFERROR(IF(VLOOKUP($A32,'Annex 2 Designated EHV charges'!$A:$O,9,FALSE)=0,"",VLOOKUP($A32,'Annex 2 Designated EHV charges'!$A:$O,9,FALSE)),"")</f>
        <v>2.5110000000000001</v>
      </c>
      <c r="F32" s="98">
        <f>IFERROR(IF(VLOOKUP($A32,'Annex 2 Designated EHV charges'!$A:$O,10,FALSE)=0,"",VLOOKUP($A32,'Annex 2 Designated EHV charges'!$A:$O,10,FALSE)),"")</f>
        <v>13076.04</v>
      </c>
      <c r="G32" s="99">
        <f>IFERROR(IF(VLOOKUP($A32,'Annex 2 Designated EHV charges'!$A:$O,11,FALSE)=0,"",VLOOKUP($A32,'Annex 2 Designated EHV charges'!$A:$O,11,FALSE)),"")</f>
        <v>2.34</v>
      </c>
      <c r="H32" s="99">
        <f>IFERROR(IF(VLOOKUP($A32,'Annex 2 Designated EHV charges'!$A:$O,12,FALSE)=0,"",VLOOKUP($A32,'Annex 2 Designated EHV charges'!$A:$O,12,FALSE)),"")</f>
        <v>2.34</v>
      </c>
    </row>
    <row r="33" spans="1:8" ht="12.75" customHeight="1" x14ac:dyDescent="0.2">
      <c r="A33" s="94" t="str" cm="1">
        <f t="array" ref="A33">IFERROR(INDEX('Annex 2 Designated EHV charges'!$A$10:$A$200, MATCH(0, IF(ISBLANK('Annex 2 Designated EHV charges'!$A$10:$A$200),1, COUNTIF(A$4:$A32, 'Annex 2 Designated EHV charges'!$A$10:$A$200)), 0)),"")</f>
        <v>NR_TUN</v>
      </c>
      <c r="B33" s="94">
        <f>IF($A33="","",VLOOKUP($A33,'Annex 2 Designated EHV charges'!$A:$O,2,0))</f>
        <v>867</v>
      </c>
      <c r="C33" s="95">
        <f>IF($A33="","",VLOOKUP($A33,'Annex 2 Designated EHV charges'!$A:$O,3,0))</f>
        <v>1900060219206</v>
      </c>
      <c r="D33" s="94" t="str">
        <f>IF($A33="","",VLOOKUP($A33,'Annex 2 Designated EHV charges'!$A:$O,7,0))</f>
        <v>NR_TUN</v>
      </c>
      <c r="E33" s="97">
        <f>IFERROR(IF(VLOOKUP($A33,'Annex 2 Designated EHV charges'!$A:$O,9,FALSE)=0,"",VLOOKUP($A33,'Annex 2 Designated EHV charges'!$A:$O,9,FALSE)),"")</f>
        <v>8.4510000000000005</v>
      </c>
      <c r="F33" s="98">
        <f>IFERROR(IF(VLOOKUP($A33,'Annex 2 Designated EHV charges'!$A:$O,10,FALSE)=0,"",VLOOKUP($A33,'Annex 2 Designated EHV charges'!$A:$O,10,FALSE)),"")</f>
        <v>33778.28</v>
      </c>
      <c r="G33" s="99">
        <f>IFERROR(IF(VLOOKUP($A33,'Annex 2 Designated EHV charges'!$A:$O,11,FALSE)=0,"",VLOOKUP($A33,'Annex 2 Designated EHV charges'!$A:$O,11,FALSE)),"")</f>
        <v>3.35</v>
      </c>
      <c r="H33" s="99">
        <f>IFERROR(IF(VLOOKUP($A33,'Annex 2 Designated EHV charges'!$A:$O,12,FALSE)=0,"",VLOOKUP($A33,'Annex 2 Designated EHV charges'!$A:$O,12,FALSE)),"")</f>
        <v>3.35</v>
      </c>
    </row>
    <row r="34" spans="1:8" ht="12.75" customHeight="1" x14ac:dyDescent="0.2">
      <c r="A34" s="94" t="str" cm="1">
        <f t="array" ref="A34">IFERROR(INDEX('Annex 2 Designated EHV charges'!$A$10:$A$200, MATCH(0, IF(ISBLANK('Annex 2 Designated EHV charges'!$A$10:$A$200),1, COUNTIF(A$4:$A33, 'Annex 2 Designated EHV charges'!$A$10:$A$200)), 0)),"")</f>
        <v>PFIZER</v>
      </c>
      <c r="B34" s="94">
        <f>IF($A34="","",VLOOKUP($A34,'Annex 2 Designated EHV charges'!$A:$O,2,0))</f>
        <v>881</v>
      </c>
      <c r="C34" s="95">
        <f>IF($A34="","",VLOOKUP($A34,'Annex 2 Designated EHV charges'!$A:$O,3,0))</f>
        <v>1900060219544</v>
      </c>
      <c r="D34" s="94" t="str">
        <f>IF($A34="","",VLOOKUP($A34,'Annex 2 Designated EHV charges'!$A:$O,7,0))</f>
        <v>PFIZER</v>
      </c>
      <c r="E34" s="97">
        <f>IFERROR(IF(VLOOKUP($A34,'Annex 2 Designated EHV charges'!$A:$O,9,FALSE)=0,"",VLOOKUP($A34,'Annex 2 Designated EHV charges'!$A:$O,9,FALSE)),"")</f>
        <v>3.0000000000000001E-3</v>
      </c>
      <c r="F34" s="98">
        <f>IFERROR(IF(VLOOKUP($A34,'Annex 2 Designated EHV charges'!$A:$O,10,FALSE)=0,"",VLOOKUP($A34,'Annex 2 Designated EHV charges'!$A:$O,10,FALSE)),"")</f>
        <v>15384.08</v>
      </c>
      <c r="G34" s="99">
        <f>IFERROR(IF(VLOOKUP($A34,'Annex 2 Designated EHV charges'!$A:$O,11,FALSE)=0,"",VLOOKUP($A34,'Annex 2 Designated EHV charges'!$A:$O,11,FALSE)),"")</f>
        <v>0.83</v>
      </c>
      <c r="H34" s="99">
        <f>IFERROR(IF(VLOOKUP($A34,'Annex 2 Designated EHV charges'!$A:$O,12,FALSE)=0,"",VLOOKUP($A34,'Annex 2 Designated EHV charges'!$A:$O,12,FALSE)),"")</f>
        <v>0.83</v>
      </c>
    </row>
    <row r="35" spans="1:8" ht="12.75" customHeight="1" x14ac:dyDescent="0.2">
      <c r="A35" s="94" t="str" cm="1">
        <f t="array" ref="A35">IFERROR(INDEX('Annex 2 Designated EHV charges'!$A$10:$A$200, MATCH(0, IF(ISBLANK('Annex 2 Designated EHV charges'!$A$10:$A$200),1, COUNTIF(A$4:$A34, 'Annex 2 Designated EHV charges'!$A$10:$A$200)), 0)),"")</f>
        <v>SENTIV</v>
      </c>
      <c r="B35" s="94">
        <f>IF($A35="","",VLOOKUP($A35,'Annex 2 Designated EHV charges'!$A:$O,2,0))</f>
        <v>888</v>
      </c>
      <c r="C35" s="95" t="str">
        <f>IF($A35="","",VLOOKUP($A35,'Annex 2 Designated EHV charges'!$A:$O,3,0))</f>
        <v>1900090497281;1900090497290;1900090497306;1900090497315</v>
      </c>
      <c r="D35" s="94" t="str">
        <f>IF($A35="","",VLOOKUP($A35,'Annex 2 Designated EHV charges'!$A:$O,7,0))</f>
        <v>SENTIV</v>
      </c>
      <c r="E35" s="97" t="str">
        <f>IFERROR(IF(VLOOKUP($A35,'Annex 2 Designated EHV charges'!$A:$O,9,FALSE)=0,"",VLOOKUP($A35,'Annex 2 Designated EHV charges'!$A:$O,9,FALSE)),"")</f>
        <v/>
      </c>
      <c r="F35" s="98">
        <f>IFERROR(IF(VLOOKUP($A35,'Annex 2 Designated EHV charges'!$A:$O,10,FALSE)=0,"",VLOOKUP($A35,'Annex 2 Designated EHV charges'!$A:$O,10,FALSE)),"")</f>
        <v>148554.49</v>
      </c>
      <c r="G35" s="99">
        <f>IFERROR(IF(VLOOKUP($A35,'Annex 2 Designated EHV charges'!$A:$O,11,FALSE)=0,"",VLOOKUP($A35,'Annex 2 Designated EHV charges'!$A:$O,11,FALSE)),"")</f>
        <v>1.26</v>
      </c>
      <c r="H35" s="99">
        <f>IFERROR(IF(VLOOKUP($A35,'Annex 2 Designated EHV charges'!$A:$O,12,FALSE)=0,"",VLOOKUP($A35,'Annex 2 Designated EHV charges'!$A:$O,12,FALSE)),"")</f>
        <v>1.26</v>
      </c>
    </row>
    <row r="36" spans="1:8" ht="12.75" customHeight="1" x14ac:dyDescent="0.2">
      <c r="A36" s="94" t="str" cm="1">
        <f t="array" ref="A36">IFERROR(INDEX('Annex 2 Designated EHV charges'!$A$10:$A$200, MATCH(0, IF(ISBLANK('Annex 2 Designated EHV charges'!$A$10:$A$200),1, COUNTIF(A$4:$A35, 'Annex 2 Designated EHV charges'!$A$10:$A$200)), 0)),"")</f>
        <v>THAMEM</v>
      </c>
      <c r="B36" s="94">
        <f>IF($A36="","",VLOOKUP($A36,'Annex 2 Designated EHV charges'!$A:$O,2,0))</f>
        <v>838</v>
      </c>
      <c r="C36" s="95" t="str">
        <f>IF($A36="","",VLOOKUP($A36,'Annex 2 Designated EHV charges'!$A:$O,3,0))</f>
        <v>1900090872672;1900090872681</v>
      </c>
      <c r="D36" s="94" t="str">
        <f>IF($A36="","",VLOOKUP($A36,'Annex 2 Designated EHV charges'!$A:$O,7,0))</f>
        <v>THAMEM</v>
      </c>
      <c r="E36" s="97">
        <f>IFERROR(IF(VLOOKUP($A36,'Annex 2 Designated EHV charges'!$A:$O,9,FALSE)=0,"",VLOOKUP($A36,'Annex 2 Designated EHV charges'!$A:$O,9,FALSE)),"")</f>
        <v>0.60499999999999998</v>
      </c>
      <c r="F36" s="98">
        <f>IFERROR(IF(VLOOKUP($A36,'Annex 2 Designated EHV charges'!$A:$O,10,FALSE)=0,"",VLOOKUP($A36,'Annex 2 Designated EHV charges'!$A:$O,10,FALSE)),"")</f>
        <v>68256.94</v>
      </c>
      <c r="G36" s="99">
        <f>IFERROR(IF(VLOOKUP($A36,'Annex 2 Designated EHV charges'!$A:$O,11,FALSE)=0,"",VLOOKUP($A36,'Annex 2 Designated EHV charges'!$A:$O,11,FALSE)),"")</f>
        <v>1.64</v>
      </c>
      <c r="H36" s="99">
        <f>IFERROR(IF(VLOOKUP($A36,'Annex 2 Designated EHV charges'!$A:$O,12,FALSE)=0,"",VLOOKUP($A36,'Annex 2 Designated EHV charges'!$A:$O,12,FALSE)),"")</f>
        <v>1.64</v>
      </c>
    </row>
    <row r="37" spans="1:8" ht="12.75" customHeight="1" x14ac:dyDescent="0.2">
      <c r="A37" s="94" t="str" cm="1">
        <f t="array" ref="A37">IFERROR(INDEX('Annex 2 Designated EHV charges'!$A$10:$A$200, MATCH(0, IF(ISBLANK('Annex 2 Designated EHV charges'!$A$10:$A$200),1, COUNTIF(A$4:$A36, 'Annex 2 Designated EHV charges'!$A$10:$A$200)), 0)),"")</f>
        <v>THAMES</v>
      </c>
      <c r="B37" s="94">
        <f>IF($A37="","",VLOOKUP($A37,'Annex 2 Designated EHV charges'!$A:$O,2,0))</f>
        <v>884</v>
      </c>
      <c r="C37" s="95">
        <f>IF($A37="","",VLOOKUP($A37,'Annex 2 Designated EHV charges'!$A:$O,3,0))</f>
        <v>1900016424857</v>
      </c>
      <c r="D37" s="94" t="str">
        <f>IF($A37="","",VLOOKUP($A37,'Annex 2 Designated EHV charges'!$A:$O,7,0))</f>
        <v>THAMES</v>
      </c>
      <c r="E37" s="97">
        <f>IFERROR(IF(VLOOKUP($A37,'Annex 2 Designated EHV charges'!$A:$O,9,FALSE)=0,"",VLOOKUP($A37,'Annex 2 Designated EHV charges'!$A:$O,9,FALSE)),"")</f>
        <v>1.018</v>
      </c>
      <c r="F37" s="98">
        <f>IFERROR(IF(VLOOKUP($A37,'Annex 2 Designated EHV charges'!$A:$O,10,FALSE)=0,"",VLOOKUP($A37,'Annex 2 Designated EHV charges'!$A:$O,10,FALSE)),"")</f>
        <v>16781.41</v>
      </c>
      <c r="G37" s="99">
        <f>IFERROR(IF(VLOOKUP($A37,'Annex 2 Designated EHV charges'!$A:$O,11,FALSE)=0,"",VLOOKUP($A37,'Annex 2 Designated EHV charges'!$A:$O,11,FALSE)),"")</f>
        <v>3.04</v>
      </c>
      <c r="H37" s="99">
        <f>IFERROR(IF(VLOOKUP($A37,'Annex 2 Designated EHV charges'!$A:$O,12,FALSE)=0,"",VLOOKUP($A37,'Annex 2 Designated EHV charges'!$A:$O,12,FALSE)),"")</f>
        <v>3.04</v>
      </c>
    </row>
    <row r="38" spans="1:8" ht="12.75" customHeight="1" x14ac:dyDescent="0.2">
      <c r="A38" s="94" t="str" cm="1">
        <f t="array" ref="A38">IFERROR(INDEX('Annex 2 Designated EHV charges'!$A$10:$A$200, MATCH(0, IF(ISBLANK('Annex 2 Designated EHV charges'!$A$10:$A$200),1, COUNTIF(A$4:$A37, 'Annex 2 Designated EHV charges'!$A$10:$A$200)), 0)),"")</f>
        <v>TWHK66</v>
      </c>
      <c r="B38" s="94">
        <f>IF($A38="","",VLOOKUP($A38,'Annex 2 Designated EHV charges'!$A:$O,2,0))</f>
        <v>839</v>
      </c>
      <c r="C38" s="95">
        <f>IF($A38="","",VLOOKUP($A38,'Annex 2 Designated EHV charges'!$A:$O,3,0))</f>
        <v>1900091206176</v>
      </c>
      <c r="D38" s="94" t="str">
        <f>IF($A38="","",VLOOKUP($A38,'Annex 2 Designated EHV charges'!$A:$O,7,0))</f>
        <v>TWHK66</v>
      </c>
      <c r="E38" s="97">
        <f>IFERROR(IF(VLOOKUP($A38,'Annex 2 Designated EHV charges'!$A:$O,9,FALSE)=0,"",VLOOKUP($A38,'Annex 2 Designated EHV charges'!$A:$O,9,FALSE)),"")</f>
        <v>6.1719999999999997</v>
      </c>
      <c r="F38" s="98">
        <f>IFERROR(IF(VLOOKUP($A38,'Annex 2 Designated EHV charges'!$A:$O,10,FALSE)=0,"",VLOOKUP($A38,'Annex 2 Designated EHV charges'!$A:$O,10,FALSE)),"")</f>
        <v>12523.88</v>
      </c>
      <c r="G38" s="99">
        <f>IFERROR(IF(VLOOKUP($A38,'Annex 2 Designated EHV charges'!$A:$O,11,FALSE)=0,"",VLOOKUP($A38,'Annex 2 Designated EHV charges'!$A:$O,11,FALSE)),"")</f>
        <v>2.0499999999999998</v>
      </c>
      <c r="H38" s="99">
        <f>IFERROR(IF(VLOOKUP($A38,'Annex 2 Designated EHV charges'!$A:$O,12,FALSE)=0,"",VLOOKUP($A38,'Annex 2 Designated EHV charges'!$A:$O,12,FALSE)),"")</f>
        <v>2.0499999999999998</v>
      </c>
    </row>
    <row r="39" spans="1:8" ht="12.75" customHeight="1" x14ac:dyDescent="0.2">
      <c r="A39" s="94" t="str" cm="1">
        <f t="array" ref="A39">IFERROR(INDEX('Annex 2 Designated EHV charges'!$A$10:$A$200, MATCH(0, IF(ISBLANK('Annex 2 Designated EHV charges'!$A$10:$A$200),1, COUNTIF(A$4:$A38, 'Annex 2 Designated EHV charges'!$A$10:$A$200)), 0)),"")</f>
        <v>ANMSTR</v>
      </c>
      <c r="B39" s="94">
        <f>IF($A39="","",VLOOKUP($A39,'Annex 2 Designated EHV charges'!$A:$O,2,0))</f>
        <v>873</v>
      </c>
      <c r="C39" s="95">
        <f>IF($A39="","",VLOOKUP($A39,'Annex 2 Designated EHV charges'!$A:$O,3,0))</f>
        <v>1900091919588</v>
      </c>
      <c r="D39" s="94" t="str">
        <f>IF($A39="","",VLOOKUP($A39,'Annex 2 Designated EHV charges'!$A:$O,7,0))</f>
        <v>ANMSTR</v>
      </c>
      <c r="E39" s="97">
        <f>IFERROR(IF(VLOOKUP($A39,'Annex 2 Designated EHV charges'!$A:$O,9,FALSE)=0,"",VLOOKUP($A39,'Annex 2 Designated EHV charges'!$A:$O,9,FALSE)),"")</f>
        <v>3.1059999999999999</v>
      </c>
      <c r="F39" s="98">
        <f>IFERROR(IF(VLOOKUP($A39,'Annex 2 Designated EHV charges'!$A:$O,10,FALSE)=0,"",VLOOKUP($A39,'Annex 2 Designated EHV charges'!$A:$O,10,FALSE)),"")</f>
        <v>15.34</v>
      </c>
      <c r="G39" s="99">
        <f>IFERROR(IF(VLOOKUP($A39,'Annex 2 Designated EHV charges'!$A:$O,11,FALSE)=0,"",VLOOKUP($A39,'Annex 2 Designated EHV charges'!$A:$O,11,FALSE)),"")</f>
        <v>0.97</v>
      </c>
      <c r="H39" s="99">
        <f>IFERROR(IF(VLOOKUP($A39,'Annex 2 Designated EHV charges'!$A:$O,12,FALSE)=0,"",VLOOKUP($A39,'Annex 2 Designated EHV charges'!$A:$O,12,FALSE)),"")</f>
        <v>0.97</v>
      </c>
    </row>
    <row r="40" spans="1:8" ht="12.75" customHeight="1" x14ac:dyDescent="0.2">
      <c r="A40" s="94" t="str" cm="1">
        <f t="array" ref="A40">IFERROR(INDEX('Annex 2 Designated EHV charges'!$A$10:$A$200, MATCH(0, IF(ISBLANK('Annex 2 Designated EHV charges'!$A$10:$A$200),1, COUNTIF(A$4:$A39, 'Annex 2 Designated EHV charges'!$A$10:$A$200)), 0)),"")</f>
        <v>ASHBYS</v>
      </c>
      <c r="B40" s="94">
        <f>IF($A40="","",VLOOKUP($A40,'Annex 2 Designated EHV charges'!$A:$O,2,0))</f>
        <v>809</v>
      </c>
      <c r="C40" s="95">
        <f>IF($A40="","",VLOOKUP($A40,'Annex 2 Designated EHV charges'!$A:$O,3,0))</f>
        <v>1900091216963</v>
      </c>
      <c r="D40" s="94" t="str">
        <f>IF($A40="","",VLOOKUP($A40,'Annex 2 Designated EHV charges'!$A:$O,7,0))</f>
        <v>ASHBYS</v>
      </c>
      <c r="E40" s="97">
        <f>IFERROR(IF(VLOOKUP($A40,'Annex 2 Designated EHV charges'!$A:$O,9,FALSE)=0,"",VLOOKUP($A40,'Annex 2 Designated EHV charges'!$A:$O,9,FALSE)),"")</f>
        <v>2.2080000000000002</v>
      </c>
      <c r="F40" s="98">
        <f>IFERROR(IF(VLOOKUP($A40,'Annex 2 Designated EHV charges'!$A:$O,10,FALSE)=0,"",VLOOKUP($A40,'Annex 2 Designated EHV charges'!$A:$O,10,FALSE)),"")</f>
        <v>14.27</v>
      </c>
      <c r="G40" s="99">
        <f>IFERROR(IF(VLOOKUP($A40,'Annex 2 Designated EHV charges'!$A:$O,11,FALSE)=0,"",VLOOKUP($A40,'Annex 2 Designated EHV charges'!$A:$O,11,FALSE)),"")</f>
        <v>3.4</v>
      </c>
      <c r="H40" s="99">
        <f>IFERROR(IF(VLOOKUP($A40,'Annex 2 Designated EHV charges'!$A:$O,12,FALSE)=0,"",VLOOKUP($A40,'Annex 2 Designated EHV charges'!$A:$O,12,FALSE)),"")</f>
        <v>3.4</v>
      </c>
    </row>
    <row r="41" spans="1:8" ht="12.75" customHeight="1" x14ac:dyDescent="0.2">
      <c r="A41" s="94" t="str" cm="1">
        <f t="array" ref="A41">IFERROR(INDEX('Annex 2 Designated EHV charges'!$A$10:$A$200, MATCH(0, IF(ISBLANK('Annex 2 Designated EHV charges'!$A$10:$A$200),1, COUNTIF(A$4:$A40, 'Annex 2 Designated EHV charges'!$A$10:$A$200)), 0)),"")</f>
        <v>BEDERF</v>
      </c>
      <c r="B41" s="94">
        <f>IF($A41="","",VLOOKUP($A41,'Annex 2 Designated EHV charges'!$A:$O,2,0))</f>
        <v>840</v>
      </c>
      <c r="C41" s="95">
        <f>IF($A41="","",VLOOKUP($A41,'Annex 2 Designated EHV charges'!$A:$O,3,0))</f>
        <v>1900091482588</v>
      </c>
      <c r="D41" s="94" t="str">
        <f>IF($A41="","",VLOOKUP($A41,'Annex 2 Designated EHV charges'!$A:$O,7,0))</f>
        <v>BEDERF</v>
      </c>
      <c r="E41" s="97">
        <f>IFERROR(IF(VLOOKUP($A41,'Annex 2 Designated EHV charges'!$A:$O,9,FALSE)=0,"",VLOOKUP($A41,'Annex 2 Designated EHV charges'!$A:$O,9,FALSE)),"")</f>
        <v>2.5999999999999999E-2</v>
      </c>
      <c r="F41" s="98">
        <f>IFERROR(IF(VLOOKUP($A41,'Annex 2 Designated EHV charges'!$A:$O,10,FALSE)=0,"",VLOOKUP($A41,'Annex 2 Designated EHV charges'!$A:$O,10,FALSE)),"")</f>
        <v>518.30999999999995</v>
      </c>
      <c r="G41" s="99">
        <f>IFERROR(IF(VLOOKUP($A41,'Annex 2 Designated EHV charges'!$A:$O,11,FALSE)=0,"",VLOOKUP($A41,'Annex 2 Designated EHV charges'!$A:$O,11,FALSE)),"")</f>
        <v>1.2</v>
      </c>
      <c r="H41" s="99">
        <f>IFERROR(IF(VLOOKUP($A41,'Annex 2 Designated EHV charges'!$A:$O,12,FALSE)=0,"",VLOOKUP($A41,'Annex 2 Designated EHV charges'!$A:$O,12,FALSE)),"")</f>
        <v>1.2</v>
      </c>
    </row>
    <row r="42" spans="1:8" ht="12.75" customHeight="1" x14ac:dyDescent="0.2">
      <c r="A42" s="94" t="str" cm="1">
        <f t="array" ref="A42">IFERROR(INDEX('Annex 2 Designated EHV charges'!$A$10:$A$200, MATCH(0, IF(ISBLANK('Annex 2 Designated EHV charges'!$A$10:$A$200),1, COUNTIF(A$4:$A41, 'Annex 2 Designated EHV charges'!$A$10:$A$200)), 0)),"")</f>
        <v>BESAYL</v>
      </c>
      <c r="B42" s="94">
        <f>IF($A42="","",VLOOKUP($A42,'Annex 2 Designated EHV charges'!$A:$O,2,0))</f>
        <v>841</v>
      </c>
      <c r="C42" s="95">
        <f>IF($A42="","",VLOOKUP($A42,'Annex 2 Designated EHV charges'!$A:$O,3,0))</f>
        <v>1900091632775</v>
      </c>
      <c r="D42" s="94" t="str">
        <f>IF($A42="","",VLOOKUP($A42,'Annex 2 Designated EHV charges'!$A:$O,7,0))</f>
        <v>BESAYL</v>
      </c>
      <c r="E42" s="97">
        <f>IFERROR(IF(VLOOKUP($A42,'Annex 2 Designated EHV charges'!$A:$O,9,FALSE)=0,"",VLOOKUP($A42,'Annex 2 Designated EHV charges'!$A:$O,9,FALSE)),"")</f>
        <v>0.06</v>
      </c>
      <c r="F42" s="98">
        <f>IFERROR(IF(VLOOKUP($A42,'Annex 2 Designated EHV charges'!$A:$O,10,FALSE)=0,"",VLOOKUP($A42,'Annex 2 Designated EHV charges'!$A:$O,10,FALSE)),"")</f>
        <v>719.03</v>
      </c>
      <c r="G42" s="99">
        <f>IFERROR(IF(VLOOKUP($A42,'Annex 2 Designated EHV charges'!$A:$O,11,FALSE)=0,"",VLOOKUP($A42,'Annex 2 Designated EHV charges'!$A:$O,11,FALSE)),"")</f>
        <v>0.98</v>
      </c>
      <c r="H42" s="99">
        <f>IFERROR(IF(VLOOKUP($A42,'Annex 2 Designated EHV charges'!$A:$O,12,FALSE)=0,"",VLOOKUP($A42,'Annex 2 Designated EHV charges'!$A:$O,12,FALSE)),"")</f>
        <v>0.98</v>
      </c>
    </row>
    <row r="43" spans="1:8" ht="12.75" customHeight="1" x14ac:dyDescent="0.2">
      <c r="A43" s="94" t="str" cm="1">
        <f t="array" ref="A43">IFERROR(INDEX('Annex 2 Designated EHV charges'!$A$10:$A$200, MATCH(0, IF(ISBLANK('Annex 2 Designated EHV charges'!$A$10:$A$200),1, COUNTIF(A$4:$A42, 'Annex 2 Designated EHV charges'!$A$10:$A$200)), 0)),"")</f>
        <v>BNTLEY</v>
      </c>
      <c r="B43" s="94">
        <f>IF($A43="","",VLOOKUP($A43,'Annex 2 Designated EHV charges'!$A:$O,2,0))</f>
        <v>890</v>
      </c>
      <c r="C43" s="95">
        <f>IF($A43="","",VLOOKUP($A43,'Annex 2 Designated EHV charges'!$A:$O,3,0))</f>
        <v>1900091343778</v>
      </c>
      <c r="D43" s="94" t="str">
        <f>IF($A43="","",VLOOKUP($A43,'Annex 2 Designated EHV charges'!$A:$O,7,0))</f>
        <v>BNTLEY</v>
      </c>
      <c r="E43" s="97">
        <f>IFERROR(IF(VLOOKUP($A43,'Annex 2 Designated EHV charges'!$A:$O,9,FALSE)=0,"",VLOOKUP($A43,'Annex 2 Designated EHV charges'!$A:$O,9,FALSE)),"")</f>
        <v>2.843</v>
      </c>
      <c r="F43" s="98">
        <f>IFERROR(IF(VLOOKUP($A43,'Annex 2 Designated EHV charges'!$A:$O,10,FALSE)=0,"",VLOOKUP($A43,'Annex 2 Designated EHV charges'!$A:$O,10,FALSE)),"")</f>
        <v>12.71</v>
      </c>
      <c r="G43" s="99">
        <f>IFERROR(IF(VLOOKUP($A43,'Annex 2 Designated EHV charges'!$A:$O,11,FALSE)=0,"",VLOOKUP($A43,'Annex 2 Designated EHV charges'!$A:$O,11,FALSE)),"")</f>
        <v>2.66</v>
      </c>
      <c r="H43" s="99">
        <f>IFERROR(IF(VLOOKUP($A43,'Annex 2 Designated EHV charges'!$A:$O,12,FALSE)=0,"",VLOOKUP($A43,'Annex 2 Designated EHV charges'!$A:$O,12,FALSE)),"")</f>
        <v>2.66</v>
      </c>
    </row>
    <row r="44" spans="1:8" ht="12.75" customHeight="1" x14ac:dyDescent="0.2">
      <c r="A44" s="94" t="str" cm="1">
        <f t="array" ref="A44">IFERROR(INDEX('Annex 2 Designated EHV charges'!$A$10:$A$200, MATCH(0, IF(ISBLANK('Annex 2 Designated EHV charges'!$A$10:$A$200),1, COUNTIF(A$4:$A43, 'Annex 2 Designated EHV charges'!$A$10:$A$200)), 0)),"")</f>
        <v>BNTLY2</v>
      </c>
      <c r="B44" s="94">
        <f>IF($A44="","",VLOOKUP($A44,'Annex 2 Designated EHV charges'!$A:$O,2,0))</f>
        <v>830</v>
      </c>
      <c r="C44" s="95">
        <f>IF($A44="","",VLOOKUP($A44,'Annex 2 Designated EHV charges'!$A:$O,3,0))</f>
        <v>1900091463646</v>
      </c>
      <c r="D44" s="94" t="str">
        <f>IF($A44="","",VLOOKUP($A44,'Annex 2 Designated EHV charges'!$A:$O,7,0))</f>
        <v>BNTLY2</v>
      </c>
      <c r="E44" s="97">
        <f>IFERROR(IF(VLOOKUP($A44,'Annex 2 Designated EHV charges'!$A:$O,9,FALSE)=0,"",VLOOKUP($A44,'Annex 2 Designated EHV charges'!$A:$O,9,FALSE)),"")</f>
        <v>2.835</v>
      </c>
      <c r="F44" s="98">
        <f>IFERROR(IF(VLOOKUP($A44,'Annex 2 Designated EHV charges'!$A:$O,10,FALSE)=0,"",VLOOKUP($A44,'Annex 2 Designated EHV charges'!$A:$O,10,FALSE)),"")</f>
        <v>9.86</v>
      </c>
      <c r="G44" s="99">
        <f>IFERROR(IF(VLOOKUP($A44,'Annex 2 Designated EHV charges'!$A:$O,11,FALSE)=0,"",VLOOKUP($A44,'Annex 2 Designated EHV charges'!$A:$O,11,FALSE)),"")</f>
        <v>2.96</v>
      </c>
      <c r="H44" s="99">
        <f>IFERROR(IF(VLOOKUP($A44,'Annex 2 Designated EHV charges'!$A:$O,12,FALSE)=0,"",VLOOKUP($A44,'Annex 2 Designated EHV charges'!$A:$O,12,FALSE)),"")</f>
        <v>2.96</v>
      </c>
    </row>
    <row r="45" spans="1:8" ht="12.75" customHeight="1" x14ac:dyDescent="0.2">
      <c r="A45" s="94" t="str" cm="1">
        <f t="array" ref="A45">IFERROR(INDEX('Annex 2 Designated EHV charges'!$A$10:$A$200, MATCH(0, IF(ISBLANK('Annex 2 Designated EHV charges'!$A$10:$A$200),1, COUNTIF(A$4:$A44, 'Annex 2 Designated EHV charges'!$A$10:$A$200)), 0)),"")</f>
        <v>BOBBNG</v>
      </c>
      <c r="B45" s="94">
        <f>IF($A45="","",VLOOKUP($A45,'Annex 2 Designated EHV charges'!$A:$O,2,0))</f>
        <v>891</v>
      </c>
      <c r="C45" s="95">
        <f>IF($A45="","",VLOOKUP($A45,'Annex 2 Designated EHV charges'!$A:$O,3,0))</f>
        <v>1900091395508</v>
      </c>
      <c r="D45" s="94" t="str">
        <f>IF($A45="","",VLOOKUP($A45,'Annex 2 Designated EHV charges'!$A:$O,7,0))</f>
        <v>BOBBNG</v>
      </c>
      <c r="E45" s="97">
        <f>IFERROR(IF(VLOOKUP($A45,'Annex 2 Designated EHV charges'!$A:$O,9,FALSE)=0,"",VLOOKUP($A45,'Annex 2 Designated EHV charges'!$A:$O,9,FALSE)),"")</f>
        <v>0.08</v>
      </c>
      <c r="F45" s="98">
        <f>IFERROR(IF(VLOOKUP($A45,'Annex 2 Designated EHV charges'!$A:$O,10,FALSE)=0,"",VLOOKUP($A45,'Annex 2 Designated EHV charges'!$A:$O,10,FALSE)),"")</f>
        <v>6.94</v>
      </c>
      <c r="G45" s="99">
        <f>IFERROR(IF(VLOOKUP($A45,'Annex 2 Designated EHV charges'!$A:$O,11,FALSE)=0,"",VLOOKUP($A45,'Annex 2 Designated EHV charges'!$A:$O,11,FALSE)),"")</f>
        <v>2.75</v>
      </c>
      <c r="H45" s="99">
        <f>IFERROR(IF(VLOOKUP($A45,'Annex 2 Designated EHV charges'!$A:$O,12,FALSE)=0,"",VLOOKUP($A45,'Annex 2 Designated EHV charges'!$A:$O,12,FALSE)),"")</f>
        <v>2.75</v>
      </c>
    </row>
    <row r="46" spans="1:8" ht="12.75" customHeight="1" x14ac:dyDescent="0.2">
      <c r="A46" s="94" t="str" cm="1">
        <f t="array" ref="A46">IFERROR(INDEX('Annex 2 Designated EHV charges'!$A$10:$A$200, MATCH(0, IF(ISBLANK('Annex 2 Designated EHV charges'!$A$10:$A$200),1, COUNTIF(A$4:$A45, 'Annex 2 Designated EHV charges'!$A$10:$A$200)), 0)),"")</f>
        <v>BRAMBS</v>
      </c>
      <c r="B46" s="94">
        <f>IF($A46="","",VLOOKUP($A46,'Annex 2 Designated EHV charges'!$A:$O,2,0))</f>
        <v>842</v>
      </c>
      <c r="C46" s="95">
        <f>IF($A46="","",VLOOKUP($A46,'Annex 2 Designated EHV charges'!$A:$O,3,0))</f>
        <v>1900091566810</v>
      </c>
      <c r="D46" s="94" t="str">
        <f>IF($A46="","",VLOOKUP($A46,'Annex 2 Designated EHV charges'!$A:$O,7,0))</f>
        <v>BRAMBS</v>
      </c>
      <c r="E46" s="97">
        <f>IFERROR(IF(VLOOKUP($A46,'Annex 2 Designated EHV charges'!$A:$O,9,FALSE)=0,"",VLOOKUP($A46,'Annex 2 Designated EHV charges'!$A:$O,9,FALSE)),"")</f>
        <v>0.129</v>
      </c>
      <c r="F46" s="98">
        <f>IFERROR(IF(VLOOKUP($A46,'Annex 2 Designated EHV charges'!$A:$O,10,FALSE)=0,"",VLOOKUP($A46,'Annex 2 Designated EHV charges'!$A:$O,10,FALSE)),"")</f>
        <v>507.07</v>
      </c>
      <c r="G46" s="99">
        <f>IFERROR(IF(VLOOKUP($A46,'Annex 2 Designated EHV charges'!$A:$O,11,FALSE)=0,"",VLOOKUP($A46,'Annex 2 Designated EHV charges'!$A:$O,11,FALSE)),"")</f>
        <v>1.18</v>
      </c>
      <c r="H46" s="99">
        <f>IFERROR(IF(VLOOKUP($A46,'Annex 2 Designated EHV charges'!$A:$O,12,FALSE)=0,"",VLOOKUP($A46,'Annex 2 Designated EHV charges'!$A:$O,12,FALSE)),"")</f>
        <v>1.18</v>
      </c>
    </row>
    <row r="47" spans="1:8" ht="12.75" customHeight="1" x14ac:dyDescent="0.2">
      <c r="A47" s="94" t="str" cm="1">
        <f t="array" ref="A47">IFERROR(INDEX('Annex 2 Designated EHV charges'!$A$10:$A$200, MATCH(0, IF(ISBLANK('Annex 2 Designated EHV charges'!$A$10:$A$200),1, COUNTIF(A$4:$A46, 'Annex 2 Designated EHV charges'!$A$10:$A$200)), 0)),"")</f>
        <v>BRELLE</v>
      </c>
      <c r="B47" s="94">
        <f>IF($A47="","",VLOOKUP($A47,'Annex 2 Designated EHV charges'!$A:$O,2,0))</f>
        <v>843</v>
      </c>
      <c r="C47" s="95">
        <f>IF($A47="","",VLOOKUP($A47,'Annex 2 Designated EHV charges'!$A:$O,3,0))</f>
        <v>1900091523116</v>
      </c>
      <c r="D47" s="94" t="str">
        <f>IF($A47="","",VLOOKUP($A47,'Annex 2 Designated EHV charges'!$A:$O,7,0))</f>
        <v>BRELLE</v>
      </c>
      <c r="E47" s="97">
        <f>IFERROR(IF(VLOOKUP($A47,'Annex 2 Designated EHV charges'!$A:$O,9,FALSE)=0,"",VLOOKUP($A47,'Annex 2 Designated EHV charges'!$A:$O,9,FALSE)),"")</f>
        <v>2E-3</v>
      </c>
      <c r="F47" s="98">
        <f>IFERROR(IF(VLOOKUP($A47,'Annex 2 Designated EHV charges'!$A:$O,10,FALSE)=0,"",VLOOKUP($A47,'Annex 2 Designated EHV charges'!$A:$O,10,FALSE)),"")</f>
        <v>44.43</v>
      </c>
      <c r="G47" s="99">
        <f>IFERROR(IF(VLOOKUP($A47,'Annex 2 Designated EHV charges'!$A:$O,11,FALSE)=0,"",VLOOKUP($A47,'Annex 2 Designated EHV charges'!$A:$O,11,FALSE)),"")</f>
        <v>1.19</v>
      </c>
      <c r="H47" s="99">
        <f>IFERROR(IF(VLOOKUP($A47,'Annex 2 Designated EHV charges'!$A:$O,12,FALSE)=0,"",VLOOKUP($A47,'Annex 2 Designated EHV charges'!$A:$O,12,FALSE)),"")</f>
        <v>1.19</v>
      </c>
    </row>
    <row r="48" spans="1:8" ht="12.75" customHeight="1" x14ac:dyDescent="0.2">
      <c r="A48" s="94" t="str" cm="1">
        <f t="array" ref="A48">IFERROR(INDEX('Annex 2 Designated EHV charges'!$A$10:$A$200, MATCH(0, IF(ISBLANK('Annex 2 Designated EHV charges'!$A$10:$A$200),1, COUNTIF(A$4:$A47, 'Annex 2 Designated EHV charges'!$A$10:$A$200)), 0)),"")</f>
        <v>BRETSH</v>
      </c>
      <c r="B48" s="94">
        <f>IF($A48="","",VLOOKUP($A48,'Annex 2 Designated EHV charges'!$A:$O,2,0))</f>
        <v>871</v>
      </c>
      <c r="C48" s="95" t="str">
        <f>IF($A48="","",VLOOKUP($A48,'Annex 2 Designated EHV charges'!$A:$O,3,0))</f>
        <v>1900061003393;1900090466576</v>
      </c>
      <c r="D48" s="94" t="str">
        <f>IF($A48="","",VLOOKUP($A48,'Annex 2 Designated EHV charges'!$A:$O,7,0))</f>
        <v>BRETSH</v>
      </c>
      <c r="E48" s="97">
        <f>IFERROR(IF(VLOOKUP($A48,'Annex 2 Designated EHV charges'!$A:$O,9,FALSE)=0,"",VLOOKUP($A48,'Annex 2 Designated EHV charges'!$A:$O,9,FALSE)),"")</f>
        <v>0.17699999999999999</v>
      </c>
      <c r="F48" s="98">
        <f>IFERROR(IF(VLOOKUP($A48,'Annex 2 Designated EHV charges'!$A:$O,10,FALSE)=0,"",VLOOKUP($A48,'Annex 2 Designated EHV charges'!$A:$O,10,FALSE)),"")</f>
        <v>33.549999999999997</v>
      </c>
      <c r="G48" s="99">
        <f>IFERROR(IF(VLOOKUP($A48,'Annex 2 Designated EHV charges'!$A:$O,11,FALSE)=0,"",VLOOKUP($A48,'Annex 2 Designated EHV charges'!$A:$O,11,FALSE)),"")</f>
        <v>1.49</v>
      </c>
      <c r="H48" s="99">
        <f>IFERROR(IF(VLOOKUP($A48,'Annex 2 Designated EHV charges'!$A:$O,12,FALSE)=0,"",VLOOKUP($A48,'Annex 2 Designated EHV charges'!$A:$O,12,FALSE)),"")</f>
        <v>1.49</v>
      </c>
    </row>
    <row r="49" spans="1:8" ht="12.75" customHeight="1" x14ac:dyDescent="0.2">
      <c r="A49" s="94" t="str" cm="1">
        <f t="array" ref="A49">IFERROR(INDEX('Annex 2 Designated EHV charges'!$A$10:$A$200, MATCH(0, IF(ISBLANK('Annex 2 Designated EHV charges'!$A$10:$A$200),1, COUNTIF(A$4:$A48, 'Annex 2 Designated EHV charges'!$A$10:$A$200)), 0)),"")</f>
        <v>BRKHST</v>
      </c>
      <c r="B49" s="94">
        <f>IF($A49="","",VLOOKUP($A49,'Annex 2 Designated EHV charges'!$A:$O,2,0))</f>
        <v>802</v>
      </c>
      <c r="C49" s="95">
        <f>IF($A49="","",VLOOKUP($A49,'Annex 2 Designated EHV charges'!$A:$O,3,0))</f>
        <v>1900090834409</v>
      </c>
      <c r="D49" s="94" t="str">
        <f>IF($A49="","",VLOOKUP($A49,'Annex 2 Designated EHV charges'!$A:$O,7,0))</f>
        <v>BRKHST</v>
      </c>
      <c r="E49" s="97">
        <f>IFERROR(IF(VLOOKUP($A49,'Annex 2 Designated EHV charges'!$A:$O,9,FALSE)=0,"",VLOOKUP($A49,'Annex 2 Designated EHV charges'!$A:$O,9,FALSE)),"")</f>
        <v>1.272</v>
      </c>
      <c r="F49" s="98">
        <f>IFERROR(IF(VLOOKUP($A49,'Annex 2 Designated EHV charges'!$A:$O,10,FALSE)=0,"",VLOOKUP($A49,'Annex 2 Designated EHV charges'!$A:$O,10,FALSE)),"")</f>
        <v>14740.94</v>
      </c>
      <c r="G49" s="99">
        <f>IFERROR(IF(VLOOKUP($A49,'Annex 2 Designated EHV charges'!$A:$O,11,FALSE)=0,"",VLOOKUP($A49,'Annex 2 Designated EHV charges'!$A:$O,11,FALSE)),"")</f>
        <v>5.13</v>
      </c>
      <c r="H49" s="99">
        <f>IFERROR(IF(VLOOKUP($A49,'Annex 2 Designated EHV charges'!$A:$O,12,FALSE)=0,"",VLOOKUP($A49,'Annex 2 Designated EHV charges'!$A:$O,12,FALSE)),"")</f>
        <v>5.13</v>
      </c>
    </row>
    <row r="50" spans="1:8" ht="12.75" customHeight="1" x14ac:dyDescent="0.2">
      <c r="A50" s="94" t="str" cm="1">
        <f t="array" ref="A50">IFERROR(INDEX('Annex 2 Designated EHV charges'!$A$10:$A$200, MATCH(0, IF(ISBLANK('Annex 2 Designated EHV charges'!$A$10:$A$200),1, COUNTIF(A$4:$A49, 'Annex 2 Designated EHV charges'!$A$10:$A$200)), 0)),"")</f>
        <v>BROABS</v>
      </c>
      <c r="B50" s="94">
        <f>IF($A50="","",VLOOKUP($A50,'Annex 2 Designated EHV charges'!$A:$O,2,0))</f>
        <v>0</v>
      </c>
      <c r="C50" s="95" t="str">
        <f>IF($A50="","",VLOOKUP($A50,'Annex 2 Designated EHV charges'!$A:$O,3,0))</f>
        <v>MSID: 7478</v>
      </c>
      <c r="D50" s="94" t="str">
        <f>IF($A50="","",VLOOKUP($A50,'Annex 2 Designated EHV charges'!$A:$O,7,0))</f>
        <v>BROABS</v>
      </c>
      <c r="E50" s="97">
        <f>IFERROR(IF(VLOOKUP($A50,'Annex 2 Designated EHV charges'!$A:$O,9,FALSE)=0,"",VLOOKUP($A50,'Annex 2 Designated EHV charges'!$A:$O,9,FALSE)),"")</f>
        <v>0.76500000000000001</v>
      </c>
      <c r="F50" s="98">
        <f>IFERROR(IF(VLOOKUP($A50,'Annex 2 Designated EHV charges'!$A:$O,10,FALSE)=0,"",VLOOKUP($A50,'Annex 2 Designated EHV charges'!$A:$O,10,FALSE)),"")</f>
        <v>491.1</v>
      </c>
      <c r="G50" s="99">
        <f>IFERROR(IF(VLOOKUP($A50,'Annex 2 Designated EHV charges'!$A:$O,11,FALSE)=0,"",VLOOKUP($A50,'Annex 2 Designated EHV charges'!$A:$O,11,FALSE)),"")</f>
        <v>1.1200000000000001</v>
      </c>
      <c r="H50" s="99">
        <f>IFERROR(IF(VLOOKUP($A50,'Annex 2 Designated EHV charges'!$A:$O,12,FALSE)=0,"",VLOOKUP($A50,'Annex 2 Designated EHV charges'!$A:$O,12,FALSE)),"")</f>
        <v>1.1200000000000001</v>
      </c>
    </row>
    <row r="51" spans="1:8" ht="12.75" customHeight="1" x14ac:dyDescent="0.2">
      <c r="A51" s="94" t="str" cm="1">
        <f t="array" ref="A51">IFERROR(INDEX('Annex 2 Designated EHV charges'!$A$10:$A$200, MATCH(0, IF(ISBLANK('Annex 2 Designated EHV charges'!$A$10:$A$200),1, COUNTIF(A$4:$A50, 'Annex 2 Designated EHV charges'!$A$10:$A$200)), 0)),"")</f>
        <v>BTBRKS</v>
      </c>
      <c r="B51" s="94">
        <f>IF($A51="","",VLOOKUP($A51,'Annex 2 Designated EHV charges'!$A:$O,2,0))</f>
        <v>810</v>
      </c>
      <c r="C51" s="95">
        <f>IF($A51="","",VLOOKUP($A51,'Annex 2 Designated EHV charges'!$A:$O,3,0))</f>
        <v>1900091199350</v>
      </c>
      <c r="D51" s="94" t="str">
        <f>IF($A51="","",VLOOKUP($A51,'Annex 2 Designated EHV charges'!$A:$O,7,0))</f>
        <v>BTBRKS</v>
      </c>
      <c r="E51" s="97" t="str">
        <f>IFERROR(IF(VLOOKUP($A51,'Annex 2 Designated EHV charges'!$A:$O,9,FALSE)=0,"",VLOOKUP($A51,'Annex 2 Designated EHV charges'!$A:$O,9,FALSE)),"")</f>
        <v/>
      </c>
      <c r="F51" s="98">
        <f>IFERROR(IF(VLOOKUP($A51,'Annex 2 Designated EHV charges'!$A:$O,10,FALSE)=0,"",VLOOKUP($A51,'Annex 2 Designated EHV charges'!$A:$O,10,FALSE)),"")</f>
        <v>19.2</v>
      </c>
      <c r="G51" s="99">
        <f>IFERROR(IF(VLOOKUP($A51,'Annex 2 Designated EHV charges'!$A:$O,11,FALSE)=0,"",VLOOKUP($A51,'Annex 2 Designated EHV charges'!$A:$O,11,FALSE)),"")</f>
        <v>0.94</v>
      </c>
      <c r="H51" s="99">
        <f>IFERROR(IF(VLOOKUP($A51,'Annex 2 Designated EHV charges'!$A:$O,12,FALSE)=0,"",VLOOKUP($A51,'Annex 2 Designated EHV charges'!$A:$O,12,FALSE)),"")</f>
        <v>0.94</v>
      </c>
    </row>
    <row r="52" spans="1:8" ht="12.75" customHeight="1" x14ac:dyDescent="0.2">
      <c r="A52" s="94" t="str" cm="1">
        <f t="array" ref="A52">IFERROR(INDEX('Annex 2 Designated EHV charges'!$A$10:$A$200, MATCH(0, IF(ISBLANK('Annex 2 Designated EHV charges'!$A$10:$A$200),1, COUNTIF(A$4:$A51, 'Annex 2 Designated EHV charges'!$A$10:$A$200)), 0)),"")</f>
        <v>CAPELG</v>
      </c>
      <c r="B52" s="94">
        <f>IF($A52="","",VLOOKUP($A52,'Annex 2 Designated EHV charges'!$A:$O,2,0))</f>
        <v>893</v>
      </c>
      <c r="C52" s="95">
        <f>IF($A52="","",VLOOKUP($A52,'Annex 2 Designated EHV charges'!$A:$O,3,0))</f>
        <v>1900091353298</v>
      </c>
      <c r="D52" s="94" t="str">
        <f>IF($A52="","",VLOOKUP($A52,'Annex 2 Designated EHV charges'!$A:$O,7,0))</f>
        <v>CAPELG</v>
      </c>
      <c r="E52" s="97">
        <f>IFERROR(IF(VLOOKUP($A52,'Annex 2 Designated EHV charges'!$A:$O,9,FALSE)=0,"",VLOOKUP($A52,'Annex 2 Designated EHV charges'!$A:$O,9,FALSE)),"")</f>
        <v>4.4630000000000001</v>
      </c>
      <c r="F52" s="98">
        <f>IFERROR(IF(VLOOKUP($A52,'Annex 2 Designated EHV charges'!$A:$O,10,FALSE)=0,"",VLOOKUP($A52,'Annex 2 Designated EHV charges'!$A:$O,10,FALSE)),"")</f>
        <v>1.24</v>
      </c>
      <c r="G52" s="99">
        <f>IFERROR(IF(VLOOKUP($A52,'Annex 2 Designated EHV charges'!$A:$O,11,FALSE)=0,"",VLOOKUP($A52,'Annex 2 Designated EHV charges'!$A:$O,11,FALSE)),"")</f>
        <v>5.3</v>
      </c>
      <c r="H52" s="99">
        <f>IFERROR(IF(VLOOKUP($A52,'Annex 2 Designated EHV charges'!$A:$O,12,FALSE)=0,"",VLOOKUP($A52,'Annex 2 Designated EHV charges'!$A:$O,12,FALSE)),"")</f>
        <v>5.3</v>
      </c>
    </row>
    <row r="53" spans="1:8" ht="12.75" customHeight="1" x14ac:dyDescent="0.2">
      <c r="A53" s="94" t="str" cm="1">
        <f t="array" ref="A53">IFERROR(INDEX('Annex 2 Designated EHV charges'!$A$10:$A$200, MATCH(0, IF(ISBLANK('Annex 2 Designated EHV charges'!$A$10:$A$200),1, COUNTIF(A$4:$A52, 'Annex 2 Designated EHV charges'!$A$10:$A$200)), 0)),"")</f>
        <v>CLYHLL</v>
      </c>
      <c r="B53" s="94">
        <f>IF($A53="","",VLOOKUP($A53,'Annex 2 Designated EHV charges'!$A:$O,2,0))</f>
        <v>894</v>
      </c>
      <c r="C53" s="95">
        <f>IF($A53="","",VLOOKUP($A53,'Annex 2 Designated EHV charges'!$A:$O,3,0))</f>
        <v>1900091343750</v>
      </c>
      <c r="D53" s="94" t="str">
        <f>IF($A53="","",VLOOKUP($A53,'Annex 2 Designated EHV charges'!$A:$O,7,0))</f>
        <v>CLYHLL</v>
      </c>
      <c r="E53" s="97">
        <f>IFERROR(IF(VLOOKUP($A53,'Annex 2 Designated EHV charges'!$A:$O,9,FALSE)=0,"",VLOOKUP($A53,'Annex 2 Designated EHV charges'!$A:$O,9,FALSE)),"")</f>
        <v>1.337</v>
      </c>
      <c r="F53" s="98">
        <f>IFERROR(IF(VLOOKUP($A53,'Annex 2 Designated EHV charges'!$A:$O,10,FALSE)=0,"",VLOOKUP($A53,'Annex 2 Designated EHV charges'!$A:$O,10,FALSE)),"")</f>
        <v>13.16</v>
      </c>
      <c r="G53" s="99">
        <f>IFERROR(IF(VLOOKUP($A53,'Annex 2 Designated EHV charges'!$A:$O,11,FALSE)=0,"",VLOOKUP($A53,'Annex 2 Designated EHV charges'!$A:$O,11,FALSE)),"")</f>
        <v>3.43</v>
      </c>
      <c r="H53" s="99">
        <f>IFERROR(IF(VLOOKUP($A53,'Annex 2 Designated EHV charges'!$A:$O,12,FALSE)=0,"",VLOOKUP($A53,'Annex 2 Designated EHV charges'!$A:$O,12,FALSE)),"")</f>
        <v>3.43</v>
      </c>
    </row>
    <row r="54" spans="1:8" ht="12.75" customHeight="1" x14ac:dyDescent="0.2">
      <c r="A54" s="94" t="str" cm="1">
        <f t="array" ref="A54">IFERROR(INDEX('Annex 2 Designated EHV charges'!$A$10:$A$200, MATCH(0, IF(ISBLANK('Annex 2 Designated EHV charges'!$A$10:$A$200),1, COUNTIF(A$4:$A53, 'Annex 2 Designated EHV charges'!$A$10:$A$200)), 0)),"")</f>
        <v>CRYENG</v>
      </c>
      <c r="B54" s="94">
        <f>IF($A54="","",VLOOKUP($A54,'Annex 2 Designated EHV charges'!$A:$O,2,0))</f>
        <v>0</v>
      </c>
      <c r="C54" s="95" t="str">
        <f>IF($A54="","",VLOOKUP($A54,'Annex 2 Designated EHV charges'!$A:$O,3,0))</f>
        <v>MSID: 7441</v>
      </c>
      <c r="D54" s="94" t="str">
        <f>IF($A54="","",VLOOKUP($A54,'Annex 2 Designated EHV charges'!$A:$O,7,0))</f>
        <v>CRYENG</v>
      </c>
      <c r="E54" s="97">
        <f>IFERROR(IF(VLOOKUP($A54,'Annex 2 Designated EHV charges'!$A:$O,9,FALSE)=0,"",VLOOKUP($A54,'Annex 2 Designated EHV charges'!$A:$O,9,FALSE)),"")</f>
        <v>1.6E-2</v>
      </c>
      <c r="F54" s="98">
        <f>IFERROR(IF(VLOOKUP($A54,'Annex 2 Designated EHV charges'!$A:$O,10,FALSE)=0,"",VLOOKUP($A54,'Annex 2 Designated EHV charges'!$A:$O,10,FALSE)),"")</f>
        <v>163.68</v>
      </c>
      <c r="G54" s="99">
        <f>IFERROR(IF(VLOOKUP($A54,'Annex 2 Designated EHV charges'!$A:$O,11,FALSE)=0,"",VLOOKUP($A54,'Annex 2 Designated EHV charges'!$A:$O,11,FALSE)),"")</f>
        <v>0.94</v>
      </c>
      <c r="H54" s="99">
        <f>IFERROR(IF(VLOOKUP($A54,'Annex 2 Designated EHV charges'!$A:$O,12,FALSE)=0,"",VLOOKUP($A54,'Annex 2 Designated EHV charges'!$A:$O,12,FALSE)),"")</f>
        <v>0.94</v>
      </c>
    </row>
    <row r="55" spans="1:8" ht="12.75" customHeight="1" x14ac:dyDescent="0.2">
      <c r="A55" s="94" t="str" cm="1">
        <f t="array" ref="A55">IFERROR(INDEX('Annex 2 Designated EHV charges'!$A$10:$A$200, MATCH(0, IF(ISBLANK('Annex 2 Designated EHV charges'!$A$10:$A$200),1, COUNTIF(A$4:$A54, 'Annex 2 Designated EHV charges'!$A$10:$A$200)), 0)),"")</f>
        <v>CWSTBS</v>
      </c>
      <c r="B55" s="94">
        <f>IF($A55="","",VLOOKUP($A55,'Annex 2 Designated EHV charges'!$A:$O,2,0))</f>
        <v>0</v>
      </c>
      <c r="C55" s="95" t="str">
        <f>IF($A55="","",VLOOKUP($A55,'Annex 2 Designated EHV charges'!$A:$O,3,0))</f>
        <v>ENET</v>
      </c>
      <c r="D55" s="94" t="str">
        <f>IF($A55="","",VLOOKUP($A55,'Annex 2 Designated EHV charges'!$A:$O,7,0))</f>
        <v>CWSTBS</v>
      </c>
      <c r="E55" s="97">
        <f>IFERROR(IF(VLOOKUP($A55,'Annex 2 Designated EHV charges'!$A:$O,9,FALSE)=0,"",VLOOKUP($A55,'Annex 2 Designated EHV charges'!$A:$O,9,FALSE)),"")</f>
        <v>1E-3</v>
      </c>
      <c r="F55" s="98">
        <f>IFERROR(IF(VLOOKUP($A55,'Annex 2 Designated EHV charges'!$A:$O,10,FALSE)=0,"",VLOOKUP($A55,'Annex 2 Designated EHV charges'!$A:$O,10,FALSE)),"")</f>
        <v>49.61</v>
      </c>
      <c r="G55" s="99">
        <f>IFERROR(IF(VLOOKUP($A55,'Annex 2 Designated EHV charges'!$A:$O,11,FALSE)=0,"",VLOOKUP($A55,'Annex 2 Designated EHV charges'!$A:$O,11,FALSE)),"")</f>
        <v>0.56000000000000005</v>
      </c>
      <c r="H55" s="99">
        <f>IFERROR(IF(VLOOKUP($A55,'Annex 2 Designated EHV charges'!$A:$O,12,FALSE)=0,"",VLOOKUP($A55,'Annex 2 Designated EHV charges'!$A:$O,12,FALSE)),"")</f>
        <v>0.56000000000000005</v>
      </c>
    </row>
    <row r="56" spans="1:8" ht="12.75" customHeight="1" x14ac:dyDescent="0.2">
      <c r="A56" s="94" t="str" cm="1">
        <f t="array" ref="A56">IFERROR(INDEX('Annex 2 Designated EHV charges'!$A$10:$A$200, MATCH(0, IF(ISBLANK('Annex 2 Designated EHV charges'!$A$10:$A$200),1, COUNTIF(A$4:$A55, 'Annex 2 Designated EHV charges'!$A$10:$A$200)), 0)),"")</f>
        <v>DARENT</v>
      </c>
      <c r="B56" s="94">
        <f>IF($A56="","",VLOOKUP($A56,'Annex 2 Designated EHV charges'!$A:$O,2,0))</f>
        <v>836</v>
      </c>
      <c r="C56" s="95">
        <f>IF($A56="","",VLOOKUP($A56,'Annex 2 Designated EHV charges'!$A:$O,3,0))</f>
        <v>1900091057568</v>
      </c>
      <c r="D56" s="94" t="str">
        <f>IF($A56="","",VLOOKUP($A56,'Annex 2 Designated EHV charges'!$A:$O,7,0))</f>
        <v>DARENT</v>
      </c>
      <c r="E56" s="97">
        <f>IFERROR(IF(VLOOKUP($A56,'Annex 2 Designated EHV charges'!$A:$O,9,FALSE)=0,"",VLOOKUP($A56,'Annex 2 Designated EHV charges'!$A:$O,9,FALSE)),"")</f>
        <v>3.0000000000000001E-3</v>
      </c>
      <c r="F56" s="98">
        <f>IFERROR(IF(VLOOKUP($A56,'Annex 2 Designated EHV charges'!$A:$O,10,FALSE)=0,"",VLOOKUP($A56,'Annex 2 Designated EHV charges'!$A:$O,10,FALSE)),"")</f>
        <v>2729.55</v>
      </c>
      <c r="G56" s="99">
        <f>IFERROR(IF(VLOOKUP($A56,'Annex 2 Designated EHV charges'!$A:$O,11,FALSE)=0,"",VLOOKUP($A56,'Annex 2 Designated EHV charges'!$A:$O,11,FALSE)),"")</f>
        <v>0.8</v>
      </c>
      <c r="H56" s="99">
        <f>IFERROR(IF(VLOOKUP($A56,'Annex 2 Designated EHV charges'!$A:$O,12,FALSE)=0,"",VLOOKUP($A56,'Annex 2 Designated EHV charges'!$A:$O,12,FALSE)),"")</f>
        <v>0.8</v>
      </c>
    </row>
    <row r="57" spans="1:8" ht="12.75" customHeight="1" x14ac:dyDescent="0.2">
      <c r="A57" s="94" t="str" cm="1">
        <f t="array" ref="A57">IFERROR(INDEX('Annex 2 Designated EHV charges'!$A$10:$A$200, MATCH(0, IF(ISBLANK('Annex 2 Designated EHV charges'!$A$10:$A$200),1, COUNTIF(A$4:$A56, 'Annex 2 Designated EHV charges'!$A$10:$A$200)), 0)),"")</f>
        <v>DSCPRK</v>
      </c>
      <c r="B57" s="94">
        <f>IF($A57="","",VLOOKUP($A57,'Annex 2 Designated EHV charges'!$A:$O,2,0))</f>
        <v>804</v>
      </c>
      <c r="C57" s="95">
        <f>IF($A57="","",VLOOKUP($A57,'Annex 2 Designated EHV charges'!$A:$O,3,0))</f>
        <v>1900091637072</v>
      </c>
      <c r="D57" s="94" t="str">
        <f>IF($A57="","",VLOOKUP($A57,'Annex 2 Designated EHV charges'!$A:$O,7,0))</f>
        <v>DSCPRK</v>
      </c>
      <c r="E57" s="97">
        <f>IFERROR(IF(VLOOKUP($A57,'Annex 2 Designated EHV charges'!$A:$O,9,FALSE)=0,"",VLOOKUP($A57,'Annex 2 Designated EHV charges'!$A:$O,9,FALSE)),"")</f>
        <v>3.0000000000000001E-3</v>
      </c>
      <c r="F57" s="98">
        <f>IFERROR(IF(VLOOKUP($A57,'Annex 2 Designated EHV charges'!$A:$O,10,FALSE)=0,"",VLOOKUP($A57,'Annex 2 Designated EHV charges'!$A:$O,10,FALSE)),"")</f>
        <v>34280.94</v>
      </c>
      <c r="G57" s="99">
        <f>IFERROR(IF(VLOOKUP($A57,'Annex 2 Designated EHV charges'!$A:$O,11,FALSE)=0,"",VLOOKUP($A57,'Annex 2 Designated EHV charges'!$A:$O,11,FALSE)),"")</f>
        <v>0.78</v>
      </c>
      <c r="H57" s="99">
        <f>IFERROR(IF(VLOOKUP($A57,'Annex 2 Designated EHV charges'!$A:$O,12,FALSE)=0,"",VLOOKUP($A57,'Annex 2 Designated EHV charges'!$A:$O,12,FALSE)),"")</f>
        <v>0.78</v>
      </c>
    </row>
    <row r="58" spans="1:8" ht="12.75" customHeight="1" x14ac:dyDescent="0.2">
      <c r="A58" s="94" t="str" cm="1">
        <f t="array" ref="A58">IFERROR(INDEX('Annex 2 Designated EHV charges'!$A$10:$A$200, MATCH(0, IF(ISBLANK('Annex 2 Designated EHV charges'!$A$10:$A$200),1, COUNTIF(A$4:$A57, 'Annex 2 Designated EHV charges'!$A$10:$A$200)), 0)),"")</f>
        <v>FORDSF</v>
      </c>
      <c r="B58" s="94">
        <f>IF($A58="","",VLOOKUP($A58,'Annex 2 Designated EHV charges'!$A:$O,2,0))</f>
        <v>895</v>
      </c>
      <c r="C58" s="95">
        <f>IF($A58="","",VLOOKUP($A58,'Annex 2 Designated EHV charges'!$A:$O,3,0))</f>
        <v>1900091361962</v>
      </c>
      <c r="D58" s="94" t="str">
        <f>IF($A58="","",VLOOKUP($A58,'Annex 2 Designated EHV charges'!$A:$O,7,0))</f>
        <v>FORDSF</v>
      </c>
      <c r="E58" s="97">
        <f>IFERROR(IF(VLOOKUP($A58,'Annex 2 Designated EHV charges'!$A:$O,9,FALSE)=0,"",VLOOKUP($A58,'Annex 2 Designated EHV charges'!$A:$O,9,FALSE)),"")</f>
        <v>0.33300000000000002</v>
      </c>
      <c r="F58" s="98">
        <f>IFERROR(IF(VLOOKUP($A58,'Annex 2 Designated EHV charges'!$A:$O,10,FALSE)=0,"",VLOOKUP($A58,'Annex 2 Designated EHV charges'!$A:$O,10,FALSE)),"")</f>
        <v>16.2</v>
      </c>
      <c r="G58" s="99">
        <f>IFERROR(IF(VLOOKUP($A58,'Annex 2 Designated EHV charges'!$A:$O,11,FALSE)=0,"",VLOOKUP($A58,'Annex 2 Designated EHV charges'!$A:$O,11,FALSE)),"")</f>
        <v>1.21</v>
      </c>
      <c r="H58" s="99">
        <f>IFERROR(IF(VLOOKUP($A58,'Annex 2 Designated EHV charges'!$A:$O,12,FALSE)=0,"",VLOOKUP($A58,'Annex 2 Designated EHV charges'!$A:$O,12,FALSE)),"")</f>
        <v>1.21</v>
      </c>
    </row>
    <row r="59" spans="1:8" ht="12.75" customHeight="1" x14ac:dyDescent="0.2">
      <c r="A59" s="94" t="str" cm="1">
        <f t="array" ref="A59">IFERROR(INDEX('Annex 2 Designated EHV charges'!$A$10:$A$200, MATCH(0, IF(ISBLANK('Annex 2 Designated EHV charges'!$A$10:$A$200),1, COUNTIF(A$4:$A58, 'Annex 2 Designated EHV charges'!$A$10:$A$200)), 0)),"")</f>
        <v>FRWOOD</v>
      </c>
      <c r="B59" s="94">
        <f>IF($A59="","",VLOOKUP($A59,'Annex 2 Designated EHV charges'!$A:$O,2,0))</f>
        <v>811</v>
      </c>
      <c r="C59" s="95">
        <f>IF($A59="","",VLOOKUP($A59,'Annex 2 Designated EHV charges'!$A:$O,3,0))</f>
        <v>1900091200388</v>
      </c>
      <c r="D59" s="94" t="str">
        <f>IF($A59="","",VLOOKUP($A59,'Annex 2 Designated EHV charges'!$A:$O,7,0))</f>
        <v>FRWOOD</v>
      </c>
      <c r="E59" s="97" t="str">
        <f>IFERROR(IF(VLOOKUP($A59,'Annex 2 Designated EHV charges'!$A:$O,9,FALSE)=0,"",VLOOKUP($A59,'Annex 2 Designated EHV charges'!$A:$O,9,FALSE)),"")</f>
        <v/>
      </c>
      <c r="F59" s="98">
        <f>IFERROR(IF(VLOOKUP($A59,'Annex 2 Designated EHV charges'!$A:$O,10,FALSE)=0,"",VLOOKUP($A59,'Annex 2 Designated EHV charges'!$A:$O,10,FALSE)),"")</f>
        <v>26.36</v>
      </c>
      <c r="G59" s="99">
        <f>IFERROR(IF(VLOOKUP($A59,'Annex 2 Designated EHV charges'!$A:$O,11,FALSE)=0,"",VLOOKUP($A59,'Annex 2 Designated EHV charges'!$A:$O,11,FALSE)),"")</f>
        <v>1.58</v>
      </c>
      <c r="H59" s="99">
        <f>IFERROR(IF(VLOOKUP($A59,'Annex 2 Designated EHV charges'!$A:$O,12,FALSE)=0,"",VLOOKUP($A59,'Annex 2 Designated EHV charges'!$A:$O,12,FALSE)),"")</f>
        <v>1.58</v>
      </c>
    </row>
    <row r="60" spans="1:8" ht="12.75" customHeight="1" x14ac:dyDescent="0.2">
      <c r="A60" s="94" t="str" cm="1">
        <f t="array" ref="A60">IFERROR(INDEX('Annex 2 Designated EHV charges'!$A$10:$A$200, MATCH(0, IF(ISBLANK('Annex 2 Designated EHV charges'!$A$10:$A$200),1, COUNTIF(A$4:$A59, 'Annex 2 Designated EHV charges'!$A$10:$A$200)), 0)),"")</f>
        <v>GATWBS</v>
      </c>
      <c r="B60" s="94">
        <f>IF($A60="","",VLOOKUP($A60,'Annex 2 Designated EHV charges'!$A:$O,2,0))</f>
        <v>907</v>
      </c>
      <c r="C60" s="95">
        <f>IF($A60="","",VLOOKUP($A60,'Annex 2 Designated EHV charges'!$A:$O,3,0))</f>
        <v>1900092421061</v>
      </c>
      <c r="D60" s="94" t="str">
        <f>IF($A60="","",VLOOKUP($A60,'Annex 2 Designated EHV charges'!$A:$O,7,0))</f>
        <v>GATWBS</v>
      </c>
      <c r="E60" s="97">
        <f>IFERROR(IF(VLOOKUP($A60,'Annex 2 Designated EHV charges'!$A:$O,9,FALSE)=0,"",VLOOKUP($A60,'Annex 2 Designated EHV charges'!$A:$O,9,FALSE)),"")</f>
        <v>0.89300000000000002</v>
      </c>
      <c r="F60" s="98">
        <f>IFERROR(IF(VLOOKUP($A60,'Annex 2 Designated EHV charges'!$A:$O,10,FALSE)=0,"",VLOOKUP($A60,'Annex 2 Designated EHV charges'!$A:$O,10,FALSE)),"")</f>
        <v>385.49</v>
      </c>
      <c r="G60" s="99">
        <f>IFERROR(IF(VLOOKUP($A60,'Annex 2 Designated EHV charges'!$A:$O,11,FALSE)=0,"",VLOOKUP($A60,'Annex 2 Designated EHV charges'!$A:$O,11,FALSE)),"")</f>
        <v>1.23</v>
      </c>
      <c r="H60" s="99">
        <f>IFERROR(IF(VLOOKUP($A60,'Annex 2 Designated EHV charges'!$A:$O,12,FALSE)=0,"",VLOOKUP($A60,'Annex 2 Designated EHV charges'!$A:$O,12,FALSE)),"")</f>
        <v>1.23</v>
      </c>
    </row>
    <row r="61" spans="1:8" ht="12.75" customHeight="1" x14ac:dyDescent="0.2">
      <c r="A61" s="94" t="str" cm="1">
        <f t="array" ref="A61">IFERROR(INDEX('Annex 2 Designated EHV charges'!$A$10:$A$200, MATCH(0, IF(ISBLANK('Annex 2 Designated EHV charges'!$A$10:$A$200),1, COUNTIF(A$4:$A60, 'Annex 2 Designated EHV charges'!$A$10:$A$200)), 0)),"")</f>
        <v>GLASSN</v>
      </c>
      <c r="B61" s="94">
        <f>IF($A61="","",VLOOKUP($A61,'Annex 2 Designated EHV charges'!$A:$O,2,0))</f>
        <v>844</v>
      </c>
      <c r="C61" s="95" t="str">
        <f>IF($A61="","",VLOOKUP($A61,'Annex 2 Designated EHV charges'!$A:$O,3,0))</f>
        <v>1900091523301;1900092049178</v>
      </c>
      <c r="D61" s="94" t="str">
        <f>IF($A61="","",VLOOKUP($A61,'Annex 2 Designated EHV charges'!$A:$O,7,0))</f>
        <v>GLASSN</v>
      </c>
      <c r="E61" s="97">
        <f>IFERROR(IF(VLOOKUP($A61,'Annex 2 Designated EHV charges'!$A:$O,9,FALSE)=0,"",VLOOKUP($A61,'Annex 2 Designated EHV charges'!$A:$O,9,FALSE)),"")</f>
        <v>5.3999999999999999E-2</v>
      </c>
      <c r="F61" s="98">
        <f>IFERROR(IF(VLOOKUP($A61,'Annex 2 Designated EHV charges'!$A:$O,10,FALSE)=0,"",VLOOKUP($A61,'Annex 2 Designated EHV charges'!$A:$O,10,FALSE)),"")</f>
        <v>609.26</v>
      </c>
      <c r="G61" s="99">
        <f>IFERROR(IF(VLOOKUP($A61,'Annex 2 Designated EHV charges'!$A:$O,11,FALSE)=0,"",VLOOKUP($A61,'Annex 2 Designated EHV charges'!$A:$O,11,FALSE)),"")</f>
        <v>2.2999999999999998</v>
      </c>
      <c r="H61" s="99">
        <f>IFERROR(IF(VLOOKUP($A61,'Annex 2 Designated EHV charges'!$A:$O,12,FALSE)=0,"",VLOOKUP($A61,'Annex 2 Designated EHV charges'!$A:$O,12,FALSE)),"")</f>
        <v>2.2999999999999998</v>
      </c>
    </row>
    <row r="62" spans="1:8" ht="12.75" customHeight="1" x14ac:dyDescent="0.2">
      <c r="A62" s="94" t="str" cm="1">
        <f t="array" ref="A62">IFERROR(INDEX('Annex 2 Designated EHV charges'!$A$10:$A$200, MATCH(0, IF(ISBLANK('Annex 2 Designated EHV charges'!$A$10:$A$200),1, COUNTIF(A$4:$A61, 'Annex 2 Designated EHV charges'!$A$10:$A$200)), 0)),"")</f>
        <v>GROVEH</v>
      </c>
      <c r="B62" s="94">
        <f>IF($A62="","",VLOOKUP($A62,'Annex 2 Designated EHV charges'!$A:$O,2,0))</f>
        <v>875</v>
      </c>
      <c r="C62" s="95">
        <f>IF($A62="","",VLOOKUP($A62,'Annex 2 Designated EHV charges'!$A:$O,3,0))</f>
        <v>1900060225185</v>
      </c>
      <c r="D62" s="94" t="str">
        <f>IF($A62="","",VLOOKUP($A62,'Annex 2 Designated EHV charges'!$A:$O,7,0))</f>
        <v>GROVEH</v>
      </c>
      <c r="E62" s="97">
        <f>IFERROR(IF(VLOOKUP($A62,'Annex 2 Designated EHV charges'!$A:$O,9,FALSE)=0,"",VLOOKUP($A62,'Annex 2 Designated EHV charges'!$A:$O,9,FALSE)),"")</f>
        <v>6.5000000000000002E-2</v>
      </c>
      <c r="F62" s="98">
        <f>IFERROR(IF(VLOOKUP($A62,'Annex 2 Designated EHV charges'!$A:$O,10,FALSE)=0,"",VLOOKUP($A62,'Annex 2 Designated EHV charges'!$A:$O,10,FALSE)),"")</f>
        <v>62870.25</v>
      </c>
      <c r="G62" s="99">
        <f>IFERROR(IF(VLOOKUP($A62,'Annex 2 Designated EHV charges'!$A:$O,11,FALSE)=0,"",VLOOKUP($A62,'Annex 2 Designated EHV charges'!$A:$O,11,FALSE)),"")</f>
        <v>0.95</v>
      </c>
      <c r="H62" s="99">
        <f>IFERROR(IF(VLOOKUP($A62,'Annex 2 Designated EHV charges'!$A:$O,12,FALSE)=0,"",VLOOKUP($A62,'Annex 2 Designated EHV charges'!$A:$O,12,FALSE)),"")</f>
        <v>0.95</v>
      </c>
    </row>
    <row r="63" spans="1:8" ht="12.75" customHeight="1" x14ac:dyDescent="0.2">
      <c r="A63" s="94" t="str" cm="1">
        <f t="array" ref="A63">IFERROR(INDEX('Annex 2 Designated EHV charges'!$A$10:$A$200, MATCH(0, IF(ISBLANK('Annex 2 Designated EHV charges'!$A$10:$A$200),1, COUNTIF(A$4:$A62, 'Annex 2 Designated EHV charges'!$A$10:$A$200)), 0)),"")</f>
        <v>GUSTON</v>
      </c>
      <c r="B63" s="94">
        <f>IF($A63="","",VLOOKUP($A63,'Annex 2 Designated EHV charges'!$A:$O,2,0))</f>
        <v>831</v>
      </c>
      <c r="C63" s="95">
        <f>IF($A63="","",VLOOKUP($A63,'Annex 2 Designated EHV charges'!$A:$O,3,0))</f>
        <v>1900091338040</v>
      </c>
      <c r="D63" s="94" t="str">
        <f>IF($A63="","",VLOOKUP($A63,'Annex 2 Designated EHV charges'!$A:$O,7,0))</f>
        <v>GUSTON</v>
      </c>
      <c r="E63" s="97">
        <f>IFERROR(IF(VLOOKUP($A63,'Annex 2 Designated EHV charges'!$A:$O,9,FALSE)=0,"",VLOOKUP($A63,'Annex 2 Designated EHV charges'!$A:$O,9,FALSE)),"")</f>
        <v>1.6220000000000001</v>
      </c>
      <c r="F63" s="98">
        <f>IFERROR(IF(VLOOKUP($A63,'Annex 2 Designated EHV charges'!$A:$O,10,FALSE)=0,"",VLOOKUP($A63,'Annex 2 Designated EHV charges'!$A:$O,10,FALSE)),"")</f>
        <v>23</v>
      </c>
      <c r="G63" s="99">
        <f>IFERROR(IF(VLOOKUP($A63,'Annex 2 Designated EHV charges'!$A:$O,11,FALSE)=0,"",VLOOKUP($A63,'Annex 2 Designated EHV charges'!$A:$O,11,FALSE)),"")</f>
        <v>1.78</v>
      </c>
      <c r="H63" s="99">
        <f>IFERROR(IF(VLOOKUP($A63,'Annex 2 Designated EHV charges'!$A:$O,12,FALSE)=0,"",VLOOKUP($A63,'Annex 2 Designated EHV charges'!$A:$O,12,FALSE)),"")</f>
        <v>1.78</v>
      </c>
    </row>
    <row r="64" spans="1:8" ht="12.75" customHeight="1" x14ac:dyDescent="0.2">
      <c r="A64" s="94" t="str" cm="1">
        <f t="array" ref="A64">IFERROR(INDEX('Annex 2 Designated EHV charges'!$A$10:$A$200, MATCH(0, IF(ISBLANK('Annex 2 Designated EHV charges'!$A$10:$A$200),1, COUNTIF(A$4:$A63, 'Annex 2 Designated EHV charges'!$A$10:$A$200)), 0)),"")</f>
        <v>HADLOW</v>
      </c>
      <c r="B64" s="94">
        <f>IF($A64="","",VLOOKUP($A64,'Annex 2 Designated EHV charges'!$A:$O,2,0))</f>
        <v>812</v>
      </c>
      <c r="C64" s="95">
        <f>IF($A64="","",VLOOKUP($A64,'Annex 2 Designated EHV charges'!$A:$O,3,0))</f>
        <v>1900091217043</v>
      </c>
      <c r="D64" s="94" t="str">
        <f>IF($A64="","",VLOOKUP($A64,'Annex 2 Designated EHV charges'!$A:$O,7,0))</f>
        <v>HADLOW</v>
      </c>
      <c r="E64" s="97">
        <f>IFERROR(IF(VLOOKUP($A64,'Annex 2 Designated EHV charges'!$A:$O,9,FALSE)=0,"",VLOOKUP($A64,'Annex 2 Designated EHV charges'!$A:$O,9,FALSE)),"")</f>
        <v>4.3499999999999996</v>
      </c>
      <c r="F64" s="98">
        <f>IFERROR(IF(VLOOKUP($A64,'Annex 2 Designated EHV charges'!$A:$O,10,FALSE)=0,"",VLOOKUP($A64,'Annex 2 Designated EHV charges'!$A:$O,10,FALSE)),"")</f>
        <v>2.62</v>
      </c>
      <c r="G64" s="99">
        <f>IFERROR(IF(VLOOKUP($A64,'Annex 2 Designated EHV charges'!$A:$O,11,FALSE)=0,"",VLOOKUP($A64,'Annex 2 Designated EHV charges'!$A:$O,11,FALSE)),"")</f>
        <v>3.12</v>
      </c>
      <c r="H64" s="99">
        <f>IFERROR(IF(VLOOKUP($A64,'Annex 2 Designated EHV charges'!$A:$O,12,FALSE)=0,"",VLOOKUP($A64,'Annex 2 Designated EHV charges'!$A:$O,12,FALSE)),"")</f>
        <v>3.12</v>
      </c>
    </row>
    <row r="65" spans="1:8" ht="12.75" customHeight="1" x14ac:dyDescent="0.2">
      <c r="A65" s="94" t="str" cm="1">
        <f t="array" ref="A65">IFERROR(INDEX('Annex 2 Designated EHV charges'!$A$10:$A$200, MATCH(0, IF(ISBLANK('Annex 2 Designated EHV charges'!$A$10:$A$200),1, COUNTIF(A$4:$A64, 'Annex 2 Designated EHV charges'!$A$10:$A$200)), 0)),"")</f>
        <v>HANSTA</v>
      </c>
      <c r="B65" s="94">
        <f>IF($A65="","",VLOOKUP($A65,'Annex 2 Designated EHV charges'!$A:$O,2,0))</f>
        <v>876</v>
      </c>
      <c r="C65" s="95" t="str">
        <f>IF($A65="","",VLOOKUP($A65,'Annex 2 Designated EHV charges'!$A:$O,3,0))</f>
        <v>1900004383769;1900031426056</v>
      </c>
      <c r="D65" s="94" t="str">
        <f>IF($A65="","",VLOOKUP($A65,'Annex 2 Designated EHV charges'!$A:$O,7,0))</f>
        <v>HANSTA</v>
      </c>
      <c r="E65" s="97">
        <f>IFERROR(IF(VLOOKUP($A65,'Annex 2 Designated EHV charges'!$A:$O,9,FALSE)=0,"",VLOOKUP($A65,'Annex 2 Designated EHV charges'!$A:$O,9,FALSE)),"")</f>
        <v>5.6369999999999996</v>
      </c>
      <c r="F65" s="98">
        <f>IFERROR(IF(VLOOKUP($A65,'Annex 2 Designated EHV charges'!$A:$O,10,FALSE)=0,"",VLOOKUP($A65,'Annex 2 Designated EHV charges'!$A:$O,10,FALSE)),"")</f>
        <v>3</v>
      </c>
      <c r="G65" s="99">
        <f>IFERROR(IF(VLOOKUP($A65,'Annex 2 Designated EHV charges'!$A:$O,11,FALSE)=0,"",VLOOKUP($A65,'Annex 2 Designated EHV charges'!$A:$O,11,FALSE)),"")</f>
        <v>0.93</v>
      </c>
      <c r="H65" s="99">
        <f>IFERROR(IF(VLOOKUP($A65,'Annex 2 Designated EHV charges'!$A:$O,12,FALSE)=0,"",VLOOKUP($A65,'Annex 2 Designated EHV charges'!$A:$O,12,FALSE)),"")</f>
        <v>0.93</v>
      </c>
    </row>
    <row r="66" spans="1:8" ht="12.75" customHeight="1" x14ac:dyDescent="0.2">
      <c r="A66" s="94" t="str" cm="1">
        <f t="array" ref="A66">IFERROR(INDEX('Annex 2 Designated EHV charges'!$A$10:$A$200, MATCH(0, IF(ISBLANK('Annex 2 Designated EHV charges'!$A$10:$A$200),1, COUNTIF(A$4:$A65, 'Annex 2 Designated EHV charges'!$A$10:$A$200)), 0)),"")</f>
        <v>HLLMBY</v>
      </c>
      <c r="B66" s="94">
        <f>IF($A66="","",VLOOKUP($A66,'Annex 2 Designated EHV charges'!$A:$O,2,0))</f>
        <v>813</v>
      </c>
      <c r="C66" s="95">
        <f>IF($A66="","",VLOOKUP($A66,'Annex 2 Designated EHV charges'!$A:$O,3,0))</f>
        <v>1900091217070</v>
      </c>
      <c r="D66" s="94" t="str">
        <f>IF($A66="","",VLOOKUP($A66,'Annex 2 Designated EHV charges'!$A:$O,7,0))</f>
        <v>HLLMBY</v>
      </c>
      <c r="E66" s="97" t="str">
        <f>IFERROR(IF(VLOOKUP($A66,'Annex 2 Designated EHV charges'!$A:$O,9,FALSE)=0,"",VLOOKUP($A66,'Annex 2 Designated EHV charges'!$A:$O,9,FALSE)),"")</f>
        <v/>
      </c>
      <c r="F66" s="98">
        <f>IFERROR(IF(VLOOKUP($A66,'Annex 2 Designated EHV charges'!$A:$O,10,FALSE)=0,"",VLOOKUP($A66,'Annex 2 Designated EHV charges'!$A:$O,10,FALSE)),"")</f>
        <v>14.93</v>
      </c>
      <c r="G66" s="99">
        <f>IFERROR(IF(VLOOKUP($A66,'Annex 2 Designated EHV charges'!$A:$O,11,FALSE)=0,"",VLOOKUP($A66,'Annex 2 Designated EHV charges'!$A:$O,11,FALSE)),"")</f>
        <v>1.3</v>
      </c>
      <c r="H66" s="99">
        <f>IFERROR(IF(VLOOKUP($A66,'Annex 2 Designated EHV charges'!$A:$O,12,FALSE)=0,"",VLOOKUP($A66,'Annex 2 Designated EHV charges'!$A:$O,12,FALSE)),"")</f>
        <v>1.3</v>
      </c>
    </row>
    <row r="67" spans="1:8" ht="12.75" customHeight="1" x14ac:dyDescent="0.2">
      <c r="A67" s="94" t="str" cm="1">
        <f t="array" ref="A67">IFERROR(INDEX('Annex 2 Designated EHV charges'!$A$10:$A$200, MATCH(0, IF(ISBLANK('Annex 2 Designated EHV charges'!$A$10:$A$200),1, COUNTIF(A$4:$A66, 'Annex 2 Designated EHV charges'!$A$10:$A$200)), 0)),"")</f>
        <v>HORAMS</v>
      </c>
      <c r="B67" s="94">
        <f>IF($A67="","",VLOOKUP($A67,'Annex 2 Designated EHV charges'!$A:$O,2,0))</f>
        <v>824</v>
      </c>
      <c r="C67" s="95">
        <f>IF($A67="","",VLOOKUP($A67,'Annex 2 Designated EHV charges'!$A:$O,3,0))</f>
        <v>1900091200068</v>
      </c>
      <c r="D67" s="94" t="str">
        <f>IF($A67="","",VLOOKUP($A67,'Annex 2 Designated EHV charges'!$A:$O,7,0))</f>
        <v>HORAMS</v>
      </c>
      <c r="E67" s="97" t="str">
        <f>IFERROR(IF(VLOOKUP($A67,'Annex 2 Designated EHV charges'!$A:$O,9,FALSE)=0,"",VLOOKUP($A67,'Annex 2 Designated EHV charges'!$A:$O,9,FALSE)),"")</f>
        <v/>
      </c>
      <c r="F67" s="98">
        <f>IFERROR(IF(VLOOKUP($A67,'Annex 2 Designated EHV charges'!$A:$O,10,FALSE)=0,"",VLOOKUP($A67,'Annex 2 Designated EHV charges'!$A:$O,10,FALSE)),"")</f>
        <v>20.23</v>
      </c>
      <c r="G67" s="99">
        <f>IFERROR(IF(VLOOKUP($A67,'Annex 2 Designated EHV charges'!$A:$O,11,FALSE)=0,"",VLOOKUP($A67,'Annex 2 Designated EHV charges'!$A:$O,11,FALSE)),"")</f>
        <v>4.58</v>
      </c>
      <c r="H67" s="99">
        <f>IFERROR(IF(VLOOKUP($A67,'Annex 2 Designated EHV charges'!$A:$O,12,FALSE)=0,"",VLOOKUP($A67,'Annex 2 Designated EHV charges'!$A:$O,12,FALSE)),"")</f>
        <v>4.58</v>
      </c>
    </row>
    <row r="68" spans="1:8" ht="12.75" customHeight="1" x14ac:dyDescent="0.2">
      <c r="A68" s="94" t="str" cm="1">
        <f t="array" ref="A68">IFERROR(INDEX('Annex 2 Designated EHV charges'!$A$10:$A$200, MATCH(0, IF(ISBLANK('Annex 2 Designated EHV charges'!$A$10:$A$200),1, COUNTIF(A$4:$A67, 'Annex 2 Designated EHV charges'!$A$10:$A$200)), 0)),"")</f>
        <v>KENTI2</v>
      </c>
      <c r="B68" s="94">
        <f>IF($A68="","",VLOOKUP($A68,'Annex 2 Designated EHV charges'!$A:$O,2,0))</f>
        <v>814</v>
      </c>
      <c r="C68" s="95">
        <f>IF($A68="","",VLOOKUP($A68,'Annex 2 Designated EHV charges'!$A:$O,3,0))</f>
        <v>1900091199519</v>
      </c>
      <c r="D68" s="94" t="str">
        <f>IF($A68="","",VLOOKUP($A68,'Annex 2 Designated EHV charges'!$A:$O,7,0))</f>
        <v>KENTI2</v>
      </c>
      <c r="E68" s="97" t="str">
        <f>IFERROR(IF(VLOOKUP($A68,'Annex 2 Designated EHV charges'!$A:$O,9,FALSE)=0,"",VLOOKUP($A68,'Annex 2 Designated EHV charges'!$A:$O,9,FALSE)),"")</f>
        <v/>
      </c>
      <c r="F68" s="98">
        <f>IFERROR(IF(VLOOKUP($A68,'Annex 2 Designated EHV charges'!$A:$O,10,FALSE)=0,"",VLOOKUP($A68,'Annex 2 Designated EHV charges'!$A:$O,10,FALSE)),"")</f>
        <v>2542.71</v>
      </c>
      <c r="G68" s="99">
        <f>IFERROR(IF(VLOOKUP($A68,'Annex 2 Designated EHV charges'!$A:$O,11,FALSE)=0,"",VLOOKUP($A68,'Annex 2 Designated EHV charges'!$A:$O,11,FALSE)),"")</f>
        <v>0.81</v>
      </c>
      <c r="H68" s="99">
        <f>IFERROR(IF(VLOOKUP($A68,'Annex 2 Designated EHV charges'!$A:$O,12,FALSE)=0,"",VLOOKUP($A68,'Annex 2 Designated EHV charges'!$A:$O,12,FALSE)),"")</f>
        <v>0.81</v>
      </c>
    </row>
    <row r="69" spans="1:8" ht="12.75" customHeight="1" x14ac:dyDescent="0.2">
      <c r="A69" s="94" t="str" cm="1">
        <f t="array" ref="A69">IFERROR(INDEX('Annex 2 Designated EHV charges'!$A$10:$A$200, MATCH(0, IF(ISBLANK('Annex 2 Designated EHV charges'!$A$10:$A$200),1, COUNTIF(A$4:$A68, 'Annex 2 Designated EHV charges'!$A$10:$A$200)), 0)),"")</f>
        <v>KENTIS</v>
      </c>
      <c r="B69" s="94">
        <f>IF($A69="","",VLOOKUP($A69,'Annex 2 Designated EHV charges'!$A:$O,2,0))</f>
        <v>877</v>
      </c>
      <c r="C69" s="95">
        <f>IF($A69="","",VLOOKUP($A69,'Annex 2 Designated EHV charges'!$A:$O,3,0))</f>
        <v>1900070122273</v>
      </c>
      <c r="D69" s="94" t="str">
        <f>IF($A69="","",VLOOKUP($A69,'Annex 2 Designated EHV charges'!$A:$O,7,0))</f>
        <v>KENTIS</v>
      </c>
      <c r="E69" s="97" t="str">
        <f>IFERROR(IF(VLOOKUP($A69,'Annex 2 Designated EHV charges'!$A:$O,9,FALSE)=0,"",VLOOKUP($A69,'Annex 2 Designated EHV charges'!$A:$O,9,FALSE)),"")</f>
        <v/>
      </c>
      <c r="F69" s="98">
        <f>IFERROR(IF(VLOOKUP($A69,'Annex 2 Designated EHV charges'!$A:$O,10,FALSE)=0,"",VLOOKUP($A69,'Annex 2 Designated EHV charges'!$A:$O,10,FALSE)),"")</f>
        <v>2552.83</v>
      </c>
      <c r="G69" s="99">
        <f>IFERROR(IF(VLOOKUP($A69,'Annex 2 Designated EHV charges'!$A:$O,11,FALSE)=0,"",VLOOKUP($A69,'Annex 2 Designated EHV charges'!$A:$O,11,FALSE)),"")</f>
        <v>0.82</v>
      </c>
      <c r="H69" s="99">
        <f>IFERROR(IF(VLOOKUP($A69,'Annex 2 Designated EHV charges'!$A:$O,12,FALSE)=0,"",VLOOKUP($A69,'Annex 2 Designated EHV charges'!$A:$O,12,FALSE)),"")</f>
        <v>0.82</v>
      </c>
    </row>
    <row r="70" spans="1:8" ht="12.75" customHeight="1" x14ac:dyDescent="0.2">
      <c r="A70" s="94" t="str" cm="1">
        <f t="array" ref="A70">IFERROR(INDEX('Annex 2 Designated EHV charges'!$A$10:$A$200, MATCH(0, IF(ISBLANK('Annex 2 Designated EHV charges'!$A$10:$A$200),1, COUNTIF(A$4:$A69, 'Annex 2 Designated EHV charges'!$A$10:$A$200)), 0)),"")</f>
        <v>KM3CHP</v>
      </c>
      <c r="B70" s="94">
        <f>IF($A70="","",VLOOKUP($A70,'Annex 2 Designated EHV charges'!$A:$O,2,0))</f>
        <v>846</v>
      </c>
      <c r="C70" s="95">
        <f>IF($A70="","",VLOOKUP($A70,'Annex 2 Designated EHV charges'!$A:$O,3,0))</f>
        <v>1900091669720</v>
      </c>
      <c r="D70" s="94" t="str">
        <f>IF($A70="","",VLOOKUP($A70,'Annex 2 Designated EHV charges'!$A:$O,7,0))</f>
        <v>KM3CHP</v>
      </c>
      <c r="E70" s="97" t="str">
        <f>IFERROR(IF(VLOOKUP($A70,'Annex 2 Designated EHV charges'!$A:$O,9,FALSE)=0,"",VLOOKUP($A70,'Annex 2 Designated EHV charges'!$A:$O,9,FALSE)),"")</f>
        <v/>
      </c>
      <c r="F70" s="98">
        <f>IFERROR(IF(VLOOKUP($A70,'Annex 2 Designated EHV charges'!$A:$O,10,FALSE)=0,"",VLOOKUP($A70,'Annex 2 Designated EHV charges'!$A:$O,10,FALSE)),"")</f>
        <v>12525.01</v>
      </c>
      <c r="G70" s="99">
        <f>IFERROR(IF(VLOOKUP($A70,'Annex 2 Designated EHV charges'!$A:$O,11,FALSE)=0,"",VLOOKUP($A70,'Annex 2 Designated EHV charges'!$A:$O,11,FALSE)),"")</f>
        <v>0.9</v>
      </c>
      <c r="H70" s="99">
        <f>IFERROR(IF(VLOOKUP($A70,'Annex 2 Designated EHV charges'!$A:$O,12,FALSE)=0,"",VLOOKUP($A70,'Annex 2 Designated EHV charges'!$A:$O,12,FALSE)),"")</f>
        <v>0.9</v>
      </c>
    </row>
    <row r="71" spans="1:8" ht="12.75" customHeight="1" x14ac:dyDescent="0.2">
      <c r="A71" s="94" t="str" cm="1">
        <f t="array" ref="A71">IFERROR(INDEX('Annex 2 Designated EHV charges'!$A$10:$A$200, MATCH(0, IF(ISBLANK('Annex 2 Designated EHV charges'!$A$10:$A$200),1, COUNTIF(A$4:$A70, 'Annex 2 Designated EHV charges'!$A$10:$A$200)), 0)),"")</f>
        <v>KNTSFM</v>
      </c>
      <c r="B71" s="94">
        <f>IF($A71="","",VLOOKUP($A71,'Annex 2 Designated EHV charges'!$A:$O,2,0))</f>
        <v>0</v>
      </c>
      <c r="C71" s="95" t="str">
        <f>IF($A71="","",VLOOKUP($A71,'Annex 2 Designated EHV charges'!$A:$O,3,0))</f>
        <v>MSID: 7435</v>
      </c>
      <c r="D71" s="94" t="str">
        <f>IF($A71="","",VLOOKUP($A71,'Annex 2 Designated EHV charges'!$A:$O,7,0))</f>
        <v>KNTSFM</v>
      </c>
      <c r="E71" s="97">
        <f>IFERROR(IF(VLOOKUP($A71,'Annex 2 Designated EHV charges'!$A:$O,9,FALSE)=0,"",VLOOKUP($A71,'Annex 2 Designated EHV charges'!$A:$O,9,FALSE)),"")</f>
        <v>0.56499999999999995</v>
      </c>
      <c r="F71" s="98">
        <f>IFERROR(IF(VLOOKUP($A71,'Annex 2 Designated EHV charges'!$A:$O,10,FALSE)=0,"",VLOOKUP($A71,'Annex 2 Designated EHV charges'!$A:$O,10,FALSE)),"")</f>
        <v>1169.76</v>
      </c>
      <c r="G71" s="99">
        <f>IFERROR(IF(VLOOKUP($A71,'Annex 2 Designated EHV charges'!$A:$O,11,FALSE)=0,"",VLOOKUP($A71,'Annex 2 Designated EHV charges'!$A:$O,11,FALSE)),"")</f>
        <v>1.1200000000000001</v>
      </c>
      <c r="H71" s="99">
        <f>IFERROR(IF(VLOOKUP($A71,'Annex 2 Designated EHV charges'!$A:$O,12,FALSE)=0,"",VLOOKUP($A71,'Annex 2 Designated EHV charges'!$A:$O,12,FALSE)),"")</f>
        <v>1.1200000000000001</v>
      </c>
    </row>
    <row r="72" spans="1:8" ht="12.75" customHeight="1" x14ac:dyDescent="0.2">
      <c r="A72" s="94" t="str" cm="1">
        <f t="array" ref="A72">IFERROR(INDEX('Annex 2 Designated EHV charges'!$A$10:$A$200, MATCH(0, IF(ISBLANK('Annex 2 Designated EHV charges'!$A$10:$A$200),1, COUNTIF(A$4:$A71, 'Annex 2 Designated EHV charges'!$A$10:$A$200)), 0)),"")</f>
        <v>KNWLTN</v>
      </c>
      <c r="B72" s="94">
        <f>IF($A72="","",VLOOKUP($A72,'Annex 2 Designated EHV charges'!$A:$O,2,0))</f>
        <v>803</v>
      </c>
      <c r="C72" s="95">
        <f>IF($A72="","",VLOOKUP($A72,'Annex 2 Designated EHV charges'!$A:$O,3,0))</f>
        <v>1900091091930</v>
      </c>
      <c r="D72" s="94" t="str">
        <f>IF($A72="","",VLOOKUP($A72,'Annex 2 Designated EHV charges'!$A:$O,7,0))</f>
        <v>KNWLTN</v>
      </c>
      <c r="E72" s="97" t="str">
        <f>IFERROR(IF(VLOOKUP($A72,'Annex 2 Designated EHV charges'!$A:$O,9,FALSE)=0,"",VLOOKUP($A72,'Annex 2 Designated EHV charges'!$A:$O,9,FALSE)),"")</f>
        <v/>
      </c>
      <c r="F72" s="98">
        <f>IFERROR(IF(VLOOKUP($A72,'Annex 2 Designated EHV charges'!$A:$O,10,FALSE)=0,"",VLOOKUP($A72,'Annex 2 Designated EHV charges'!$A:$O,10,FALSE)),"")</f>
        <v>20.399999999999999</v>
      </c>
      <c r="G72" s="99">
        <f>IFERROR(IF(VLOOKUP($A72,'Annex 2 Designated EHV charges'!$A:$O,11,FALSE)=0,"",VLOOKUP($A72,'Annex 2 Designated EHV charges'!$A:$O,11,FALSE)),"")</f>
        <v>4.97</v>
      </c>
      <c r="H72" s="99">
        <f>IFERROR(IF(VLOOKUP($A72,'Annex 2 Designated EHV charges'!$A:$O,12,FALSE)=0,"",VLOOKUP($A72,'Annex 2 Designated EHV charges'!$A:$O,12,FALSE)),"")</f>
        <v>4.97</v>
      </c>
    </row>
    <row r="73" spans="1:8" ht="12.75" customHeight="1" x14ac:dyDescent="0.2">
      <c r="A73" s="94" t="str" cm="1">
        <f t="array" ref="A73">IFERROR(INDEX('Annex 2 Designated EHV charges'!$A$10:$A$200, MATCH(0, IF(ISBLANK('Annex 2 Designated EHV charges'!$A$10:$A$200),1, COUNTIF(A$4:$A72, 'Annex 2 Designated EHV charges'!$A$10:$A$200)), 0)),"")</f>
        <v>LBOURN</v>
      </c>
      <c r="B73" s="94">
        <f>IF($A73="","",VLOOKUP($A73,'Annex 2 Designated EHV charges'!$A:$O,2,0))</f>
        <v>815</v>
      </c>
      <c r="C73" s="95">
        <f>IF($A73="","",VLOOKUP($A73,'Annex 2 Designated EHV charges'!$A:$O,3,0))</f>
        <v>1900091171267</v>
      </c>
      <c r="D73" s="94" t="str">
        <f>IF($A73="","",VLOOKUP($A73,'Annex 2 Designated EHV charges'!$A:$O,7,0))</f>
        <v>LBOURN</v>
      </c>
      <c r="E73" s="97">
        <f>IFERROR(IF(VLOOKUP($A73,'Annex 2 Designated EHV charges'!$A:$O,9,FALSE)=0,"",VLOOKUP($A73,'Annex 2 Designated EHV charges'!$A:$O,9,FALSE)),"")</f>
        <v>0.20100000000000001</v>
      </c>
      <c r="F73" s="98">
        <f>IFERROR(IF(VLOOKUP($A73,'Annex 2 Designated EHV charges'!$A:$O,10,FALSE)=0,"",VLOOKUP($A73,'Annex 2 Designated EHV charges'!$A:$O,10,FALSE)),"")</f>
        <v>9.75</v>
      </c>
      <c r="G73" s="99">
        <f>IFERROR(IF(VLOOKUP($A73,'Annex 2 Designated EHV charges'!$A:$O,11,FALSE)=0,"",VLOOKUP($A73,'Annex 2 Designated EHV charges'!$A:$O,11,FALSE)),"")</f>
        <v>2.1800000000000002</v>
      </c>
      <c r="H73" s="99">
        <f>IFERROR(IF(VLOOKUP($A73,'Annex 2 Designated EHV charges'!$A:$O,12,FALSE)=0,"",VLOOKUP($A73,'Annex 2 Designated EHV charges'!$A:$O,12,FALSE)),"")</f>
        <v>2.1800000000000002</v>
      </c>
    </row>
    <row r="74" spans="1:8" ht="12.75" customHeight="1" x14ac:dyDescent="0.2">
      <c r="A74" s="94" t="str" cm="1">
        <f t="array" ref="A74">IFERROR(INDEX('Annex 2 Designated EHV charges'!$A$10:$A$200, MATCH(0, IF(ISBLANK('Annex 2 Designated EHV charges'!$A$10:$A$200),1, COUNTIF(A$4:$A73, 'Annex 2 Designated EHV charges'!$A$10:$A$200)), 0)),"")</f>
        <v>LCHEYI</v>
      </c>
      <c r="B74" s="94">
        <f>IF($A74="","",VLOOKUP($A74,'Annex 2 Designated EHV charges'!$A:$O,2,0))</f>
        <v>878</v>
      </c>
      <c r="C74" s="95">
        <f>IF($A74="","",VLOOKUP($A74,'Annex 2 Designated EHV charges'!$A:$O,3,0))</f>
        <v>1900090194653</v>
      </c>
      <c r="D74" s="94" t="str">
        <f>IF($A74="","",VLOOKUP($A74,'Annex 2 Designated EHV charges'!$A:$O,7,0))</f>
        <v>LCHEYI</v>
      </c>
      <c r="E74" s="97">
        <f>IFERROR(IF(VLOOKUP($A74,'Annex 2 Designated EHV charges'!$A:$O,9,FALSE)=0,"",VLOOKUP($A74,'Annex 2 Designated EHV charges'!$A:$O,9,FALSE)),"")</f>
        <v>0.94399999999999995</v>
      </c>
      <c r="F74" s="98">
        <f>IFERROR(IF(VLOOKUP($A74,'Annex 2 Designated EHV charges'!$A:$O,10,FALSE)=0,"",VLOOKUP($A74,'Annex 2 Designated EHV charges'!$A:$O,10,FALSE)),"")</f>
        <v>9.32</v>
      </c>
      <c r="G74" s="99">
        <f>IFERROR(IF(VLOOKUP($A74,'Annex 2 Designated EHV charges'!$A:$O,11,FALSE)=0,"",VLOOKUP($A74,'Annex 2 Designated EHV charges'!$A:$O,11,FALSE)),"")</f>
        <v>1.25</v>
      </c>
      <c r="H74" s="99">
        <f>IFERROR(IF(VLOOKUP($A74,'Annex 2 Designated EHV charges'!$A:$O,12,FALSE)=0,"",VLOOKUP($A74,'Annex 2 Designated EHV charges'!$A:$O,12,FALSE)),"")</f>
        <v>1.25</v>
      </c>
    </row>
    <row r="75" spans="1:8" ht="12.75" customHeight="1" x14ac:dyDescent="0.2">
      <c r="A75" s="94" t="str" cm="1">
        <f t="array" ref="A75">IFERROR(INDEX('Annex 2 Designated EHV charges'!$A$10:$A$200, MATCH(0, IF(ISBLANK('Annex 2 Designated EHV charges'!$A$10:$A$200),1, COUNTIF(A$4:$A74, 'Annex 2 Designated EHV charges'!$A$10:$A$200)), 0)),"")</f>
        <v>LENHAM</v>
      </c>
      <c r="B75" s="94">
        <f>IF($A75="","",VLOOKUP($A75,'Annex 2 Designated EHV charges'!$A:$O,2,0))</f>
        <v>808</v>
      </c>
      <c r="C75" s="95">
        <f>IF($A75="","",VLOOKUP($A75,'Annex 2 Designated EHV charges'!$A:$O,3,0))</f>
        <v>1900091081560</v>
      </c>
      <c r="D75" s="94" t="str">
        <f>IF($A75="","",VLOOKUP($A75,'Annex 2 Designated EHV charges'!$A:$O,7,0))</f>
        <v>LENHAM</v>
      </c>
      <c r="E75" s="97">
        <f>IFERROR(IF(VLOOKUP($A75,'Annex 2 Designated EHV charges'!$A:$O,9,FALSE)=0,"",VLOOKUP($A75,'Annex 2 Designated EHV charges'!$A:$O,9,FALSE)),"")</f>
        <v>2.2730000000000001</v>
      </c>
      <c r="F75" s="98">
        <f>IFERROR(IF(VLOOKUP($A75,'Annex 2 Designated EHV charges'!$A:$O,10,FALSE)=0,"",VLOOKUP($A75,'Annex 2 Designated EHV charges'!$A:$O,10,FALSE)),"")</f>
        <v>19.29</v>
      </c>
      <c r="G75" s="99">
        <f>IFERROR(IF(VLOOKUP($A75,'Annex 2 Designated EHV charges'!$A:$O,11,FALSE)=0,"",VLOOKUP($A75,'Annex 2 Designated EHV charges'!$A:$O,11,FALSE)),"")</f>
        <v>2.46</v>
      </c>
      <c r="H75" s="99">
        <f>IFERROR(IF(VLOOKUP($A75,'Annex 2 Designated EHV charges'!$A:$O,12,FALSE)=0,"",VLOOKUP($A75,'Annex 2 Designated EHV charges'!$A:$O,12,FALSE)),"")</f>
        <v>2.46</v>
      </c>
    </row>
    <row r="76" spans="1:8" ht="12.75" customHeight="1" x14ac:dyDescent="0.2">
      <c r="A76" s="94" t="str" cm="1">
        <f t="array" ref="A76">IFERROR(INDEX('Annex 2 Designated EHV charges'!$A$10:$A$200, MATCH(0, IF(ISBLANK('Annex 2 Designated EHV charges'!$A$10:$A$200),1, COUNTIF(A$4:$A75, 'Annex 2 Designated EHV charges'!$A$10:$A$200)), 0)),"")</f>
        <v>LGHTON</v>
      </c>
      <c r="B76" s="94">
        <f>IF($A76="","",VLOOKUP($A76,'Annex 2 Designated EHV charges'!$A:$O,2,0))</f>
        <v>816</v>
      </c>
      <c r="C76" s="95">
        <f>IF($A76="","",VLOOKUP($A76,'Annex 2 Designated EHV charges'!$A:$O,3,0))</f>
        <v>1900091200138</v>
      </c>
      <c r="D76" s="94" t="str">
        <f>IF($A76="","",VLOOKUP($A76,'Annex 2 Designated EHV charges'!$A:$O,7,0))</f>
        <v>LGHTON</v>
      </c>
      <c r="E76" s="97">
        <f>IFERROR(IF(VLOOKUP($A76,'Annex 2 Designated EHV charges'!$A:$O,9,FALSE)=0,"",VLOOKUP($A76,'Annex 2 Designated EHV charges'!$A:$O,9,FALSE)),"")</f>
        <v>2.5510000000000002</v>
      </c>
      <c r="F76" s="98">
        <f>IFERROR(IF(VLOOKUP($A76,'Annex 2 Designated EHV charges'!$A:$O,10,FALSE)=0,"",VLOOKUP($A76,'Annex 2 Designated EHV charges'!$A:$O,10,FALSE)),"")</f>
        <v>15.39</v>
      </c>
      <c r="G76" s="99">
        <f>IFERROR(IF(VLOOKUP($A76,'Annex 2 Designated EHV charges'!$A:$O,11,FALSE)=0,"",VLOOKUP($A76,'Annex 2 Designated EHV charges'!$A:$O,11,FALSE)),"")</f>
        <v>4.76</v>
      </c>
      <c r="H76" s="99">
        <f>IFERROR(IF(VLOOKUP($A76,'Annex 2 Designated EHV charges'!$A:$O,12,FALSE)=0,"",VLOOKUP($A76,'Annex 2 Designated EHV charges'!$A:$O,12,FALSE)),"")</f>
        <v>4.76</v>
      </c>
    </row>
    <row r="77" spans="1:8" ht="12.75" customHeight="1" x14ac:dyDescent="0.2">
      <c r="A77" s="94" t="str" cm="1">
        <f t="array" ref="A77">IFERROR(INDEX('Annex 2 Designated EHV charges'!$A$10:$A$200, MATCH(0, IF(ISBLANK('Annex 2 Designated EHV charges'!$A$10:$A$200),1, COUNTIF(A$4:$A76, 'Annex 2 Designated EHV charges'!$A$10:$A$200)), 0)),"")</f>
        <v>MARSHB</v>
      </c>
      <c r="B77" s="94">
        <f>IF($A77="","",VLOOKUP($A77,'Annex 2 Designated EHV charges'!$A:$O,2,0))</f>
        <v>896</v>
      </c>
      <c r="C77" s="95">
        <f>IF($A77="","",VLOOKUP($A77,'Annex 2 Designated EHV charges'!$A:$O,3,0))</f>
        <v>1900091310596</v>
      </c>
      <c r="D77" s="94" t="str">
        <f>IF($A77="","",VLOOKUP($A77,'Annex 2 Designated EHV charges'!$A:$O,7,0))</f>
        <v>MARSHB</v>
      </c>
      <c r="E77" s="97" t="str">
        <f>IFERROR(IF(VLOOKUP($A77,'Annex 2 Designated EHV charges'!$A:$O,9,FALSE)=0,"",VLOOKUP($A77,'Annex 2 Designated EHV charges'!$A:$O,9,FALSE)),"")</f>
        <v/>
      </c>
      <c r="F77" s="98">
        <f>IFERROR(IF(VLOOKUP($A77,'Annex 2 Designated EHV charges'!$A:$O,10,FALSE)=0,"",VLOOKUP($A77,'Annex 2 Designated EHV charges'!$A:$O,10,FALSE)),"")</f>
        <v>28.77</v>
      </c>
      <c r="G77" s="99">
        <f>IFERROR(IF(VLOOKUP($A77,'Annex 2 Designated EHV charges'!$A:$O,11,FALSE)=0,"",VLOOKUP($A77,'Annex 2 Designated EHV charges'!$A:$O,11,FALSE)),"")</f>
        <v>1.21</v>
      </c>
      <c r="H77" s="99">
        <f>IFERROR(IF(VLOOKUP($A77,'Annex 2 Designated EHV charges'!$A:$O,12,FALSE)=0,"",VLOOKUP($A77,'Annex 2 Designated EHV charges'!$A:$O,12,FALSE)),"")</f>
        <v>1.21</v>
      </c>
    </row>
    <row r="78" spans="1:8" ht="12.75" customHeight="1" x14ac:dyDescent="0.2">
      <c r="A78" s="94" t="str" cm="1">
        <f t="array" ref="A78">IFERROR(INDEX('Annex 2 Designated EHV charges'!$A$10:$A$200, MATCH(0, IF(ISBLANK('Annex 2 Designated EHV charges'!$A$10:$A$200),1, COUNTIF(A$4:$A77, 'Annex 2 Designated EHV charges'!$A$10:$A$200)), 0)),"")</f>
        <v>MLEHLL</v>
      </c>
      <c r="B78" s="94">
        <f>IF($A78="","",VLOOKUP($A78,'Annex 2 Designated EHV charges'!$A:$O,2,0))</f>
        <v>819</v>
      </c>
      <c r="C78" s="95">
        <f>IF($A78="","",VLOOKUP($A78,'Annex 2 Designated EHV charges'!$A:$O,3,0))</f>
        <v>1900091183402</v>
      </c>
      <c r="D78" s="94" t="str">
        <f>IF($A78="","",VLOOKUP($A78,'Annex 2 Designated EHV charges'!$A:$O,7,0))</f>
        <v>MLEHLL</v>
      </c>
      <c r="E78" s="97">
        <f>IFERROR(IF(VLOOKUP($A78,'Annex 2 Designated EHV charges'!$A:$O,9,FALSE)=0,"",VLOOKUP($A78,'Annex 2 Designated EHV charges'!$A:$O,9,FALSE)),"")</f>
        <v>5.0000000000000001E-3</v>
      </c>
      <c r="F78" s="98">
        <f>IFERROR(IF(VLOOKUP($A78,'Annex 2 Designated EHV charges'!$A:$O,10,FALSE)=0,"",VLOOKUP($A78,'Annex 2 Designated EHV charges'!$A:$O,10,FALSE)),"")</f>
        <v>3.54</v>
      </c>
      <c r="G78" s="99">
        <f>IFERROR(IF(VLOOKUP($A78,'Annex 2 Designated EHV charges'!$A:$O,11,FALSE)=0,"",VLOOKUP($A78,'Annex 2 Designated EHV charges'!$A:$O,11,FALSE)),"")</f>
        <v>2.08</v>
      </c>
      <c r="H78" s="99">
        <f>IFERROR(IF(VLOOKUP($A78,'Annex 2 Designated EHV charges'!$A:$O,12,FALSE)=0,"",VLOOKUP($A78,'Annex 2 Designated EHV charges'!$A:$O,12,FALSE)),"")</f>
        <v>2.08</v>
      </c>
    </row>
    <row r="79" spans="1:8" ht="12.75" customHeight="1" x14ac:dyDescent="0.2">
      <c r="A79" s="94" t="str" cm="1">
        <f t="array" ref="A79">IFERROR(INDEX('Annex 2 Designated EHV charges'!$A$10:$A$200, MATCH(0, IF(ISBLANK('Annex 2 Designated EHV charges'!$A$10:$A$200),1, COUNTIF(A$4:$A78, 'Annex 2 Designated EHV charges'!$A$10:$A$200)), 0)),"")</f>
        <v>MLMAYN</v>
      </c>
      <c r="B79" s="94">
        <f>IF($A79="","",VLOOKUP($A79,'Annex 2 Designated EHV charges'!$A:$O,2,0))</f>
        <v>817</v>
      </c>
      <c r="C79" s="95">
        <f>IF($A79="","",VLOOKUP($A79,'Annex 2 Designated EHV charges'!$A:$O,3,0))</f>
        <v>1900091079241</v>
      </c>
      <c r="D79" s="94" t="str">
        <f>IF($A79="","",VLOOKUP($A79,'Annex 2 Designated EHV charges'!$A:$O,7,0))</f>
        <v>MLMAYN</v>
      </c>
      <c r="E79" s="97" t="str">
        <f>IFERROR(IF(VLOOKUP($A79,'Annex 2 Designated EHV charges'!$A:$O,9,FALSE)=0,"",VLOOKUP($A79,'Annex 2 Designated EHV charges'!$A:$O,9,FALSE)),"")</f>
        <v/>
      </c>
      <c r="F79" s="98">
        <f>IFERROR(IF(VLOOKUP($A79,'Annex 2 Designated EHV charges'!$A:$O,10,FALSE)=0,"",VLOOKUP($A79,'Annex 2 Designated EHV charges'!$A:$O,10,FALSE)),"")</f>
        <v>1.99</v>
      </c>
      <c r="G79" s="99">
        <f>IFERROR(IF(VLOOKUP($A79,'Annex 2 Designated EHV charges'!$A:$O,11,FALSE)=0,"",VLOOKUP($A79,'Annex 2 Designated EHV charges'!$A:$O,11,FALSE)),"")</f>
        <v>2.85</v>
      </c>
      <c r="H79" s="99">
        <f>IFERROR(IF(VLOOKUP($A79,'Annex 2 Designated EHV charges'!$A:$O,12,FALSE)=0,"",VLOOKUP($A79,'Annex 2 Designated EHV charges'!$A:$O,12,FALSE)),"")</f>
        <v>2.85</v>
      </c>
    </row>
    <row r="80" spans="1:8" ht="12.75" customHeight="1" x14ac:dyDescent="0.2">
      <c r="A80" s="94" t="str" cm="1">
        <f t="array" ref="A80">IFERROR(INDEX('Annex 2 Designated EHV charges'!$A$10:$A$200, MATCH(0, IF(ISBLANK('Annex 2 Designated EHV charges'!$A$10:$A$200),1, COUNTIF(A$4:$A79, 'Annex 2 Designated EHV charges'!$A$10:$A$200)), 0)),"")</f>
        <v>MVVRID</v>
      </c>
      <c r="B80" s="94">
        <f>IF($A80="","",VLOOKUP($A80,'Annex 2 Designated EHV charges'!$A:$O,2,0))</f>
        <v>897</v>
      </c>
      <c r="C80" s="95">
        <f>IF($A80="","",VLOOKUP($A80,'Annex 2 Designated EHV charges'!$A:$O,3,0))</f>
        <v>1900091199138</v>
      </c>
      <c r="D80" s="94" t="str">
        <f>IF($A80="","",VLOOKUP($A80,'Annex 2 Designated EHV charges'!$A:$O,7,0))</f>
        <v>MVVRID</v>
      </c>
      <c r="E80" s="97" t="str">
        <f>IFERROR(IF(VLOOKUP($A80,'Annex 2 Designated EHV charges'!$A:$O,9,FALSE)=0,"",VLOOKUP($A80,'Annex 2 Designated EHV charges'!$A:$O,9,FALSE)),"")</f>
        <v/>
      </c>
      <c r="F80" s="98">
        <f>IFERROR(IF(VLOOKUP($A80,'Annex 2 Designated EHV charges'!$A:$O,10,FALSE)=0,"",VLOOKUP($A80,'Annex 2 Designated EHV charges'!$A:$O,10,FALSE)),"")</f>
        <v>2438.4499999999998</v>
      </c>
      <c r="G80" s="99">
        <f>IFERROR(IF(VLOOKUP($A80,'Annex 2 Designated EHV charges'!$A:$O,11,FALSE)=0,"",VLOOKUP($A80,'Annex 2 Designated EHV charges'!$A:$O,11,FALSE)),"")</f>
        <v>0.71</v>
      </c>
      <c r="H80" s="99">
        <f>IFERROR(IF(VLOOKUP($A80,'Annex 2 Designated EHV charges'!$A:$O,12,FALSE)=0,"",VLOOKUP($A80,'Annex 2 Designated EHV charges'!$A:$O,12,FALSE)),"")</f>
        <v>0.71</v>
      </c>
    </row>
    <row r="81" spans="1:8" ht="12.75" customHeight="1" x14ac:dyDescent="0.2">
      <c r="A81" s="94" t="str" cm="1">
        <f t="array" ref="A81">IFERROR(INDEX('Annex 2 Designated EHV charges'!$A$10:$A$200, MATCH(0, IF(ISBLANK('Annex 2 Designated EHV charges'!$A$10:$A$200),1, COUNTIF(A$4:$A80, 'Annex 2 Designated EHV charges'!$A$10:$A$200)), 0)),"")</f>
        <v>NEWHVN</v>
      </c>
      <c r="B81" s="94">
        <f>IF($A81="","",VLOOKUP($A81,'Annex 2 Designated EHV charges'!$A:$O,2,0))</f>
        <v>800</v>
      </c>
      <c r="C81" s="95">
        <f>IF($A81="","",VLOOKUP($A81,'Annex 2 Designated EHV charges'!$A:$O,3,0))</f>
        <v>1900090585014</v>
      </c>
      <c r="D81" s="94" t="str">
        <f>IF($A81="","",VLOOKUP($A81,'Annex 2 Designated EHV charges'!$A:$O,7,0))</f>
        <v>NEWHVN</v>
      </c>
      <c r="E81" s="97">
        <f>IFERROR(IF(VLOOKUP($A81,'Annex 2 Designated EHV charges'!$A:$O,9,FALSE)=0,"",VLOOKUP($A81,'Annex 2 Designated EHV charges'!$A:$O,9,FALSE)),"")</f>
        <v>1.913</v>
      </c>
      <c r="F81" s="98">
        <f>IFERROR(IF(VLOOKUP($A81,'Annex 2 Designated EHV charges'!$A:$O,10,FALSE)=0,"",VLOOKUP($A81,'Annex 2 Designated EHV charges'!$A:$O,10,FALSE)),"")</f>
        <v>55.73</v>
      </c>
      <c r="G81" s="99">
        <f>IFERROR(IF(VLOOKUP($A81,'Annex 2 Designated EHV charges'!$A:$O,11,FALSE)=0,"",VLOOKUP($A81,'Annex 2 Designated EHV charges'!$A:$O,11,FALSE)),"")</f>
        <v>1.19</v>
      </c>
      <c r="H81" s="99">
        <f>IFERROR(IF(VLOOKUP($A81,'Annex 2 Designated EHV charges'!$A:$O,12,FALSE)=0,"",VLOOKUP($A81,'Annex 2 Designated EHV charges'!$A:$O,12,FALSE)),"")</f>
        <v>1.19</v>
      </c>
    </row>
    <row r="82" spans="1:8" ht="12.75" customHeight="1" x14ac:dyDescent="0.2">
      <c r="A82" s="94" t="str" cm="1">
        <f t="array" ref="A82">IFERROR(INDEX('Annex 2 Designated EHV charges'!$A$10:$A$200, MATCH(0, IF(ISBLANK('Annex 2 Designated EHV charges'!$A$10:$A$200),1, COUNTIF(A$4:$A81, 'Annex 2 Designated EHV charges'!$A$10:$A$200)), 0)),"")</f>
        <v>NEWRID</v>
      </c>
      <c r="B82" s="94">
        <f>IF($A82="","",VLOOKUP($A82,'Annex 2 Designated EHV charges'!$A:$O,2,0))</f>
        <v>845</v>
      </c>
      <c r="C82" s="95" t="str">
        <f>IF($A82="","",VLOOKUP($A82,'Annex 2 Designated EHV charges'!$A:$O,3,0))</f>
        <v>1900091718313;1900092210410</v>
      </c>
      <c r="D82" s="94" t="str">
        <f>IF($A82="","",VLOOKUP($A82,'Annex 2 Designated EHV charges'!$A:$O,7,0))</f>
        <v>NEWRID</v>
      </c>
      <c r="E82" s="97">
        <f>IFERROR(IF(VLOOKUP($A82,'Annex 2 Designated EHV charges'!$A:$O,9,FALSE)=0,"",VLOOKUP($A82,'Annex 2 Designated EHV charges'!$A:$O,9,FALSE)),"")</f>
        <v>5.3999999999999999E-2</v>
      </c>
      <c r="F82" s="98">
        <f>IFERROR(IF(VLOOKUP($A82,'Annex 2 Designated EHV charges'!$A:$O,10,FALSE)=0,"",VLOOKUP($A82,'Annex 2 Designated EHV charges'!$A:$O,10,FALSE)),"")</f>
        <v>2536.2600000000002</v>
      </c>
      <c r="G82" s="99">
        <f>IFERROR(IF(VLOOKUP($A82,'Annex 2 Designated EHV charges'!$A:$O,11,FALSE)=0,"",VLOOKUP($A82,'Annex 2 Designated EHV charges'!$A:$O,11,FALSE)),"")</f>
        <v>1.32</v>
      </c>
      <c r="H82" s="99">
        <f>IFERROR(IF(VLOOKUP($A82,'Annex 2 Designated EHV charges'!$A:$O,12,FALSE)=0,"",VLOOKUP($A82,'Annex 2 Designated EHV charges'!$A:$O,12,FALSE)),"")</f>
        <v>1.32</v>
      </c>
    </row>
    <row r="83" spans="1:8" ht="12.75" customHeight="1" x14ac:dyDescent="0.2">
      <c r="A83" s="94" t="str" cm="1">
        <f t="array" ref="A83">IFERROR(INDEX('Annex 2 Designated EHV charges'!$A$10:$A$200, MATCH(0, IF(ISBLANK('Annex 2 Designated EHV charges'!$A$10:$A$200),1, COUNTIF(A$4:$A82, 'Annex 2 Designated EHV charges'!$A$10:$A$200)), 0)),"")</f>
        <v>OAKLND</v>
      </c>
      <c r="B83" s="94">
        <f>IF($A83="","",VLOOKUP($A83,'Annex 2 Designated EHV charges'!$A:$O,2,0))</f>
        <v>820</v>
      </c>
      <c r="C83" s="95">
        <f>IF($A83="","",VLOOKUP($A83,'Annex 2 Designated EHV charges'!$A:$O,3,0))</f>
        <v>1900091197414</v>
      </c>
      <c r="D83" s="94" t="str">
        <f>IF($A83="","",VLOOKUP($A83,'Annex 2 Designated EHV charges'!$A:$O,7,0))</f>
        <v>OAKLND</v>
      </c>
      <c r="E83" s="97">
        <f>IFERROR(IF(VLOOKUP($A83,'Annex 2 Designated EHV charges'!$A:$O,9,FALSE)=0,"",VLOOKUP($A83,'Annex 2 Designated EHV charges'!$A:$O,9,FALSE)),"")</f>
        <v>2.548</v>
      </c>
      <c r="F83" s="98">
        <f>IFERROR(IF(VLOOKUP($A83,'Annex 2 Designated EHV charges'!$A:$O,10,FALSE)=0,"",VLOOKUP($A83,'Annex 2 Designated EHV charges'!$A:$O,10,FALSE)),"")</f>
        <v>8.1300000000000008</v>
      </c>
      <c r="G83" s="99">
        <f>IFERROR(IF(VLOOKUP($A83,'Annex 2 Designated EHV charges'!$A:$O,11,FALSE)=0,"",VLOOKUP($A83,'Annex 2 Designated EHV charges'!$A:$O,11,FALSE)),"")</f>
        <v>2.97</v>
      </c>
      <c r="H83" s="99">
        <f>IFERROR(IF(VLOOKUP($A83,'Annex 2 Designated EHV charges'!$A:$O,12,FALSE)=0,"",VLOOKUP($A83,'Annex 2 Designated EHV charges'!$A:$O,12,FALSE)),"")</f>
        <v>2.97</v>
      </c>
    </row>
    <row r="84" spans="1:8" ht="12.75" customHeight="1" x14ac:dyDescent="0.2">
      <c r="A84" s="94" t="str" cm="1">
        <f t="array" ref="A84">IFERROR(INDEX('Annex 2 Designated EHV charges'!$A$10:$A$200, MATCH(0, IF(ISBLANK('Annex 2 Designated EHV charges'!$A$10:$A$200),1, COUNTIF(A$4:$A83, 'Annex 2 Designated EHV charges'!$A$10:$A$200)), 0)),"")</f>
        <v>OLDRSF</v>
      </c>
      <c r="B84" s="94">
        <f>IF($A84="","",VLOOKUP($A84,'Annex 2 Designated EHV charges'!$A:$O,2,0))</f>
        <v>805</v>
      </c>
      <c r="C84" s="95">
        <f>IF($A84="","",VLOOKUP($A84,'Annex 2 Designated EHV charges'!$A:$O,3,0))</f>
        <v>1900091024517</v>
      </c>
      <c r="D84" s="94" t="str">
        <f>IF($A84="","",VLOOKUP($A84,'Annex 2 Designated EHV charges'!$A:$O,7,0))</f>
        <v>OLDRSF</v>
      </c>
      <c r="E84" s="97">
        <f>IFERROR(IF(VLOOKUP($A84,'Annex 2 Designated EHV charges'!$A:$O,9,FALSE)=0,"",VLOOKUP($A84,'Annex 2 Designated EHV charges'!$A:$O,9,FALSE)),"")</f>
        <v>4.9000000000000002E-2</v>
      </c>
      <c r="F84" s="98">
        <f>IFERROR(IF(VLOOKUP($A84,'Annex 2 Designated EHV charges'!$A:$O,10,FALSE)=0,"",VLOOKUP($A84,'Annex 2 Designated EHV charges'!$A:$O,10,FALSE)),"")</f>
        <v>6.04</v>
      </c>
      <c r="G84" s="99">
        <f>IFERROR(IF(VLOOKUP($A84,'Annex 2 Designated EHV charges'!$A:$O,11,FALSE)=0,"",VLOOKUP($A84,'Annex 2 Designated EHV charges'!$A:$O,11,FALSE)),"")</f>
        <v>2.5</v>
      </c>
      <c r="H84" s="99">
        <f>IFERROR(IF(VLOOKUP($A84,'Annex 2 Designated EHV charges'!$A:$O,12,FALSE)=0,"",VLOOKUP($A84,'Annex 2 Designated EHV charges'!$A:$O,12,FALSE)),"")</f>
        <v>2.5</v>
      </c>
    </row>
    <row r="85" spans="1:8" ht="12.75" customHeight="1" x14ac:dyDescent="0.2">
      <c r="A85" s="94" t="str" cm="1">
        <f t="array" ref="A85">IFERROR(INDEX('Annex 2 Designated EHV charges'!$A$10:$A$200, MATCH(0, IF(ISBLANK('Annex 2 Designated EHV charges'!$A$10:$A$200),1, COUNTIF(A$4:$A84, 'Annex 2 Designated EHV charges'!$A$10:$A$200)), 0)),"")</f>
        <v>ORCHRD</v>
      </c>
      <c r="B85" s="94">
        <f>IF($A85="","",VLOOKUP($A85,'Annex 2 Designated EHV charges'!$A:$O,2,0))</f>
        <v>898</v>
      </c>
      <c r="C85" s="95">
        <f>IF($A85="","",VLOOKUP($A85,'Annex 2 Designated EHV charges'!$A:$O,3,0))</f>
        <v>1900091085120</v>
      </c>
      <c r="D85" s="94" t="str">
        <f>IF($A85="","",VLOOKUP($A85,'Annex 2 Designated EHV charges'!$A:$O,7,0))</f>
        <v>ORCHRD</v>
      </c>
      <c r="E85" s="97">
        <f>IFERROR(IF(VLOOKUP($A85,'Annex 2 Designated EHV charges'!$A:$O,9,FALSE)=0,"",VLOOKUP($A85,'Annex 2 Designated EHV charges'!$A:$O,9,FALSE)),"")</f>
        <v>0.08</v>
      </c>
      <c r="F85" s="98">
        <f>IFERROR(IF(VLOOKUP($A85,'Annex 2 Designated EHV charges'!$A:$O,10,FALSE)=0,"",VLOOKUP($A85,'Annex 2 Designated EHV charges'!$A:$O,10,FALSE)),"")</f>
        <v>7.65</v>
      </c>
      <c r="G85" s="99">
        <f>IFERROR(IF(VLOOKUP($A85,'Annex 2 Designated EHV charges'!$A:$O,11,FALSE)=0,"",VLOOKUP($A85,'Annex 2 Designated EHV charges'!$A:$O,11,FALSE)),"")</f>
        <v>2.4500000000000002</v>
      </c>
      <c r="H85" s="99">
        <f>IFERROR(IF(VLOOKUP($A85,'Annex 2 Designated EHV charges'!$A:$O,12,FALSE)=0,"",VLOOKUP($A85,'Annex 2 Designated EHV charges'!$A:$O,12,FALSE)),"")</f>
        <v>2.4500000000000002</v>
      </c>
    </row>
    <row r="86" spans="1:8" ht="12.75" customHeight="1" x14ac:dyDescent="0.2">
      <c r="A86" s="94" t="str" cm="1">
        <f t="array" ref="A86">IFERROR(INDEX('Annex 2 Designated EHV charges'!$A$10:$A$200, MATCH(0, IF(ISBLANK('Annex 2 Designated EHV charges'!$A$10:$A$200),1, COUNTIF(A$4:$A85, 'Annex 2 Designated EHV charges'!$A$10:$A$200)), 0)),"")</f>
        <v>PADWSF</v>
      </c>
      <c r="B86" s="94">
        <f>IF($A86="","",VLOOKUP($A86,'Annex 2 Designated EHV charges'!$A:$O,2,0))</f>
        <v>822</v>
      </c>
      <c r="C86" s="95">
        <f>IF($A86="","",VLOOKUP($A86,'Annex 2 Designated EHV charges'!$A:$O,3,0))</f>
        <v>1900091216634</v>
      </c>
      <c r="D86" s="94" t="str">
        <f>IF($A86="","",VLOOKUP($A86,'Annex 2 Designated EHV charges'!$A:$O,7,0))</f>
        <v>PADWSF</v>
      </c>
      <c r="E86" s="97">
        <f>IFERROR(IF(VLOOKUP($A86,'Annex 2 Designated EHV charges'!$A:$O,9,FALSE)=0,"",VLOOKUP($A86,'Annex 2 Designated EHV charges'!$A:$O,9,FALSE)),"")</f>
        <v>4.3639999999999999</v>
      </c>
      <c r="F86" s="98">
        <f>IFERROR(IF(VLOOKUP($A86,'Annex 2 Designated EHV charges'!$A:$O,10,FALSE)=0,"",VLOOKUP($A86,'Annex 2 Designated EHV charges'!$A:$O,10,FALSE)),"")</f>
        <v>6.19</v>
      </c>
      <c r="G86" s="99">
        <f>IFERROR(IF(VLOOKUP($A86,'Annex 2 Designated EHV charges'!$A:$O,11,FALSE)=0,"",VLOOKUP($A86,'Annex 2 Designated EHV charges'!$A:$O,11,FALSE)),"")</f>
        <v>2.73</v>
      </c>
      <c r="H86" s="99">
        <f>IFERROR(IF(VLOOKUP($A86,'Annex 2 Designated EHV charges'!$A:$O,12,FALSE)=0,"",VLOOKUP($A86,'Annex 2 Designated EHV charges'!$A:$O,12,FALSE)),"")</f>
        <v>2.73</v>
      </c>
    </row>
    <row r="87" spans="1:8" ht="12.75" customHeight="1" x14ac:dyDescent="0.2">
      <c r="A87" s="94" t="str" cm="1">
        <f t="array" ref="A87">IFERROR(INDEX('Annex 2 Designated EHV charges'!$A$10:$A$200, MATCH(0, IF(ISBLANK('Annex 2 Designated EHV charges'!$A$10:$A$200),1, COUNTIF(A$4:$A86, 'Annex 2 Designated EHV charges'!$A$10:$A$200)), 0)),"")</f>
        <v>POSHWF</v>
      </c>
      <c r="B87" s="94">
        <f>IF($A87="","",VLOOKUP($A87,'Annex 2 Designated EHV charges'!$A:$O,2,0))</f>
        <v>827</v>
      </c>
      <c r="C87" s="95">
        <f>IF($A87="","",VLOOKUP($A87,'Annex 2 Designated EHV charges'!$A:$O,3,0))</f>
        <v>1900091227307</v>
      </c>
      <c r="D87" s="94" t="str">
        <f>IF($A87="","",VLOOKUP($A87,'Annex 2 Designated EHV charges'!$A:$O,7,0))</f>
        <v>POSHWF</v>
      </c>
      <c r="E87" s="97">
        <f>IFERROR(IF(VLOOKUP($A87,'Annex 2 Designated EHV charges'!$A:$O,9,FALSE)=0,"",VLOOKUP($A87,'Annex 2 Designated EHV charges'!$A:$O,9,FALSE)),"")</f>
        <v>1E-3</v>
      </c>
      <c r="F87" s="98">
        <f>IFERROR(IF(VLOOKUP($A87,'Annex 2 Designated EHV charges'!$A:$O,10,FALSE)=0,"",VLOOKUP($A87,'Annex 2 Designated EHV charges'!$A:$O,10,FALSE)),"")</f>
        <v>8.74</v>
      </c>
      <c r="G87" s="99">
        <f>IFERROR(IF(VLOOKUP($A87,'Annex 2 Designated EHV charges'!$A:$O,11,FALSE)=0,"",VLOOKUP($A87,'Annex 2 Designated EHV charges'!$A:$O,11,FALSE)),"")</f>
        <v>0.99</v>
      </c>
      <c r="H87" s="99">
        <f>IFERROR(IF(VLOOKUP($A87,'Annex 2 Designated EHV charges'!$A:$O,12,FALSE)=0,"",VLOOKUP($A87,'Annex 2 Designated EHV charges'!$A:$O,12,FALSE)),"")</f>
        <v>0.99</v>
      </c>
    </row>
    <row r="88" spans="1:8" ht="12.75" customHeight="1" x14ac:dyDescent="0.2">
      <c r="A88" s="94" t="str" cm="1">
        <f t="array" ref="A88">IFERROR(INDEX('Annex 2 Designated EHV charges'!$A$10:$A$200, MATCH(0, IF(ISBLANK('Annex 2 Designated EHV charges'!$A$10:$A$200),1, COUNTIF(A$4:$A87, 'Annex 2 Designated EHV charges'!$A$10:$A$200)), 0)),"")</f>
        <v>POTMBS</v>
      </c>
      <c r="B88" s="94">
        <f>IF($A88="","",VLOOKUP($A88,'Annex 2 Designated EHV charges'!$A:$O,2,0))</f>
        <v>925</v>
      </c>
      <c r="C88" s="95">
        <f>IF($A88="","",VLOOKUP($A88,'Annex 2 Designated EHV charges'!$A:$O,3,0))</f>
        <v>1900092272791</v>
      </c>
      <c r="D88" s="94" t="str">
        <f>IF($A88="","",VLOOKUP($A88,'Annex 2 Designated EHV charges'!$A:$O,7,0))</f>
        <v>POTMBS</v>
      </c>
      <c r="E88" s="97">
        <f>IFERROR(IF(VLOOKUP($A88,'Annex 2 Designated EHV charges'!$A:$O,9,FALSE)=0,"",VLOOKUP($A88,'Annex 2 Designated EHV charges'!$A:$O,9,FALSE)),"")</f>
        <v>0.54100000000000004</v>
      </c>
      <c r="F88" s="98">
        <f>IFERROR(IF(VLOOKUP($A88,'Annex 2 Designated EHV charges'!$A:$O,10,FALSE)=0,"",VLOOKUP($A88,'Annex 2 Designated EHV charges'!$A:$O,10,FALSE)),"")</f>
        <v>943.4</v>
      </c>
      <c r="G88" s="99">
        <f>IFERROR(IF(VLOOKUP($A88,'Annex 2 Designated EHV charges'!$A:$O,11,FALSE)=0,"",VLOOKUP($A88,'Annex 2 Designated EHV charges'!$A:$O,11,FALSE)),"")</f>
        <v>0.98</v>
      </c>
      <c r="H88" s="99">
        <f>IFERROR(IF(VLOOKUP($A88,'Annex 2 Designated EHV charges'!$A:$O,12,FALSE)=0,"",VLOOKUP($A88,'Annex 2 Designated EHV charges'!$A:$O,12,FALSE)),"")</f>
        <v>0.98</v>
      </c>
    </row>
    <row r="89" spans="1:8" ht="12.75" customHeight="1" x14ac:dyDescent="0.2">
      <c r="A89" s="94" t="str" cm="1">
        <f t="array" ref="A89">IFERROR(INDEX('Annex 2 Designated EHV charges'!$A$10:$A$200, MATCH(0, IF(ISBLANK('Annex 2 Designated EHV charges'!$A$10:$A$200),1, COUNTIF(A$4:$A88, 'Annex 2 Designated EHV charges'!$A$10:$A$200)), 0)),"")</f>
        <v>PRIORS</v>
      </c>
      <c r="B89" s="94">
        <f>IF($A89="","",VLOOKUP($A89,'Annex 2 Designated EHV charges'!$A:$O,2,0))</f>
        <v>899</v>
      </c>
      <c r="C89" s="95">
        <f>IF($A89="","",VLOOKUP($A89,'Annex 2 Designated EHV charges'!$A:$O,3,0))</f>
        <v>1900091319942</v>
      </c>
      <c r="D89" s="94" t="str">
        <f>IF($A89="","",VLOOKUP($A89,'Annex 2 Designated EHV charges'!$A:$O,7,0))</f>
        <v>PRIORS</v>
      </c>
      <c r="E89" s="97">
        <f>IFERROR(IF(VLOOKUP($A89,'Annex 2 Designated EHV charges'!$A:$O,9,FALSE)=0,"",VLOOKUP($A89,'Annex 2 Designated EHV charges'!$A:$O,9,FALSE)),"")</f>
        <v>0.33500000000000002</v>
      </c>
      <c r="F89" s="98">
        <f>IFERROR(IF(VLOOKUP($A89,'Annex 2 Designated EHV charges'!$A:$O,10,FALSE)=0,"",VLOOKUP($A89,'Annex 2 Designated EHV charges'!$A:$O,10,FALSE)),"")</f>
        <v>6.16</v>
      </c>
      <c r="G89" s="99">
        <f>IFERROR(IF(VLOOKUP($A89,'Annex 2 Designated EHV charges'!$A:$O,11,FALSE)=0,"",VLOOKUP($A89,'Annex 2 Designated EHV charges'!$A:$O,11,FALSE)),"")</f>
        <v>1.92</v>
      </c>
      <c r="H89" s="99">
        <f>IFERROR(IF(VLOOKUP($A89,'Annex 2 Designated EHV charges'!$A:$O,12,FALSE)=0,"",VLOOKUP($A89,'Annex 2 Designated EHV charges'!$A:$O,12,FALSE)),"")</f>
        <v>1.92</v>
      </c>
    </row>
    <row r="90" spans="1:8" ht="12.75" customHeight="1" x14ac:dyDescent="0.2">
      <c r="A90" s="94" t="str" cm="1">
        <f t="array" ref="A90">IFERROR(INDEX('Annex 2 Designated EHV charges'!$A$10:$A$200, MATCH(0, IF(ISBLANK('Annex 2 Designated EHV charges'!$A$10:$A$200),1, COUNTIF(A$4:$A89, 'Annex 2 Designated EHV charges'!$A$10:$A$200)), 0)),"")</f>
        <v>PSHLEY</v>
      </c>
      <c r="B90" s="94">
        <f>IF($A90="","",VLOOKUP($A90,'Annex 2 Designated EHV charges'!$A:$O,2,0))</f>
        <v>826</v>
      </c>
      <c r="C90" s="95">
        <f>IF($A90="","",VLOOKUP($A90,'Annex 2 Designated EHV charges'!$A:$O,3,0))</f>
        <v>1900091178954</v>
      </c>
      <c r="D90" s="94" t="str">
        <f>IF($A90="","",VLOOKUP($A90,'Annex 2 Designated EHV charges'!$A:$O,7,0))</f>
        <v>PSHLEY</v>
      </c>
      <c r="E90" s="97" t="str">
        <f>IFERROR(IF(VLOOKUP($A90,'Annex 2 Designated EHV charges'!$A:$O,9,FALSE)=0,"",VLOOKUP($A90,'Annex 2 Designated EHV charges'!$A:$O,9,FALSE)),"")</f>
        <v/>
      </c>
      <c r="F90" s="98">
        <f>IFERROR(IF(VLOOKUP($A90,'Annex 2 Designated EHV charges'!$A:$O,10,FALSE)=0,"",VLOOKUP($A90,'Annex 2 Designated EHV charges'!$A:$O,10,FALSE)),"")</f>
        <v>17.850000000000001</v>
      </c>
      <c r="G90" s="99">
        <f>IFERROR(IF(VLOOKUP($A90,'Annex 2 Designated EHV charges'!$A:$O,11,FALSE)=0,"",VLOOKUP($A90,'Annex 2 Designated EHV charges'!$A:$O,11,FALSE)),"")</f>
        <v>1.75</v>
      </c>
      <c r="H90" s="99">
        <f>IFERROR(IF(VLOOKUP($A90,'Annex 2 Designated EHV charges'!$A:$O,12,FALSE)=0,"",VLOOKUP($A90,'Annex 2 Designated EHV charges'!$A:$O,12,FALSE)),"")</f>
        <v>1.75</v>
      </c>
    </row>
    <row r="91" spans="1:8" ht="12.75" customHeight="1" x14ac:dyDescent="0.2">
      <c r="A91" s="94" t="str" cm="1">
        <f t="array" ref="A91">IFERROR(INDEX('Annex 2 Designated EHV charges'!$A$10:$A$200, MATCH(0, IF(ISBLANK('Annex 2 Designated EHV charges'!$A$10:$A$200),1, COUNTIF(A$4:$A90, 'Annex 2 Designated EHV charges'!$A$10:$A$200)), 0)),"")</f>
        <v>SELLSF</v>
      </c>
      <c r="B91" s="94">
        <f>IF($A91="","",VLOOKUP($A91,'Annex 2 Designated EHV charges'!$A:$O,2,0))</f>
        <v>900</v>
      </c>
      <c r="C91" s="95">
        <f>IF($A91="","",VLOOKUP($A91,'Annex 2 Designated EHV charges'!$A:$O,3,0))</f>
        <v>1900091360950</v>
      </c>
      <c r="D91" s="94" t="str">
        <f>IF($A91="","",VLOOKUP($A91,'Annex 2 Designated EHV charges'!$A:$O,7,0))</f>
        <v>SELLSF</v>
      </c>
      <c r="E91" s="97" t="str">
        <f>IFERROR(IF(VLOOKUP($A91,'Annex 2 Designated EHV charges'!$A:$O,9,FALSE)=0,"",VLOOKUP($A91,'Annex 2 Designated EHV charges'!$A:$O,9,FALSE)),"")</f>
        <v/>
      </c>
      <c r="F91" s="98">
        <f>IFERROR(IF(VLOOKUP($A91,'Annex 2 Designated EHV charges'!$A:$O,10,FALSE)=0,"",VLOOKUP($A91,'Annex 2 Designated EHV charges'!$A:$O,10,FALSE)),"")</f>
        <v>5.35</v>
      </c>
      <c r="G91" s="99">
        <f>IFERROR(IF(VLOOKUP($A91,'Annex 2 Designated EHV charges'!$A:$O,11,FALSE)=0,"",VLOOKUP($A91,'Annex 2 Designated EHV charges'!$A:$O,11,FALSE)),"")</f>
        <v>1.51</v>
      </c>
      <c r="H91" s="99">
        <f>IFERROR(IF(VLOOKUP($A91,'Annex 2 Designated EHV charges'!$A:$O,12,FALSE)=0,"",VLOOKUP($A91,'Annex 2 Designated EHV charges'!$A:$O,12,FALSE)),"")</f>
        <v>1.51</v>
      </c>
    </row>
    <row r="92" spans="1:8" ht="12.75" customHeight="1" x14ac:dyDescent="0.2">
      <c r="A92" s="94" t="str" cm="1">
        <f t="array" ref="A92">IFERROR(INDEX('Annex 2 Designated EHV charges'!$A$10:$A$200, MATCH(0, IF(ISBLANK('Annex 2 Designated EHV charges'!$A$10:$A$200),1, COUNTIF(A$4:$A91, 'Annex 2 Designated EHV charges'!$A$10:$A$200)), 0)),"")</f>
        <v>SEVIND</v>
      </c>
      <c r="B92" s="94">
        <f>IF($A92="","",VLOOKUP($A92,'Annex 2 Designated EHV charges'!$A:$O,2,0))</f>
        <v>0</v>
      </c>
      <c r="C92" s="95" t="str">
        <f>IF($A92="","",VLOOKUP($A92,'Annex 2 Designated EHV charges'!$A:$O,3,0))</f>
        <v>MSID: 7160</v>
      </c>
      <c r="D92" s="94" t="str">
        <f>IF($A92="","",VLOOKUP($A92,'Annex 2 Designated EHV charges'!$A:$O,7,0))</f>
        <v>SEVIND</v>
      </c>
      <c r="E92" s="97">
        <f>IFERROR(IF(VLOOKUP($A92,'Annex 2 Designated EHV charges'!$A:$O,9,FALSE)=0,"",VLOOKUP($A92,'Annex 2 Designated EHV charges'!$A:$O,9,FALSE)),"")</f>
        <v>5.069</v>
      </c>
      <c r="F92" s="98">
        <f>IFERROR(IF(VLOOKUP($A92,'Annex 2 Designated EHV charges'!$A:$O,10,FALSE)=0,"",VLOOKUP($A92,'Annex 2 Designated EHV charges'!$A:$O,10,FALSE)),"")</f>
        <v>2.4300000000000002</v>
      </c>
      <c r="G92" s="99">
        <f>IFERROR(IF(VLOOKUP($A92,'Annex 2 Designated EHV charges'!$A:$O,11,FALSE)=0,"",VLOOKUP($A92,'Annex 2 Designated EHV charges'!$A:$O,11,FALSE)),"")</f>
        <v>2.84</v>
      </c>
      <c r="H92" s="99">
        <f>IFERROR(IF(VLOOKUP($A92,'Annex 2 Designated EHV charges'!$A:$O,12,FALSE)=0,"",VLOOKUP($A92,'Annex 2 Designated EHV charges'!$A:$O,12,FALSE)),"")</f>
        <v>2.84</v>
      </c>
    </row>
    <row r="93" spans="1:8" ht="12.75" customHeight="1" x14ac:dyDescent="0.2">
      <c r="A93" s="94" t="str" cm="1">
        <f t="array" ref="A93">IFERROR(INDEX('Annex 2 Designated EHV charges'!$A$10:$A$200, MATCH(0, IF(ISBLANK('Annex 2 Designated EHV charges'!$A$10:$A$200),1, COUNTIF(A$4:$A92, 'Annex 2 Designated EHV charges'!$A$10:$A$200)), 0)),"")</f>
        <v>SHEPHM</v>
      </c>
      <c r="B93" s="94">
        <f>IF($A93="","",VLOOKUP($A93,'Annex 2 Designated EHV charges'!$A:$O,2,0))</f>
        <v>832</v>
      </c>
      <c r="C93" s="95">
        <f>IF($A93="","",VLOOKUP($A93,'Annex 2 Designated EHV charges'!$A:$O,3,0))</f>
        <v>1900091420128</v>
      </c>
      <c r="D93" s="94" t="str">
        <f>IF($A93="","",VLOOKUP($A93,'Annex 2 Designated EHV charges'!$A:$O,7,0))</f>
        <v>SHEPHM</v>
      </c>
      <c r="E93" s="97">
        <f>IFERROR(IF(VLOOKUP($A93,'Annex 2 Designated EHV charges'!$A:$O,9,FALSE)=0,"",VLOOKUP($A93,'Annex 2 Designated EHV charges'!$A:$O,9,FALSE)),"")</f>
        <v>0.21</v>
      </c>
      <c r="F93" s="98">
        <f>IFERROR(IF(VLOOKUP($A93,'Annex 2 Designated EHV charges'!$A:$O,10,FALSE)=0,"",VLOOKUP($A93,'Annex 2 Designated EHV charges'!$A:$O,10,FALSE)),"")</f>
        <v>68.73</v>
      </c>
      <c r="G93" s="99">
        <f>IFERROR(IF(VLOOKUP($A93,'Annex 2 Designated EHV charges'!$A:$O,11,FALSE)=0,"",VLOOKUP($A93,'Annex 2 Designated EHV charges'!$A:$O,11,FALSE)),"")</f>
        <v>1.92</v>
      </c>
      <c r="H93" s="99">
        <f>IFERROR(IF(VLOOKUP($A93,'Annex 2 Designated EHV charges'!$A:$O,12,FALSE)=0,"",VLOOKUP($A93,'Annex 2 Designated EHV charges'!$A:$O,12,FALSE)),"")</f>
        <v>1.92</v>
      </c>
    </row>
    <row r="94" spans="1:8" ht="12.75" customHeight="1" x14ac:dyDescent="0.2">
      <c r="A94" s="94" t="str" cm="1">
        <f t="array" ref="A94">IFERROR(INDEX('Annex 2 Designated EHV charges'!$A$10:$A$200, MATCH(0, IF(ISBLANK('Annex 2 Designated EHV charges'!$A$10:$A$200),1, COUNTIF(A$4:$A93, 'Annex 2 Designated EHV charges'!$A$10:$A$200)), 0)),"")</f>
        <v>SHORHM</v>
      </c>
      <c r="B94" s="94">
        <f>IF($A94="","",VLOOKUP($A94,'Annex 2 Designated EHV charges'!$A:$O,2,0))</f>
        <v>0</v>
      </c>
      <c r="C94" s="95" t="str">
        <f>IF($A94="","",VLOOKUP($A94,'Annex 2 Designated EHV charges'!$A:$O,3,0))</f>
        <v>MSID: 7104</v>
      </c>
      <c r="D94" s="94" t="str">
        <f>IF($A94="","",VLOOKUP($A94,'Annex 2 Designated EHV charges'!$A:$O,7,0))</f>
        <v>SHORHM</v>
      </c>
      <c r="E94" s="97">
        <f>IFERROR(IF(VLOOKUP($A94,'Annex 2 Designated EHV charges'!$A:$O,9,FALSE)=0,"",VLOOKUP($A94,'Annex 2 Designated EHV charges'!$A:$O,9,FALSE)),"")</f>
        <v>3.0000000000000001E-3</v>
      </c>
      <c r="F94" s="98">
        <f>IFERROR(IF(VLOOKUP($A94,'Annex 2 Designated EHV charges'!$A:$O,10,FALSE)=0,"",VLOOKUP($A94,'Annex 2 Designated EHV charges'!$A:$O,10,FALSE)),"")</f>
        <v>12540.83</v>
      </c>
      <c r="G94" s="99">
        <f>IFERROR(IF(VLOOKUP($A94,'Annex 2 Designated EHV charges'!$A:$O,11,FALSE)=0,"",VLOOKUP($A94,'Annex 2 Designated EHV charges'!$A:$O,11,FALSE)),"")</f>
        <v>1.56</v>
      </c>
      <c r="H94" s="99">
        <f>IFERROR(IF(VLOOKUP($A94,'Annex 2 Designated EHV charges'!$A:$O,12,FALSE)=0,"",VLOOKUP($A94,'Annex 2 Designated EHV charges'!$A:$O,12,FALSE)),"")</f>
        <v>1.56</v>
      </c>
    </row>
    <row r="95" spans="1:8" ht="12.75" customHeight="1" x14ac:dyDescent="0.2">
      <c r="A95" s="94" t="str" cm="1">
        <f t="array" ref="A95">IFERROR(INDEX('Annex 2 Designated EHV charges'!$A$10:$A$200, MATCH(0, IF(ISBLANK('Annex 2 Designated EHV charges'!$A$10:$A$200),1, COUNTIF(A$4:$A94, 'Annex 2 Designated EHV charges'!$A$10:$A$200)), 0)),"")</f>
        <v>SOLEES</v>
      </c>
      <c r="B95" s="94">
        <f>IF($A95="","",VLOOKUP($A95,'Annex 2 Designated EHV charges'!$A:$O,2,0))</f>
        <v>823</v>
      </c>
      <c r="C95" s="95" t="str">
        <f>IF($A95="","",VLOOKUP($A95,'Annex 2 Designated EHV charges'!$A:$O,3,0))</f>
        <v>1900091121257;1900091121275</v>
      </c>
      <c r="D95" s="94" t="str">
        <f>IF($A95="","",VLOOKUP($A95,'Annex 2 Designated EHV charges'!$A:$O,7,0))</f>
        <v>SOLEES</v>
      </c>
      <c r="E95" s="97">
        <f>IFERROR(IF(VLOOKUP($A95,'Annex 2 Designated EHV charges'!$A:$O,9,FALSE)=0,"",VLOOKUP($A95,'Annex 2 Designated EHV charges'!$A:$O,9,FALSE)),"")</f>
        <v>5.2999999999999999E-2</v>
      </c>
      <c r="F95" s="98">
        <f>IFERROR(IF(VLOOKUP($A95,'Annex 2 Designated EHV charges'!$A:$O,10,FALSE)=0,"",VLOOKUP($A95,'Annex 2 Designated EHV charges'!$A:$O,10,FALSE)),"")</f>
        <v>55.05</v>
      </c>
      <c r="G95" s="99">
        <f>IFERROR(IF(VLOOKUP($A95,'Annex 2 Designated EHV charges'!$A:$O,11,FALSE)=0,"",VLOOKUP($A95,'Annex 2 Designated EHV charges'!$A:$O,11,FALSE)),"")</f>
        <v>1.65</v>
      </c>
      <c r="H95" s="99">
        <f>IFERROR(IF(VLOOKUP($A95,'Annex 2 Designated EHV charges'!$A:$O,12,FALSE)=0,"",VLOOKUP($A95,'Annex 2 Designated EHV charges'!$A:$O,12,FALSE)),"")</f>
        <v>1.65</v>
      </c>
    </row>
    <row r="96" spans="1:8" ht="12.75" customHeight="1" x14ac:dyDescent="0.2">
      <c r="A96" s="94" t="str" cm="1">
        <f t="array" ref="A96">IFERROR(INDEX('Annex 2 Designated EHV charges'!$A$10:$A$200, MATCH(0, IF(ISBLANK('Annex 2 Designated EHV charges'!$A$10:$A$200),1, COUNTIF(A$4:$A95, 'Annex 2 Designated EHV charges'!$A$10:$A$200)), 0)),"")</f>
        <v>STAREN</v>
      </c>
      <c r="B96" s="94">
        <f>IF($A96="","",VLOOKUP($A96,'Annex 2 Designated EHV charges'!$A:$O,2,0))</f>
        <v>883</v>
      </c>
      <c r="C96" s="95">
        <f>IF($A96="","",VLOOKUP($A96,'Annex 2 Designated EHV charges'!$A:$O,3,0))</f>
        <v>1900060830217</v>
      </c>
      <c r="D96" s="94" t="str">
        <f>IF($A96="","",VLOOKUP($A96,'Annex 2 Designated EHV charges'!$A:$O,7,0))</f>
        <v>STAREN</v>
      </c>
      <c r="E96" s="97">
        <f>IFERROR(IF(VLOOKUP($A96,'Annex 2 Designated EHV charges'!$A:$O,9,FALSE)=0,"",VLOOKUP($A96,'Annex 2 Designated EHV charges'!$A:$O,9,FALSE)),"")</f>
        <v>0.19500000000000001</v>
      </c>
      <c r="F96" s="98">
        <f>IFERROR(IF(VLOOKUP($A96,'Annex 2 Designated EHV charges'!$A:$O,10,FALSE)=0,"",VLOOKUP($A96,'Annex 2 Designated EHV charges'!$A:$O,10,FALSE)),"")</f>
        <v>4565.66</v>
      </c>
      <c r="G96" s="99">
        <f>IFERROR(IF(VLOOKUP($A96,'Annex 2 Designated EHV charges'!$A:$O,11,FALSE)=0,"",VLOOKUP($A96,'Annex 2 Designated EHV charges'!$A:$O,11,FALSE)),"")</f>
        <v>2.38</v>
      </c>
      <c r="H96" s="99">
        <f>IFERROR(IF(VLOOKUP($A96,'Annex 2 Designated EHV charges'!$A:$O,12,FALSE)=0,"",VLOOKUP($A96,'Annex 2 Designated EHV charges'!$A:$O,12,FALSE)),"")</f>
        <v>2.38</v>
      </c>
    </row>
    <row r="97" spans="1:8" ht="12.75" customHeight="1" x14ac:dyDescent="0.2">
      <c r="A97" s="94" t="str" cm="1">
        <f t="array" ref="A97">IFERROR(INDEX('Annex 2 Designated EHV charges'!$A$10:$A$200, MATCH(0, IF(ISBLANK('Annex 2 Designated EHV charges'!$A$10:$A$200),1, COUNTIF(A$4:$A96, 'Annex 2 Designated EHV charges'!$A$10:$A$200)), 0)),"")</f>
        <v>SYCAMR</v>
      </c>
      <c r="B97" s="94">
        <f>IF($A97="","",VLOOKUP($A97,'Annex 2 Designated EHV charges'!$A:$O,2,0))</f>
        <v>807</v>
      </c>
      <c r="C97" s="95">
        <f>IF($A97="","",VLOOKUP($A97,'Annex 2 Designated EHV charges'!$A:$O,3,0))</f>
        <v>1900091090096</v>
      </c>
      <c r="D97" s="94" t="str">
        <f>IF($A97="","",VLOOKUP($A97,'Annex 2 Designated EHV charges'!$A:$O,7,0))</f>
        <v>SYCAMR</v>
      </c>
      <c r="E97" s="97">
        <f>IFERROR(IF(VLOOKUP($A97,'Annex 2 Designated EHV charges'!$A:$O,9,FALSE)=0,"",VLOOKUP($A97,'Annex 2 Designated EHV charges'!$A:$O,9,FALSE)),"")</f>
        <v>1.3220000000000001</v>
      </c>
      <c r="F97" s="98">
        <f>IFERROR(IF(VLOOKUP($A97,'Annex 2 Designated EHV charges'!$A:$O,10,FALSE)=0,"",VLOOKUP($A97,'Annex 2 Designated EHV charges'!$A:$O,10,FALSE)),"")</f>
        <v>88.71</v>
      </c>
      <c r="G97" s="99">
        <f>IFERROR(IF(VLOOKUP($A97,'Annex 2 Designated EHV charges'!$A:$O,11,FALSE)=0,"",VLOOKUP($A97,'Annex 2 Designated EHV charges'!$A:$O,11,FALSE)),"")</f>
        <v>1.65</v>
      </c>
      <c r="H97" s="99">
        <f>IFERROR(IF(VLOOKUP($A97,'Annex 2 Designated EHV charges'!$A:$O,12,FALSE)=0,"",VLOOKUP($A97,'Annex 2 Designated EHV charges'!$A:$O,12,FALSE)),"")</f>
        <v>1.65</v>
      </c>
    </row>
    <row r="98" spans="1:8" ht="12.75" customHeight="1" x14ac:dyDescent="0.2">
      <c r="A98" s="94" t="str" cm="1">
        <f t="array" ref="A98">IFERROR(INDEX('Annex 2 Designated EHV charges'!$A$10:$A$200, MATCH(0, IF(ISBLANK('Annex 2 Designated EHV charges'!$A$10:$A$200),1, COUNTIF(A$4:$A97, 'Annex 2 Designated EHV charges'!$A$10:$A$200)), 0)),"")</f>
        <v>THAER1</v>
      </c>
      <c r="B98" s="94">
        <f>IF($A98="","",VLOOKUP($A98,'Annex 2 Designated EHV charges'!$A:$O,2,0))</f>
        <v>850</v>
      </c>
      <c r="C98" s="95">
        <f>IF($A98="","",VLOOKUP($A98,'Annex 2 Designated EHV charges'!$A:$O,3,0))</f>
        <v>1900090417081</v>
      </c>
      <c r="D98" s="94" t="str">
        <f>IF($A98="","",VLOOKUP($A98,'Annex 2 Designated EHV charges'!$A:$O,7,0))</f>
        <v>THAER1</v>
      </c>
      <c r="E98" s="97" t="str">
        <f>IFERROR(IF(VLOOKUP($A98,'Annex 2 Designated EHV charges'!$A:$O,9,FALSE)=0,"",VLOOKUP($A98,'Annex 2 Designated EHV charges'!$A:$O,9,FALSE)),"")</f>
        <v/>
      </c>
      <c r="F98" s="98">
        <f>IFERROR(IF(VLOOKUP($A98,'Annex 2 Designated EHV charges'!$A:$O,10,FALSE)=0,"",VLOOKUP($A98,'Annex 2 Designated EHV charges'!$A:$O,10,FALSE)),"")</f>
        <v>14832.1</v>
      </c>
      <c r="G98" s="99">
        <f>IFERROR(IF(VLOOKUP($A98,'Annex 2 Designated EHV charges'!$A:$O,11,FALSE)=0,"",VLOOKUP($A98,'Annex 2 Designated EHV charges'!$A:$O,11,FALSE)),"")</f>
        <v>1.8</v>
      </c>
      <c r="H98" s="99">
        <f>IFERROR(IF(VLOOKUP($A98,'Annex 2 Designated EHV charges'!$A:$O,12,FALSE)=0,"",VLOOKUP($A98,'Annex 2 Designated EHV charges'!$A:$O,12,FALSE)),"")</f>
        <v>1.8</v>
      </c>
    </row>
    <row r="99" spans="1:8" ht="12.75" customHeight="1" x14ac:dyDescent="0.2">
      <c r="A99" s="94" t="str" cm="1">
        <f t="array" ref="A99">IFERROR(INDEX('Annex 2 Designated EHV charges'!$A$10:$A$200, MATCH(0, IF(ISBLANK('Annex 2 Designated EHV charges'!$A$10:$A$200),1, COUNTIF(A$4:$A98, 'Annex 2 Designated EHV charges'!$A$10:$A$200)), 0)),"")</f>
        <v>THAER2</v>
      </c>
      <c r="B99" s="94">
        <f>IF($A99="","",VLOOKUP($A99,'Annex 2 Designated EHV charges'!$A:$O,2,0))</f>
        <v>850</v>
      </c>
      <c r="C99" s="95">
        <f>IF($A99="","",VLOOKUP($A99,'Annex 2 Designated EHV charges'!$A:$O,3,0))</f>
        <v>1900090417106</v>
      </c>
      <c r="D99" s="94" t="str">
        <f>IF($A99="","",VLOOKUP($A99,'Annex 2 Designated EHV charges'!$A:$O,7,0))</f>
        <v>THAER2</v>
      </c>
      <c r="E99" s="97" t="str">
        <f>IFERROR(IF(VLOOKUP($A99,'Annex 2 Designated EHV charges'!$A:$O,9,FALSE)=0,"",VLOOKUP($A99,'Annex 2 Designated EHV charges'!$A:$O,9,FALSE)),"")</f>
        <v/>
      </c>
      <c r="F99" s="98">
        <f>IFERROR(IF(VLOOKUP($A99,'Annex 2 Designated EHV charges'!$A:$O,10,FALSE)=0,"",VLOOKUP($A99,'Annex 2 Designated EHV charges'!$A:$O,10,FALSE)),"")</f>
        <v>14832.1</v>
      </c>
      <c r="G99" s="99">
        <f>IFERROR(IF(VLOOKUP($A99,'Annex 2 Designated EHV charges'!$A:$O,11,FALSE)=0,"",VLOOKUP($A99,'Annex 2 Designated EHV charges'!$A:$O,11,FALSE)),"")</f>
        <v>1.75</v>
      </c>
      <c r="H99" s="99">
        <f>IFERROR(IF(VLOOKUP($A99,'Annex 2 Designated EHV charges'!$A:$O,12,FALSE)=0,"",VLOOKUP($A99,'Annex 2 Designated EHV charges'!$A:$O,12,FALSE)),"")</f>
        <v>1.75</v>
      </c>
    </row>
    <row r="100" spans="1:8" ht="12.75" customHeight="1" x14ac:dyDescent="0.2">
      <c r="A100" s="94" t="str" cm="1">
        <f t="array" ref="A100">IFERROR(INDEX('Annex 2 Designated EHV charges'!$A$10:$A$200, MATCH(0, IF(ISBLANK('Annex 2 Designated EHV charges'!$A$10:$A$200),1, COUNTIF(A$4:$A99, 'Annex 2 Designated EHV charges'!$A$10:$A$200)), 0)),"")</f>
        <v>THAER3</v>
      </c>
      <c r="B100" s="94">
        <f>IF($A100="","",VLOOKUP($A100,'Annex 2 Designated EHV charges'!$A:$O,2,0))</f>
        <v>850</v>
      </c>
      <c r="C100" s="95">
        <f>IF($A100="","",VLOOKUP($A100,'Annex 2 Designated EHV charges'!$A:$O,3,0))</f>
        <v>1900090417133</v>
      </c>
      <c r="D100" s="94" t="str">
        <f>IF($A100="","",VLOOKUP($A100,'Annex 2 Designated EHV charges'!$A:$O,7,0))</f>
        <v>THAER3</v>
      </c>
      <c r="E100" s="97" t="str">
        <f>IFERROR(IF(VLOOKUP($A100,'Annex 2 Designated EHV charges'!$A:$O,9,FALSE)=0,"",VLOOKUP($A100,'Annex 2 Designated EHV charges'!$A:$O,9,FALSE)),"")</f>
        <v/>
      </c>
      <c r="F100" s="98">
        <f>IFERROR(IF(VLOOKUP($A100,'Annex 2 Designated EHV charges'!$A:$O,10,FALSE)=0,"",VLOOKUP($A100,'Annex 2 Designated EHV charges'!$A:$O,10,FALSE)),"")</f>
        <v>15841.24</v>
      </c>
      <c r="G100" s="99">
        <f>IFERROR(IF(VLOOKUP($A100,'Annex 2 Designated EHV charges'!$A:$O,11,FALSE)=0,"",VLOOKUP($A100,'Annex 2 Designated EHV charges'!$A:$O,11,FALSE)),"")</f>
        <v>1.79</v>
      </c>
      <c r="H100" s="99">
        <f>IFERROR(IF(VLOOKUP($A100,'Annex 2 Designated EHV charges'!$A:$O,12,FALSE)=0,"",VLOOKUP($A100,'Annex 2 Designated EHV charges'!$A:$O,12,FALSE)),"")</f>
        <v>1.79</v>
      </c>
    </row>
    <row r="101" spans="1:8" ht="12.75" customHeight="1" x14ac:dyDescent="0.2">
      <c r="A101" s="94" t="str" cm="1">
        <f t="array" ref="A101">IFERROR(INDEX('Annex 2 Designated EHV charges'!$A$10:$A$200, MATCH(0, IF(ISBLANK('Annex 2 Designated EHV charges'!$A$10:$A$200),1, COUNTIF(A$4:$A100, 'Annex 2 Designated EHV charges'!$A$10:$A$200)), 0)),"")</f>
        <v>THAER4</v>
      </c>
      <c r="B101" s="94">
        <f>IF($A101="","",VLOOKUP($A101,'Annex 2 Designated EHV charges'!$A:$O,2,0))</f>
        <v>850</v>
      </c>
      <c r="C101" s="95">
        <f>IF($A101="","",VLOOKUP($A101,'Annex 2 Designated EHV charges'!$A:$O,3,0))</f>
        <v>1900090417151</v>
      </c>
      <c r="D101" s="94" t="str">
        <f>IF($A101="","",VLOOKUP($A101,'Annex 2 Designated EHV charges'!$A:$O,7,0))</f>
        <v>THAER4</v>
      </c>
      <c r="E101" s="97" t="str">
        <f>IFERROR(IF(VLOOKUP($A101,'Annex 2 Designated EHV charges'!$A:$O,9,FALSE)=0,"",VLOOKUP($A101,'Annex 2 Designated EHV charges'!$A:$O,9,FALSE)),"")</f>
        <v/>
      </c>
      <c r="F101" s="98">
        <f>IFERROR(IF(VLOOKUP($A101,'Annex 2 Designated EHV charges'!$A:$O,10,FALSE)=0,"",VLOOKUP($A101,'Annex 2 Designated EHV charges'!$A:$O,10,FALSE)),"")</f>
        <v>3016.16</v>
      </c>
      <c r="G101" s="99">
        <f>IFERROR(IF(VLOOKUP($A101,'Annex 2 Designated EHV charges'!$A:$O,11,FALSE)=0,"",VLOOKUP($A101,'Annex 2 Designated EHV charges'!$A:$O,11,FALSE)),"")</f>
        <v>2.23</v>
      </c>
      <c r="H101" s="99">
        <f>IFERROR(IF(VLOOKUP($A101,'Annex 2 Designated EHV charges'!$A:$O,12,FALSE)=0,"",VLOOKUP($A101,'Annex 2 Designated EHV charges'!$A:$O,12,FALSE)),"")</f>
        <v>2.23</v>
      </c>
    </row>
    <row r="102" spans="1:8" ht="12.75" customHeight="1" x14ac:dyDescent="0.2">
      <c r="A102" s="94" t="str" cm="1">
        <f t="array" ref="A102">IFERROR(INDEX('Annex 2 Designated EHV charges'!$A$10:$A$200, MATCH(0, IF(ISBLANK('Annex 2 Designated EHV charges'!$A$10:$A$200),1, COUNTIF(A$4:$A101, 'Annex 2 Designated EHV charges'!$A$10:$A$200)), 0)),"")</f>
        <v>THANET</v>
      </c>
      <c r="B102" s="94">
        <f>IF($A102="","",VLOOKUP($A102,'Annex 2 Designated EHV charges'!$A:$O,2,0))</f>
        <v>0</v>
      </c>
      <c r="C102" s="95" t="str">
        <f>IF($A102="","",VLOOKUP($A102,'Annex 2 Designated EHV charges'!$A:$O,3,0))</f>
        <v>MSID: 7246</v>
      </c>
      <c r="D102" s="94" t="str">
        <f>IF($A102="","",VLOOKUP($A102,'Annex 2 Designated EHV charges'!$A:$O,7,0))</f>
        <v>THANET</v>
      </c>
      <c r="E102" s="97" t="str">
        <f>IFERROR(IF(VLOOKUP($A102,'Annex 2 Designated EHV charges'!$A:$O,9,FALSE)=0,"",VLOOKUP($A102,'Annex 2 Designated EHV charges'!$A:$O,9,FALSE)),"")</f>
        <v/>
      </c>
      <c r="F102" s="98">
        <f>IFERROR(IF(VLOOKUP($A102,'Annex 2 Designated EHV charges'!$A:$O,10,FALSE)=0,"",VLOOKUP($A102,'Annex 2 Designated EHV charges'!$A:$O,10,FALSE)),"")</f>
        <v>2554.48</v>
      </c>
      <c r="G102" s="99">
        <f>IFERROR(IF(VLOOKUP($A102,'Annex 2 Designated EHV charges'!$A:$O,11,FALSE)=0,"",VLOOKUP($A102,'Annex 2 Designated EHV charges'!$A:$O,11,FALSE)),"")</f>
        <v>1.29</v>
      </c>
      <c r="H102" s="99">
        <f>IFERROR(IF(VLOOKUP($A102,'Annex 2 Designated EHV charges'!$A:$O,12,FALSE)=0,"",VLOOKUP($A102,'Annex 2 Designated EHV charges'!$A:$O,12,FALSE)),"")</f>
        <v>1.29</v>
      </c>
    </row>
    <row r="103" spans="1:8" ht="12.75" customHeight="1" x14ac:dyDescent="0.2">
      <c r="A103" s="94" t="str" cm="1">
        <f t="array" ref="A103">IFERROR(INDEX('Annex 2 Designated EHV charges'!$A$10:$A$200, MATCH(0, IF(ISBLANK('Annex 2 Designated EHV charges'!$A$10:$A$200),1, COUNTIF(A$4:$A102, 'Annex 2 Designated EHV charges'!$A$10:$A$200)), 0)),"")</f>
        <v>THORNE</v>
      </c>
      <c r="B103" s="94">
        <f>IF($A103="","",VLOOKUP($A103,'Annex 2 Designated EHV charges'!$A:$O,2,0))</f>
        <v>818</v>
      </c>
      <c r="C103" s="95">
        <f>IF($A103="","",VLOOKUP($A103,'Annex 2 Designated EHV charges'!$A:$O,3,0))</f>
        <v>1900091171364</v>
      </c>
      <c r="D103" s="94" t="str">
        <f>IF($A103="","",VLOOKUP($A103,'Annex 2 Designated EHV charges'!$A:$O,7,0))</f>
        <v>THORNE</v>
      </c>
      <c r="E103" s="97" t="str">
        <f>IFERROR(IF(VLOOKUP($A103,'Annex 2 Designated EHV charges'!$A:$O,9,FALSE)=0,"",VLOOKUP($A103,'Annex 2 Designated EHV charges'!$A:$O,9,FALSE)),"")</f>
        <v/>
      </c>
      <c r="F103" s="98">
        <f>IFERROR(IF(VLOOKUP($A103,'Annex 2 Designated EHV charges'!$A:$O,10,FALSE)=0,"",VLOOKUP($A103,'Annex 2 Designated EHV charges'!$A:$O,10,FALSE)),"")</f>
        <v>30.01</v>
      </c>
      <c r="G103" s="99">
        <f>IFERROR(IF(VLOOKUP($A103,'Annex 2 Designated EHV charges'!$A:$O,11,FALSE)=0,"",VLOOKUP($A103,'Annex 2 Designated EHV charges'!$A:$O,11,FALSE)),"")</f>
        <v>1.63</v>
      </c>
      <c r="H103" s="99">
        <f>IFERROR(IF(VLOOKUP($A103,'Annex 2 Designated EHV charges'!$A:$O,12,FALSE)=0,"",VLOOKUP($A103,'Annex 2 Designated EHV charges'!$A:$O,12,FALSE)),"")</f>
        <v>1.63</v>
      </c>
    </row>
    <row r="104" spans="1:8" ht="12.75" customHeight="1" x14ac:dyDescent="0.2">
      <c r="A104" s="94" t="str" cm="1">
        <f t="array" ref="A104">IFERROR(INDEX('Annex 2 Designated EHV charges'!$A$10:$A$200, MATCH(0, IF(ISBLANK('Annex 2 Designated EHV charges'!$A$10:$A$200),1, COUNTIF(A$4:$A103, 'Annex 2 Designated EHV charges'!$A$10:$A$200)), 0)),"")</f>
        <v>TONGSF</v>
      </c>
      <c r="B104" s="94">
        <f>IF($A104="","",VLOOKUP($A104,'Annex 2 Designated EHV charges'!$A:$O,2,0))</f>
        <v>828</v>
      </c>
      <c r="C104" s="95">
        <f>IF($A104="","",VLOOKUP($A104,'Annex 2 Designated EHV charges'!$A:$O,3,0))</f>
        <v>1900091363000</v>
      </c>
      <c r="D104" s="94" t="str">
        <f>IF($A104="","",VLOOKUP($A104,'Annex 2 Designated EHV charges'!$A:$O,7,0))</f>
        <v>TONGSF</v>
      </c>
      <c r="E104" s="97">
        <f>IFERROR(IF(VLOOKUP($A104,'Annex 2 Designated EHV charges'!$A:$O,9,FALSE)=0,"",VLOOKUP($A104,'Annex 2 Designated EHV charges'!$A:$O,9,FALSE)),"")</f>
        <v>6.8000000000000005E-2</v>
      </c>
      <c r="F104" s="98">
        <f>IFERROR(IF(VLOOKUP($A104,'Annex 2 Designated EHV charges'!$A:$O,10,FALSE)=0,"",VLOOKUP($A104,'Annex 2 Designated EHV charges'!$A:$O,10,FALSE)),"")</f>
        <v>2576.77</v>
      </c>
      <c r="G104" s="99">
        <f>IFERROR(IF(VLOOKUP($A104,'Annex 2 Designated EHV charges'!$A:$O,11,FALSE)=0,"",VLOOKUP($A104,'Annex 2 Designated EHV charges'!$A:$O,11,FALSE)),"")</f>
        <v>1.91</v>
      </c>
      <c r="H104" s="99">
        <f>IFERROR(IF(VLOOKUP($A104,'Annex 2 Designated EHV charges'!$A:$O,12,FALSE)=0,"",VLOOKUP($A104,'Annex 2 Designated EHV charges'!$A:$O,12,FALSE)),"")</f>
        <v>1.91</v>
      </c>
    </row>
    <row r="105" spans="1:8" ht="12.75" customHeight="1" x14ac:dyDescent="0.2">
      <c r="A105" s="94" t="str" cm="1">
        <f t="array" ref="A105">IFERROR(INDEX('Annex 2 Designated EHV charges'!$A$10:$A$200, MATCH(0, IF(ISBLANK('Annex 2 Designated EHV charges'!$A$10:$A$200),1, COUNTIF(A$4:$A104, 'Annex 2 Designated EHV charges'!$A$10:$A$200)), 0)),"")</f>
        <v>WDLNDS</v>
      </c>
      <c r="B105" s="94">
        <f>IF($A105="","",VLOOKUP($A105,'Annex 2 Designated EHV charges'!$A:$O,2,0))</f>
        <v>825</v>
      </c>
      <c r="C105" s="95">
        <f>IF($A105="","",VLOOKUP($A105,'Annex 2 Designated EHV charges'!$A:$O,3,0))</f>
        <v>1900091207124</v>
      </c>
      <c r="D105" s="94" t="str">
        <f>IF($A105="","",VLOOKUP($A105,'Annex 2 Designated EHV charges'!$A:$O,7,0))</f>
        <v>WDLNDS</v>
      </c>
      <c r="E105" s="97">
        <f>IFERROR(IF(VLOOKUP($A105,'Annex 2 Designated EHV charges'!$A:$O,9,FALSE)=0,"",VLOOKUP($A105,'Annex 2 Designated EHV charges'!$A:$O,9,FALSE)),"")</f>
        <v>0.128</v>
      </c>
      <c r="F105" s="98">
        <f>IFERROR(IF(VLOOKUP($A105,'Annex 2 Designated EHV charges'!$A:$O,10,FALSE)=0,"",VLOOKUP($A105,'Annex 2 Designated EHV charges'!$A:$O,10,FALSE)),"")</f>
        <v>34.18</v>
      </c>
      <c r="G105" s="99">
        <f>IFERROR(IF(VLOOKUP($A105,'Annex 2 Designated EHV charges'!$A:$O,11,FALSE)=0,"",VLOOKUP($A105,'Annex 2 Designated EHV charges'!$A:$O,11,FALSE)),"")</f>
        <v>2.0099999999999998</v>
      </c>
      <c r="H105" s="99">
        <f>IFERROR(IF(VLOOKUP($A105,'Annex 2 Designated EHV charges'!$A:$O,12,FALSE)=0,"",VLOOKUP($A105,'Annex 2 Designated EHV charges'!$A:$O,12,FALSE)),"")</f>
        <v>2.0099999999999998</v>
      </c>
    </row>
    <row r="106" spans="1:8" ht="12.75" customHeight="1" x14ac:dyDescent="0.2">
      <c r="A106" s="94" t="str" cm="1">
        <f t="array" ref="A106">IFERROR(INDEX('Annex 2 Designated EHV charges'!$A$10:$A$200, MATCH(0, IF(ISBLANK('Annex 2 Designated EHV charges'!$A$10:$A$200),1, COUNTIF(A$4:$A105, 'Annex 2 Designated EHV charges'!$A$10:$A$200)), 0)),"")</f>
        <v>WIDHFM</v>
      </c>
      <c r="B106" s="94">
        <f>IF($A106="","",VLOOKUP($A106,'Annex 2 Designated EHV charges'!$A:$O,2,0))</f>
        <v>821</v>
      </c>
      <c r="C106" s="95">
        <f>IF($A106="","",VLOOKUP($A106,'Annex 2 Designated EHV charges'!$A:$O,3,0))</f>
        <v>1900091478493</v>
      </c>
      <c r="D106" s="94" t="str">
        <f>IF($A106="","",VLOOKUP($A106,'Annex 2 Designated EHV charges'!$A:$O,7,0))</f>
        <v>WIDHFM</v>
      </c>
      <c r="E106" s="97">
        <f>IFERROR(IF(VLOOKUP($A106,'Annex 2 Designated EHV charges'!$A:$O,9,FALSE)=0,"",VLOOKUP($A106,'Annex 2 Designated EHV charges'!$A:$O,9,FALSE)),"")</f>
        <v>6.077</v>
      </c>
      <c r="F106" s="98">
        <f>IFERROR(IF(VLOOKUP($A106,'Annex 2 Designated EHV charges'!$A:$O,10,FALSE)=0,"",VLOOKUP($A106,'Annex 2 Designated EHV charges'!$A:$O,10,FALSE)),"")</f>
        <v>25.92</v>
      </c>
      <c r="G106" s="99">
        <f>IFERROR(IF(VLOOKUP($A106,'Annex 2 Designated EHV charges'!$A:$O,11,FALSE)=0,"",VLOOKUP($A106,'Annex 2 Designated EHV charges'!$A:$O,11,FALSE)),"")</f>
        <v>3.44</v>
      </c>
      <c r="H106" s="99">
        <f>IFERROR(IF(VLOOKUP($A106,'Annex 2 Designated EHV charges'!$A:$O,12,FALSE)=0,"",VLOOKUP($A106,'Annex 2 Designated EHV charges'!$A:$O,12,FALSE)),"")</f>
        <v>3.44</v>
      </c>
    </row>
    <row r="107" spans="1:8" ht="12.75" customHeight="1" x14ac:dyDescent="0.2">
      <c r="A107" s="94" t="str" cm="1">
        <f t="array" ref="A107">IFERROR(INDEX('Annex 2 Designated EHV charges'!$A$10:$A$200, MATCH(0, IF(ISBLANK('Annex 2 Designated EHV charges'!$A$10:$A$200),1, COUNTIF(A$4:$A106, 'Annex 2 Designated EHV charges'!$A$10:$A$200)), 0)),"")</f>
        <v>WLBEES</v>
      </c>
      <c r="B107" s="94">
        <f>IF($A107="","",VLOOKUP($A107,'Annex 2 Designated EHV charges'!$A:$O,2,0))</f>
        <v>829</v>
      </c>
      <c r="C107" s="95">
        <f>IF($A107="","",VLOOKUP($A107,'Annex 2 Designated EHV charges'!$A:$O,3,0))</f>
        <v>1900091315238</v>
      </c>
      <c r="D107" s="94" t="str">
        <f>IF($A107="","",VLOOKUP($A107,'Annex 2 Designated EHV charges'!$A:$O,7,0))</f>
        <v>WLBEES</v>
      </c>
      <c r="E107" s="97">
        <f>IFERROR(IF(VLOOKUP($A107,'Annex 2 Designated EHV charges'!$A:$O,9,FALSE)=0,"",VLOOKUP($A107,'Annex 2 Designated EHV charges'!$A:$O,9,FALSE)),"")</f>
        <v>4.8470000000000004</v>
      </c>
      <c r="F107" s="98">
        <f>IFERROR(IF(VLOOKUP($A107,'Annex 2 Designated EHV charges'!$A:$O,10,FALSE)=0,"",VLOOKUP($A107,'Annex 2 Designated EHV charges'!$A:$O,10,FALSE)),"")</f>
        <v>4.41</v>
      </c>
      <c r="G107" s="99">
        <f>IFERROR(IF(VLOOKUP($A107,'Annex 2 Designated EHV charges'!$A:$O,11,FALSE)=0,"",VLOOKUP($A107,'Annex 2 Designated EHV charges'!$A:$O,11,FALSE)),"")</f>
        <v>3.82</v>
      </c>
      <c r="H107" s="99">
        <f>IFERROR(IF(VLOOKUP($A107,'Annex 2 Designated EHV charges'!$A:$O,12,FALSE)=0,"",VLOOKUP($A107,'Annex 2 Designated EHV charges'!$A:$O,12,FALSE)),"")</f>
        <v>3.82</v>
      </c>
    </row>
    <row r="108" spans="1:8" ht="12.75" customHeight="1" x14ac:dyDescent="0.2">
      <c r="A108" s="94" t="str" cm="1">
        <f t="array" ref="A108">IFERROR(INDEX('Annex 2 Designated EHV charges'!$A$10:$A$200, MATCH(0, IF(ISBLANK('Annex 2 Designated EHV charges'!$A$10:$A$200),1, COUNTIF(A$4:$A107, 'Annex 2 Designated EHV charges'!$A$10:$A$200)), 0)),"")</f>
        <v>WRGALL</v>
      </c>
      <c r="B108" s="94">
        <f>IF($A108="","",VLOOKUP($A108,'Annex 2 Designated EHV charges'!$A:$O,2,0))</f>
        <v>887</v>
      </c>
      <c r="C108" s="95">
        <f>IF($A108="","",VLOOKUP($A108,'Annex 2 Designated EHV charges'!$A:$O,3,0))</f>
        <v>1900070394457</v>
      </c>
      <c r="D108" s="94" t="str">
        <f>IF($A108="","",VLOOKUP($A108,'Annex 2 Designated EHV charges'!$A:$O,7,0))</f>
        <v>WRGALL</v>
      </c>
      <c r="E108" s="97">
        <f>IFERROR(IF(VLOOKUP($A108,'Annex 2 Designated EHV charges'!$A:$O,9,FALSE)=0,"",VLOOKUP($A108,'Annex 2 Designated EHV charges'!$A:$O,9,FALSE)),"")</f>
        <v>3.5990000000000002</v>
      </c>
      <c r="F108" s="98">
        <f>IFERROR(IF(VLOOKUP($A108,'Annex 2 Designated EHV charges'!$A:$O,10,FALSE)=0,"",VLOOKUP($A108,'Annex 2 Designated EHV charges'!$A:$O,10,FALSE)),"")</f>
        <v>3055.53</v>
      </c>
      <c r="G108" s="99">
        <f>IFERROR(IF(VLOOKUP($A108,'Annex 2 Designated EHV charges'!$A:$O,11,FALSE)=0,"",VLOOKUP($A108,'Annex 2 Designated EHV charges'!$A:$O,11,FALSE)),"")</f>
        <v>0.78</v>
      </c>
      <c r="H108" s="99">
        <f>IFERROR(IF(VLOOKUP($A108,'Annex 2 Designated EHV charges'!$A:$O,12,FALSE)=0,"",VLOOKUP($A108,'Annex 2 Designated EHV charges'!$A:$O,12,FALSE)),"")</f>
        <v>0.78</v>
      </c>
    </row>
    <row r="109" spans="1:8" ht="12.75" customHeight="1" x14ac:dyDescent="0.2">
      <c r="A109" s="94" t="str" cm="1">
        <f t="array" ref="A109">IFERROR(INDEX('Annex 2 Designated EHV charges'!$A$10:$A$200, MATCH(0, IF(ISBLANK('Annex 2 Designated EHV charges'!$A$10:$A$200),1, COUNTIF(A$4:$A108, 'Annex 2 Designated EHV charges'!$A$10:$A$200)), 0)),"")</f>
        <v>WSTWDX</v>
      </c>
      <c r="B109" s="94">
        <f>IF($A109="","",VLOOKUP($A109,'Annex 2 Designated EHV charges'!$A:$O,2,0))</f>
        <v>806</v>
      </c>
      <c r="C109" s="95">
        <f>IF($A109="","",VLOOKUP($A109,'Annex 2 Designated EHV charges'!$A:$O,3,0))</f>
        <v>1900091086531</v>
      </c>
      <c r="D109" s="94" t="str">
        <f>IF($A109="","",VLOOKUP($A109,'Annex 2 Designated EHV charges'!$A:$O,7,0))</f>
        <v>WSTWDX</v>
      </c>
      <c r="E109" s="97">
        <f>IFERROR(IF(VLOOKUP($A109,'Annex 2 Designated EHV charges'!$A:$O,9,FALSE)=0,"",VLOOKUP($A109,'Annex 2 Designated EHV charges'!$A:$O,9,FALSE)),"")</f>
        <v>0.76500000000000001</v>
      </c>
      <c r="F109" s="98">
        <f>IFERROR(IF(VLOOKUP($A109,'Annex 2 Designated EHV charges'!$A:$O,10,FALSE)=0,"",VLOOKUP($A109,'Annex 2 Designated EHV charges'!$A:$O,10,FALSE)),"")</f>
        <v>19.29</v>
      </c>
      <c r="G109" s="99">
        <f>IFERROR(IF(VLOOKUP($A109,'Annex 2 Designated EHV charges'!$A:$O,11,FALSE)=0,"",VLOOKUP($A109,'Annex 2 Designated EHV charges'!$A:$O,11,FALSE)),"")</f>
        <v>1.64</v>
      </c>
      <c r="H109" s="99">
        <f>IFERROR(IF(VLOOKUP($A109,'Annex 2 Designated EHV charges'!$A:$O,12,FALSE)=0,"",VLOOKUP($A109,'Annex 2 Designated EHV charges'!$A:$O,12,FALSE)),"")</f>
        <v>1.64</v>
      </c>
    </row>
    <row r="110" spans="1:8" ht="12.75" customHeight="1" x14ac:dyDescent="0.2">
      <c r="A110" s="190" t="str" cm="1">
        <f t="array" ref="A110">IFERROR(INDEX('Annex 2 Designated EHV charges'!$A$10:$A$200, MATCH(0, IF(ISBLANK('Annex 2 Designated EHV charges'!$A$10:$A$200),1, COUNTIF(A$4:$A109, 'Annex 2 Designated EHV charges'!$A$10:$A$200)), 0)),"")</f>
        <v/>
      </c>
      <c r="B110" s="190" t="str">
        <f>IF($A110="","",VLOOKUP($A110,'Annex 2 Designated EHV charges'!$A:$O,2,0))</f>
        <v/>
      </c>
      <c r="C110" s="189" t="str">
        <f>IF($A110="","",VLOOKUP($A110,'Annex 2 Designated EHV charges'!$A:$O,3,0))</f>
        <v/>
      </c>
      <c r="D110" s="190" t="str">
        <f>IF($A110="","",VLOOKUP($A110,'Annex 2 Designated EHV charges'!$A:$O,7,0))</f>
        <v/>
      </c>
      <c r="E110" s="192" t="str">
        <f>IFERROR(IF(VLOOKUP($A110,'Annex 2 Designated EHV charges'!$A:$O,8,FALSE)=0,"",VLOOKUP($A110,'Annex 2 Designated EHV charges'!$A:$O,8,FALSE)),"")</f>
        <v/>
      </c>
      <c r="F110" s="193" t="str">
        <f>IFERROR(IF(VLOOKUP($A110,'Annex 2 Designated EHV charges'!$A:$O,9,FALSE)=0,"",VLOOKUP($A110,'Annex 2 Designated EHV charges'!$A:$O,9,FALSE)),"")</f>
        <v/>
      </c>
      <c r="G110" s="194" t="str">
        <f>IFERROR(IF(VLOOKUP($A110,'Annex 2 Designated EHV charges'!$A:$O,10,FALSE)=0,"",VLOOKUP($A110,'Annex 2 Designated EHV charges'!$A:$O,10,FALSE)),"")</f>
        <v/>
      </c>
      <c r="H110" s="194" t="str">
        <f>IFERROR(IF(VLOOKUP($A110,'Annex 2 Designated EHV charges'!$A:$O,11,FALSE)=0,"",VLOOKUP($A110,'Annex 2 Designated EHV charges'!$A:$O,11,FALSE)),"")</f>
        <v/>
      </c>
    </row>
    <row r="111" spans="1:8" ht="12.75" customHeight="1" x14ac:dyDescent="0.2">
      <c r="A111" s="190" t="str" cm="1">
        <f t="array" ref="A111">IFERROR(INDEX('Annex 2 Designated EHV charges'!$A$10:$A$200, MATCH(0, IF(ISBLANK('Annex 2 Designated EHV charges'!$A$10:$A$200),1, COUNTIF(A$4:$A110, 'Annex 2 Designated EHV charges'!$A$10:$A$200)), 0)),"")</f>
        <v/>
      </c>
      <c r="B111" s="190" t="str">
        <f>IF($A111="","",VLOOKUP($A111,'Annex 2 Designated EHV charges'!$A:$O,2,0))</f>
        <v/>
      </c>
      <c r="C111" s="189" t="str">
        <f>IF($A111="","",VLOOKUP($A111,'Annex 2 Designated EHV charges'!$A:$O,3,0))</f>
        <v/>
      </c>
      <c r="D111" s="190" t="str">
        <f>IF($A111="","",VLOOKUP($A111,'Annex 2 Designated EHV charges'!$A:$O,7,0))</f>
        <v/>
      </c>
      <c r="E111" s="192" t="str">
        <f>IFERROR(IF(VLOOKUP($A111,'Annex 2 Designated EHV charges'!$A:$O,8,FALSE)=0,"",VLOOKUP($A111,'Annex 2 Designated EHV charges'!$A:$O,8,FALSE)),"")</f>
        <v/>
      </c>
      <c r="F111" s="193" t="str">
        <f>IFERROR(IF(VLOOKUP($A111,'Annex 2 Designated EHV charges'!$A:$O,9,FALSE)=0,"",VLOOKUP($A111,'Annex 2 Designated EHV charges'!$A:$O,9,FALSE)),"")</f>
        <v/>
      </c>
      <c r="G111" s="194" t="str">
        <f>IFERROR(IF(VLOOKUP($A111,'Annex 2 Designated EHV charges'!$A:$O,10,FALSE)=0,"",VLOOKUP($A111,'Annex 2 Designated EHV charges'!$A:$O,10,FALSE)),"")</f>
        <v/>
      </c>
      <c r="H111" s="194" t="str">
        <f>IFERROR(IF(VLOOKUP($A111,'Annex 2 Designated EHV charges'!$A:$O,11,FALSE)=0,"",VLOOKUP($A111,'Annex 2 Designated EHV charges'!$A:$O,11,FALSE)),"")</f>
        <v/>
      </c>
    </row>
    <row r="112" spans="1:8" ht="12.75" customHeight="1" x14ac:dyDescent="0.2">
      <c r="A112" s="190" t="str" cm="1">
        <f t="array" ref="A112">IFERROR(INDEX('Annex 2 Designated EHV charges'!$A$10:$A$200, MATCH(0, IF(ISBLANK('Annex 2 Designated EHV charges'!$A$10:$A$200),1, COUNTIF(A$4:$A111, 'Annex 2 Designated EHV charges'!$A$10:$A$200)), 0)),"")</f>
        <v/>
      </c>
      <c r="B112" s="190" t="str">
        <f>IF($A112="","",VLOOKUP($A112,'Annex 2 Designated EHV charges'!$A:$O,2,0))</f>
        <v/>
      </c>
      <c r="C112" s="189" t="str">
        <f>IF($A112="","",VLOOKUP($A112,'Annex 2 Designated EHV charges'!$A:$O,3,0))</f>
        <v/>
      </c>
      <c r="D112" s="190" t="str">
        <f>IF($A112="","",VLOOKUP($A112,'Annex 2 Designated EHV charges'!$A:$O,7,0))</f>
        <v/>
      </c>
      <c r="E112" s="192" t="str">
        <f>IFERROR(IF(VLOOKUP($A112,'Annex 2 Designated EHV charges'!$A:$O,8,FALSE)=0,"",VLOOKUP($A112,'Annex 2 Designated EHV charges'!$A:$O,8,FALSE)),"")</f>
        <v/>
      </c>
      <c r="F112" s="193" t="str">
        <f>IFERROR(IF(VLOOKUP($A112,'Annex 2 Designated EHV charges'!$A:$O,9,FALSE)=0,"",VLOOKUP($A112,'Annex 2 Designated EHV charges'!$A:$O,9,FALSE)),"")</f>
        <v/>
      </c>
      <c r="G112" s="194" t="str">
        <f>IFERROR(IF(VLOOKUP($A112,'Annex 2 Designated EHV charges'!$A:$O,10,FALSE)=0,"",VLOOKUP($A112,'Annex 2 Designated EHV charges'!$A:$O,10,FALSE)),"")</f>
        <v/>
      </c>
      <c r="H112" s="194" t="str">
        <f>IFERROR(IF(VLOOKUP($A112,'Annex 2 Designated EHV charges'!$A:$O,11,FALSE)=0,"",VLOOKUP($A112,'Annex 2 Designated EHV charges'!$A:$O,11,FALSE)),"")</f>
        <v/>
      </c>
    </row>
    <row r="113" spans="1:8" ht="12.75" customHeight="1" x14ac:dyDescent="0.2">
      <c r="A113" s="190" t="str" cm="1">
        <f t="array" ref="A113">IFERROR(INDEX('Annex 2 Designated EHV charges'!$A$10:$A$200, MATCH(0, IF(ISBLANK('Annex 2 Designated EHV charges'!$A$10:$A$200),1, COUNTIF(A$4:$A112, 'Annex 2 Designated EHV charges'!$A$10:$A$200)), 0)),"")</f>
        <v/>
      </c>
      <c r="B113" s="190" t="str">
        <f>IF($A113="","",VLOOKUP($A113,'Annex 2 Designated EHV charges'!$A:$O,2,0))</f>
        <v/>
      </c>
      <c r="C113" s="189" t="str">
        <f>IF($A113="","",VLOOKUP($A113,'Annex 2 Designated EHV charges'!$A:$O,3,0))</f>
        <v/>
      </c>
      <c r="D113" s="190" t="str">
        <f>IF($A113="","",VLOOKUP($A113,'Annex 2 Designated EHV charges'!$A:$O,7,0))</f>
        <v/>
      </c>
      <c r="E113" s="192" t="str">
        <f>IFERROR(IF(VLOOKUP($A113,'Annex 2 Designated EHV charges'!$A:$O,8,FALSE)=0,"",VLOOKUP($A113,'Annex 2 Designated EHV charges'!$A:$O,8,FALSE)),"")</f>
        <v/>
      </c>
      <c r="F113" s="193" t="str">
        <f>IFERROR(IF(VLOOKUP($A113,'Annex 2 Designated EHV charges'!$A:$O,9,FALSE)=0,"",VLOOKUP($A113,'Annex 2 Designated EHV charges'!$A:$O,9,FALSE)),"")</f>
        <v/>
      </c>
      <c r="G113" s="194" t="str">
        <f>IFERROR(IF(VLOOKUP($A113,'Annex 2 Designated EHV charges'!$A:$O,10,FALSE)=0,"",VLOOKUP($A113,'Annex 2 Designated EHV charges'!$A:$O,10,FALSE)),"")</f>
        <v/>
      </c>
      <c r="H113" s="194" t="str">
        <f>IFERROR(IF(VLOOKUP($A113,'Annex 2 Designated EHV charges'!$A:$O,11,FALSE)=0,"",VLOOKUP($A113,'Annex 2 Designated EHV charges'!$A:$O,11,FALSE)),"")</f>
        <v/>
      </c>
    </row>
    <row r="114" spans="1:8" ht="12.75" customHeight="1" x14ac:dyDescent="0.2">
      <c r="A114" s="190" t="str" cm="1">
        <f t="array" ref="A114">IFERROR(INDEX('Annex 2 Designated EHV charges'!$A$10:$A$200, MATCH(0, IF(ISBLANK('Annex 2 Designated EHV charges'!$A$10:$A$200),1, COUNTIF(A$4:$A113, 'Annex 2 Designated EHV charges'!$A$10:$A$200)), 0)),"")</f>
        <v/>
      </c>
      <c r="B114" s="190" t="str">
        <f>IF($A114="","",VLOOKUP($A114,'Annex 2 Designated EHV charges'!$A:$O,2,0))</f>
        <v/>
      </c>
      <c r="C114" s="189" t="str">
        <f>IF($A114="","",VLOOKUP($A114,'Annex 2 Designated EHV charges'!$A:$O,3,0))</f>
        <v/>
      </c>
      <c r="D114" s="190" t="str">
        <f>IF($A114="","",VLOOKUP($A114,'Annex 2 Designated EHV charges'!$A:$O,7,0))</f>
        <v/>
      </c>
      <c r="E114" s="192" t="str">
        <f>IFERROR(IF(VLOOKUP($A114,'Annex 2 Designated EHV charges'!$A:$O,8,FALSE)=0,"",VLOOKUP($A114,'Annex 2 Designated EHV charges'!$A:$O,8,FALSE)),"")</f>
        <v/>
      </c>
      <c r="F114" s="193" t="str">
        <f>IFERROR(IF(VLOOKUP($A114,'Annex 2 Designated EHV charges'!$A:$O,9,FALSE)=0,"",VLOOKUP($A114,'Annex 2 Designated EHV charges'!$A:$O,9,FALSE)),"")</f>
        <v/>
      </c>
      <c r="G114" s="194" t="str">
        <f>IFERROR(IF(VLOOKUP($A114,'Annex 2 Designated EHV charges'!$A:$O,10,FALSE)=0,"",VLOOKUP($A114,'Annex 2 Designated EHV charges'!$A:$O,10,FALSE)),"")</f>
        <v/>
      </c>
      <c r="H114" s="194" t="str">
        <f>IFERROR(IF(VLOOKUP($A114,'Annex 2 Designated EHV charges'!$A:$O,11,FALSE)=0,"",VLOOKUP($A114,'Annex 2 Designated EHV charges'!$A:$O,11,FALSE)),"")</f>
        <v/>
      </c>
    </row>
    <row r="115" spans="1:8" ht="12.75" customHeight="1" x14ac:dyDescent="0.2">
      <c r="A115" s="190" t="str" cm="1">
        <f t="array" ref="A115">IFERROR(INDEX('Annex 2 Designated EHV charges'!$A$10:$A$200, MATCH(0, IF(ISBLANK('Annex 2 Designated EHV charges'!$A$10:$A$200),1, COUNTIF(A$4:$A114, 'Annex 2 Designated EHV charges'!$A$10:$A$200)), 0)),"")</f>
        <v/>
      </c>
      <c r="B115" s="190" t="str">
        <f>IF($A115="","",VLOOKUP($A115,'Annex 2 Designated EHV charges'!$A:$O,2,0))</f>
        <v/>
      </c>
      <c r="C115" s="189" t="str">
        <f>IF($A115="","",VLOOKUP($A115,'Annex 2 Designated EHV charges'!$A:$O,3,0))</f>
        <v/>
      </c>
      <c r="D115" s="190" t="str">
        <f>IF($A115="","",VLOOKUP($A115,'Annex 2 Designated EHV charges'!$A:$O,7,0))</f>
        <v/>
      </c>
      <c r="E115" s="192" t="str">
        <f>IFERROR(IF(VLOOKUP($A115,'Annex 2 Designated EHV charges'!$A:$O,8,FALSE)=0,"",VLOOKUP($A115,'Annex 2 Designated EHV charges'!$A:$O,8,FALSE)),"")</f>
        <v/>
      </c>
      <c r="F115" s="193" t="str">
        <f>IFERROR(IF(VLOOKUP($A115,'Annex 2 Designated EHV charges'!$A:$O,9,FALSE)=0,"",VLOOKUP($A115,'Annex 2 Designated EHV charges'!$A:$O,9,FALSE)),"")</f>
        <v/>
      </c>
      <c r="G115" s="194" t="str">
        <f>IFERROR(IF(VLOOKUP($A115,'Annex 2 Designated EHV charges'!$A:$O,10,FALSE)=0,"",VLOOKUP($A115,'Annex 2 Designated EHV charges'!$A:$O,10,FALSE)),"")</f>
        <v/>
      </c>
      <c r="H115" s="194" t="str">
        <f>IFERROR(IF(VLOOKUP($A115,'Annex 2 Designated EHV charges'!$A:$O,11,FALSE)=0,"",VLOOKUP($A115,'Annex 2 Designated EHV charges'!$A:$O,11,FALSE)),"")</f>
        <v/>
      </c>
    </row>
    <row r="116" spans="1:8" ht="12.75" customHeight="1" x14ac:dyDescent="0.2">
      <c r="A116" s="190" t="str" cm="1">
        <f t="array" ref="A116">IFERROR(INDEX('Annex 2 Designated EHV charges'!$A$10:$A$200, MATCH(0, IF(ISBLANK('Annex 2 Designated EHV charges'!$A$10:$A$200),1, COUNTIF(A$4:$A115, 'Annex 2 Designated EHV charges'!$A$10:$A$200)), 0)),"")</f>
        <v/>
      </c>
      <c r="B116" s="190" t="str">
        <f>IF($A116="","",VLOOKUP($A116,'Annex 2 Designated EHV charges'!$A:$O,2,0))</f>
        <v/>
      </c>
      <c r="C116" s="189" t="str">
        <f>IF($A116="","",VLOOKUP($A116,'Annex 2 Designated EHV charges'!$A:$O,3,0))</f>
        <v/>
      </c>
      <c r="D116" s="190" t="str">
        <f>IF($A116="","",VLOOKUP($A116,'Annex 2 Designated EHV charges'!$A:$O,7,0))</f>
        <v/>
      </c>
      <c r="E116" s="192" t="str">
        <f>IFERROR(IF(VLOOKUP($A116,'Annex 2 Designated EHV charges'!$A:$O,8,FALSE)=0,"",VLOOKUP($A116,'Annex 2 Designated EHV charges'!$A:$O,8,FALSE)),"")</f>
        <v/>
      </c>
      <c r="F116" s="193" t="str">
        <f>IFERROR(IF(VLOOKUP($A116,'Annex 2 Designated EHV charges'!$A:$O,9,FALSE)=0,"",VLOOKUP($A116,'Annex 2 Designated EHV charges'!$A:$O,9,FALSE)),"")</f>
        <v/>
      </c>
      <c r="G116" s="194" t="str">
        <f>IFERROR(IF(VLOOKUP($A116,'Annex 2 Designated EHV charges'!$A:$O,10,FALSE)=0,"",VLOOKUP($A116,'Annex 2 Designated EHV charges'!$A:$O,10,FALSE)),"")</f>
        <v/>
      </c>
      <c r="H116" s="194" t="str">
        <f>IFERROR(IF(VLOOKUP($A116,'Annex 2 Designated EHV charges'!$A:$O,11,FALSE)=0,"",VLOOKUP($A116,'Annex 2 Designated EHV charges'!$A:$O,11,FALSE)),"")</f>
        <v/>
      </c>
    </row>
    <row r="117" spans="1:8" ht="12.75" customHeight="1" x14ac:dyDescent="0.2">
      <c r="A117" s="190" t="str" cm="1">
        <f t="array" ref="A117">IFERROR(INDEX('Annex 2 Designated EHV charges'!$A$10:$A$200, MATCH(0, IF(ISBLANK('Annex 2 Designated EHV charges'!$A$10:$A$200),1, COUNTIF(A$4:$A116, 'Annex 2 Designated EHV charges'!$A$10:$A$200)), 0)),"")</f>
        <v/>
      </c>
      <c r="B117" s="190" t="str">
        <f>IF($A117="","",VLOOKUP($A117,'Annex 2 Designated EHV charges'!$A:$O,2,0))</f>
        <v/>
      </c>
      <c r="C117" s="189" t="str">
        <f>IF($A117="","",VLOOKUP($A117,'Annex 2 Designated EHV charges'!$A:$O,3,0))</f>
        <v/>
      </c>
      <c r="D117" s="190" t="str">
        <f>IF($A117="","",VLOOKUP($A117,'Annex 2 Designated EHV charges'!$A:$O,7,0))</f>
        <v/>
      </c>
      <c r="E117" s="192" t="str">
        <f>IFERROR(IF(VLOOKUP($A117,'Annex 2 Designated EHV charges'!$A:$O,8,FALSE)=0,"",VLOOKUP($A117,'Annex 2 Designated EHV charges'!$A:$O,8,FALSE)),"")</f>
        <v/>
      </c>
      <c r="F117" s="193" t="str">
        <f>IFERROR(IF(VLOOKUP($A117,'Annex 2 Designated EHV charges'!$A:$O,9,FALSE)=0,"",VLOOKUP($A117,'Annex 2 Designated EHV charges'!$A:$O,9,FALSE)),"")</f>
        <v/>
      </c>
      <c r="G117" s="194" t="str">
        <f>IFERROR(IF(VLOOKUP($A117,'Annex 2 Designated EHV charges'!$A:$O,10,FALSE)=0,"",VLOOKUP($A117,'Annex 2 Designated EHV charges'!$A:$O,10,FALSE)),"")</f>
        <v/>
      </c>
      <c r="H117" s="194" t="str">
        <f>IFERROR(IF(VLOOKUP($A117,'Annex 2 Designated EHV charges'!$A:$O,11,FALSE)=0,"",VLOOKUP($A117,'Annex 2 Designated EHV charges'!$A:$O,11,FALSE)),"")</f>
        <v/>
      </c>
    </row>
    <row r="118" spans="1:8" ht="12.75" customHeight="1" x14ac:dyDescent="0.2">
      <c r="A118" s="190" t="str" cm="1">
        <f t="array" ref="A118">IFERROR(INDEX('Annex 2 Designated EHV charges'!$A$10:$A$200, MATCH(0, IF(ISBLANK('Annex 2 Designated EHV charges'!$A$10:$A$200),1, COUNTIF(A$4:$A117, 'Annex 2 Designated EHV charges'!$A$10:$A$200)), 0)),"")</f>
        <v/>
      </c>
      <c r="B118" s="190" t="str">
        <f>IF($A118="","",VLOOKUP($A118,'Annex 2 Designated EHV charges'!$A:$O,2,0))</f>
        <v/>
      </c>
      <c r="C118" s="189" t="str">
        <f>IF($A118="","",VLOOKUP($A118,'Annex 2 Designated EHV charges'!$A:$O,3,0))</f>
        <v/>
      </c>
      <c r="D118" s="190" t="str">
        <f>IF($A118="","",VLOOKUP($A118,'Annex 2 Designated EHV charges'!$A:$O,7,0))</f>
        <v/>
      </c>
      <c r="E118" s="192" t="str">
        <f>IFERROR(IF(VLOOKUP($A118,'Annex 2 Designated EHV charges'!$A:$O,8,FALSE)=0,"",VLOOKUP($A118,'Annex 2 Designated EHV charges'!$A:$O,8,FALSE)),"")</f>
        <v/>
      </c>
      <c r="F118" s="193" t="str">
        <f>IFERROR(IF(VLOOKUP($A118,'Annex 2 Designated EHV charges'!$A:$O,9,FALSE)=0,"",VLOOKUP($A118,'Annex 2 Designated EHV charges'!$A:$O,9,FALSE)),"")</f>
        <v/>
      </c>
      <c r="G118" s="194" t="str">
        <f>IFERROR(IF(VLOOKUP($A118,'Annex 2 Designated EHV charges'!$A:$O,10,FALSE)=0,"",VLOOKUP($A118,'Annex 2 Designated EHV charges'!$A:$O,10,FALSE)),"")</f>
        <v/>
      </c>
      <c r="H118" s="194" t="str">
        <f>IFERROR(IF(VLOOKUP($A118,'Annex 2 Designated EHV charges'!$A:$O,11,FALSE)=0,"",VLOOKUP($A118,'Annex 2 Designated EHV charges'!$A:$O,11,FALSE)),"")</f>
        <v/>
      </c>
    </row>
    <row r="119" spans="1:8" ht="12.75" customHeight="1" x14ac:dyDescent="0.2">
      <c r="A119" s="190" t="str" cm="1">
        <f t="array" ref="A119">IFERROR(INDEX('Annex 2 Designated EHV charges'!$A$10:$A$200, MATCH(0, IF(ISBLANK('Annex 2 Designated EHV charges'!$A$10:$A$200),1, COUNTIF(A$4:$A118, 'Annex 2 Designated EHV charges'!$A$10:$A$200)), 0)),"")</f>
        <v/>
      </c>
      <c r="B119" s="190" t="str">
        <f>IF($A119="","",VLOOKUP($A119,'Annex 2 Designated EHV charges'!$A:$O,2,0))</f>
        <v/>
      </c>
      <c r="C119" s="189" t="str">
        <f>IF($A119="","",VLOOKUP($A119,'Annex 2 Designated EHV charges'!$A:$O,3,0))</f>
        <v/>
      </c>
      <c r="D119" s="190" t="str">
        <f>IF($A119="","",VLOOKUP($A119,'Annex 2 Designated EHV charges'!$A:$O,7,0))</f>
        <v/>
      </c>
      <c r="E119" s="192" t="str">
        <f>IFERROR(IF(VLOOKUP($A119,'Annex 2 Designated EHV charges'!$A:$O,8,FALSE)=0,"",VLOOKUP($A119,'Annex 2 Designated EHV charges'!$A:$O,8,FALSE)),"")</f>
        <v/>
      </c>
      <c r="F119" s="193" t="str">
        <f>IFERROR(IF(VLOOKUP($A119,'Annex 2 Designated EHV charges'!$A:$O,9,FALSE)=0,"",VLOOKUP($A119,'Annex 2 Designated EHV charges'!$A:$O,9,FALSE)),"")</f>
        <v/>
      </c>
      <c r="G119" s="194" t="str">
        <f>IFERROR(IF(VLOOKUP($A119,'Annex 2 Designated EHV charges'!$A:$O,10,FALSE)=0,"",VLOOKUP($A119,'Annex 2 Designated EHV charges'!$A:$O,10,FALSE)),"")</f>
        <v/>
      </c>
      <c r="H119" s="194" t="str">
        <f>IFERROR(IF(VLOOKUP($A119,'Annex 2 Designated EHV charges'!$A:$O,11,FALSE)=0,"",VLOOKUP($A119,'Annex 2 Designated EHV charges'!$A:$O,11,FALSE)),"")</f>
        <v/>
      </c>
    </row>
    <row r="120" spans="1:8" ht="12.75" customHeight="1" x14ac:dyDescent="0.2">
      <c r="A120" s="190" t="str" cm="1">
        <f t="array" ref="A120">IFERROR(INDEX('Annex 2 Designated EHV charges'!$A$10:$A$200, MATCH(0, IF(ISBLANK('Annex 2 Designated EHV charges'!$A$10:$A$200),1, COUNTIF(A$4:$A119, 'Annex 2 Designated EHV charges'!$A$10:$A$200)), 0)),"")</f>
        <v/>
      </c>
      <c r="B120" s="190" t="str">
        <f>IF($A120="","",VLOOKUP($A120,'Annex 2 Designated EHV charges'!$A:$O,2,0))</f>
        <v/>
      </c>
      <c r="C120" s="189" t="str">
        <f>IF($A120="","",VLOOKUP($A120,'Annex 2 Designated EHV charges'!$A:$O,3,0))</f>
        <v/>
      </c>
      <c r="D120" s="190" t="str">
        <f>IF($A120="","",VLOOKUP($A120,'Annex 2 Designated EHV charges'!$A:$O,7,0))</f>
        <v/>
      </c>
      <c r="E120" s="192" t="str">
        <f>IFERROR(IF(VLOOKUP($A120,'Annex 2 Designated EHV charges'!$A:$O,8,FALSE)=0,"",VLOOKUP($A120,'Annex 2 Designated EHV charges'!$A:$O,8,FALSE)),"")</f>
        <v/>
      </c>
      <c r="F120" s="193" t="str">
        <f>IFERROR(IF(VLOOKUP($A120,'Annex 2 Designated EHV charges'!$A:$O,9,FALSE)=0,"",VLOOKUP($A120,'Annex 2 Designated EHV charges'!$A:$O,9,FALSE)),"")</f>
        <v/>
      </c>
      <c r="G120" s="194" t="str">
        <f>IFERROR(IF(VLOOKUP($A120,'Annex 2 Designated EHV charges'!$A:$O,10,FALSE)=0,"",VLOOKUP($A120,'Annex 2 Designated EHV charges'!$A:$O,10,FALSE)),"")</f>
        <v/>
      </c>
      <c r="H120" s="194" t="str">
        <f>IFERROR(IF(VLOOKUP($A120,'Annex 2 Designated EHV charges'!$A:$O,11,FALSE)=0,"",VLOOKUP($A120,'Annex 2 Designated EHV charges'!$A:$O,11,FALSE)),"")</f>
        <v/>
      </c>
    </row>
    <row r="121" spans="1:8" ht="12.75" customHeight="1" x14ac:dyDescent="0.2">
      <c r="A121" s="190" t="str" cm="1">
        <f t="array" ref="A121">IFERROR(INDEX('Annex 2 Designated EHV charges'!$A$10:$A$200, MATCH(0, IF(ISBLANK('Annex 2 Designated EHV charges'!$A$10:$A$200),1, COUNTIF(A$4:$A120, 'Annex 2 Designated EHV charges'!$A$10:$A$200)), 0)),"")</f>
        <v/>
      </c>
      <c r="B121" s="190" t="str">
        <f>IF($A121="","",VLOOKUP($A121,'Annex 2 Designated EHV charges'!$A:$O,2,0))</f>
        <v/>
      </c>
      <c r="C121" s="189" t="str">
        <f>IF($A121="","",VLOOKUP($A121,'Annex 2 Designated EHV charges'!$A:$O,3,0))</f>
        <v/>
      </c>
      <c r="D121" s="190" t="str">
        <f>IF($A121="","",VLOOKUP($A121,'Annex 2 Designated EHV charges'!$A:$O,7,0))</f>
        <v/>
      </c>
      <c r="E121" s="192" t="str">
        <f>IFERROR(IF(VLOOKUP($A121,'Annex 2 Designated EHV charges'!$A:$O,8,FALSE)=0,"",VLOOKUP($A121,'Annex 2 Designated EHV charges'!$A:$O,8,FALSE)),"")</f>
        <v/>
      </c>
      <c r="F121" s="193" t="str">
        <f>IFERROR(IF(VLOOKUP($A121,'Annex 2 Designated EHV charges'!$A:$O,9,FALSE)=0,"",VLOOKUP($A121,'Annex 2 Designated EHV charges'!$A:$O,9,FALSE)),"")</f>
        <v/>
      </c>
      <c r="G121" s="194" t="str">
        <f>IFERROR(IF(VLOOKUP($A121,'Annex 2 Designated EHV charges'!$A:$O,10,FALSE)=0,"",VLOOKUP($A121,'Annex 2 Designated EHV charges'!$A:$O,10,FALSE)),"")</f>
        <v/>
      </c>
      <c r="H121" s="194" t="str">
        <f>IFERROR(IF(VLOOKUP($A121,'Annex 2 Designated EHV charges'!$A:$O,11,FALSE)=0,"",VLOOKUP($A121,'Annex 2 Designated EHV charges'!$A:$O,11,FALSE)),"")</f>
        <v/>
      </c>
    </row>
    <row r="122" spans="1:8" ht="12.75" customHeight="1" x14ac:dyDescent="0.2">
      <c r="A122" s="190" t="str" cm="1">
        <f t="array" ref="A122">IFERROR(INDEX('Annex 2 Designated EHV charges'!$A$10:$A$200, MATCH(0, IF(ISBLANK('Annex 2 Designated EHV charges'!$A$10:$A$200),1, COUNTIF(A$4:$A121, 'Annex 2 Designated EHV charges'!$A$10:$A$200)), 0)),"")</f>
        <v/>
      </c>
      <c r="B122" s="190" t="str">
        <f>IF($A122="","",VLOOKUP($A122,'Annex 2 Designated EHV charges'!$A:$O,2,0))</f>
        <v/>
      </c>
      <c r="C122" s="189" t="str">
        <f>IF($A122="","",VLOOKUP($A122,'Annex 2 Designated EHV charges'!$A:$O,3,0))</f>
        <v/>
      </c>
      <c r="D122" s="190" t="str">
        <f>IF($A122="","",VLOOKUP($A122,'Annex 2 Designated EHV charges'!$A:$O,7,0))</f>
        <v/>
      </c>
      <c r="E122" s="192" t="str">
        <f>IFERROR(IF(VLOOKUP($A122,'Annex 2 Designated EHV charges'!$A:$O,8,FALSE)=0,"",VLOOKUP($A122,'Annex 2 Designated EHV charges'!$A:$O,8,FALSE)),"")</f>
        <v/>
      </c>
      <c r="F122" s="193" t="str">
        <f>IFERROR(IF(VLOOKUP($A122,'Annex 2 Designated EHV charges'!$A:$O,9,FALSE)=0,"",VLOOKUP($A122,'Annex 2 Designated EHV charges'!$A:$O,9,FALSE)),"")</f>
        <v/>
      </c>
      <c r="G122" s="194" t="str">
        <f>IFERROR(IF(VLOOKUP($A122,'Annex 2 Designated EHV charges'!$A:$O,10,FALSE)=0,"",VLOOKUP($A122,'Annex 2 Designated EHV charges'!$A:$O,10,FALSE)),"")</f>
        <v/>
      </c>
      <c r="H122" s="194" t="str">
        <f>IFERROR(IF(VLOOKUP($A122,'Annex 2 Designated EHV charges'!$A:$O,11,FALSE)=0,"",VLOOKUP($A122,'Annex 2 Designated EHV charges'!$A:$O,11,FALSE)),"")</f>
        <v/>
      </c>
    </row>
    <row r="123" spans="1:8" ht="12.75" customHeight="1" x14ac:dyDescent="0.2">
      <c r="A123" s="190" t="str" cm="1">
        <f t="array" ref="A123">IFERROR(INDEX('Annex 2 Designated EHV charges'!$A$10:$A$200, MATCH(0, IF(ISBLANK('Annex 2 Designated EHV charges'!$A$10:$A$200),1, COUNTIF(A$4:$A122, 'Annex 2 Designated EHV charges'!$A$10:$A$200)), 0)),"")</f>
        <v/>
      </c>
      <c r="B123" s="190" t="str">
        <f>IF($A123="","",VLOOKUP($A123,'Annex 2 Designated EHV charges'!$A:$O,2,0))</f>
        <v/>
      </c>
      <c r="C123" s="189" t="str">
        <f>IF($A123="","",VLOOKUP($A123,'Annex 2 Designated EHV charges'!$A:$O,3,0))</f>
        <v/>
      </c>
      <c r="D123" s="190" t="str">
        <f>IF($A123="","",VLOOKUP($A123,'Annex 2 Designated EHV charges'!$A:$O,7,0))</f>
        <v/>
      </c>
      <c r="E123" s="192" t="str">
        <f>IFERROR(IF(VLOOKUP($A123,'Annex 2 Designated EHV charges'!$A:$O,8,FALSE)=0,"",VLOOKUP($A123,'Annex 2 Designated EHV charges'!$A:$O,8,FALSE)),"")</f>
        <v/>
      </c>
      <c r="F123" s="193" t="str">
        <f>IFERROR(IF(VLOOKUP($A123,'Annex 2 Designated EHV charges'!$A:$O,9,FALSE)=0,"",VLOOKUP($A123,'Annex 2 Designated EHV charges'!$A:$O,9,FALSE)),"")</f>
        <v/>
      </c>
      <c r="G123" s="194" t="str">
        <f>IFERROR(IF(VLOOKUP($A123,'Annex 2 Designated EHV charges'!$A:$O,10,FALSE)=0,"",VLOOKUP($A123,'Annex 2 Designated EHV charges'!$A:$O,10,FALSE)),"")</f>
        <v/>
      </c>
      <c r="H123" s="194" t="str">
        <f>IFERROR(IF(VLOOKUP($A123,'Annex 2 Designated EHV charges'!$A:$O,11,FALSE)=0,"",VLOOKUP($A123,'Annex 2 Designated EHV charges'!$A:$O,11,FALSE)),"")</f>
        <v/>
      </c>
    </row>
    <row r="124" spans="1:8" ht="12.75" customHeight="1" x14ac:dyDescent="0.2">
      <c r="A124" s="190" t="str" cm="1">
        <f t="array" ref="A124">IFERROR(INDEX('Annex 2 Designated EHV charges'!$A$10:$A$200, MATCH(0, IF(ISBLANK('Annex 2 Designated EHV charges'!$A$10:$A$200),1, COUNTIF(A$4:$A123, 'Annex 2 Designated EHV charges'!$A$10:$A$200)), 0)),"")</f>
        <v/>
      </c>
      <c r="B124" s="190" t="str">
        <f>IF($A124="","",VLOOKUP($A124,'Annex 2 Designated EHV charges'!$A:$O,2,0))</f>
        <v/>
      </c>
      <c r="C124" s="189" t="str">
        <f>IF($A124="","",VLOOKUP($A124,'Annex 2 Designated EHV charges'!$A:$O,3,0))</f>
        <v/>
      </c>
      <c r="D124" s="190" t="str">
        <f>IF($A124="","",VLOOKUP($A124,'Annex 2 Designated EHV charges'!$A:$O,7,0))</f>
        <v/>
      </c>
      <c r="E124" s="192" t="str">
        <f>IFERROR(IF(VLOOKUP($A124,'Annex 2 Designated EHV charges'!$A:$O,8,FALSE)=0,"",VLOOKUP($A124,'Annex 2 Designated EHV charges'!$A:$O,8,FALSE)),"")</f>
        <v/>
      </c>
      <c r="F124" s="193" t="str">
        <f>IFERROR(IF(VLOOKUP($A124,'Annex 2 Designated EHV charges'!$A:$O,9,FALSE)=0,"",VLOOKUP($A124,'Annex 2 Designated EHV charges'!$A:$O,9,FALSE)),"")</f>
        <v/>
      </c>
      <c r="G124" s="194" t="str">
        <f>IFERROR(IF(VLOOKUP($A124,'Annex 2 Designated EHV charges'!$A:$O,10,FALSE)=0,"",VLOOKUP($A124,'Annex 2 Designated EHV charges'!$A:$O,10,FALSE)),"")</f>
        <v/>
      </c>
      <c r="H124" s="194" t="str">
        <f>IFERROR(IF(VLOOKUP($A124,'Annex 2 Designated EHV charges'!$A:$O,11,FALSE)=0,"",VLOOKUP($A124,'Annex 2 Designated EHV charges'!$A:$O,11,FALSE)),"")</f>
        <v/>
      </c>
    </row>
    <row r="125" spans="1:8" ht="12.75" customHeight="1" x14ac:dyDescent="0.2">
      <c r="A125" s="190" t="str" cm="1">
        <f t="array" ref="A125">IFERROR(INDEX('Annex 2 Designated EHV charges'!$A$10:$A$200, MATCH(0, IF(ISBLANK('Annex 2 Designated EHV charges'!$A$10:$A$200),1, COUNTIF(A$4:$A124, 'Annex 2 Designated EHV charges'!$A$10:$A$200)), 0)),"")</f>
        <v/>
      </c>
      <c r="B125" s="190" t="str">
        <f>IF($A125="","",VLOOKUP($A125,'Annex 2 Designated EHV charges'!$A:$O,2,0))</f>
        <v/>
      </c>
      <c r="C125" s="189" t="str">
        <f>IF($A125="","",VLOOKUP($A125,'Annex 2 Designated EHV charges'!$A:$O,3,0))</f>
        <v/>
      </c>
      <c r="D125" s="190" t="str">
        <f>IF($A125="","",VLOOKUP($A125,'Annex 2 Designated EHV charges'!$A:$O,7,0))</f>
        <v/>
      </c>
      <c r="E125" s="192" t="str">
        <f>IFERROR(IF(VLOOKUP($A125,'Annex 2 Designated EHV charges'!$A:$O,8,FALSE)=0,"",VLOOKUP($A125,'Annex 2 Designated EHV charges'!$A:$O,8,FALSE)),"")</f>
        <v/>
      </c>
      <c r="F125" s="193" t="str">
        <f>IFERROR(IF(VLOOKUP($A125,'Annex 2 Designated EHV charges'!$A:$O,9,FALSE)=0,"",VLOOKUP($A125,'Annex 2 Designated EHV charges'!$A:$O,9,FALSE)),"")</f>
        <v/>
      </c>
      <c r="G125" s="194" t="str">
        <f>IFERROR(IF(VLOOKUP($A125,'Annex 2 Designated EHV charges'!$A:$O,10,FALSE)=0,"",VLOOKUP($A125,'Annex 2 Designated EHV charges'!$A:$O,10,FALSE)),"")</f>
        <v/>
      </c>
      <c r="H125" s="194" t="str">
        <f>IFERROR(IF(VLOOKUP($A125,'Annex 2 Designated EHV charges'!$A:$O,11,FALSE)=0,"",VLOOKUP($A125,'Annex 2 Designated EHV charges'!$A:$O,11,FALSE)),"")</f>
        <v/>
      </c>
    </row>
    <row r="126" spans="1:8" ht="12.75" customHeight="1" x14ac:dyDescent="0.2">
      <c r="A126" s="190" t="str" cm="1">
        <f t="array" ref="A126">IFERROR(INDEX('Annex 2 Designated EHV charges'!$A$10:$A$200, MATCH(0, IF(ISBLANK('Annex 2 Designated EHV charges'!$A$10:$A$200),1, COUNTIF(A$4:$A125, 'Annex 2 Designated EHV charges'!$A$10:$A$200)), 0)),"")</f>
        <v/>
      </c>
      <c r="B126" s="190" t="str">
        <f>IF($A126="","",VLOOKUP($A126,'Annex 2 Designated EHV charges'!$A:$O,2,0))</f>
        <v/>
      </c>
      <c r="C126" s="189" t="str">
        <f>IF($A126="","",VLOOKUP($A126,'Annex 2 Designated EHV charges'!$A:$O,3,0))</f>
        <v/>
      </c>
      <c r="D126" s="190" t="str">
        <f>IF($A126="","",VLOOKUP($A126,'Annex 2 Designated EHV charges'!$A:$O,7,0))</f>
        <v/>
      </c>
      <c r="E126" s="192" t="str">
        <f>IFERROR(IF(VLOOKUP($A126,'Annex 2 Designated EHV charges'!$A:$O,8,FALSE)=0,"",VLOOKUP($A126,'Annex 2 Designated EHV charges'!$A:$O,8,FALSE)),"")</f>
        <v/>
      </c>
      <c r="F126" s="193" t="str">
        <f>IFERROR(IF(VLOOKUP($A126,'Annex 2 Designated EHV charges'!$A:$O,9,FALSE)=0,"",VLOOKUP($A126,'Annex 2 Designated EHV charges'!$A:$O,9,FALSE)),"")</f>
        <v/>
      </c>
      <c r="G126" s="194" t="str">
        <f>IFERROR(IF(VLOOKUP($A126,'Annex 2 Designated EHV charges'!$A:$O,10,FALSE)=0,"",VLOOKUP($A126,'Annex 2 Designated EHV charges'!$A:$O,10,FALSE)),"")</f>
        <v/>
      </c>
      <c r="H126" s="194" t="str">
        <f>IFERROR(IF(VLOOKUP($A126,'Annex 2 Designated EHV charges'!$A:$O,11,FALSE)=0,"",VLOOKUP($A126,'Annex 2 Designated EHV charges'!$A:$O,11,FALSE)),"")</f>
        <v/>
      </c>
    </row>
    <row r="127" spans="1:8" ht="12.75" customHeight="1" x14ac:dyDescent="0.2">
      <c r="A127" s="190" t="str" cm="1">
        <f t="array" ref="A127">IFERROR(INDEX('Annex 2 Designated EHV charges'!$A$10:$A$200, MATCH(0, IF(ISBLANK('Annex 2 Designated EHV charges'!$A$10:$A$200),1, COUNTIF(A$4:$A126, 'Annex 2 Designated EHV charges'!$A$10:$A$200)), 0)),"")</f>
        <v/>
      </c>
      <c r="B127" s="190" t="str">
        <f>IF($A127="","",VLOOKUP($A127,'Annex 2 Designated EHV charges'!$A:$O,2,0))</f>
        <v/>
      </c>
      <c r="C127" s="189" t="str">
        <f>IF($A127="","",VLOOKUP($A127,'Annex 2 Designated EHV charges'!$A:$O,3,0))</f>
        <v/>
      </c>
      <c r="D127" s="190" t="str">
        <f>IF($A127="","",VLOOKUP($A127,'Annex 2 Designated EHV charges'!$A:$O,7,0))</f>
        <v/>
      </c>
      <c r="E127" s="192" t="str">
        <f>IFERROR(IF(VLOOKUP($A127,'Annex 2 Designated EHV charges'!$A:$O,8,FALSE)=0,"",VLOOKUP($A127,'Annex 2 Designated EHV charges'!$A:$O,8,FALSE)),"")</f>
        <v/>
      </c>
      <c r="F127" s="193" t="str">
        <f>IFERROR(IF(VLOOKUP($A127,'Annex 2 Designated EHV charges'!$A:$O,9,FALSE)=0,"",VLOOKUP($A127,'Annex 2 Designated EHV charges'!$A:$O,9,FALSE)),"")</f>
        <v/>
      </c>
      <c r="G127" s="194" t="str">
        <f>IFERROR(IF(VLOOKUP($A127,'Annex 2 Designated EHV charges'!$A:$O,10,FALSE)=0,"",VLOOKUP($A127,'Annex 2 Designated EHV charges'!$A:$O,10,FALSE)),"")</f>
        <v/>
      </c>
      <c r="H127" s="194" t="str">
        <f>IFERROR(IF(VLOOKUP($A127,'Annex 2 Designated EHV charges'!$A:$O,11,FALSE)=0,"",VLOOKUP($A127,'Annex 2 Designated EHV charges'!$A:$O,11,FALSE)),"")</f>
        <v/>
      </c>
    </row>
    <row r="128" spans="1:8" ht="12.75" customHeight="1" x14ac:dyDescent="0.2">
      <c r="A128" s="190" t="str" cm="1">
        <f t="array" ref="A128">IFERROR(INDEX('Annex 2 Designated EHV charges'!$A$10:$A$200, MATCH(0, IF(ISBLANK('Annex 2 Designated EHV charges'!$A$10:$A$200),1, COUNTIF(A$4:$A127, 'Annex 2 Designated EHV charges'!$A$10:$A$200)), 0)),"")</f>
        <v/>
      </c>
      <c r="B128" s="190" t="str">
        <f>IF($A128="","",VLOOKUP($A128,'Annex 2 Designated EHV charges'!$A:$O,2,0))</f>
        <v/>
      </c>
      <c r="C128" s="189" t="str">
        <f>IF($A128="","",VLOOKUP($A128,'Annex 2 Designated EHV charges'!$A:$O,3,0))</f>
        <v/>
      </c>
      <c r="D128" s="190" t="str">
        <f>IF($A128="","",VLOOKUP($A128,'Annex 2 Designated EHV charges'!$A:$O,7,0))</f>
        <v/>
      </c>
      <c r="E128" s="192" t="str">
        <f>IFERROR(IF(VLOOKUP($A128,'Annex 2 Designated EHV charges'!$A:$O,8,FALSE)=0,"",VLOOKUP($A128,'Annex 2 Designated EHV charges'!$A:$O,8,FALSE)),"")</f>
        <v/>
      </c>
      <c r="F128" s="193" t="str">
        <f>IFERROR(IF(VLOOKUP($A128,'Annex 2 Designated EHV charges'!$A:$O,9,FALSE)=0,"",VLOOKUP($A128,'Annex 2 Designated EHV charges'!$A:$O,9,FALSE)),"")</f>
        <v/>
      </c>
      <c r="G128" s="194" t="str">
        <f>IFERROR(IF(VLOOKUP($A128,'Annex 2 Designated EHV charges'!$A:$O,10,FALSE)=0,"",VLOOKUP($A128,'Annex 2 Designated EHV charges'!$A:$O,10,FALSE)),"")</f>
        <v/>
      </c>
      <c r="H128" s="194" t="str">
        <f>IFERROR(IF(VLOOKUP($A128,'Annex 2 Designated EHV charges'!$A:$O,11,FALSE)=0,"",VLOOKUP($A128,'Annex 2 Designated EHV charges'!$A:$O,11,FALSE)),"")</f>
        <v/>
      </c>
    </row>
    <row r="129" spans="1:8" ht="12.75" customHeight="1" x14ac:dyDescent="0.2">
      <c r="A129" s="190" t="str" cm="1">
        <f t="array" ref="A129">IFERROR(INDEX('Annex 2 Designated EHV charges'!$A$10:$A$200, MATCH(0, IF(ISBLANK('Annex 2 Designated EHV charges'!$A$10:$A$200),1, COUNTIF(A$4:$A128, 'Annex 2 Designated EHV charges'!$A$10:$A$200)), 0)),"")</f>
        <v/>
      </c>
      <c r="B129" s="190" t="str">
        <f>IF($A129="","",VLOOKUP($A129,'Annex 2 Designated EHV charges'!$A:$O,2,0))</f>
        <v/>
      </c>
      <c r="C129" s="189" t="str">
        <f>IF($A129="","",VLOOKUP($A129,'Annex 2 Designated EHV charges'!$A:$O,3,0))</f>
        <v/>
      </c>
      <c r="D129" s="190" t="str">
        <f>IF($A129="","",VLOOKUP($A129,'Annex 2 Designated EHV charges'!$A:$O,7,0))</f>
        <v/>
      </c>
      <c r="E129" s="192" t="str">
        <f>IFERROR(IF(VLOOKUP($A129,'Annex 2 Designated EHV charges'!$A:$O,8,FALSE)=0,"",VLOOKUP($A129,'Annex 2 Designated EHV charges'!$A:$O,8,FALSE)),"")</f>
        <v/>
      </c>
      <c r="F129" s="193" t="str">
        <f>IFERROR(IF(VLOOKUP($A129,'Annex 2 Designated EHV charges'!$A:$O,9,FALSE)=0,"",VLOOKUP($A129,'Annex 2 Designated EHV charges'!$A:$O,9,FALSE)),"")</f>
        <v/>
      </c>
      <c r="G129" s="194" t="str">
        <f>IFERROR(IF(VLOOKUP($A129,'Annex 2 Designated EHV charges'!$A:$O,10,FALSE)=0,"",VLOOKUP($A129,'Annex 2 Designated EHV charges'!$A:$O,10,FALSE)),"")</f>
        <v/>
      </c>
      <c r="H129" s="194" t="str">
        <f>IFERROR(IF(VLOOKUP($A129,'Annex 2 Designated EHV charges'!$A:$O,11,FALSE)=0,"",VLOOKUP($A129,'Annex 2 Designated EHV charges'!$A:$O,11,FALSE)),"")</f>
        <v/>
      </c>
    </row>
    <row r="130" spans="1:8" ht="12.75" customHeight="1" x14ac:dyDescent="0.2">
      <c r="A130" s="190" t="str" cm="1">
        <f t="array" ref="A130">IFERROR(INDEX('Annex 2 Designated EHV charges'!$A$10:$A$200, MATCH(0, IF(ISBLANK('Annex 2 Designated EHV charges'!$A$10:$A$200),1, COUNTIF(A$4:$A129, 'Annex 2 Designated EHV charges'!$A$10:$A$200)), 0)),"")</f>
        <v/>
      </c>
      <c r="B130" s="190" t="str">
        <f>IF($A130="","",VLOOKUP($A130,'Annex 2 Designated EHV charges'!$A:$O,2,0))</f>
        <v/>
      </c>
      <c r="C130" s="189" t="str">
        <f>IF($A130="","",VLOOKUP($A130,'Annex 2 Designated EHV charges'!$A:$O,3,0))</f>
        <v/>
      </c>
      <c r="D130" s="190" t="str">
        <f>IF($A130="","",VLOOKUP($A130,'Annex 2 Designated EHV charges'!$A:$O,7,0))</f>
        <v/>
      </c>
      <c r="E130" s="192" t="str">
        <f>IFERROR(IF(VLOOKUP($A130,'Annex 2 Designated EHV charges'!$A:$O,8,FALSE)=0,"",VLOOKUP($A130,'Annex 2 Designated EHV charges'!$A:$O,8,FALSE)),"")</f>
        <v/>
      </c>
      <c r="F130" s="193" t="str">
        <f>IFERROR(IF(VLOOKUP($A130,'Annex 2 Designated EHV charges'!$A:$O,9,FALSE)=0,"",VLOOKUP($A130,'Annex 2 Designated EHV charges'!$A:$O,9,FALSE)),"")</f>
        <v/>
      </c>
      <c r="G130" s="194" t="str">
        <f>IFERROR(IF(VLOOKUP($A130,'Annex 2 Designated EHV charges'!$A:$O,10,FALSE)=0,"",VLOOKUP($A130,'Annex 2 Designated EHV charges'!$A:$O,10,FALSE)),"")</f>
        <v/>
      </c>
      <c r="H130" s="194" t="str">
        <f>IFERROR(IF(VLOOKUP($A130,'Annex 2 Designated EHV charges'!$A:$O,11,FALSE)=0,"",VLOOKUP($A130,'Annex 2 Designated EHV charges'!$A:$O,11,FALSE)),"")</f>
        <v/>
      </c>
    </row>
    <row r="131" spans="1:8" ht="12.75" customHeight="1" x14ac:dyDescent="0.2">
      <c r="A131" s="190" t="str" cm="1">
        <f t="array" ref="A131">IFERROR(INDEX('Annex 2 Designated EHV charges'!$A$10:$A$200, MATCH(0, IF(ISBLANK('Annex 2 Designated EHV charges'!$A$10:$A$200),1, COUNTIF(A$4:$A130, 'Annex 2 Designated EHV charges'!$A$10:$A$200)), 0)),"")</f>
        <v/>
      </c>
      <c r="B131" s="190" t="str">
        <f>IF($A131="","",VLOOKUP($A131,'Annex 2 Designated EHV charges'!$A:$O,2,0))</f>
        <v/>
      </c>
      <c r="C131" s="189" t="str">
        <f>IF($A131="","",VLOOKUP($A131,'Annex 2 Designated EHV charges'!$A:$O,3,0))</f>
        <v/>
      </c>
      <c r="D131" s="190" t="str">
        <f>IF($A131="","",VLOOKUP($A131,'Annex 2 Designated EHV charges'!$A:$O,7,0))</f>
        <v/>
      </c>
      <c r="E131" s="192" t="str">
        <f>IFERROR(IF(VLOOKUP($A131,'Annex 2 Designated EHV charges'!$A:$O,8,FALSE)=0,"",VLOOKUP($A131,'Annex 2 Designated EHV charges'!$A:$O,8,FALSE)),"")</f>
        <v/>
      </c>
      <c r="F131" s="193" t="str">
        <f>IFERROR(IF(VLOOKUP($A131,'Annex 2 Designated EHV charges'!$A:$O,9,FALSE)=0,"",VLOOKUP($A131,'Annex 2 Designated EHV charges'!$A:$O,9,FALSE)),"")</f>
        <v/>
      </c>
      <c r="G131" s="194" t="str">
        <f>IFERROR(IF(VLOOKUP($A131,'Annex 2 Designated EHV charges'!$A:$O,10,FALSE)=0,"",VLOOKUP($A131,'Annex 2 Designated EHV charges'!$A:$O,10,FALSE)),"")</f>
        <v/>
      </c>
      <c r="H131" s="194" t="str">
        <f>IFERROR(IF(VLOOKUP($A131,'Annex 2 Designated EHV charges'!$A:$O,11,FALSE)=0,"",VLOOKUP($A131,'Annex 2 Designated EHV charges'!$A:$O,11,FALSE)),"")</f>
        <v/>
      </c>
    </row>
    <row r="132" spans="1:8" ht="12.75" customHeight="1" x14ac:dyDescent="0.2">
      <c r="A132" s="190" t="str" cm="1">
        <f t="array" ref="A132">IFERROR(INDEX('Annex 2 Designated EHV charges'!$A$10:$A$200, MATCH(0, IF(ISBLANK('Annex 2 Designated EHV charges'!$A$10:$A$200),1, COUNTIF(A$4:$A131, 'Annex 2 Designated EHV charges'!$A$10:$A$200)), 0)),"")</f>
        <v/>
      </c>
      <c r="B132" s="190" t="str">
        <f>IF($A132="","",VLOOKUP($A132,'Annex 2 Designated EHV charges'!$A:$O,2,0))</f>
        <v/>
      </c>
      <c r="C132" s="189" t="str">
        <f>IF($A132="","",VLOOKUP($A132,'Annex 2 Designated EHV charges'!$A:$O,3,0))</f>
        <v/>
      </c>
      <c r="D132" s="190" t="str">
        <f>IF($A132="","",VLOOKUP($A132,'Annex 2 Designated EHV charges'!$A:$O,7,0))</f>
        <v/>
      </c>
      <c r="E132" s="192" t="str">
        <f>IFERROR(IF(VLOOKUP($A132,'Annex 2 Designated EHV charges'!$A:$O,8,FALSE)=0,"",VLOOKUP($A132,'Annex 2 Designated EHV charges'!$A:$O,8,FALSE)),"")</f>
        <v/>
      </c>
      <c r="F132" s="193" t="str">
        <f>IFERROR(IF(VLOOKUP($A132,'Annex 2 Designated EHV charges'!$A:$O,9,FALSE)=0,"",VLOOKUP($A132,'Annex 2 Designated EHV charges'!$A:$O,9,FALSE)),"")</f>
        <v/>
      </c>
      <c r="G132" s="194" t="str">
        <f>IFERROR(IF(VLOOKUP($A132,'Annex 2 Designated EHV charges'!$A:$O,10,FALSE)=0,"",VLOOKUP($A132,'Annex 2 Designated EHV charges'!$A:$O,10,FALSE)),"")</f>
        <v/>
      </c>
      <c r="H132" s="194" t="str">
        <f>IFERROR(IF(VLOOKUP($A132,'Annex 2 Designated EHV charges'!$A:$O,11,FALSE)=0,"",VLOOKUP($A132,'Annex 2 Designated EHV charges'!$A:$O,11,FALSE)),"")</f>
        <v/>
      </c>
    </row>
    <row r="133" spans="1:8" ht="12.75" customHeight="1" x14ac:dyDescent="0.2">
      <c r="A133" s="190" t="str" cm="1">
        <f t="array" ref="A133">IFERROR(INDEX('Annex 2 Designated EHV charges'!$A$10:$A$200, MATCH(0, IF(ISBLANK('Annex 2 Designated EHV charges'!$A$10:$A$200),1, COUNTIF(A$4:$A132, 'Annex 2 Designated EHV charges'!$A$10:$A$200)), 0)),"")</f>
        <v/>
      </c>
      <c r="B133" s="190" t="str">
        <f>IF($A133="","",VLOOKUP($A133,'Annex 2 Designated EHV charges'!$A:$O,2,0))</f>
        <v/>
      </c>
      <c r="C133" s="189" t="str">
        <f>IF($A133="","",VLOOKUP($A133,'Annex 2 Designated EHV charges'!$A:$O,3,0))</f>
        <v/>
      </c>
      <c r="D133" s="190" t="str">
        <f>IF($A133="","",VLOOKUP($A133,'Annex 2 Designated EHV charges'!$A:$O,7,0))</f>
        <v/>
      </c>
      <c r="E133" s="192" t="str">
        <f>IFERROR(IF(VLOOKUP($A133,'Annex 2 Designated EHV charges'!$A:$O,8,FALSE)=0,"",VLOOKUP($A133,'Annex 2 Designated EHV charges'!$A:$O,8,FALSE)),"")</f>
        <v/>
      </c>
      <c r="F133" s="193" t="str">
        <f>IFERROR(IF(VLOOKUP($A133,'Annex 2 Designated EHV charges'!$A:$O,9,FALSE)=0,"",VLOOKUP($A133,'Annex 2 Designated EHV charges'!$A:$O,9,FALSE)),"")</f>
        <v/>
      </c>
      <c r="G133" s="194" t="str">
        <f>IFERROR(IF(VLOOKUP($A133,'Annex 2 Designated EHV charges'!$A:$O,10,FALSE)=0,"",VLOOKUP($A133,'Annex 2 Designated EHV charges'!$A:$O,10,FALSE)),"")</f>
        <v/>
      </c>
      <c r="H133" s="194" t="str">
        <f>IFERROR(IF(VLOOKUP($A133,'Annex 2 Designated EHV charges'!$A:$O,11,FALSE)=0,"",VLOOKUP($A133,'Annex 2 Designated EHV charges'!$A:$O,11,FALSE)),"")</f>
        <v/>
      </c>
    </row>
    <row r="134" spans="1:8" ht="12.75" customHeight="1" x14ac:dyDescent="0.2">
      <c r="A134" s="190" t="str" cm="1">
        <f t="array" ref="A134">IFERROR(INDEX('Annex 2 Designated EHV charges'!$A$10:$A$200, MATCH(0, IF(ISBLANK('Annex 2 Designated EHV charges'!$A$10:$A$200),1, COUNTIF(A$4:$A133, 'Annex 2 Designated EHV charges'!$A$10:$A$200)), 0)),"")</f>
        <v/>
      </c>
      <c r="B134" s="190" t="str">
        <f>IF($A134="","",VLOOKUP($A134,'Annex 2 Designated EHV charges'!$A:$O,2,0))</f>
        <v/>
      </c>
      <c r="C134" s="189" t="str">
        <f>IF($A134="","",VLOOKUP($A134,'Annex 2 Designated EHV charges'!$A:$O,3,0))</f>
        <v/>
      </c>
      <c r="D134" s="190" t="str">
        <f>IF($A134="","",VLOOKUP($A134,'Annex 2 Designated EHV charges'!$A:$O,7,0))</f>
        <v/>
      </c>
      <c r="E134" s="192" t="str">
        <f>IFERROR(IF(VLOOKUP($A134,'Annex 2 Designated EHV charges'!$A:$O,8,FALSE)=0,"",VLOOKUP($A134,'Annex 2 Designated EHV charges'!$A:$O,8,FALSE)),"")</f>
        <v/>
      </c>
      <c r="F134" s="193" t="str">
        <f>IFERROR(IF(VLOOKUP($A134,'Annex 2 Designated EHV charges'!$A:$O,9,FALSE)=0,"",VLOOKUP($A134,'Annex 2 Designated EHV charges'!$A:$O,9,FALSE)),"")</f>
        <v/>
      </c>
      <c r="G134" s="194" t="str">
        <f>IFERROR(IF(VLOOKUP($A134,'Annex 2 Designated EHV charges'!$A:$O,10,FALSE)=0,"",VLOOKUP($A134,'Annex 2 Designated EHV charges'!$A:$O,10,FALSE)),"")</f>
        <v/>
      </c>
      <c r="H134" s="194" t="str">
        <f>IFERROR(IF(VLOOKUP($A134,'Annex 2 Designated EHV charges'!$A:$O,11,FALSE)=0,"",VLOOKUP($A134,'Annex 2 Designated EHV charges'!$A:$O,11,FALSE)),"")</f>
        <v/>
      </c>
    </row>
    <row r="135" spans="1:8" ht="12.75" customHeight="1" x14ac:dyDescent="0.2">
      <c r="A135" s="190" t="str" cm="1">
        <f t="array" ref="A135">IFERROR(INDEX('Annex 2 Designated EHV charges'!$A$10:$A$200, MATCH(0, IF(ISBLANK('Annex 2 Designated EHV charges'!$A$10:$A$200),1, COUNTIF(A$4:$A134, 'Annex 2 Designated EHV charges'!$A$10:$A$200)), 0)),"")</f>
        <v/>
      </c>
      <c r="B135" s="190" t="str">
        <f>IF($A135="","",VLOOKUP($A135,'Annex 2 Designated EHV charges'!$A:$O,2,0))</f>
        <v/>
      </c>
      <c r="C135" s="189" t="str">
        <f>IF($A135="","",VLOOKUP($A135,'Annex 2 Designated EHV charges'!$A:$O,3,0))</f>
        <v/>
      </c>
      <c r="D135" s="190" t="str">
        <f>IF($A135="","",VLOOKUP($A135,'Annex 2 Designated EHV charges'!$A:$O,7,0))</f>
        <v/>
      </c>
      <c r="E135" s="192" t="str">
        <f>IFERROR(IF(VLOOKUP($A135,'Annex 2 Designated EHV charges'!$A:$O,8,FALSE)=0,"",VLOOKUP($A135,'Annex 2 Designated EHV charges'!$A:$O,8,FALSE)),"")</f>
        <v/>
      </c>
      <c r="F135" s="193" t="str">
        <f>IFERROR(IF(VLOOKUP($A135,'Annex 2 Designated EHV charges'!$A:$O,9,FALSE)=0,"",VLOOKUP($A135,'Annex 2 Designated EHV charges'!$A:$O,9,FALSE)),"")</f>
        <v/>
      </c>
      <c r="G135" s="194" t="str">
        <f>IFERROR(IF(VLOOKUP($A135,'Annex 2 Designated EHV charges'!$A:$O,10,FALSE)=0,"",VLOOKUP($A135,'Annex 2 Designated EHV charges'!$A:$O,10,FALSE)),"")</f>
        <v/>
      </c>
      <c r="H135" s="194" t="str">
        <f>IFERROR(IF(VLOOKUP($A135,'Annex 2 Designated EHV charges'!$A:$O,11,FALSE)=0,"",VLOOKUP($A135,'Annex 2 Designated EHV charges'!$A:$O,11,FALSE)),"")</f>
        <v/>
      </c>
    </row>
    <row r="136" spans="1:8" ht="12.75" customHeight="1" x14ac:dyDescent="0.2">
      <c r="A136" s="190" t="str" cm="1">
        <f t="array" ref="A136">IFERROR(INDEX('Annex 2 Designated EHV charges'!$A$10:$A$200, MATCH(0, IF(ISBLANK('Annex 2 Designated EHV charges'!$A$10:$A$200),1, COUNTIF(A$4:$A135, 'Annex 2 Designated EHV charges'!$A$10:$A$200)), 0)),"")</f>
        <v/>
      </c>
      <c r="B136" s="190" t="str">
        <f>IF($A136="","",VLOOKUP($A136,'Annex 2 Designated EHV charges'!$A:$O,2,0))</f>
        <v/>
      </c>
      <c r="C136" s="189" t="str">
        <f>IF($A136="","",VLOOKUP($A136,'Annex 2 Designated EHV charges'!$A:$O,3,0))</f>
        <v/>
      </c>
      <c r="D136" s="190" t="str">
        <f>IF($A136="","",VLOOKUP($A136,'Annex 2 Designated EHV charges'!$A:$O,7,0))</f>
        <v/>
      </c>
      <c r="E136" s="192" t="str">
        <f>IFERROR(IF(VLOOKUP($A136,'Annex 2 Designated EHV charges'!$A:$O,8,FALSE)=0,"",VLOOKUP($A136,'Annex 2 Designated EHV charges'!$A:$O,8,FALSE)),"")</f>
        <v/>
      </c>
      <c r="F136" s="193" t="str">
        <f>IFERROR(IF(VLOOKUP($A136,'Annex 2 Designated EHV charges'!$A:$O,9,FALSE)=0,"",VLOOKUP($A136,'Annex 2 Designated EHV charges'!$A:$O,9,FALSE)),"")</f>
        <v/>
      </c>
      <c r="G136" s="194" t="str">
        <f>IFERROR(IF(VLOOKUP($A136,'Annex 2 Designated EHV charges'!$A:$O,10,FALSE)=0,"",VLOOKUP($A136,'Annex 2 Designated EHV charges'!$A:$O,10,FALSE)),"")</f>
        <v/>
      </c>
      <c r="H136" s="194" t="str">
        <f>IFERROR(IF(VLOOKUP($A136,'Annex 2 Designated EHV charges'!$A:$O,11,FALSE)=0,"",VLOOKUP($A136,'Annex 2 Designated EHV charges'!$A:$O,11,FALSE)),"")</f>
        <v/>
      </c>
    </row>
    <row r="137" spans="1:8" ht="12.75" customHeight="1" x14ac:dyDescent="0.2">
      <c r="A137" s="190" t="str" cm="1">
        <f t="array" ref="A137">IFERROR(INDEX('Annex 2 Designated EHV charges'!$A$10:$A$200, MATCH(0, IF(ISBLANK('Annex 2 Designated EHV charges'!$A$10:$A$200),1, COUNTIF(A$4:$A136, 'Annex 2 Designated EHV charges'!$A$10:$A$200)), 0)),"")</f>
        <v/>
      </c>
      <c r="B137" s="190" t="str">
        <f>IF($A137="","",VLOOKUP($A137,'Annex 2 Designated EHV charges'!$A:$O,2,0))</f>
        <v/>
      </c>
      <c r="C137" s="189" t="str">
        <f>IF($A137="","",VLOOKUP($A137,'Annex 2 Designated EHV charges'!$A:$O,3,0))</f>
        <v/>
      </c>
      <c r="D137" s="190" t="str">
        <f>IF($A137="","",VLOOKUP($A137,'Annex 2 Designated EHV charges'!$A:$O,7,0))</f>
        <v/>
      </c>
      <c r="E137" s="192" t="str">
        <f>IFERROR(IF(VLOOKUP($A137,'Annex 2 Designated EHV charges'!$A:$O,8,FALSE)=0,"",VLOOKUP($A137,'Annex 2 Designated EHV charges'!$A:$O,8,FALSE)),"")</f>
        <v/>
      </c>
      <c r="F137" s="193" t="str">
        <f>IFERROR(IF(VLOOKUP($A137,'Annex 2 Designated EHV charges'!$A:$O,9,FALSE)=0,"",VLOOKUP($A137,'Annex 2 Designated EHV charges'!$A:$O,9,FALSE)),"")</f>
        <v/>
      </c>
      <c r="G137" s="194" t="str">
        <f>IFERROR(IF(VLOOKUP($A137,'Annex 2 Designated EHV charges'!$A:$O,10,FALSE)=0,"",VLOOKUP($A137,'Annex 2 Designated EHV charges'!$A:$O,10,FALSE)),"")</f>
        <v/>
      </c>
      <c r="H137" s="194" t="str">
        <f>IFERROR(IF(VLOOKUP($A137,'Annex 2 Designated EHV charges'!$A:$O,11,FALSE)=0,"",VLOOKUP($A137,'Annex 2 Designated EHV charges'!$A:$O,11,FALSE)),"")</f>
        <v/>
      </c>
    </row>
    <row r="138" spans="1:8" ht="12.75" customHeight="1" x14ac:dyDescent="0.2">
      <c r="A138" s="190" t="str" cm="1">
        <f t="array" ref="A138">IFERROR(INDEX('Annex 2 Designated EHV charges'!$A$10:$A$200, MATCH(0, IF(ISBLANK('Annex 2 Designated EHV charges'!$A$10:$A$200),1, COUNTIF(A$4:$A137, 'Annex 2 Designated EHV charges'!$A$10:$A$200)), 0)),"")</f>
        <v/>
      </c>
      <c r="B138" s="190" t="str">
        <f>IF($A138="","",VLOOKUP($A138,'Annex 2 Designated EHV charges'!$A:$O,2,0))</f>
        <v/>
      </c>
      <c r="C138" s="189" t="str">
        <f>IF($A138="","",VLOOKUP($A138,'Annex 2 Designated EHV charges'!$A:$O,3,0))</f>
        <v/>
      </c>
      <c r="D138" s="190" t="str">
        <f>IF($A138="","",VLOOKUP($A138,'Annex 2 Designated EHV charges'!$A:$O,7,0))</f>
        <v/>
      </c>
      <c r="E138" s="192" t="str">
        <f>IFERROR(IF(VLOOKUP($A138,'Annex 2 Designated EHV charges'!$A:$O,8,FALSE)=0,"",VLOOKUP($A138,'Annex 2 Designated EHV charges'!$A:$O,8,FALSE)),"")</f>
        <v/>
      </c>
      <c r="F138" s="193" t="str">
        <f>IFERROR(IF(VLOOKUP($A138,'Annex 2 Designated EHV charges'!$A:$O,9,FALSE)=0,"",VLOOKUP($A138,'Annex 2 Designated EHV charges'!$A:$O,9,FALSE)),"")</f>
        <v/>
      </c>
      <c r="G138" s="194" t="str">
        <f>IFERROR(IF(VLOOKUP($A138,'Annex 2 Designated EHV charges'!$A:$O,10,FALSE)=0,"",VLOOKUP($A138,'Annex 2 Designated EHV charges'!$A:$O,10,FALSE)),"")</f>
        <v/>
      </c>
      <c r="H138" s="194" t="str">
        <f>IFERROR(IF(VLOOKUP($A138,'Annex 2 Designated EHV charges'!$A:$O,11,FALSE)=0,"",VLOOKUP($A138,'Annex 2 Designated EHV charges'!$A:$O,11,FALSE)),"")</f>
        <v/>
      </c>
    </row>
    <row r="139" spans="1:8" ht="12.75" customHeight="1" x14ac:dyDescent="0.2">
      <c r="A139" s="190" t="str" cm="1">
        <f t="array" ref="A139">IFERROR(INDEX('Annex 2 Designated EHV charges'!$A$10:$A$200, MATCH(0, IF(ISBLANK('Annex 2 Designated EHV charges'!$A$10:$A$200),1, COUNTIF(A$4:$A138, 'Annex 2 Designated EHV charges'!$A$10:$A$200)), 0)),"")</f>
        <v/>
      </c>
      <c r="B139" s="190" t="str">
        <f>IF($A139="","",VLOOKUP($A139,'Annex 2 Designated EHV charges'!$A:$O,2,0))</f>
        <v/>
      </c>
      <c r="C139" s="189" t="str">
        <f>IF($A139="","",VLOOKUP($A139,'Annex 2 Designated EHV charges'!$A:$O,3,0))</f>
        <v/>
      </c>
      <c r="D139" s="190" t="str">
        <f>IF($A139="","",VLOOKUP($A139,'Annex 2 Designated EHV charges'!$A:$O,7,0))</f>
        <v/>
      </c>
      <c r="E139" s="192" t="str">
        <f>IFERROR(IF(VLOOKUP($A139,'Annex 2 Designated EHV charges'!$A:$O,8,FALSE)=0,"",VLOOKUP($A139,'Annex 2 Designated EHV charges'!$A:$O,8,FALSE)),"")</f>
        <v/>
      </c>
      <c r="F139" s="193" t="str">
        <f>IFERROR(IF(VLOOKUP($A139,'Annex 2 Designated EHV charges'!$A:$O,9,FALSE)=0,"",VLOOKUP($A139,'Annex 2 Designated EHV charges'!$A:$O,9,FALSE)),"")</f>
        <v/>
      </c>
      <c r="G139" s="194" t="str">
        <f>IFERROR(IF(VLOOKUP($A139,'Annex 2 Designated EHV charges'!$A:$O,10,FALSE)=0,"",VLOOKUP($A139,'Annex 2 Designated EHV charges'!$A:$O,10,FALSE)),"")</f>
        <v/>
      </c>
      <c r="H139" s="194" t="str">
        <f>IFERROR(IF(VLOOKUP($A139,'Annex 2 Designated EHV charges'!$A:$O,11,FALSE)=0,"",VLOOKUP($A139,'Annex 2 Designated EHV charges'!$A:$O,11,FALSE)),"")</f>
        <v/>
      </c>
    </row>
    <row r="140" spans="1:8" ht="12.75" customHeight="1" x14ac:dyDescent="0.2">
      <c r="A140" s="190" t="str" cm="1">
        <f t="array" ref="A140">IFERROR(INDEX('Annex 2 Designated EHV charges'!$A$10:$A$200, MATCH(0, IF(ISBLANK('Annex 2 Designated EHV charges'!$A$10:$A$200),1, COUNTIF(A$4:$A139, 'Annex 2 Designated EHV charges'!$A$10:$A$200)), 0)),"")</f>
        <v/>
      </c>
      <c r="B140" s="190" t="str">
        <f>IF($A140="","",VLOOKUP($A140,'Annex 2 Designated EHV charges'!$A:$O,2,0))</f>
        <v/>
      </c>
      <c r="C140" s="189" t="str">
        <f>IF($A140="","",VLOOKUP($A140,'Annex 2 Designated EHV charges'!$A:$O,3,0))</f>
        <v/>
      </c>
      <c r="D140" s="190" t="str">
        <f>IF($A140="","",VLOOKUP($A140,'Annex 2 Designated EHV charges'!$A:$O,7,0))</f>
        <v/>
      </c>
      <c r="E140" s="192" t="str">
        <f>IFERROR(IF(VLOOKUP($A140,'Annex 2 Designated EHV charges'!$A:$O,8,FALSE)=0,"",VLOOKUP($A140,'Annex 2 Designated EHV charges'!$A:$O,8,FALSE)),"")</f>
        <v/>
      </c>
      <c r="F140" s="193" t="str">
        <f>IFERROR(IF(VLOOKUP($A140,'Annex 2 Designated EHV charges'!$A:$O,9,FALSE)=0,"",VLOOKUP($A140,'Annex 2 Designated EHV charges'!$A:$O,9,FALSE)),"")</f>
        <v/>
      </c>
      <c r="G140" s="194" t="str">
        <f>IFERROR(IF(VLOOKUP($A140,'Annex 2 Designated EHV charges'!$A:$O,10,FALSE)=0,"",VLOOKUP($A140,'Annex 2 Designated EHV charges'!$A:$O,10,FALSE)),"")</f>
        <v/>
      </c>
      <c r="H140" s="194" t="str">
        <f>IFERROR(IF(VLOOKUP($A140,'Annex 2 Designated EHV charges'!$A:$O,11,FALSE)=0,"",VLOOKUP($A140,'Annex 2 Designated EHV charges'!$A:$O,11,FALSE)),"")</f>
        <v/>
      </c>
    </row>
    <row r="141" spans="1:8" ht="12.75" customHeight="1" x14ac:dyDescent="0.2">
      <c r="A141" s="190" t="str" cm="1">
        <f t="array" ref="A141">IFERROR(INDEX('Annex 2 Designated EHV charges'!$A$10:$A$200, MATCH(0, IF(ISBLANK('Annex 2 Designated EHV charges'!$A$10:$A$200),1, COUNTIF(A$4:$A140, 'Annex 2 Designated EHV charges'!$A$10:$A$200)), 0)),"")</f>
        <v/>
      </c>
      <c r="B141" s="190" t="str">
        <f>IF($A141="","",VLOOKUP($A141,'Annex 2 Designated EHV charges'!$A:$O,2,0))</f>
        <v/>
      </c>
      <c r="C141" s="189" t="str">
        <f>IF($A141="","",VLOOKUP($A141,'Annex 2 Designated EHV charges'!$A:$O,3,0))</f>
        <v/>
      </c>
      <c r="D141" s="190" t="str">
        <f>IF($A141="","",VLOOKUP($A141,'Annex 2 Designated EHV charges'!$A:$O,7,0))</f>
        <v/>
      </c>
      <c r="E141" s="192" t="str">
        <f>IFERROR(IF(VLOOKUP($A141,'Annex 2 Designated EHV charges'!$A:$O,8,FALSE)=0,"",VLOOKUP($A141,'Annex 2 Designated EHV charges'!$A:$O,8,FALSE)),"")</f>
        <v/>
      </c>
      <c r="F141" s="193" t="str">
        <f>IFERROR(IF(VLOOKUP($A141,'Annex 2 Designated EHV charges'!$A:$O,9,FALSE)=0,"",VLOOKUP($A141,'Annex 2 Designated EHV charges'!$A:$O,9,FALSE)),"")</f>
        <v/>
      </c>
      <c r="G141" s="194" t="str">
        <f>IFERROR(IF(VLOOKUP($A141,'Annex 2 Designated EHV charges'!$A:$O,10,FALSE)=0,"",VLOOKUP($A141,'Annex 2 Designated EHV charges'!$A:$O,10,FALSE)),"")</f>
        <v/>
      </c>
      <c r="H141" s="194" t="str">
        <f>IFERROR(IF(VLOOKUP($A141,'Annex 2 Designated EHV charges'!$A:$O,11,FALSE)=0,"",VLOOKUP($A141,'Annex 2 Designated EHV charges'!$A:$O,11,FALSE)),"")</f>
        <v/>
      </c>
    </row>
    <row r="142" spans="1:8" ht="12.75" customHeight="1" x14ac:dyDescent="0.2">
      <c r="A142" s="190" t="str" cm="1">
        <f t="array" ref="A142">IFERROR(INDEX('Annex 2 Designated EHV charges'!$A$10:$A$200, MATCH(0, IF(ISBLANK('Annex 2 Designated EHV charges'!$A$10:$A$200),1, COUNTIF(A$4:$A141, 'Annex 2 Designated EHV charges'!$A$10:$A$200)), 0)),"")</f>
        <v/>
      </c>
      <c r="B142" s="190" t="str">
        <f>IF($A142="","",VLOOKUP($A142,'Annex 2 Designated EHV charges'!$A:$O,2,0))</f>
        <v/>
      </c>
      <c r="C142" s="189" t="str">
        <f>IF($A142="","",VLOOKUP($A142,'Annex 2 Designated EHV charges'!$A:$O,3,0))</f>
        <v/>
      </c>
      <c r="D142" s="190" t="str">
        <f>IF($A142="","",VLOOKUP($A142,'Annex 2 Designated EHV charges'!$A:$O,7,0))</f>
        <v/>
      </c>
      <c r="E142" s="192" t="str">
        <f>IFERROR(IF(VLOOKUP($A142,'Annex 2 Designated EHV charges'!$A:$O,8,FALSE)=0,"",VLOOKUP($A142,'Annex 2 Designated EHV charges'!$A:$O,8,FALSE)),"")</f>
        <v/>
      </c>
      <c r="F142" s="193" t="str">
        <f>IFERROR(IF(VLOOKUP($A142,'Annex 2 Designated EHV charges'!$A:$O,9,FALSE)=0,"",VLOOKUP($A142,'Annex 2 Designated EHV charges'!$A:$O,9,FALSE)),"")</f>
        <v/>
      </c>
      <c r="G142" s="194" t="str">
        <f>IFERROR(IF(VLOOKUP($A142,'Annex 2 Designated EHV charges'!$A:$O,10,FALSE)=0,"",VLOOKUP($A142,'Annex 2 Designated EHV charges'!$A:$O,10,FALSE)),"")</f>
        <v/>
      </c>
      <c r="H142" s="194" t="str">
        <f>IFERROR(IF(VLOOKUP($A142,'Annex 2 Designated EHV charges'!$A:$O,11,FALSE)=0,"",VLOOKUP($A142,'Annex 2 Designated EHV charges'!$A:$O,11,FALSE)),"")</f>
        <v/>
      </c>
    </row>
    <row r="143" spans="1:8" ht="12.75" customHeight="1" x14ac:dyDescent="0.2">
      <c r="A143" s="190" t="str" cm="1">
        <f t="array" ref="A143">IFERROR(INDEX('Annex 2 Designated EHV charges'!$A$10:$A$200, MATCH(0, IF(ISBLANK('Annex 2 Designated EHV charges'!$A$10:$A$200),1, COUNTIF(A$4:$A142, 'Annex 2 Designated EHV charges'!$A$10:$A$200)), 0)),"")</f>
        <v/>
      </c>
      <c r="B143" s="190" t="str">
        <f>IF($A143="","",VLOOKUP($A143,'Annex 2 Designated EHV charges'!$A:$O,2,0))</f>
        <v/>
      </c>
      <c r="C143" s="189" t="str">
        <f>IF($A143="","",VLOOKUP($A143,'Annex 2 Designated EHV charges'!$A:$O,3,0))</f>
        <v/>
      </c>
      <c r="D143" s="190" t="str">
        <f>IF($A143="","",VLOOKUP($A143,'Annex 2 Designated EHV charges'!$A:$O,7,0))</f>
        <v/>
      </c>
      <c r="E143" s="192" t="str">
        <f>IFERROR(IF(VLOOKUP($A143,'Annex 2 Designated EHV charges'!$A:$O,8,FALSE)=0,"",VLOOKUP($A143,'Annex 2 Designated EHV charges'!$A:$O,8,FALSE)),"")</f>
        <v/>
      </c>
      <c r="F143" s="193" t="str">
        <f>IFERROR(IF(VLOOKUP($A143,'Annex 2 Designated EHV charges'!$A:$O,9,FALSE)=0,"",VLOOKUP($A143,'Annex 2 Designated EHV charges'!$A:$O,9,FALSE)),"")</f>
        <v/>
      </c>
      <c r="G143" s="194" t="str">
        <f>IFERROR(IF(VLOOKUP($A143,'Annex 2 Designated EHV charges'!$A:$O,10,FALSE)=0,"",VLOOKUP($A143,'Annex 2 Designated EHV charges'!$A:$O,10,FALSE)),"")</f>
        <v/>
      </c>
      <c r="H143" s="194" t="str">
        <f>IFERROR(IF(VLOOKUP($A143,'Annex 2 Designated EHV charges'!$A:$O,11,FALSE)=0,"",VLOOKUP($A143,'Annex 2 Designated EHV charges'!$A:$O,11,FALSE)),"")</f>
        <v/>
      </c>
    </row>
    <row r="144" spans="1:8" x14ac:dyDescent="0.2">
      <c r="A144" s="190" t="str" cm="1">
        <f t="array" ref="A144">IFERROR(INDEX('Annex 2 Designated EHV charges'!$A$10:$A$200, MATCH(0, IF(ISBLANK('Annex 2 Designated EHV charges'!$A$10:$A$200),1, COUNTIF(A$4:$A143, 'Annex 2 Designated EHV charges'!$A$10:$A$200)), 0)),"")</f>
        <v/>
      </c>
      <c r="B144" s="190" t="str">
        <f>IF($A144="","",VLOOKUP($A144,'Annex 2 Designated EHV charges'!$A:$O,2,0))</f>
        <v/>
      </c>
      <c r="C144" s="189" t="str">
        <f>IF($A144="","",VLOOKUP($A144,'Annex 2 Designated EHV charges'!$A:$O,3,0))</f>
        <v/>
      </c>
      <c r="D144" s="190" t="str">
        <f>IF($A144="","",VLOOKUP($A144,'Annex 2 Designated EHV charges'!$A:$O,7,0))</f>
        <v/>
      </c>
      <c r="E144" s="192" t="str">
        <f>IFERROR(IF(VLOOKUP($A144,'Annex 2 Designated EHV charges'!$A:$O,8,FALSE)=0,"",VLOOKUP($A144,'Annex 2 Designated EHV charges'!$A:$O,8,FALSE)),"")</f>
        <v/>
      </c>
      <c r="F144" s="193" t="str">
        <f>IFERROR(IF(VLOOKUP($A144,'Annex 2 Designated EHV charges'!$A:$O,9,FALSE)=0,"",VLOOKUP($A144,'Annex 2 Designated EHV charges'!$A:$O,9,FALSE)),"")</f>
        <v/>
      </c>
      <c r="G144" s="194" t="str">
        <f>IFERROR(IF(VLOOKUP($A144,'Annex 2 Designated EHV charges'!$A:$O,10,FALSE)=0,"",VLOOKUP($A144,'Annex 2 Designated EHV charges'!$A:$O,10,FALSE)),"")</f>
        <v/>
      </c>
      <c r="H144" s="194" t="str">
        <f>IFERROR(IF(VLOOKUP($A144,'Annex 2 Designated EHV charges'!$A:$O,11,FALSE)=0,"",VLOOKUP($A144,'Annex 2 Designated EHV charges'!$A:$O,11,FALSE)),"")</f>
        <v/>
      </c>
    </row>
    <row r="145" spans="1:8" x14ac:dyDescent="0.2">
      <c r="A145" s="190" t="str" cm="1">
        <f t="array" ref="A145">IFERROR(INDEX('Annex 2 Designated EHV charges'!$A$10:$A$200, MATCH(0, IF(ISBLANK('Annex 2 Designated EHV charges'!$A$10:$A$200),1, COUNTIF(A$4:$A144, 'Annex 2 Designated EHV charges'!$A$10:$A$200)), 0)),"")</f>
        <v/>
      </c>
      <c r="B145" s="190" t="str">
        <f>IF($A145="","",VLOOKUP($A145,'Annex 2 Designated EHV charges'!$A:$O,2,0))</f>
        <v/>
      </c>
      <c r="C145" s="189" t="str">
        <f>IF($A145="","",VLOOKUP($A145,'Annex 2 Designated EHV charges'!$A:$O,3,0))</f>
        <v/>
      </c>
      <c r="D145" s="190" t="str">
        <f>IF($A145="","",VLOOKUP($A145,'Annex 2 Designated EHV charges'!$A:$O,7,0))</f>
        <v/>
      </c>
      <c r="E145" s="192" t="str">
        <f>IFERROR(IF(VLOOKUP($A145,'Annex 2 Designated EHV charges'!$A:$O,8,FALSE)=0,"",VLOOKUP($A145,'Annex 2 Designated EHV charges'!$A:$O,8,FALSE)),"")</f>
        <v/>
      </c>
      <c r="F145" s="193" t="str">
        <f>IFERROR(IF(VLOOKUP($A145,'Annex 2 Designated EHV charges'!$A:$O,9,FALSE)=0,"",VLOOKUP($A145,'Annex 2 Designated EHV charges'!$A:$O,9,FALSE)),"")</f>
        <v/>
      </c>
      <c r="G145" s="194" t="str">
        <f>IFERROR(IF(VLOOKUP($A145,'Annex 2 Designated EHV charges'!$A:$O,10,FALSE)=0,"",VLOOKUP($A145,'Annex 2 Designated EHV charges'!$A:$O,10,FALSE)),"")</f>
        <v/>
      </c>
      <c r="H145" s="194" t="str">
        <f>IFERROR(IF(VLOOKUP($A145,'Annex 2 Designated EHV charges'!$A:$O,11,FALSE)=0,"",VLOOKUP($A145,'Annex 2 Designated EHV charges'!$A:$O,11,FALSE)),"")</f>
        <v/>
      </c>
    </row>
    <row r="146" spans="1:8" x14ac:dyDescent="0.2">
      <c r="A146" s="190" t="str" cm="1">
        <f t="array" ref="A146">IFERROR(INDEX('Annex 2 Designated EHV charges'!$A$10:$A$200, MATCH(0, IF(ISBLANK('Annex 2 Designated EHV charges'!$A$10:$A$200),1, COUNTIF(A$4:$A145, 'Annex 2 Designated EHV charges'!$A$10:$A$200)), 0)),"")</f>
        <v/>
      </c>
      <c r="B146" s="190" t="str">
        <f>IF($A146="","",VLOOKUP($A146,'Annex 2 Designated EHV charges'!$A:$O,2,0))</f>
        <v/>
      </c>
      <c r="C146" s="189" t="str">
        <f>IF($A146="","",VLOOKUP($A146,'Annex 2 Designated EHV charges'!$A:$O,3,0))</f>
        <v/>
      </c>
      <c r="D146" s="190" t="str">
        <f>IF($A146="","",VLOOKUP($A146,'Annex 2 Designated EHV charges'!$A:$O,7,0))</f>
        <v/>
      </c>
      <c r="E146" s="192" t="str">
        <f>IFERROR(IF(VLOOKUP($A146,'Annex 2 Designated EHV charges'!$A:$O,8,FALSE)=0,"",VLOOKUP($A146,'Annex 2 Designated EHV charges'!$A:$O,8,FALSE)),"")</f>
        <v/>
      </c>
      <c r="F146" s="193" t="str">
        <f>IFERROR(IF(VLOOKUP($A146,'Annex 2 Designated EHV charges'!$A:$O,9,FALSE)=0,"",VLOOKUP($A146,'Annex 2 Designated EHV charges'!$A:$O,9,FALSE)),"")</f>
        <v/>
      </c>
      <c r="G146" s="194" t="str">
        <f>IFERROR(IF(VLOOKUP($A146,'Annex 2 Designated EHV charges'!$A:$O,10,FALSE)=0,"",VLOOKUP($A146,'Annex 2 Designated EHV charges'!$A:$O,10,FALSE)),"")</f>
        <v/>
      </c>
      <c r="H146" s="194" t="str">
        <f>IFERROR(IF(VLOOKUP($A146,'Annex 2 Designated EHV charges'!$A:$O,11,FALSE)=0,"",VLOOKUP($A146,'Annex 2 Designated EHV charges'!$A:$O,11,FALSE)),"")</f>
        <v/>
      </c>
    </row>
    <row r="147" spans="1:8" x14ac:dyDescent="0.2">
      <c r="A147" s="190" t="str" cm="1">
        <f t="array" ref="A147">IFERROR(INDEX('Annex 2 Designated EHV charges'!$A$10:$A$200, MATCH(0, IF(ISBLANK('Annex 2 Designated EHV charges'!$A$10:$A$200),1, COUNTIF(A$4:$A146, 'Annex 2 Designated EHV charges'!$A$10:$A$200)), 0)),"")</f>
        <v/>
      </c>
      <c r="B147" s="190" t="str">
        <f>IF($A147="","",VLOOKUP($A147,'Annex 2 Designated EHV charges'!$A:$O,2,0))</f>
        <v/>
      </c>
      <c r="C147" s="189" t="str">
        <f>IF($A147="","",VLOOKUP($A147,'Annex 2 Designated EHV charges'!$A:$O,3,0))</f>
        <v/>
      </c>
      <c r="D147" s="190" t="str">
        <f>IF($A147="","",VLOOKUP($A147,'Annex 2 Designated EHV charges'!$A:$O,7,0))</f>
        <v/>
      </c>
      <c r="E147" s="192" t="str">
        <f>IFERROR(IF(VLOOKUP($A147,'Annex 2 Designated EHV charges'!$A:$O,8,FALSE)=0,"",VLOOKUP($A147,'Annex 2 Designated EHV charges'!$A:$O,8,FALSE)),"")</f>
        <v/>
      </c>
      <c r="F147" s="193" t="str">
        <f>IFERROR(IF(VLOOKUP($A147,'Annex 2 Designated EHV charges'!$A:$O,9,FALSE)=0,"",VLOOKUP($A147,'Annex 2 Designated EHV charges'!$A:$O,9,FALSE)),"")</f>
        <v/>
      </c>
      <c r="G147" s="194" t="str">
        <f>IFERROR(IF(VLOOKUP($A147,'Annex 2 Designated EHV charges'!$A:$O,10,FALSE)=0,"",VLOOKUP($A147,'Annex 2 Designated EHV charges'!$A:$O,10,FALSE)),"")</f>
        <v/>
      </c>
      <c r="H147" s="194" t="str">
        <f>IFERROR(IF(VLOOKUP($A147,'Annex 2 Designated EHV charges'!$A:$O,11,FALSE)=0,"",VLOOKUP($A147,'Annex 2 Designated EHV charges'!$A:$O,11,FALSE)),"")</f>
        <v/>
      </c>
    </row>
    <row r="148" spans="1:8" x14ac:dyDescent="0.2">
      <c r="A148" s="190" t="str" cm="1">
        <f t="array" ref="A148">IFERROR(INDEX('Annex 2 Designated EHV charges'!$A$10:$A$200, MATCH(0, IF(ISBLANK('Annex 2 Designated EHV charges'!$A$10:$A$200),1, COUNTIF(A$4:$A147, 'Annex 2 Designated EHV charges'!$A$10:$A$200)), 0)),"")</f>
        <v/>
      </c>
      <c r="B148" s="190" t="str">
        <f>IF($A148="","",VLOOKUP($A148,'Annex 2 Designated EHV charges'!$A:$O,2,0))</f>
        <v/>
      </c>
      <c r="C148" s="189" t="str">
        <f>IF($A148="","",VLOOKUP($A148,'Annex 2 Designated EHV charges'!$A:$O,3,0))</f>
        <v/>
      </c>
      <c r="D148" s="190" t="str">
        <f>IF($A148="","",VLOOKUP($A148,'Annex 2 Designated EHV charges'!$A:$O,7,0))</f>
        <v/>
      </c>
      <c r="E148" s="192" t="str">
        <f>IFERROR(IF(VLOOKUP($A148,'Annex 2 Designated EHV charges'!$A:$O,8,FALSE)=0,"",VLOOKUP($A148,'Annex 2 Designated EHV charges'!$A:$O,8,FALSE)),"")</f>
        <v/>
      </c>
      <c r="F148" s="193" t="str">
        <f>IFERROR(IF(VLOOKUP($A148,'Annex 2 Designated EHV charges'!$A:$O,9,FALSE)=0,"",VLOOKUP($A148,'Annex 2 Designated EHV charges'!$A:$O,9,FALSE)),"")</f>
        <v/>
      </c>
      <c r="G148" s="194" t="str">
        <f>IFERROR(IF(VLOOKUP($A148,'Annex 2 Designated EHV charges'!$A:$O,10,FALSE)=0,"",VLOOKUP($A148,'Annex 2 Designated EHV charges'!$A:$O,10,FALSE)),"")</f>
        <v/>
      </c>
      <c r="H148" s="194" t="str">
        <f>IFERROR(IF(VLOOKUP($A148,'Annex 2 Designated EHV charges'!$A:$O,11,FALSE)=0,"",VLOOKUP($A148,'Annex 2 Designated EHV charges'!$A:$O,11,FALSE)),"")</f>
        <v/>
      </c>
    </row>
    <row r="149" spans="1:8" x14ac:dyDescent="0.2">
      <c r="A149" s="190" t="str" cm="1">
        <f t="array" ref="A149">IFERROR(INDEX('Annex 2 Designated EHV charges'!$A$10:$A$200, MATCH(0, IF(ISBLANK('Annex 2 Designated EHV charges'!$A$10:$A$200),1, COUNTIF(A$4:$A148, 'Annex 2 Designated EHV charges'!$A$10:$A$200)), 0)),"")</f>
        <v/>
      </c>
      <c r="B149" s="190" t="str">
        <f>IF($A149="","",VLOOKUP($A149,'Annex 2 Designated EHV charges'!$A:$O,2,0))</f>
        <v/>
      </c>
      <c r="C149" s="189" t="str">
        <f>IF($A149="","",VLOOKUP($A149,'Annex 2 Designated EHV charges'!$A:$O,3,0))</f>
        <v/>
      </c>
      <c r="D149" s="190" t="str">
        <f>IF($A149="","",VLOOKUP($A149,'Annex 2 Designated EHV charges'!$A:$O,7,0))</f>
        <v/>
      </c>
      <c r="E149" s="192" t="str">
        <f>IFERROR(IF(VLOOKUP($A149,'Annex 2 Designated EHV charges'!$A:$O,8,FALSE)=0,"",VLOOKUP($A149,'Annex 2 Designated EHV charges'!$A:$O,8,FALSE)),"")</f>
        <v/>
      </c>
      <c r="F149" s="193" t="str">
        <f>IFERROR(IF(VLOOKUP($A149,'Annex 2 Designated EHV charges'!$A:$O,9,FALSE)=0,"",VLOOKUP($A149,'Annex 2 Designated EHV charges'!$A:$O,9,FALSE)),"")</f>
        <v/>
      </c>
      <c r="G149" s="194" t="str">
        <f>IFERROR(IF(VLOOKUP($A149,'Annex 2 Designated EHV charges'!$A:$O,10,FALSE)=0,"",VLOOKUP($A149,'Annex 2 Designated EHV charges'!$A:$O,10,FALSE)),"")</f>
        <v/>
      </c>
      <c r="H149" s="194" t="str">
        <f>IFERROR(IF(VLOOKUP($A149,'Annex 2 Designated EHV charges'!$A:$O,11,FALSE)=0,"",VLOOKUP($A149,'Annex 2 Designated EHV charges'!$A:$O,11,FALSE)),"")</f>
        <v/>
      </c>
    </row>
    <row r="150" spans="1:8" x14ac:dyDescent="0.2">
      <c r="A150" s="190" t="str" cm="1">
        <f t="array" ref="A150">IFERROR(INDEX('Annex 2 Designated EHV charges'!$A$10:$A$200, MATCH(0, IF(ISBLANK('Annex 2 Designated EHV charges'!$A$10:$A$200),1, COUNTIF(A$4:$A149, 'Annex 2 Designated EHV charges'!$A$10:$A$200)), 0)),"")</f>
        <v/>
      </c>
      <c r="B150" s="190" t="str">
        <f>IF($A150="","",VLOOKUP($A150,'Annex 2 Designated EHV charges'!$A:$O,2,0))</f>
        <v/>
      </c>
      <c r="C150" s="189" t="str">
        <f>IF($A150="","",VLOOKUP($A150,'Annex 2 Designated EHV charges'!$A:$O,3,0))</f>
        <v/>
      </c>
      <c r="D150" s="190" t="str">
        <f>IF($A150="","",VLOOKUP($A150,'Annex 2 Designated EHV charges'!$A:$O,7,0))</f>
        <v/>
      </c>
      <c r="E150" s="192" t="str">
        <f>IFERROR(IF(VLOOKUP($A150,'Annex 2 Designated EHV charges'!$A:$O,8,FALSE)=0,"",VLOOKUP($A150,'Annex 2 Designated EHV charges'!$A:$O,8,FALSE)),"")</f>
        <v/>
      </c>
      <c r="F150" s="193" t="str">
        <f>IFERROR(IF(VLOOKUP($A150,'Annex 2 Designated EHV charges'!$A:$O,9,FALSE)=0,"",VLOOKUP($A150,'Annex 2 Designated EHV charges'!$A:$O,9,FALSE)),"")</f>
        <v/>
      </c>
      <c r="G150" s="194" t="str">
        <f>IFERROR(IF(VLOOKUP($A150,'Annex 2 Designated EHV charges'!$A:$O,10,FALSE)=0,"",VLOOKUP($A150,'Annex 2 Designated EHV charges'!$A:$O,10,FALSE)),"")</f>
        <v/>
      </c>
      <c r="H150" s="194" t="str">
        <f>IFERROR(IF(VLOOKUP($A150,'Annex 2 Designated EHV charges'!$A:$O,11,FALSE)=0,"",VLOOKUP($A150,'Annex 2 Designated EHV charges'!$A:$O,11,FALSE)),"")</f>
        <v/>
      </c>
    </row>
    <row r="151" spans="1:8" x14ac:dyDescent="0.2">
      <c r="A151" s="190" t="str" cm="1">
        <f t="array" ref="A151">IFERROR(INDEX('Annex 2 Designated EHV charges'!$A$10:$A$200, MATCH(0, IF(ISBLANK('Annex 2 Designated EHV charges'!$A$10:$A$200),1, COUNTIF(A$4:$A150, 'Annex 2 Designated EHV charges'!$A$10:$A$200)), 0)),"")</f>
        <v/>
      </c>
      <c r="B151" s="190" t="str">
        <f>IF($A151="","",VLOOKUP($A151,'Annex 2 Designated EHV charges'!$A:$O,2,0))</f>
        <v/>
      </c>
      <c r="C151" s="189" t="str">
        <f>IF($A151="","",VLOOKUP($A151,'Annex 2 Designated EHV charges'!$A:$O,3,0))</f>
        <v/>
      </c>
      <c r="D151" s="190" t="str">
        <f>IF($A151="","",VLOOKUP($A151,'Annex 2 Designated EHV charges'!$A:$O,7,0))</f>
        <v/>
      </c>
      <c r="E151" s="192" t="str">
        <f>IFERROR(IF(VLOOKUP($A151,'Annex 2 Designated EHV charges'!$A:$O,8,FALSE)=0,"",VLOOKUP($A151,'Annex 2 Designated EHV charges'!$A:$O,8,FALSE)),"")</f>
        <v/>
      </c>
      <c r="F151" s="193" t="str">
        <f>IFERROR(IF(VLOOKUP($A151,'Annex 2 Designated EHV charges'!$A:$O,9,FALSE)=0,"",VLOOKUP($A151,'Annex 2 Designated EHV charges'!$A:$O,9,FALSE)),"")</f>
        <v/>
      </c>
      <c r="G151" s="194" t="str">
        <f>IFERROR(IF(VLOOKUP($A151,'Annex 2 Designated EHV charges'!$A:$O,10,FALSE)=0,"",VLOOKUP($A151,'Annex 2 Designated EHV charges'!$A:$O,10,FALSE)),"")</f>
        <v/>
      </c>
      <c r="H151" s="194" t="str">
        <f>IFERROR(IF(VLOOKUP($A151,'Annex 2 Designated EHV charges'!$A:$O,11,FALSE)=0,"",VLOOKUP($A151,'Annex 2 Designated EHV charges'!$A:$O,11,FALSE)),"")</f>
        <v/>
      </c>
    </row>
    <row r="152" spans="1:8" x14ac:dyDescent="0.2">
      <c r="A152" s="190" t="str" cm="1">
        <f t="array" ref="A152">IFERROR(INDEX('Annex 2 Designated EHV charges'!$A$10:$A$200, MATCH(0, IF(ISBLANK('Annex 2 Designated EHV charges'!$A$10:$A$200),1, COUNTIF(A$4:$A151, 'Annex 2 Designated EHV charges'!$A$10:$A$200)), 0)),"")</f>
        <v/>
      </c>
      <c r="B152" s="190" t="str">
        <f>IF($A152="","",VLOOKUP($A152,'Annex 2 Designated EHV charges'!$A:$O,2,0))</f>
        <v/>
      </c>
      <c r="C152" s="189" t="str">
        <f>IF($A152="","",VLOOKUP($A152,'Annex 2 Designated EHV charges'!$A:$O,3,0))</f>
        <v/>
      </c>
      <c r="D152" s="190" t="str">
        <f>IF($A152="","",VLOOKUP($A152,'Annex 2 Designated EHV charges'!$A:$O,7,0))</f>
        <v/>
      </c>
      <c r="E152" s="192" t="str">
        <f>IFERROR(IF(VLOOKUP($A152,'Annex 2 Designated EHV charges'!$A:$O,8,FALSE)=0,"",VLOOKUP($A152,'Annex 2 Designated EHV charges'!$A:$O,8,FALSE)),"")</f>
        <v/>
      </c>
      <c r="F152" s="193" t="str">
        <f>IFERROR(IF(VLOOKUP($A152,'Annex 2 Designated EHV charges'!$A:$O,9,FALSE)=0,"",VLOOKUP($A152,'Annex 2 Designated EHV charges'!$A:$O,9,FALSE)),"")</f>
        <v/>
      </c>
      <c r="G152" s="194" t="str">
        <f>IFERROR(IF(VLOOKUP($A152,'Annex 2 Designated EHV charges'!$A:$O,10,FALSE)=0,"",VLOOKUP($A152,'Annex 2 Designated EHV charges'!$A:$O,10,FALSE)),"")</f>
        <v/>
      </c>
      <c r="H152" s="194" t="str">
        <f>IFERROR(IF(VLOOKUP($A152,'Annex 2 Designated EHV charges'!$A:$O,11,FALSE)=0,"",VLOOKUP($A152,'Annex 2 Designated EHV charges'!$A:$O,11,FALSE)),"")</f>
        <v/>
      </c>
    </row>
    <row r="153" spans="1:8" x14ac:dyDescent="0.2">
      <c r="A153" s="190" t="str" cm="1">
        <f t="array" ref="A153">IFERROR(INDEX('Annex 2 Designated EHV charges'!$A$10:$A$200, MATCH(0, IF(ISBLANK('Annex 2 Designated EHV charges'!$A$10:$A$200),1, COUNTIF(A$4:$A152, 'Annex 2 Designated EHV charges'!$A$10:$A$200)), 0)),"")</f>
        <v/>
      </c>
      <c r="B153" s="190" t="str">
        <f>IF($A153="","",VLOOKUP($A153,'Annex 2 Designated EHV charges'!$A:$O,2,0))</f>
        <v/>
      </c>
      <c r="C153" s="189" t="str">
        <f>IF($A153="","",VLOOKUP($A153,'Annex 2 Designated EHV charges'!$A:$O,3,0))</f>
        <v/>
      </c>
      <c r="D153" s="190" t="str">
        <f>IF($A153="","",VLOOKUP($A153,'Annex 2 Designated EHV charges'!$A:$O,7,0))</f>
        <v/>
      </c>
      <c r="E153" s="192" t="str">
        <f>IFERROR(IF(VLOOKUP($A153,'Annex 2 Designated EHV charges'!$A:$O,8,FALSE)=0,"",VLOOKUP($A153,'Annex 2 Designated EHV charges'!$A:$O,8,FALSE)),"")</f>
        <v/>
      </c>
      <c r="F153" s="193" t="str">
        <f>IFERROR(IF(VLOOKUP($A153,'Annex 2 Designated EHV charges'!$A:$O,9,FALSE)=0,"",VLOOKUP($A153,'Annex 2 Designated EHV charges'!$A:$O,9,FALSE)),"")</f>
        <v/>
      </c>
      <c r="G153" s="194" t="str">
        <f>IFERROR(IF(VLOOKUP($A153,'Annex 2 Designated EHV charges'!$A:$O,10,FALSE)=0,"",VLOOKUP($A153,'Annex 2 Designated EHV charges'!$A:$O,10,FALSE)),"")</f>
        <v/>
      </c>
      <c r="H153" s="194" t="str">
        <f>IFERROR(IF(VLOOKUP($A153,'Annex 2 Designated EHV charges'!$A:$O,11,FALSE)=0,"",VLOOKUP($A153,'Annex 2 Designated EHV charges'!$A:$O,11,FALSE)),"")</f>
        <v/>
      </c>
    </row>
    <row r="154" spans="1:8" x14ac:dyDescent="0.2">
      <c r="A154" s="190" t="str" cm="1">
        <f t="array" ref="A154">IFERROR(INDEX('Annex 2 Designated EHV charges'!$A$10:$A$200, MATCH(0, IF(ISBLANK('Annex 2 Designated EHV charges'!$A$10:$A$200),1, COUNTIF(A$4:$A153, 'Annex 2 Designated EHV charges'!$A$10:$A$200)), 0)),"")</f>
        <v/>
      </c>
      <c r="B154" s="190" t="str">
        <f>IF($A154="","",VLOOKUP($A154,'Annex 2 Designated EHV charges'!$A:$O,2,0))</f>
        <v/>
      </c>
      <c r="C154" s="189" t="str">
        <f>IF($A154="","",VLOOKUP($A154,'Annex 2 Designated EHV charges'!$A:$O,3,0))</f>
        <v/>
      </c>
      <c r="D154" s="190" t="str">
        <f>IF($A154="","",VLOOKUP($A154,'Annex 2 Designated EHV charges'!$A:$O,7,0))</f>
        <v/>
      </c>
      <c r="E154" s="192" t="str">
        <f>IFERROR(IF(VLOOKUP($A154,'Annex 2 Designated EHV charges'!$A:$O,8,FALSE)=0,"",VLOOKUP($A154,'Annex 2 Designated EHV charges'!$A:$O,8,FALSE)),"")</f>
        <v/>
      </c>
      <c r="F154" s="193" t="str">
        <f>IFERROR(IF(VLOOKUP($A154,'Annex 2 Designated EHV charges'!$A:$O,9,FALSE)=0,"",VLOOKUP($A154,'Annex 2 Designated EHV charges'!$A:$O,9,FALSE)),"")</f>
        <v/>
      </c>
      <c r="G154" s="194" t="str">
        <f>IFERROR(IF(VLOOKUP($A154,'Annex 2 Designated EHV charges'!$A:$O,10,FALSE)=0,"",VLOOKUP($A154,'Annex 2 Designated EHV charges'!$A:$O,10,FALSE)),"")</f>
        <v/>
      </c>
      <c r="H154" s="194" t="str">
        <f>IFERROR(IF(VLOOKUP($A154,'Annex 2 Designated EHV charges'!$A:$O,11,FALSE)=0,"",VLOOKUP($A154,'Annex 2 Designated EHV charges'!$A:$O,11,FALSE)),"")</f>
        <v/>
      </c>
    </row>
    <row r="155" spans="1:8" x14ac:dyDescent="0.2">
      <c r="A155" s="190" t="str" cm="1">
        <f t="array" ref="A155">IFERROR(INDEX('Annex 2 Designated EHV charges'!$A$10:$A$200, MATCH(0, IF(ISBLANK('Annex 2 Designated EHV charges'!$A$10:$A$200),1, COUNTIF(A$4:$A154, 'Annex 2 Designated EHV charges'!$A$10:$A$200)), 0)),"")</f>
        <v/>
      </c>
      <c r="B155" s="190" t="str">
        <f>IF($A155="","",VLOOKUP($A155,'Annex 2 Designated EHV charges'!$A:$O,2,0))</f>
        <v/>
      </c>
      <c r="C155" s="189" t="str">
        <f>IF($A155="","",VLOOKUP($A155,'Annex 2 Designated EHV charges'!$A:$O,3,0))</f>
        <v/>
      </c>
      <c r="D155" s="190" t="str">
        <f>IF($A155="","",VLOOKUP($A155,'Annex 2 Designated EHV charges'!$A:$O,7,0))</f>
        <v/>
      </c>
      <c r="E155" s="192" t="str">
        <f>IFERROR(IF(VLOOKUP($A155,'Annex 2 Designated EHV charges'!$A:$O,8,FALSE)=0,"",VLOOKUP($A155,'Annex 2 Designated EHV charges'!$A:$O,8,FALSE)),"")</f>
        <v/>
      </c>
      <c r="F155" s="193" t="str">
        <f>IFERROR(IF(VLOOKUP($A155,'Annex 2 Designated EHV charges'!$A:$O,9,FALSE)=0,"",VLOOKUP($A155,'Annex 2 Designated EHV charges'!$A:$O,9,FALSE)),"")</f>
        <v/>
      </c>
      <c r="G155" s="194" t="str">
        <f>IFERROR(IF(VLOOKUP($A155,'Annex 2 Designated EHV charges'!$A:$O,10,FALSE)=0,"",VLOOKUP($A155,'Annex 2 Designated EHV charges'!$A:$O,10,FALSE)),"")</f>
        <v/>
      </c>
      <c r="H155" s="194" t="str">
        <f>IFERROR(IF(VLOOKUP($A155,'Annex 2 Designated EHV charges'!$A:$O,11,FALSE)=0,"",VLOOKUP($A155,'Annex 2 Designated EHV charges'!$A:$O,11,FALSE)),"")</f>
        <v/>
      </c>
    </row>
    <row r="156" spans="1:8" x14ac:dyDescent="0.2">
      <c r="A156" s="190" t="str" cm="1">
        <f t="array" ref="A156">IFERROR(INDEX('Annex 2 Designated EHV charges'!$A$10:$A$200, MATCH(0, IF(ISBLANK('Annex 2 Designated EHV charges'!$A$10:$A$200),1, COUNTIF(A$4:$A155, 'Annex 2 Designated EHV charges'!$A$10:$A$200)), 0)),"")</f>
        <v/>
      </c>
      <c r="B156" s="190" t="str">
        <f>IF($A156="","",VLOOKUP($A156,'Annex 2 Designated EHV charges'!$A:$O,2,0))</f>
        <v/>
      </c>
      <c r="C156" s="189" t="str">
        <f>IF($A156="","",VLOOKUP($A156,'Annex 2 Designated EHV charges'!$A:$O,3,0))</f>
        <v/>
      </c>
      <c r="D156" s="190" t="str">
        <f>IF($A156="","",VLOOKUP($A156,'Annex 2 Designated EHV charges'!$A:$O,7,0))</f>
        <v/>
      </c>
      <c r="E156" s="192" t="str">
        <f>IFERROR(IF(VLOOKUP($A156,'Annex 2 Designated EHV charges'!$A:$O,8,FALSE)=0,"",VLOOKUP($A156,'Annex 2 Designated EHV charges'!$A:$O,8,FALSE)),"")</f>
        <v/>
      </c>
      <c r="F156" s="193" t="str">
        <f>IFERROR(IF(VLOOKUP($A156,'Annex 2 Designated EHV charges'!$A:$O,9,FALSE)=0,"",VLOOKUP($A156,'Annex 2 Designated EHV charges'!$A:$O,9,FALSE)),"")</f>
        <v/>
      </c>
      <c r="G156" s="194" t="str">
        <f>IFERROR(IF(VLOOKUP($A156,'Annex 2 Designated EHV charges'!$A:$O,10,FALSE)=0,"",VLOOKUP($A156,'Annex 2 Designated EHV charges'!$A:$O,10,FALSE)),"")</f>
        <v/>
      </c>
      <c r="H156" s="194" t="str">
        <f>IFERROR(IF(VLOOKUP($A156,'Annex 2 Designated EHV charges'!$A:$O,11,FALSE)=0,"",VLOOKUP($A156,'Annex 2 Designated EHV charges'!$A:$O,11,FALSE)),"")</f>
        <v/>
      </c>
    </row>
    <row r="157" spans="1:8" x14ac:dyDescent="0.2">
      <c r="A157" s="190" t="str" cm="1">
        <f t="array" ref="A157">IFERROR(INDEX('Annex 2 Designated EHV charges'!$A$10:$A$200, MATCH(0, IF(ISBLANK('Annex 2 Designated EHV charges'!$A$10:$A$200),1, COUNTIF(A$4:$A156, 'Annex 2 Designated EHV charges'!$A$10:$A$200)), 0)),"")</f>
        <v/>
      </c>
      <c r="B157" s="190" t="str">
        <f>IF($A157="","",VLOOKUP($A157,'Annex 2 Designated EHV charges'!$A:$O,2,0))</f>
        <v/>
      </c>
      <c r="C157" s="189" t="str">
        <f>IF($A157="","",VLOOKUP($A157,'Annex 2 Designated EHV charges'!$A:$O,3,0))</f>
        <v/>
      </c>
      <c r="D157" s="190" t="str">
        <f>IF($A157="","",VLOOKUP($A157,'Annex 2 Designated EHV charges'!$A:$O,7,0))</f>
        <v/>
      </c>
      <c r="E157" s="192" t="str">
        <f>IFERROR(IF(VLOOKUP($A157,'Annex 2 Designated EHV charges'!$A:$O,8,FALSE)=0,"",VLOOKUP($A157,'Annex 2 Designated EHV charges'!$A:$O,8,FALSE)),"")</f>
        <v/>
      </c>
      <c r="F157" s="193" t="str">
        <f>IFERROR(IF(VLOOKUP($A157,'Annex 2 Designated EHV charges'!$A:$O,9,FALSE)=0,"",VLOOKUP($A157,'Annex 2 Designated EHV charges'!$A:$O,9,FALSE)),"")</f>
        <v/>
      </c>
      <c r="G157" s="194" t="str">
        <f>IFERROR(IF(VLOOKUP($A157,'Annex 2 Designated EHV charges'!$A:$O,10,FALSE)=0,"",VLOOKUP($A157,'Annex 2 Designated EHV charges'!$A:$O,10,FALSE)),"")</f>
        <v/>
      </c>
      <c r="H157" s="194" t="str">
        <f>IFERROR(IF(VLOOKUP($A157,'Annex 2 Designated EHV charges'!$A:$O,11,FALSE)=0,"",VLOOKUP($A157,'Annex 2 Designated EHV charges'!$A:$O,11,FALSE)),"")</f>
        <v/>
      </c>
    </row>
    <row r="158" spans="1:8" x14ac:dyDescent="0.2">
      <c r="A158" s="190" t="str" cm="1">
        <f t="array" ref="A158">IFERROR(INDEX('Annex 2 Designated EHV charges'!$A$10:$A$200, MATCH(0, IF(ISBLANK('Annex 2 Designated EHV charges'!$A$10:$A$200),1, COUNTIF(A$4:$A157, 'Annex 2 Designated EHV charges'!$A$10:$A$200)), 0)),"")</f>
        <v/>
      </c>
      <c r="B158" s="190" t="str">
        <f>IF($A158="","",VLOOKUP($A158,'Annex 2 Designated EHV charges'!$A:$O,2,0))</f>
        <v/>
      </c>
      <c r="C158" s="189" t="str">
        <f>IF($A158="","",VLOOKUP($A158,'Annex 2 Designated EHV charges'!$A:$O,3,0))</f>
        <v/>
      </c>
      <c r="D158" s="190" t="str">
        <f>IF($A158="","",VLOOKUP($A158,'Annex 2 Designated EHV charges'!$A:$O,7,0))</f>
        <v/>
      </c>
      <c r="E158" s="192" t="str">
        <f>IFERROR(IF(VLOOKUP($A158,'Annex 2 Designated EHV charges'!$A:$O,8,FALSE)=0,"",VLOOKUP($A158,'Annex 2 Designated EHV charges'!$A:$O,8,FALSE)),"")</f>
        <v/>
      </c>
      <c r="F158" s="193" t="str">
        <f>IFERROR(IF(VLOOKUP($A158,'Annex 2 Designated EHV charges'!$A:$O,9,FALSE)=0,"",VLOOKUP($A158,'Annex 2 Designated EHV charges'!$A:$O,9,FALSE)),"")</f>
        <v/>
      </c>
      <c r="G158" s="194" t="str">
        <f>IFERROR(IF(VLOOKUP($A158,'Annex 2 Designated EHV charges'!$A:$O,10,FALSE)=0,"",VLOOKUP($A158,'Annex 2 Designated EHV charges'!$A:$O,10,FALSE)),"")</f>
        <v/>
      </c>
      <c r="H158" s="194" t="str">
        <f>IFERROR(IF(VLOOKUP($A158,'Annex 2 Designated EHV charges'!$A:$O,11,FALSE)=0,"",VLOOKUP($A158,'Annex 2 Designated EHV charges'!$A:$O,11,FALSE)),"")</f>
        <v/>
      </c>
    </row>
    <row r="159" spans="1:8" x14ac:dyDescent="0.2">
      <c r="A159" s="190" t="str" cm="1">
        <f t="array" ref="A159">IFERROR(INDEX('Annex 2 Designated EHV charges'!$A$10:$A$200, MATCH(0, IF(ISBLANK('Annex 2 Designated EHV charges'!$A$10:$A$200),1, COUNTIF(A$4:$A158, 'Annex 2 Designated EHV charges'!$A$10:$A$200)), 0)),"")</f>
        <v/>
      </c>
      <c r="B159" s="190" t="str">
        <f>IF($A159="","",VLOOKUP($A159,'Annex 2 Designated EHV charges'!$A:$O,2,0))</f>
        <v/>
      </c>
      <c r="C159" s="189" t="str">
        <f>IF($A159="","",VLOOKUP($A159,'Annex 2 Designated EHV charges'!$A:$O,3,0))</f>
        <v/>
      </c>
      <c r="D159" s="190" t="str">
        <f>IF($A159="","",VLOOKUP($A159,'Annex 2 Designated EHV charges'!$A:$O,7,0))</f>
        <v/>
      </c>
      <c r="E159" s="192" t="str">
        <f>IFERROR(IF(VLOOKUP($A159,'Annex 2 Designated EHV charges'!$A:$O,8,FALSE)=0,"",VLOOKUP($A159,'Annex 2 Designated EHV charges'!$A:$O,8,FALSE)),"")</f>
        <v/>
      </c>
      <c r="F159" s="193" t="str">
        <f>IFERROR(IF(VLOOKUP($A159,'Annex 2 Designated EHV charges'!$A:$O,9,FALSE)=0,"",VLOOKUP($A159,'Annex 2 Designated EHV charges'!$A:$O,9,FALSE)),"")</f>
        <v/>
      </c>
      <c r="G159" s="194" t="str">
        <f>IFERROR(IF(VLOOKUP($A159,'Annex 2 Designated EHV charges'!$A:$O,10,FALSE)=0,"",VLOOKUP($A159,'Annex 2 Designated EHV charges'!$A:$O,10,FALSE)),"")</f>
        <v/>
      </c>
      <c r="H159" s="194" t="str">
        <f>IFERROR(IF(VLOOKUP($A159,'Annex 2 Designated EHV charges'!$A:$O,11,FALSE)=0,"",VLOOKUP($A159,'Annex 2 Designated EHV charges'!$A:$O,11,FALSE)),"")</f>
        <v/>
      </c>
    </row>
    <row r="160" spans="1:8" x14ac:dyDescent="0.2">
      <c r="A160" s="190" t="str" cm="1">
        <f t="array" ref="A160">IFERROR(INDEX('Annex 2 Designated EHV charges'!$A$10:$A$200, MATCH(0, IF(ISBLANK('Annex 2 Designated EHV charges'!$A$10:$A$200),1, COUNTIF(A$4:$A159, 'Annex 2 Designated EHV charges'!$A$10:$A$200)), 0)),"")</f>
        <v/>
      </c>
      <c r="B160" s="190" t="str">
        <f>IF($A160="","",VLOOKUP($A160,'Annex 2 Designated EHV charges'!$A:$O,2,0))</f>
        <v/>
      </c>
      <c r="C160" s="189" t="str">
        <f>IF($A160="","",VLOOKUP($A160,'Annex 2 Designated EHV charges'!$A:$O,3,0))</f>
        <v/>
      </c>
      <c r="D160" s="190" t="str">
        <f>IF($A160="","",VLOOKUP($A160,'Annex 2 Designated EHV charges'!$A:$O,7,0))</f>
        <v/>
      </c>
      <c r="E160" s="192" t="str">
        <f>IFERROR(IF(VLOOKUP($A160,'Annex 2 Designated EHV charges'!$A:$O,8,FALSE)=0,"",VLOOKUP($A160,'Annex 2 Designated EHV charges'!$A:$O,8,FALSE)),"")</f>
        <v/>
      </c>
      <c r="F160" s="193" t="str">
        <f>IFERROR(IF(VLOOKUP($A160,'Annex 2 Designated EHV charges'!$A:$O,9,FALSE)=0,"",VLOOKUP($A160,'Annex 2 Designated EHV charges'!$A:$O,9,FALSE)),"")</f>
        <v/>
      </c>
      <c r="G160" s="194" t="str">
        <f>IFERROR(IF(VLOOKUP($A160,'Annex 2 Designated EHV charges'!$A:$O,10,FALSE)=0,"",VLOOKUP($A160,'Annex 2 Designated EHV charges'!$A:$O,10,FALSE)),"")</f>
        <v/>
      </c>
      <c r="H160" s="194" t="str">
        <f>IFERROR(IF(VLOOKUP($A160,'Annex 2 Designated EHV charges'!$A:$O,11,FALSE)=0,"",VLOOKUP($A160,'Annex 2 Designated EHV charges'!$A:$O,11,FALSE)),"")</f>
        <v/>
      </c>
    </row>
    <row r="161" spans="1:8" x14ac:dyDescent="0.2">
      <c r="A161" s="190" t="str" cm="1">
        <f t="array" ref="A161">IFERROR(INDEX('Annex 2 Designated EHV charges'!$A$10:$A$200, MATCH(0, IF(ISBLANK('Annex 2 Designated EHV charges'!$A$10:$A$200),1, COUNTIF(A$4:$A160, 'Annex 2 Designated EHV charges'!$A$10:$A$200)), 0)),"")</f>
        <v/>
      </c>
      <c r="B161" s="190" t="str">
        <f>IF($A161="","",VLOOKUP($A161,'Annex 2 Designated EHV charges'!$A:$O,2,0))</f>
        <v/>
      </c>
      <c r="C161" s="189" t="str">
        <f>IF($A161="","",VLOOKUP($A161,'Annex 2 Designated EHV charges'!$A:$O,3,0))</f>
        <v/>
      </c>
      <c r="D161" s="190" t="str">
        <f>IF($A161="","",VLOOKUP($A161,'Annex 2 Designated EHV charges'!$A:$O,7,0))</f>
        <v/>
      </c>
      <c r="E161" s="192" t="str">
        <f>IFERROR(IF(VLOOKUP($A161,'Annex 2 Designated EHV charges'!$A:$O,8,FALSE)=0,"",VLOOKUP($A161,'Annex 2 Designated EHV charges'!$A:$O,8,FALSE)),"")</f>
        <v/>
      </c>
      <c r="F161" s="193" t="str">
        <f>IFERROR(IF(VLOOKUP($A161,'Annex 2 Designated EHV charges'!$A:$O,9,FALSE)=0,"",VLOOKUP($A161,'Annex 2 Designated EHV charges'!$A:$O,9,FALSE)),"")</f>
        <v/>
      </c>
      <c r="G161" s="194" t="str">
        <f>IFERROR(IF(VLOOKUP($A161,'Annex 2 Designated EHV charges'!$A:$O,10,FALSE)=0,"",VLOOKUP($A161,'Annex 2 Designated EHV charges'!$A:$O,10,FALSE)),"")</f>
        <v/>
      </c>
      <c r="H161" s="194" t="str">
        <f>IFERROR(IF(VLOOKUP($A161,'Annex 2 Designated EHV charges'!$A:$O,11,FALSE)=0,"",VLOOKUP($A161,'Annex 2 Designated EHV charges'!$A:$O,11,FALSE)),"")</f>
        <v/>
      </c>
    </row>
    <row r="162" spans="1:8" x14ac:dyDescent="0.2">
      <c r="A162" s="190" t="str" cm="1">
        <f t="array" ref="A162">IFERROR(INDEX('Annex 2 Designated EHV charges'!$A$10:$A$200, MATCH(0, IF(ISBLANK('Annex 2 Designated EHV charges'!$A$10:$A$200),1, COUNTIF(A$4:$A161, 'Annex 2 Designated EHV charges'!$A$10:$A$200)), 0)),"")</f>
        <v/>
      </c>
      <c r="B162" s="190" t="str">
        <f>IF($A162="","",VLOOKUP($A162,'Annex 2 Designated EHV charges'!$A:$O,2,0))</f>
        <v/>
      </c>
      <c r="C162" s="189" t="str">
        <f>IF($A162="","",VLOOKUP($A162,'Annex 2 Designated EHV charges'!$A:$O,3,0))</f>
        <v/>
      </c>
      <c r="D162" s="190" t="str">
        <f>IF($A162="","",VLOOKUP($A162,'Annex 2 Designated EHV charges'!$A:$O,7,0))</f>
        <v/>
      </c>
      <c r="E162" s="192" t="str">
        <f>IFERROR(IF(VLOOKUP($A162,'Annex 2 Designated EHV charges'!$A:$O,8,FALSE)=0,"",VLOOKUP($A162,'Annex 2 Designated EHV charges'!$A:$O,8,FALSE)),"")</f>
        <v/>
      </c>
      <c r="F162" s="193" t="str">
        <f>IFERROR(IF(VLOOKUP($A162,'Annex 2 Designated EHV charges'!$A:$O,9,FALSE)=0,"",VLOOKUP($A162,'Annex 2 Designated EHV charges'!$A:$O,9,FALSE)),"")</f>
        <v/>
      </c>
      <c r="G162" s="194" t="str">
        <f>IFERROR(IF(VLOOKUP($A162,'Annex 2 Designated EHV charges'!$A:$O,10,FALSE)=0,"",VLOOKUP($A162,'Annex 2 Designated EHV charges'!$A:$O,10,FALSE)),"")</f>
        <v/>
      </c>
      <c r="H162" s="194" t="str">
        <f>IFERROR(IF(VLOOKUP($A162,'Annex 2 Designated EHV charges'!$A:$O,11,FALSE)=0,"",VLOOKUP($A162,'Annex 2 Designated EHV charges'!$A:$O,11,FALSE)),"")</f>
        <v/>
      </c>
    </row>
    <row r="163" spans="1:8" x14ac:dyDescent="0.2">
      <c r="A163" s="190" t="str" cm="1">
        <f t="array" ref="A163">IFERROR(INDEX('Annex 2 Designated EHV charges'!$A$10:$A$200, MATCH(0, IF(ISBLANK('Annex 2 Designated EHV charges'!$A$10:$A$200),1, COUNTIF(A$4:$A162, 'Annex 2 Designated EHV charges'!$A$10:$A$200)), 0)),"")</f>
        <v/>
      </c>
      <c r="B163" s="190" t="str">
        <f>IF($A163="","",VLOOKUP($A163,'Annex 2 Designated EHV charges'!$A:$O,2,0))</f>
        <v/>
      </c>
      <c r="C163" s="189" t="str">
        <f>IF($A163="","",VLOOKUP($A163,'Annex 2 Designated EHV charges'!$A:$O,3,0))</f>
        <v/>
      </c>
      <c r="D163" s="190" t="str">
        <f>IF($A163="","",VLOOKUP($A163,'Annex 2 Designated EHV charges'!$A:$O,7,0))</f>
        <v/>
      </c>
      <c r="E163" s="192" t="str">
        <f>IFERROR(IF(VLOOKUP($A163,'Annex 2 Designated EHV charges'!$A:$O,8,FALSE)=0,"",VLOOKUP($A163,'Annex 2 Designated EHV charges'!$A:$O,8,FALSE)),"")</f>
        <v/>
      </c>
      <c r="F163" s="193" t="str">
        <f>IFERROR(IF(VLOOKUP($A163,'Annex 2 Designated EHV charges'!$A:$O,9,FALSE)=0,"",VLOOKUP($A163,'Annex 2 Designated EHV charges'!$A:$O,9,FALSE)),"")</f>
        <v/>
      </c>
      <c r="G163" s="194" t="str">
        <f>IFERROR(IF(VLOOKUP($A163,'Annex 2 Designated EHV charges'!$A:$O,10,FALSE)=0,"",VLOOKUP($A163,'Annex 2 Designated EHV charges'!$A:$O,10,FALSE)),"")</f>
        <v/>
      </c>
      <c r="H163" s="194" t="str">
        <f>IFERROR(IF(VLOOKUP($A163,'Annex 2 Designated EHV charges'!$A:$O,11,FALSE)=0,"",VLOOKUP($A163,'Annex 2 Designated EHV charges'!$A:$O,11,FALSE)),"")</f>
        <v/>
      </c>
    </row>
    <row r="164" spans="1:8" x14ac:dyDescent="0.2">
      <c r="A164" s="190" t="str" cm="1">
        <f t="array" ref="A164">IFERROR(INDEX('Annex 2 Designated EHV charges'!$A$10:$A$200, MATCH(0, IF(ISBLANK('Annex 2 Designated EHV charges'!$A$10:$A$200),1, COUNTIF(A$4:$A163, 'Annex 2 Designated EHV charges'!$A$10:$A$200)), 0)),"")</f>
        <v/>
      </c>
      <c r="B164" s="190" t="str">
        <f>IF($A164="","",VLOOKUP($A164,'Annex 2 Designated EHV charges'!$A:$O,2,0))</f>
        <v/>
      </c>
      <c r="C164" s="189" t="str">
        <f>IF($A164="","",VLOOKUP($A164,'Annex 2 Designated EHV charges'!$A:$O,3,0))</f>
        <v/>
      </c>
      <c r="D164" s="190" t="str">
        <f>IF($A164="","",VLOOKUP($A164,'Annex 2 Designated EHV charges'!$A:$O,7,0))</f>
        <v/>
      </c>
      <c r="E164" s="192" t="str">
        <f>IFERROR(IF(VLOOKUP($A164,'Annex 2 Designated EHV charges'!$A:$O,8,FALSE)=0,"",VLOOKUP($A164,'Annex 2 Designated EHV charges'!$A:$O,8,FALSE)),"")</f>
        <v/>
      </c>
      <c r="F164" s="193" t="str">
        <f>IFERROR(IF(VLOOKUP($A164,'Annex 2 Designated EHV charges'!$A:$O,9,FALSE)=0,"",VLOOKUP($A164,'Annex 2 Designated EHV charges'!$A:$O,9,FALSE)),"")</f>
        <v/>
      </c>
      <c r="G164" s="194" t="str">
        <f>IFERROR(IF(VLOOKUP($A164,'Annex 2 Designated EHV charges'!$A:$O,10,FALSE)=0,"",VLOOKUP($A164,'Annex 2 Designated EHV charges'!$A:$O,10,FALSE)),"")</f>
        <v/>
      </c>
      <c r="H164" s="194" t="str">
        <f>IFERROR(IF(VLOOKUP($A164,'Annex 2 Designated EHV charges'!$A:$O,11,FALSE)=0,"",VLOOKUP($A164,'Annex 2 Designated EHV charges'!$A:$O,11,FALSE)),"")</f>
        <v/>
      </c>
    </row>
    <row r="165" spans="1:8" x14ac:dyDescent="0.2">
      <c r="A165" s="190" t="str" cm="1">
        <f t="array" ref="A165">IFERROR(INDEX('Annex 2 Designated EHV charges'!$A$10:$A$200, MATCH(0, IF(ISBLANK('Annex 2 Designated EHV charges'!$A$10:$A$200),1, COUNTIF(A$4:$A164, 'Annex 2 Designated EHV charges'!$A$10:$A$200)), 0)),"")</f>
        <v/>
      </c>
      <c r="B165" s="190" t="str">
        <f>IF($A165="","",VLOOKUP($A165,'Annex 2 Designated EHV charges'!$A:$O,2,0))</f>
        <v/>
      </c>
      <c r="C165" s="189" t="str">
        <f>IF($A165="","",VLOOKUP($A165,'Annex 2 Designated EHV charges'!$A:$O,3,0))</f>
        <v/>
      </c>
      <c r="D165" s="190" t="str">
        <f>IF($A165="","",VLOOKUP($A165,'Annex 2 Designated EHV charges'!$A:$O,7,0))</f>
        <v/>
      </c>
      <c r="E165" s="192" t="str">
        <f>IFERROR(IF(VLOOKUP($A165,'Annex 2 Designated EHV charges'!$A:$O,8,FALSE)=0,"",VLOOKUP($A165,'Annex 2 Designated EHV charges'!$A:$O,8,FALSE)),"")</f>
        <v/>
      </c>
      <c r="F165" s="193" t="str">
        <f>IFERROR(IF(VLOOKUP($A165,'Annex 2 Designated EHV charges'!$A:$O,9,FALSE)=0,"",VLOOKUP($A165,'Annex 2 Designated EHV charges'!$A:$O,9,FALSE)),"")</f>
        <v/>
      </c>
      <c r="G165" s="194" t="str">
        <f>IFERROR(IF(VLOOKUP($A165,'Annex 2 Designated EHV charges'!$A:$O,10,FALSE)=0,"",VLOOKUP($A165,'Annex 2 Designated EHV charges'!$A:$O,10,FALSE)),"")</f>
        <v/>
      </c>
      <c r="H165" s="194" t="str">
        <f>IFERROR(IF(VLOOKUP($A165,'Annex 2 Designated EHV charges'!$A:$O,11,FALSE)=0,"",VLOOKUP($A165,'Annex 2 Designated EHV charges'!$A:$O,11,FALSE)),"")</f>
        <v/>
      </c>
    </row>
    <row r="166" spans="1:8" x14ac:dyDescent="0.2">
      <c r="A166" s="190" t="str" cm="1">
        <f t="array" ref="A166">IFERROR(INDEX('Annex 2 Designated EHV charges'!$A$10:$A$200, MATCH(0, IF(ISBLANK('Annex 2 Designated EHV charges'!$A$10:$A$200),1, COUNTIF(A$4:$A165, 'Annex 2 Designated EHV charges'!$A$10:$A$200)), 0)),"")</f>
        <v/>
      </c>
      <c r="B166" s="190" t="str">
        <f>IF($A166="","",VLOOKUP($A166,'Annex 2 Designated EHV charges'!$A:$O,2,0))</f>
        <v/>
      </c>
      <c r="C166" s="189" t="str">
        <f>IF($A166="","",VLOOKUP($A166,'Annex 2 Designated EHV charges'!$A:$O,3,0))</f>
        <v/>
      </c>
      <c r="D166" s="190" t="str">
        <f>IF($A166="","",VLOOKUP($A166,'Annex 2 Designated EHV charges'!$A:$O,7,0))</f>
        <v/>
      </c>
      <c r="E166" s="192" t="str">
        <f>IFERROR(IF(VLOOKUP($A166,'Annex 2 Designated EHV charges'!$A:$O,8,FALSE)=0,"",VLOOKUP($A166,'Annex 2 Designated EHV charges'!$A:$O,8,FALSE)),"")</f>
        <v/>
      </c>
      <c r="F166" s="193" t="str">
        <f>IFERROR(IF(VLOOKUP($A166,'Annex 2 Designated EHV charges'!$A:$O,9,FALSE)=0,"",VLOOKUP($A166,'Annex 2 Designated EHV charges'!$A:$O,9,FALSE)),"")</f>
        <v/>
      </c>
      <c r="G166" s="194" t="str">
        <f>IFERROR(IF(VLOOKUP($A166,'Annex 2 Designated EHV charges'!$A:$O,10,FALSE)=0,"",VLOOKUP($A166,'Annex 2 Designated EHV charges'!$A:$O,10,FALSE)),"")</f>
        <v/>
      </c>
      <c r="H166" s="194" t="str">
        <f>IFERROR(IF(VLOOKUP($A166,'Annex 2 Designated EHV charges'!$A:$O,11,FALSE)=0,"",VLOOKUP($A166,'Annex 2 Designated EHV charges'!$A:$O,11,FALSE)),"")</f>
        <v/>
      </c>
    </row>
    <row r="167" spans="1:8" x14ac:dyDescent="0.2">
      <c r="A167" s="190" t="str" cm="1">
        <f t="array" ref="A167">IFERROR(INDEX('Annex 2 Designated EHV charges'!$A$10:$A$200, MATCH(0, IF(ISBLANK('Annex 2 Designated EHV charges'!$A$10:$A$200),1, COUNTIF(A$4:$A166, 'Annex 2 Designated EHV charges'!$A$10:$A$200)), 0)),"")</f>
        <v/>
      </c>
      <c r="B167" s="190" t="str">
        <f>IF($A167="","",VLOOKUP($A167,'Annex 2 Designated EHV charges'!$A:$O,2,0))</f>
        <v/>
      </c>
      <c r="C167" s="189" t="str">
        <f>IF($A167="","",VLOOKUP($A167,'Annex 2 Designated EHV charges'!$A:$O,3,0))</f>
        <v/>
      </c>
      <c r="D167" s="190" t="str">
        <f>IF($A167="","",VLOOKUP($A167,'Annex 2 Designated EHV charges'!$A:$O,7,0))</f>
        <v/>
      </c>
      <c r="E167" s="192" t="str">
        <f>IFERROR(IF(VLOOKUP($A167,'Annex 2 Designated EHV charges'!$A:$O,8,FALSE)=0,"",VLOOKUP($A167,'Annex 2 Designated EHV charges'!$A:$O,8,FALSE)),"")</f>
        <v/>
      </c>
      <c r="F167" s="193" t="str">
        <f>IFERROR(IF(VLOOKUP($A167,'Annex 2 Designated EHV charges'!$A:$O,9,FALSE)=0,"",VLOOKUP($A167,'Annex 2 Designated EHV charges'!$A:$O,9,FALSE)),"")</f>
        <v/>
      </c>
      <c r="G167" s="194" t="str">
        <f>IFERROR(IF(VLOOKUP($A167,'Annex 2 Designated EHV charges'!$A:$O,10,FALSE)=0,"",VLOOKUP($A167,'Annex 2 Designated EHV charges'!$A:$O,10,FALSE)),"")</f>
        <v/>
      </c>
      <c r="H167" s="194" t="str">
        <f>IFERROR(IF(VLOOKUP($A167,'Annex 2 Designated EHV charges'!$A:$O,11,FALSE)=0,"",VLOOKUP($A167,'Annex 2 Designated EHV charges'!$A:$O,11,FALSE)),"")</f>
        <v/>
      </c>
    </row>
    <row r="168" spans="1:8" x14ac:dyDescent="0.2">
      <c r="A168" s="190" t="str" cm="1">
        <f t="array" ref="A168">IFERROR(INDEX('Annex 2 Designated EHV charges'!$A$10:$A$200, MATCH(0, IF(ISBLANK('Annex 2 Designated EHV charges'!$A$10:$A$200),1, COUNTIF(A$4:$A167, 'Annex 2 Designated EHV charges'!$A$10:$A$200)), 0)),"")</f>
        <v/>
      </c>
      <c r="B168" s="190" t="str">
        <f>IF($A168="","",VLOOKUP($A168,'Annex 2 Designated EHV charges'!$A:$O,2,0))</f>
        <v/>
      </c>
      <c r="C168" s="189" t="str">
        <f>IF($A168="","",VLOOKUP($A168,'Annex 2 Designated EHV charges'!$A:$O,3,0))</f>
        <v/>
      </c>
      <c r="D168" s="190" t="str">
        <f>IF($A168="","",VLOOKUP($A168,'Annex 2 Designated EHV charges'!$A:$O,7,0))</f>
        <v/>
      </c>
      <c r="E168" s="192" t="str">
        <f>IFERROR(IF(VLOOKUP($A168,'Annex 2 Designated EHV charges'!$A:$O,8,FALSE)=0,"",VLOOKUP($A168,'Annex 2 Designated EHV charges'!$A:$O,8,FALSE)),"")</f>
        <v/>
      </c>
      <c r="F168" s="193" t="str">
        <f>IFERROR(IF(VLOOKUP($A168,'Annex 2 Designated EHV charges'!$A:$O,9,FALSE)=0,"",VLOOKUP($A168,'Annex 2 Designated EHV charges'!$A:$O,9,FALSE)),"")</f>
        <v/>
      </c>
      <c r="G168" s="194" t="str">
        <f>IFERROR(IF(VLOOKUP($A168,'Annex 2 Designated EHV charges'!$A:$O,10,FALSE)=0,"",VLOOKUP($A168,'Annex 2 Designated EHV charges'!$A:$O,10,FALSE)),"")</f>
        <v/>
      </c>
      <c r="H168" s="194" t="str">
        <f>IFERROR(IF(VLOOKUP($A168,'Annex 2 Designated EHV charges'!$A:$O,11,FALSE)=0,"",VLOOKUP($A168,'Annex 2 Designated EHV charges'!$A:$O,11,FALSE)),"")</f>
        <v/>
      </c>
    </row>
    <row r="169" spans="1:8" x14ac:dyDescent="0.2">
      <c r="A169" s="190" t="str" cm="1">
        <f t="array" ref="A169">IFERROR(INDEX('Annex 2 Designated EHV charges'!$A$10:$A$200, MATCH(0, IF(ISBLANK('Annex 2 Designated EHV charges'!$A$10:$A$200),1, COUNTIF(A$4:$A168, 'Annex 2 Designated EHV charges'!$A$10:$A$200)), 0)),"")</f>
        <v/>
      </c>
      <c r="B169" s="190" t="str">
        <f>IF($A169="","",VLOOKUP($A169,'Annex 2 Designated EHV charges'!$A:$O,2,0))</f>
        <v/>
      </c>
      <c r="C169" s="189" t="str">
        <f>IF($A169="","",VLOOKUP($A169,'Annex 2 Designated EHV charges'!$A:$O,3,0))</f>
        <v/>
      </c>
      <c r="D169" s="190" t="str">
        <f>IF($A169="","",VLOOKUP($A169,'Annex 2 Designated EHV charges'!$A:$O,7,0))</f>
        <v/>
      </c>
      <c r="E169" s="192" t="str">
        <f>IFERROR(IF(VLOOKUP($A169,'Annex 2 Designated EHV charges'!$A:$O,8,FALSE)=0,"",VLOOKUP($A169,'Annex 2 Designated EHV charges'!$A:$O,8,FALSE)),"")</f>
        <v/>
      </c>
      <c r="F169" s="193" t="str">
        <f>IFERROR(IF(VLOOKUP($A169,'Annex 2 Designated EHV charges'!$A:$O,9,FALSE)=0,"",VLOOKUP($A169,'Annex 2 Designated EHV charges'!$A:$O,9,FALSE)),"")</f>
        <v/>
      </c>
      <c r="G169" s="194" t="str">
        <f>IFERROR(IF(VLOOKUP($A169,'Annex 2 Designated EHV charges'!$A:$O,10,FALSE)=0,"",VLOOKUP($A169,'Annex 2 Designated EHV charges'!$A:$O,10,FALSE)),"")</f>
        <v/>
      </c>
      <c r="H169" s="194" t="str">
        <f>IFERROR(IF(VLOOKUP($A169,'Annex 2 Designated EHV charges'!$A:$O,11,FALSE)=0,"",VLOOKUP($A169,'Annex 2 Designated EHV charges'!$A:$O,11,FALSE)),"")</f>
        <v/>
      </c>
    </row>
    <row r="170" spans="1:8" x14ac:dyDescent="0.2">
      <c r="A170" s="190" t="str" cm="1">
        <f t="array" ref="A170">IFERROR(INDEX('Annex 2 Designated EHV charges'!$A$10:$A$200, MATCH(0, IF(ISBLANK('Annex 2 Designated EHV charges'!$A$10:$A$200),1, COUNTIF(A$4:$A169, 'Annex 2 Designated EHV charges'!$A$10:$A$200)), 0)),"")</f>
        <v/>
      </c>
      <c r="B170" s="190" t="str">
        <f>IF($A170="","",VLOOKUP($A170,'Annex 2 Designated EHV charges'!$A:$O,2,0))</f>
        <v/>
      </c>
      <c r="C170" s="189" t="str">
        <f>IF($A170="","",VLOOKUP($A170,'Annex 2 Designated EHV charges'!$A:$O,3,0))</f>
        <v/>
      </c>
      <c r="D170" s="190" t="str">
        <f>IF($A170="","",VLOOKUP($A170,'Annex 2 Designated EHV charges'!$A:$O,7,0))</f>
        <v/>
      </c>
      <c r="E170" s="192" t="str">
        <f>IFERROR(IF(VLOOKUP($A170,'Annex 2 Designated EHV charges'!$A:$O,8,FALSE)=0,"",VLOOKUP($A170,'Annex 2 Designated EHV charges'!$A:$O,8,FALSE)),"")</f>
        <v/>
      </c>
      <c r="F170" s="193" t="str">
        <f>IFERROR(IF(VLOOKUP($A170,'Annex 2 Designated EHV charges'!$A:$O,9,FALSE)=0,"",VLOOKUP($A170,'Annex 2 Designated EHV charges'!$A:$O,9,FALSE)),"")</f>
        <v/>
      </c>
      <c r="G170" s="194" t="str">
        <f>IFERROR(IF(VLOOKUP($A170,'Annex 2 Designated EHV charges'!$A:$O,10,FALSE)=0,"",VLOOKUP($A170,'Annex 2 Designated EHV charges'!$A:$O,10,FALSE)),"")</f>
        <v/>
      </c>
      <c r="H170" s="194" t="str">
        <f>IFERROR(IF(VLOOKUP($A170,'Annex 2 Designated EHV charges'!$A:$O,11,FALSE)=0,"",VLOOKUP($A170,'Annex 2 Designated EHV charges'!$A:$O,11,FALSE)),"")</f>
        <v/>
      </c>
    </row>
    <row r="171" spans="1:8" x14ac:dyDescent="0.2">
      <c r="A171" s="190" t="str" cm="1">
        <f t="array" ref="A171">IFERROR(INDEX('Annex 2 Designated EHV charges'!$A$10:$A$200, MATCH(0, IF(ISBLANK('Annex 2 Designated EHV charges'!$A$10:$A$200),1, COUNTIF(A$4:$A170, 'Annex 2 Designated EHV charges'!$A$10:$A$200)), 0)),"")</f>
        <v/>
      </c>
      <c r="B171" s="190" t="str">
        <f>IF($A171="","",VLOOKUP($A171,'Annex 2 Designated EHV charges'!$A:$O,2,0))</f>
        <v/>
      </c>
      <c r="C171" s="189" t="str">
        <f>IF($A171="","",VLOOKUP($A171,'Annex 2 Designated EHV charges'!$A:$O,3,0))</f>
        <v/>
      </c>
      <c r="D171" s="190" t="str">
        <f>IF($A171="","",VLOOKUP($A171,'Annex 2 Designated EHV charges'!$A:$O,7,0))</f>
        <v/>
      </c>
      <c r="E171" s="192" t="str">
        <f>IFERROR(IF(VLOOKUP($A171,'Annex 2 Designated EHV charges'!$A:$O,8,FALSE)=0,"",VLOOKUP($A171,'Annex 2 Designated EHV charges'!$A:$O,8,FALSE)),"")</f>
        <v/>
      </c>
      <c r="F171" s="193" t="str">
        <f>IFERROR(IF(VLOOKUP($A171,'Annex 2 Designated EHV charges'!$A:$O,9,FALSE)=0,"",VLOOKUP($A171,'Annex 2 Designated EHV charges'!$A:$O,9,FALSE)),"")</f>
        <v/>
      </c>
      <c r="G171" s="194" t="str">
        <f>IFERROR(IF(VLOOKUP($A171,'Annex 2 Designated EHV charges'!$A:$O,10,FALSE)=0,"",VLOOKUP($A171,'Annex 2 Designated EHV charges'!$A:$O,10,FALSE)),"")</f>
        <v/>
      </c>
      <c r="H171" s="194" t="str">
        <f>IFERROR(IF(VLOOKUP($A171,'Annex 2 Designated EHV charges'!$A:$O,11,FALSE)=0,"",VLOOKUP($A171,'Annex 2 Designated EHV charges'!$A:$O,11,FALSE)),"")</f>
        <v/>
      </c>
    </row>
    <row r="172" spans="1:8" x14ac:dyDescent="0.2">
      <c r="A172" s="190" t="str" cm="1">
        <f t="array" ref="A172">IFERROR(INDEX('Annex 2 Designated EHV charges'!$A$10:$A$200, MATCH(0, IF(ISBLANK('Annex 2 Designated EHV charges'!$A$10:$A$200),1, COUNTIF(A$4:$A171, 'Annex 2 Designated EHV charges'!$A$10:$A$200)), 0)),"")</f>
        <v/>
      </c>
      <c r="B172" s="190" t="str">
        <f>IF($A172="","",VLOOKUP($A172,'Annex 2 Designated EHV charges'!$A:$O,2,0))</f>
        <v/>
      </c>
      <c r="C172" s="189" t="str">
        <f>IF($A172="","",VLOOKUP($A172,'Annex 2 Designated EHV charges'!$A:$O,3,0))</f>
        <v/>
      </c>
      <c r="D172" s="190" t="str">
        <f>IF($A172="","",VLOOKUP($A172,'Annex 2 Designated EHV charges'!$A:$O,7,0))</f>
        <v/>
      </c>
      <c r="E172" s="192" t="str">
        <f>IFERROR(IF(VLOOKUP($A172,'Annex 2 Designated EHV charges'!$A:$O,8,FALSE)=0,"",VLOOKUP($A172,'Annex 2 Designated EHV charges'!$A:$O,8,FALSE)),"")</f>
        <v/>
      </c>
      <c r="F172" s="193" t="str">
        <f>IFERROR(IF(VLOOKUP($A172,'Annex 2 Designated EHV charges'!$A:$O,9,FALSE)=0,"",VLOOKUP($A172,'Annex 2 Designated EHV charges'!$A:$O,9,FALSE)),"")</f>
        <v/>
      </c>
      <c r="G172" s="194" t="str">
        <f>IFERROR(IF(VLOOKUP($A172,'Annex 2 Designated EHV charges'!$A:$O,10,FALSE)=0,"",VLOOKUP($A172,'Annex 2 Designated EHV charges'!$A:$O,10,FALSE)),"")</f>
        <v/>
      </c>
      <c r="H172" s="194" t="str">
        <f>IFERROR(IF(VLOOKUP($A172,'Annex 2 Designated EHV charges'!$A:$O,11,FALSE)=0,"",VLOOKUP($A172,'Annex 2 Designated EHV charges'!$A:$O,11,FALSE)),"")</f>
        <v/>
      </c>
    </row>
    <row r="173" spans="1:8" x14ac:dyDescent="0.2">
      <c r="A173" s="190" t="str" cm="1">
        <f t="array" ref="A173">IFERROR(INDEX('Annex 2 Designated EHV charges'!$A$10:$A$200, MATCH(0, IF(ISBLANK('Annex 2 Designated EHV charges'!$A$10:$A$200),1, COUNTIF(A$4:$A172, 'Annex 2 Designated EHV charges'!$A$10:$A$200)), 0)),"")</f>
        <v/>
      </c>
      <c r="B173" s="190" t="str">
        <f>IF($A173="","",VLOOKUP($A173,'Annex 2 Designated EHV charges'!$A:$O,2,0))</f>
        <v/>
      </c>
      <c r="C173" s="189" t="str">
        <f>IF($A173="","",VLOOKUP($A173,'Annex 2 Designated EHV charges'!$A:$O,3,0))</f>
        <v/>
      </c>
      <c r="D173" s="190" t="str">
        <f>IF($A173="","",VLOOKUP($A173,'Annex 2 Designated EHV charges'!$A:$O,7,0))</f>
        <v/>
      </c>
      <c r="E173" s="192" t="str">
        <f>IFERROR(IF(VLOOKUP($A173,'Annex 2 Designated EHV charges'!$A:$O,8,FALSE)=0,"",VLOOKUP($A173,'Annex 2 Designated EHV charges'!$A:$O,8,FALSE)),"")</f>
        <v/>
      </c>
      <c r="F173" s="193" t="str">
        <f>IFERROR(IF(VLOOKUP($A173,'Annex 2 Designated EHV charges'!$A:$O,9,FALSE)=0,"",VLOOKUP($A173,'Annex 2 Designated EHV charges'!$A:$O,9,FALSE)),"")</f>
        <v/>
      </c>
      <c r="G173" s="194" t="str">
        <f>IFERROR(IF(VLOOKUP($A173,'Annex 2 Designated EHV charges'!$A:$O,10,FALSE)=0,"",VLOOKUP($A173,'Annex 2 Designated EHV charges'!$A:$O,10,FALSE)),"")</f>
        <v/>
      </c>
      <c r="H173" s="194" t="str">
        <f>IFERROR(IF(VLOOKUP($A173,'Annex 2 Designated EHV charges'!$A:$O,11,FALSE)=0,"",VLOOKUP($A173,'Annex 2 Designated EHV charges'!$A:$O,11,FALSE)),"")</f>
        <v/>
      </c>
    </row>
    <row r="174" spans="1:8" x14ac:dyDescent="0.2">
      <c r="A174" s="190" t="str" cm="1">
        <f t="array" ref="A174">IFERROR(INDEX('Annex 2 Designated EHV charges'!$A$10:$A$200, MATCH(0, IF(ISBLANK('Annex 2 Designated EHV charges'!$A$10:$A$200),1, COUNTIF(A$4:$A173, 'Annex 2 Designated EHV charges'!$A$10:$A$200)), 0)),"")</f>
        <v/>
      </c>
      <c r="B174" s="190" t="str">
        <f>IF($A174="","",VLOOKUP($A174,'Annex 2 Designated EHV charges'!$A:$O,2,0))</f>
        <v/>
      </c>
      <c r="C174" s="189" t="str">
        <f>IF($A174="","",VLOOKUP($A174,'Annex 2 Designated EHV charges'!$A:$O,3,0))</f>
        <v/>
      </c>
      <c r="D174" s="190" t="str">
        <f>IF($A174="","",VLOOKUP($A174,'Annex 2 Designated EHV charges'!$A:$O,7,0))</f>
        <v/>
      </c>
      <c r="E174" s="192" t="str">
        <f>IFERROR(IF(VLOOKUP($A174,'Annex 2 Designated EHV charges'!$A:$O,8,FALSE)=0,"",VLOOKUP($A174,'Annex 2 Designated EHV charges'!$A:$O,8,FALSE)),"")</f>
        <v/>
      </c>
      <c r="F174" s="193" t="str">
        <f>IFERROR(IF(VLOOKUP($A174,'Annex 2 Designated EHV charges'!$A:$O,9,FALSE)=0,"",VLOOKUP($A174,'Annex 2 Designated EHV charges'!$A:$O,9,FALSE)),"")</f>
        <v/>
      </c>
      <c r="G174" s="194" t="str">
        <f>IFERROR(IF(VLOOKUP($A174,'Annex 2 Designated EHV charges'!$A:$O,10,FALSE)=0,"",VLOOKUP($A174,'Annex 2 Designated EHV charges'!$A:$O,10,FALSE)),"")</f>
        <v/>
      </c>
      <c r="H174" s="194" t="str">
        <f>IFERROR(IF(VLOOKUP($A174,'Annex 2 Designated EHV charges'!$A:$O,11,FALSE)=0,"",VLOOKUP($A174,'Annex 2 Designated EHV charges'!$A:$O,11,FALSE)),"")</f>
        <v/>
      </c>
    </row>
    <row r="175" spans="1:8" x14ac:dyDescent="0.2">
      <c r="A175" s="190" t="str" cm="1">
        <f t="array" ref="A175">IFERROR(INDEX('Annex 2 Designated EHV charges'!$A$10:$A$200, MATCH(0, IF(ISBLANK('Annex 2 Designated EHV charges'!$A$10:$A$200),1, COUNTIF(A$4:$A174, 'Annex 2 Designated EHV charges'!$A$10:$A$200)), 0)),"")</f>
        <v/>
      </c>
      <c r="B175" s="190" t="str">
        <f>IF($A175="","",VLOOKUP($A175,'Annex 2 Designated EHV charges'!$A:$O,2,0))</f>
        <v/>
      </c>
      <c r="C175" s="189" t="str">
        <f>IF($A175="","",VLOOKUP($A175,'Annex 2 Designated EHV charges'!$A:$O,3,0))</f>
        <v/>
      </c>
      <c r="D175" s="190" t="str">
        <f>IF($A175="","",VLOOKUP($A175,'Annex 2 Designated EHV charges'!$A:$O,7,0))</f>
        <v/>
      </c>
      <c r="E175" s="192" t="str">
        <f>IFERROR(IF(VLOOKUP($A175,'Annex 2 Designated EHV charges'!$A:$O,8,FALSE)=0,"",VLOOKUP($A175,'Annex 2 Designated EHV charges'!$A:$O,8,FALSE)),"")</f>
        <v/>
      </c>
      <c r="F175" s="193" t="str">
        <f>IFERROR(IF(VLOOKUP($A175,'Annex 2 Designated EHV charges'!$A:$O,9,FALSE)=0,"",VLOOKUP($A175,'Annex 2 Designated EHV charges'!$A:$O,9,FALSE)),"")</f>
        <v/>
      </c>
      <c r="G175" s="194" t="str">
        <f>IFERROR(IF(VLOOKUP($A175,'Annex 2 Designated EHV charges'!$A:$O,10,FALSE)=0,"",VLOOKUP($A175,'Annex 2 Designated EHV charges'!$A:$O,10,FALSE)),"")</f>
        <v/>
      </c>
      <c r="H175" s="194" t="str">
        <f>IFERROR(IF(VLOOKUP($A175,'Annex 2 Designated EHV charges'!$A:$O,11,FALSE)=0,"",VLOOKUP($A175,'Annex 2 Designated EHV charges'!$A:$O,11,FALSE)),"")</f>
        <v/>
      </c>
    </row>
    <row r="176" spans="1:8" x14ac:dyDescent="0.2">
      <c r="A176" s="190" t="str" cm="1">
        <f t="array" ref="A176">IFERROR(INDEX('Annex 2 Designated EHV charges'!$A$10:$A$200, MATCH(0, IF(ISBLANK('Annex 2 Designated EHV charges'!$A$10:$A$200),1, COUNTIF(A$4:$A175, 'Annex 2 Designated EHV charges'!$A$10:$A$200)), 0)),"")</f>
        <v/>
      </c>
      <c r="B176" s="190" t="str">
        <f>IF($A176="","",VLOOKUP($A176,'Annex 2 Designated EHV charges'!$A:$O,2,0))</f>
        <v/>
      </c>
      <c r="C176" s="189" t="str">
        <f>IF($A176="","",VLOOKUP($A176,'Annex 2 Designated EHV charges'!$A:$O,3,0))</f>
        <v/>
      </c>
      <c r="D176" s="190" t="str">
        <f>IF($A176="","",VLOOKUP($A176,'Annex 2 Designated EHV charges'!$A:$O,7,0))</f>
        <v/>
      </c>
      <c r="E176" s="192" t="str">
        <f>IFERROR(IF(VLOOKUP($A176,'Annex 2 Designated EHV charges'!$A:$O,8,FALSE)=0,"",VLOOKUP($A176,'Annex 2 Designated EHV charges'!$A:$O,8,FALSE)),"")</f>
        <v/>
      </c>
      <c r="F176" s="193" t="str">
        <f>IFERROR(IF(VLOOKUP($A176,'Annex 2 Designated EHV charges'!$A:$O,9,FALSE)=0,"",VLOOKUP($A176,'Annex 2 Designated EHV charges'!$A:$O,9,FALSE)),"")</f>
        <v/>
      </c>
      <c r="G176" s="194" t="str">
        <f>IFERROR(IF(VLOOKUP($A176,'Annex 2 Designated EHV charges'!$A:$O,10,FALSE)=0,"",VLOOKUP($A176,'Annex 2 Designated EHV charges'!$A:$O,10,FALSE)),"")</f>
        <v/>
      </c>
      <c r="H176" s="194" t="str">
        <f>IFERROR(IF(VLOOKUP($A176,'Annex 2 Designated EHV charges'!$A:$O,11,FALSE)=0,"",VLOOKUP($A176,'Annex 2 Designated EHV charges'!$A:$O,11,FALSE)),"")</f>
        <v/>
      </c>
    </row>
    <row r="177" spans="1:8" x14ac:dyDescent="0.2">
      <c r="A177" s="190" t="str" cm="1">
        <f t="array" ref="A177">IFERROR(INDEX('Annex 2 Designated EHV charges'!$A$10:$A$200, MATCH(0, IF(ISBLANK('Annex 2 Designated EHV charges'!$A$10:$A$200),1, COUNTIF(A$4:$A176, 'Annex 2 Designated EHV charges'!$A$10:$A$200)), 0)),"")</f>
        <v/>
      </c>
      <c r="B177" s="190" t="str">
        <f>IF($A177="","",VLOOKUP($A177,'Annex 2 Designated EHV charges'!$A:$O,2,0))</f>
        <v/>
      </c>
      <c r="C177" s="189" t="str">
        <f>IF($A177="","",VLOOKUP($A177,'Annex 2 Designated EHV charges'!$A:$O,3,0))</f>
        <v/>
      </c>
      <c r="D177" s="190" t="str">
        <f>IF($A177="","",VLOOKUP($A177,'Annex 2 Designated EHV charges'!$A:$O,7,0))</f>
        <v/>
      </c>
      <c r="E177" s="192" t="str">
        <f>IFERROR(IF(VLOOKUP($A177,'Annex 2 Designated EHV charges'!$A:$O,8,FALSE)=0,"",VLOOKUP($A177,'Annex 2 Designated EHV charges'!$A:$O,8,FALSE)),"")</f>
        <v/>
      </c>
      <c r="F177" s="193" t="str">
        <f>IFERROR(IF(VLOOKUP($A177,'Annex 2 Designated EHV charges'!$A:$O,9,FALSE)=0,"",VLOOKUP($A177,'Annex 2 Designated EHV charges'!$A:$O,9,FALSE)),"")</f>
        <v/>
      </c>
      <c r="G177" s="194" t="str">
        <f>IFERROR(IF(VLOOKUP($A177,'Annex 2 Designated EHV charges'!$A:$O,10,FALSE)=0,"",VLOOKUP($A177,'Annex 2 Designated EHV charges'!$A:$O,10,FALSE)),"")</f>
        <v/>
      </c>
      <c r="H177" s="194" t="str">
        <f>IFERROR(IF(VLOOKUP($A177,'Annex 2 Designated EHV charges'!$A:$O,11,FALSE)=0,"",VLOOKUP($A177,'Annex 2 Designated EHV charges'!$A:$O,11,FALSE)),"")</f>
        <v/>
      </c>
    </row>
    <row r="178" spans="1:8" x14ac:dyDescent="0.2">
      <c r="A178" s="190" t="str" cm="1">
        <f t="array" ref="A178">IFERROR(INDEX('Annex 2 Designated EHV charges'!$A$10:$A$200, MATCH(0, IF(ISBLANK('Annex 2 Designated EHV charges'!$A$10:$A$200),1, COUNTIF(A$4:$A177, 'Annex 2 Designated EHV charges'!$A$10:$A$200)), 0)),"")</f>
        <v/>
      </c>
      <c r="B178" s="190" t="str">
        <f>IF($A178="","",VLOOKUP($A178,'Annex 2 Designated EHV charges'!$A:$O,2,0))</f>
        <v/>
      </c>
      <c r="C178" s="189" t="str">
        <f>IF($A178="","",VLOOKUP($A178,'Annex 2 Designated EHV charges'!$A:$O,3,0))</f>
        <v/>
      </c>
      <c r="D178" s="190" t="str">
        <f>IF($A178="","",VLOOKUP($A178,'Annex 2 Designated EHV charges'!$A:$O,7,0))</f>
        <v/>
      </c>
      <c r="E178" s="192" t="str">
        <f>IFERROR(IF(VLOOKUP($A178,'Annex 2 Designated EHV charges'!$A:$O,8,FALSE)=0,"",VLOOKUP($A178,'Annex 2 Designated EHV charges'!$A:$O,8,FALSE)),"")</f>
        <v/>
      </c>
      <c r="F178" s="193" t="str">
        <f>IFERROR(IF(VLOOKUP($A178,'Annex 2 Designated EHV charges'!$A:$O,9,FALSE)=0,"",VLOOKUP($A178,'Annex 2 Designated EHV charges'!$A:$O,9,FALSE)),"")</f>
        <v/>
      </c>
      <c r="G178" s="194" t="str">
        <f>IFERROR(IF(VLOOKUP($A178,'Annex 2 Designated EHV charges'!$A:$O,10,FALSE)=0,"",VLOOKUP($A178,'Annex 2 Designated EHV charges'!$A:$O,10,FALSE)),"")</f>
        <v/>
      </c>
      <c r="H178" s="194" t="str">
        <f>IFERROR(IF(VLOOKUP($A178,'Annex 2 Designated EHV charges'!$A:$O,11,FALSE)=0,"",VLOOKUP($A178,'Annex 2 Designated EHV charges'!$A:$O,11,FALSE)),"")</f>
        <v/>
      </c>
    </row>
    <row r="179" spans="1:8" x14ac:dyDescent="0.2">
      <c r="A179" s="190" t="str" cm="1">
        <f t="array" ref="A179">IFERROR(INDEX('Annex 2 Designated EHV charges'!$A$10:$A$200, MATCH(0, IF(ISBLANK('Annex 2 Designated EHV charges'!$A$10:$A$200),1, COUNTIF(A$4:$A178, 'Annex 2 Designated EHV charges'!$A$10:$A$200)), 0)),"")</f>
        <v/>
      </c>
      <c r="B179" s="190" t="str">
        <f>IF($A179="","",VLOOKUP($A179,'Annex 2 Designated EHV charges'!$A:$O,2,0))</f>
        <v/>
      </c>
      <c r="C179" s="189" t="str">
        <f>IF($A179="","",VLOOKUP($A179,'Annex 2 Designated EHV charges'!$A:$O,3,0))</f>
        <v/>
      </c>
      <c r="D179" s="190" t="str">
        <f>IF($A179="","",VLOOKUP($A179,'Annex 2 Designated EHV charges'!$A:$O,7,0))</f>
        <v/>
      </c>
      <c r="E179" s="192" t="str">
        <f>IFERROR(IF(VLOOKUP($A179,'Annex 2 Designated EHV charges'!$A:$O,8,FALSE)=0,"",VLOOKUP($A179,'Annex 2 Designated EHV charges'!$A:$O,8,FALSE)),"")</f>
        <v/>
      </c>
      <c r="F179" s="193" t="str">
        <f>IFERROR(IF(VLOOKUP($A179,'Annex 2 Designated EHV charges'!$A:$O,9,FALSE)=0,"",VLOOKUP($A179,'Annex 2 Designated EHV charges'!$A:$O,9,FALSE)),"")</f>
        <v/>
      </c>
      <c r="G179" s="194" t="str">
        <f>IFERROR(IF(VLOOKUP($A179,'Annex 2 Designated EHV charges'!$A:$O,10,FALSE)=0,"",VLOOKUP($A179,'Annex 2 Designated EHV charges'!$A:$O,10,FALSE)),"")</f>
        <v/>
      </c>
      <c r="H179" s="194" t="str">
        <f>IFERROR(IF(VLOOKUP($A179,'Annex 2 Designated EHV charges'!$A:$O,11,FALSE)=0,"",VLOOKUP($A179,'Annex 2 Designated EHV charges'!$A:$O,11,FALSE)),"")</f>
        <v/>
      </c>
    </row>
    <row r="180" spans="1:8" x14ac:dyDescent="0.2">
      <c r="A180" s="190" t="str" cm="1">
        <f t="array" ref="A180">IFERROR(INDEX('Annex 2 Designated EHV charges'!$A$10:$A$200, MATCH(0, IF(ISBLANK('Annex 2 Designated EHV charges'!$A$10:$A$200),1, COUNTIF(A$4:$A179, 'Annex 2 Designated EHV charges'!$A$10:$A$200)), 0)),"")</f>
        <v/>
      </c>
      <c r="B180" s="190" t="str">
        <f>IF($A180="","",VLOOKUP($A180,'Annex 2 Designated EHV charges'!$A:$O,2,0))</f>
        <v/>
      </c>
      <c r="C180" s="189" t="str">
        <f>IF($A180="","",VLOOKUP($A180,'Annex 2 Designated EHV charges'!$A:$O,3,0))</f>
        <v/>
      </c>
      <c r="D180" s="190" t="str">
        <f>IF($A180="","",VLOOKUP($A180,'Annex 2 Designated EHV charges'!$A:$O,7,0))</f>
        <v/>
      </c>
      <c r="E180" s="192" t="str">
        <f>IFERROR(IF(VLOOKUP($A180,'Annex 2 Designated EHV charges'!$A:$O,8,FALSE)=0,"",VLOOKUP($A180,'Annex 2 Designated EHV charges'!$A:$O,8,FALSE)),"")</f>
        <v/>
      </c>
      <c r="F180" s="193" t="str">
        <f>IFERROR(IF(VLOOKUP($A180,'Annex 2 Designated EHV charges'!$A:$O,9,FALSE)=0,"",VLOOKUP($A180,'Annex 2 Designated EHV charges'!$A:$O,9,FALSE)),"")</f>
        <v/>
      </c>
      <c r="G180" s="194" t="str">
        <f>IFERROR(IF(VLOOKUP($A180,'Annex 2 Designated EHV charges'!$A:$O,10,FALSE)=0,"",VLOOKUP($A180,'Annex 2 Designated EHV charges'!$A:$O,10,FALSE)),"")</f>
        <v/>
      </c>
      <c r="H180" s="194" t="str">
        <f>IFERROR(IF(VLOOKUP($A180,'Annex 2 Designated EHV charges'!$A:$O,11,FALSE)=0,"",VLOOKUP($A180,'Annex 2 Designated EHV charges'!$A:$O,11,FALSE)),"")</f>
        <v/>
      </c>
    </row>
    <row r="181" spans="1:8" x14ac:dyDescent="0.2">
      <c r="A181" s="190" t="str" cm="1">
        <f t="array" ref="A181">IFERROR(INDEX('Annex 2 Designated EHV charges'!$A$10:$A$200, MATCH(0, IF(ISBLANK('Annex 2 Designated EHV charges'!$A$10:$A$200),1, COUNTIF(A$4:$A180, 'Annex 2 Designated EHV charges'!$A$10:$A$200)), 0)),"")</f>
        <v/>
      </c>
      <c r="B181" s="190" t="str">
        <f>IF($A181="","",VLOOKUP($A181,'Annex 2 Designated EHV charges'!$A:$O,2,0))</f>
        <v/>
      </c>
      <c r="C181" s="189" t="str">
        <f>IF($A181="","",VLOOKUP($A181,'Annex 2 Designated EHV charges'!$A:$O,3,0))</f>
        <v/>
      </c>
      <c r="D181" s="190" t="str">
        <f>IF($A181="","",VLOOKUP($A181,'Annex 2 Designated EHV charges'!$A:$O,7,0))</f>
        <v/>
      </c>
      <c r="E181" s="192" t="str">
        <f>IFERROR(IF(VLOOKUP($A181,'Annex 2 Designated EHV charges'!$A:$O,8,FALSE)=0,"",VLOOKUP($A181,'Annex 2 Designated EHV charges'!$A:$O,8,FALSE)),"")</f>
        <v/>
      </c>
      <c r="F181" s="193" t="str">
        <f>IFERROR(IF(VLOOKUP($A181,'Annex 2 Designated EHV charges'!$A:$O,9,FALSE)=0,"",VLOOKUP($A181,'Annex 2 Designated EHV charges'!$A:$O,9,FALSE)),"")</f>
        <v/>
      </c>
      <c r="G181" s="194" t="str">
        <f>IFERROR(IF(VLOOKUP($A181,'Annex 2 Designated EHV charges'!$A:$O,10,FALSE)=0,"",VLOOKUP($A181,'Annex 2 Designated EHV charges'!$A:$O,10,FALSE)),"")</f>
        <v/>
      </c>
      <c r="H181" s="194" t="str">
        <f>IFERROR(IF(VLOOKUP($A181,'Annex 2 Designated EHV charges'!$A:$O,11,FALSE)=0,"",VLOOKUP($A181,'Annex 2 Designated EHV charges'!$A:$O,11,FALSE)),"")</f>
        <v/>
      </c>
    </row>
    <row r="182" spans="1:8" x14ac:dyDescent="0.2">
      <c r="A182" s="190" t="str" cm="1">
        <f t="array" ref="A182">IFERROR(INDEX('Annex 2 Designated EHV charges'!$A$10:$A$200, MATCH(0, IF(ISBLANK('Annex 2 Designated EHV charges'!$A$10:$A$200),1, COUNTIF(A$4:$A181, 'Annex 2 Designated EHV charges'!$A$10:$A$200)), 0)),"")</f>
        <v/>
      </c>
      <c r="B182" s="190" t="str">
        <f>IF($A182="","",VLOOKUP($A182,'Annex 2 Designated EHV charges'!$A:$O,2,0))</f>
        <v/>
      </c>
      <c r="C182" s="189" t="str">
        <f>IF($A182="","",VLOOKUP($A182,'Annex 2 Designated EHV charges'!$A:$O,3,0))</f>
        <v/>
      </c>
      <c r="D182" s="190" t="str">
        <f>IF($A182="","",VLOOKUP($A182,'Annex 2 Designated EHV charges'!$A:$O,7,0))</f>
        <v/>
      </c>
      <c r="E182" s="192" t="str">
        <f>IFERROR(IF(VLOOKUP($A182,'Annex 2 Designated EHV charges'!$A:$O,8,FALSE)=0,"",VLOOKUP($A182,'Annex 2 Designated EHV charges'!$A:$O,8,FALSE)),"")</f>
        <v/>
      </c>
      <c r="F182" s="193" t="str">
        <f>IFERROR(IF(VLOOKUP($A182,'Annex 2 Designated EHV charges'!$A:$O,9,FALSE)=0,"",VLOOKUP($A182,'Annex 2 Designated EHV charges'!$A:$O,9,FALSE)),"")</f>
        <v/>
      </c>
      <c r="G182" s="194" t="str">
        <f>IFERROR(IF(VLOOKUP($A182,'Annex 2 Designated EHV charges'!$A:$O,10,FALSE)=0,"",VLOOKUP($A182,'Annex 2 Designated EHV charges'!$A:$O,10,FALSE)),"")</f>
        <v/>
      </c>
      <c r="H182" s="194" t="str">
        <f>IFERROR(IF(VLOOKUP($A182,'Annex 2 Designated EHV charges'!$A:$O,11,FALSE)=0,"",VLOOKUP($A182,'Annex 2 Designated EHV charges'!$A:$O,11,FALSE)),"")</f>
        <v/>
      </c>
    </row>
    <row r="183" spans="1:8" x14ac:dyDescent="0.2">
      <c r="A183" s="190" t="str" cm="1">
        <f t="array" ref="A183">IFERROR(INDEX('Annex 2 Designated EHV charges'!$A$10:$A$200, MATCH(0, IF(ISBLANK('Annex 2 Designated EHV charges'!$A$10:$A$200),1, COUNTIF(A$4:$A182, 'Annex 2 Designated EHV charges'!$A$10:$A$200)), 0)),"")</f>
        <v/>
      </c>
      <c r="B183" s="190" t="str">
        <f>IF($A183="","",VLOOKUP($A183,'Annex 2 Designated EHV charges'!$A:$O,2,0))</f>
        <v/>
      </c>
      <c r="C183" s="189" t="str">
        <f>IF($A183="","",VLOOKUP($A183,'Annex 2 Designated EHV charges'!$A:$O,3,0))</f>
        <v/>
      </c>
      <c r="D183" s="190" t="str">
        <f>IF($A183="","",VLOOKUP($A183,'Annex 2 Designated EHV charges'!$A:$O,7,0))</f>
        <v/>
      </c>
      <c r="E183" s="192" t="str">
        <f>IFERROR(IF(VLOOKUP($A183,'Annex 2 Designated EHV charges'!$A:$O,8,FALSE)=0,"",VLOOKUP($A183,'Annex 2 Designated EHV charges'!$A:$O,8,FALSE)),"")</f>
        <v/>
      </c>
      <c r="F183" s="193" t="str">
        <f>IFERROR(IF(VLOOKUP($A183,'Annex 2 Designated EHV charges'!$A:$O,9,FALSE)=0,"",VLOOKUP($A183,'Annex 2 Designated EHV charges'!$A:$O,9,FALSE)),"")</f>
        <v/>
      </c>
      <c r="G183" s="194" t="str">
        <f>IFERROR(IF(VLOOKUP($A183,'Annex 2 Designated EHV charges'!$A:$O,10,FALSE)=0,"",VLOOKUP($A183,'Annex 2 Designated EHV charges'!$A:$O,10,FALSE)),"")</f>
        <v/>
      </c>
      <c r="H183" s="194" t="str">
        <f>IFERROR(IF(VLOOKUP($A183,'Annex 2 Designated EHV charges'!$A:$O,11,FALSE)=0,"",VLOOKUP($A183,'Annex 2 Designated EHV charges'!$A:$O,11,FALSE)),"")</f>
        <v/>
      </c>
    </row>
    <row r="184" spans="1:8" x14ac:dyDescent="0.2">
      <c r="A184" s="190" t="str" cm="1">
        <f t="array" ref="A184">IFERROR(INDEX('Annex 2 Designated EHV charges'!$A$10:$A$200, MATCH(0, IF(ISBLANK('Annex 2 Designated EHV charges'!$A$10:$A$200),1, COUNTIF(A$4:$A183, 'Annex 2 Designated EHV charges'!$A$10:$A$200)), 0)),"")</f>
        <v/>
      </c>
      <c r="B184" s="190" t="str">
        <f>IF($A184="","",VLOOKUP($A184,'Annex 2 Designated EHV charges'!$A:$O,2,0))</f>
        <v/>
      </c>
      <c r="C184" s="189" t="str">
        <f>IF($A184="","",VLOOKUP($A184,'Annex 2 Designated EHV charges'!$A:$O,3,0))</f>
        <v/>
      </c>
      <c r="D184" s="190" t="str">
        <f>IF($A184="","",VLOOKUP($A184,'Annex 2 Designated EHV charges'!$A:$O,7,0))</f>
        <v/>
      </c>
      <c r="E184" s="192" t="str">
        <f>IFERROR(IF(VLOOKUP($A184,'Annex 2 Designated EHV charges'!$A:$O,8,FALSE)=0,"",VLOOKUP($A184,'Annex 2 Designated EHV charges'!$A:$O,8,FALSE)),"")</f>
        <v/>
      </c>
      <c r="F184" s="193" t="str">
        <f>IFERROR(IF(VLOOKUP($A184,'Annex 2 Designated EHV charges'!$A:$O,9,FALSE)=0,"",VLOOKUP($A184,'Annex 2 Designated EHV charges'!$A:$O,9,FALSE)),"")</f>
        <v/>
      </c>
      <c r="G184" s="194" t="str">
        <f>IFERROR(IF(VLOOKUP($A184,'Annex 2 Designated EHV charges'!$A:$O,10,FALSE)=0,"",VLOOKUP($A184,'Annex 2 Designated EHV charges'!$A:$O,10,FALSE)),"")</f>
        <v/>
      </c>
      <c r="H184" s="194" t="str">
        <f>IFERROR(IF(VLOOKUP($A184,'Annex 2 Designated EHV charges'!$A:$O,11,FALSE)=0,"",VLOOKUP($A184,'Annex 2 Designated EHV charges'!$A:$O,11,FALSE)),"")</f>
        <v/>
      </c>
    </row>
    <row r="185" spans="1:8" x14ac:dyDescent="0.2">
      <c r="A185" s="190" t="str" cm="1">
        <f t="array" ref="A185">IFERROR(INDEX('Annex 2 Designated EHV charges'!$A$10:$A$200, MATCH(0, IF(ISBLANK('Annex 2 Designated EHV charges'!$A$10:$A$200),1, COUNTIF(A$4:$A184, 'Annex 2 Designated EHV charges'!$A$10:$A$200)), 0)),"")</f>
        <v/>
      </c>
      <c r="B185" s="190" t="str">
        <f>IF($A185="","",VLOOKUP($A185,'Annex 2 Designated EHV charges'!$A:$O,2,0))</f>
        <v/>
      </c>
      <c r="C185" s="189" t="str">
        <f>IF($A185="","",VLOOKUP($A185,'Annex 2 Designated EHV charges'!$A:$O,3,0))</f>
        <v/>
      </c>
      <c r="D185" s="190" t="str">
        <f>IF($A185="","",VLOOKUP($A185,'Annex 2 Designated EHV charges'!$A:$O,7,0))</f>
        <v/>
      </c>
      <c r="E185" s="192" t="str">
        <f>IFERROR(IF(VLOOKUP($A185,'Annex 2 Designated EHV charges'!$A:$O,8,FALSE)=0,"",VLOOKUP($A185,'Annex 2 Designated EHV charges'!$A:$O,8,FALSE)),"")</f>
        <v/>
      </c>
      <c r="F185" s="193" t="str">
        <f>IFERROR(IF(VLOOKUP($A185,'Annex 2 Designated EHV charges'!$A:$O,9,FALSE)=0,"",VLOOKUP($A185,'Annex 2 Designated EHV charges'!$A:$O,9,FALSE)),"")</f>
        <v/>
      </c>
      <c r="G185" s="194" t="str">
        <f>IFERROR(IF(VLOOKUP($A185,'Annex 2 Designated EHV charges'!$A:$O,10,FALSE)=0,"",VLOOKUP($A185,'Annex 2 Designated EHV charges'!$A:$O,10,FALSE)),"")</f>
        <v/>
      </c>
      <c r="H185" s="194" t="str">
        <f>IFERROR(IF(VLOOKUP($A185,'Annex 2 Designated EHV charges'!$A:$O,11,FALSE)=0,"",VLOOKUP($A185,'Annex 2 Designated EHV charges'!$A:$O,11,FALSE)),"")</f>
        <v/>
      </c>
    </row>
    <row r="186" spans="1:8" x14ac:dyDescent="0.2">
      <c r="A186" s="190" t="str" cm="1">
        <f t="array" ref="A186">IFERROR(INDEX('Annex 2 Designated EHV charges'!$A$10:$A$200, MATCH(0, IF(ISBLANK('Annex 2 Designated EHV charges'!$A$10:$A$200),1, COUNTIF(A$4:$A185, 'Annex 2 Designated EHV charges'!$A$10:$A$200)), 0)),"")</f>
        <v/>
      </c>
      <c r="B186" s="190" t="str">
        <f>IF($A186="","",VLOOKUP($A186,'Annex 2 Designated EHV charges'!$A:$O,2,0))</f>
        <v/>
      </c>
      <c r="C186" s="189" t="str">
        <f>IF($A186="","",VLOOKUP($A186,'Annex 2 Designated EHV charges'!$A:$O,3,0))</f>
        <v/>
      </c>
      <c r="D186" s="190" t="str">
        <f>IF($A186="","",VLOOKUP($A186,'Annex 2 Designated EHV charges'!$A:$O,7,0))</f>
        <v/>
      </c>
      <c r="E186" s="192" t="str">
        <f>IFERROR(IF(VLOOKUP($A186,'Annex 2 Designated EHV charges'!$A:$O,8,FALSE)=0,"",VLOOKUP($A186,'Annex 2 Designated EHV charges'!$A:$O,8,FALSE)),"")</f>
        <v/>
      </c>
      <c r="F186" s="193" t="str">
        <f>IFERROR(IF(VLOOKUP($A186,'Annex 2 Designated EHV charges'!$A:$O,9,FALSE)=0,"",VLOOKUP($A186,'Annex 2 Designated EHV charges'!$A:$O,9,FALSE)),"")</f>
        <v/>
      </c>
      <c r="G186" s="194" t="str">
        <f>IFERROR(IF(VLOOKUP($A186,'Annex 2 Designated EHV charges'!$A:$O,10,FALSE)=0,"",VLOOKUP($A186,'Annex 2 Designated EHV charges'!$A:$O,10,FALSE)),"")</f>
        <v/>
      </c>
      <c r="H186" s="194" t="str">
        <f>IFERROR(IF(VLOOKUP($A186,'Annex 2 Designated EHV charges'!$A:$O,11,FALSE)=0,"",VLOOKUP($A186,'Annex 2 Designated EHV charges'!$A:$O,11,FALSE)),"")</f>
        <v/>
      </c>
    </row>
    <row r="187" spans="1:8" x14ac:dyDescent="0.2">
      <c r="A187" s="190" t="str" cm="1">
        <f t="array" ref="A187">IFERROR(INDEX('Annex 2 Designated EHV charges'!$A$10:$A$200, MATCH(0, IF(ISBLANK('Annex 2 Designated EHV charges'!$A$10:$A$200),1, COUNTIF(A$4:$A186, 'Annex 2 Designated EHV charges'!$A$10:$A$200)), 0)),"")</f>
        <v/>
      </c>
      <c r="B187" s="190" t="str">
        <f>IF($A187="","",VLOOKUP($A187,'Annex 2 Designated EHV charges'!$A:$O,2,0))</f>
        <v/>
      </c>
      <c r="C187" s="189" t="str">
        <f>IF($A187="","",VLOOKUP($A187,'Annex 2 Designated EHV charges'!$A:$O,3,0))</f>
        <v/>
      </c>
      <c r="D187" s="190" t="str">
        <f>IF($A187="","",VLOOKUP($A187,'Annex 2 Designated EHV charges'!$A:$O,7,0))</f>
        <v/>
      </c>
      <c r="E187" s="192" t="str">
        <f>IFERROR(IF(VLOOKUP($A187,'Annex 2 Designated EHV charges'!$A:$O,8,FALSE)=0,"",VLOOKUP($A187,'Annex 2 Designated EHV charges'!$A:$O,8,FALSE)),"")</f>
        <v/>
      </c>
      <c r="F187" s="193" t="str">
        <f>IFERROR(IF(VLOOKUP($A187,'Annex 2 Designated EHV charges'!$A:$O,9,FALSE)=0,"",VLOOKUP($A187,'Annex 2 Designated EHV charges'!$A:$O,9,FALSE)),"")</f>
        <v/>
      </c>
      <c r="G187" s="194" t="str">
        <f>IFERROR(IF(VLOOKUP($A187,'Annex 2 Designated EHV charges'!$A:$O,10,FALSE)=0,"",VLOOKUP($A187,'Annex 2 Designated EHV charges'!$A:$O,10,FALSE)),"")</f>
        <v/>
      </c>
      <c r="H187" s="194" t="str">
        <f>IFERROR(IF(VLOOKUP($A187,'Annex 2 Designated EHV charges'!$A:$O,11,FALSE)=0,"",VLOOKUP($A187,'Annex 2 Designated EHV charges'!$A:$O,11,FALSE)),"")</f>
        <v/>
      </c>
    </row>
    <row r="188" spans="1:8" x14ac:dyDescent="0.2">
      <c r="A188" s="190" t="str" cm="1">
        <f t="array" ref="A188">IFERROR(INDEX('Annex 2 Designated EHV charges'!$A$10:$A$200, MATCH(0, IF(ISBLANK('Annex 2 Designated EHV charges'!$A$10:$A$200),1, COUNTIF(A$4:$A187, 'Annex 2 Designated EHV charges'!$A$10:$A$200)), 0)),"")</f>
        <v/>
      </c>
      <c r="B188" s="190" t="str">
        <f>IF($A188="","",VLOOKUP($A188,'Annex 2 Designated EHV charges'!$A:$O,2,0))</f>
        <v/>
      </c>
      <c r="C188" s="189" t="str">
        <f>IF($A188="","",VLOOKUP($A188,'Annex 2 Designated EHV charges'!$A:$O,3,0))</f>
        <v/>
      </c>
      <c r="D188" s="190" t="str">
        <f>IF($A188="","",VLOOKUP($A188,'Annex 2 Designated EHV charges'!$A:$O,7,0))</f>
        <v/>
      </c>
      <c r="E188" s="192" t="str">
        <f>IFERROR(IF(VLOOKUP($A188,'Annex 2 Designated EHV charges'!$A:$O,8,FALSE)=0,"",VLOOKUP($A188,'Annex 2 Designated EHV charges'!$A:$O,8,FALSE)),"")</f>
        <v/>
      </c>
      <c r="F188" s="193" t="str">
        <f>IFERROR(IF(VLOOKUP($A188,'Annex 2 Designated EHV charges'!$A:$O,9,FALSE)=0,"",VLOOKUP($A188,'Annex 2 Designated EHV charges'!$A:$O,9,FALSE)),"")</f>
        <v/>
      </c>
      <c r="G188" s="194" t="str">
        <f>IFERROR(IF(VLOOKUP($A188,'Annex 2 Designated EHV charges'!$A:$O,10,FALSE)=0,"",VLOOKUP($A188,'Annex 2 Designated EHV charges'!$A:$O,10,FALSE)),"")</f>
        <v/>
      </c>
      <c r="H188" s="194" t="str">
        <f>IFERROR(IF(VLOOKUP($A188,'Annex 2 Designated EHV charges'!$A:$O,11,FALSE)=0,"",VLOOKUP($A188,'Annex 2 Designated EHV charges'!$A:$O,11,FALSE)),"")</f>
        <v/>
      </c>
    </row>
    <row r="189" spans="1:8" x14ac:dyDescent="0.2">
      <c r="A189" s="190" t="str" cm="1">
        <f t="array" ref="A189">IFERROR(INDEX('Annex 2 Designated EHV charges'!$A$10:$A$200, MATCH(0, IF(ISBLANK('Annex 2 Designated EHV charges'!$A$10:$A$200),1, COUNTIF(A$4:$A188, 'Annex 2 Designated EHV charges'!$A$10:$A$200)), 0)),"")</f>
        <v/>
      </c>
      <c r="B189" s="190" t="str">
        <f>IF($A189="","",VLOOKUP($A189,'Annex 2 Designated EHV charges'!$A:$O,2,0))</f>
        <v/>
      </c>
      <c r="C189" s="189" t="str">
        <f>IF($A189="","",VLOOKUP($A189,'Annex 2 Designated EHV charges'!$A:$O,3,0))</f>
        <v/>
      </c>
      <c r="D189" s="190" t="str">
        <f>IF($A189="","",VLOOKUP($A189,'Annex 2 Designated EHV charges'!$A:$O,7,0))</f>
        <v/>
      </c>
      <c r="E189" s="192" t="str">
        <f>IFERROR(IF(VLOOKUP($A189,'Annex 2 Designated EHV charges'!$A:$O,8,FALSE)=0,"",VLOOKUP($A189,'Annex 2 Designated EHV charges'!$A:$O,8,FALSE)),"")</f>
        <v/>
      </c>
      <c r="F189" s="193" t="str">
        <f>IFERROR(IF(VLOOKUP($A189,'Annex 2 Designated EHV charges'!$A:$O,9,FALSE)=0,"",VLOOKUP($A189,'Annex 2 Designated EHV charges'!$A:$O,9,FALSE)),"")</f>
        <v/>
      </c>
      <c r="G189" s="194" t="str">
        <f>IFERROR(IF(VLOOKUP($A189,'Annex 2 Designated EHV charges'!$A:$O,10,FALSE)=0,"",VLOOKUP($A189,'Annex 2 Designated EHV charges'!$A:$O,10,FALSE)),"")</f>
        <v/>
      </c>
      <c r="H189" s="194" t="str">
        <f>IFERROR(IF(VLOOKUP($A189,'Annex 2 Designated EHV charges'!$A:$O,11,FALSE)=0,"",VLOOKUP($A189,'Annex 2 Designated EHV charges'!$A:$O,11,FALSE)),"")</f>
        <v/>
      </c>
    </row>
    <row r="190" spans="1:8" x14ac:dyDescent="0.2">
      <c r="A190" s="190" t="str" cm="1">
        <f t="array" ref="A190">IFERROR(INDEX('Annex 2 Designated EHV charges'!$A$10:$A$200, MATCH(0, IF(ISBLANK('Annex 2 Designated EHV charges'!$A$10:$A$200),1, COUNTIF(A$4:$A189, 'Annex 2 Designated EHV charges'!$A$10:$A$200)), 0)),"")</f>
        <v/>
      </c>
      <c r="B190" s="190" t="str">
        <f>IF($A190="","",VLOOKUP($A190,'Annex 2 Designated EHV charges'!$A:$O,2,0))</f>
        <v/>
      </c>
      <c r="C190" s="189" t="str">
        <f>IF($A190="","",VLOOKUP($A190,'Annex 2 Designated EHV charges'!$A:$O,3,0))</f>
        <v/>
      </c>
      <c r="D190" s="190" t="str">
        <f>IF($A190="","",VLOOKUP($A190,'Annex 2 Designated EHV charges'!$A:$O,7,0))</f>
        <v/>
      </c>
      <c r="E190" s="192" t="str">
        <f>IFERROR(IF(VLOOKUP($A190,'Annex 2 Designated EHV charges'!$A:$O,8,FALSE)=0,"",VLOOKUP($A190,'Annex 2 Designated EHV charges'!$A:$O,8,FALSE)),"")</f>
        <v/>
      </c>
      <c r="F190" s="193" t="str">
        <f>IFERROR(IF(VLOOKUP($A190,'Annex 2 Designated EHV charges'!$A:$O,9,FALSE)=0,"",VLOOKUP($A190,'Annex 2 Designated EHV charges'!$A:$O,9,FALSE)),"")</f>
        <v/>
      </c>
      <c r="G190" s="194" t="str">
        <f>IFERROR(IF(VLOOKUP($A190,'Annex 2 Designated EHV charges'!$A:$O,10,FALSE)=0,"",VLOOKUP($A190,'Annex 2 Designated EHV charges'!$A:$O,10,FALSE)),"")</f>
        <v/>
      </c>
      <c r="H190" s="194" t="str">
        <f>IFERROR(IF(VLOOKUP($A190,'Annex 2 Designated EHV charges'!$A:$O,11,FALSE)=0,"",VLOOKUP($A190,'Annex 2 Designated EHV charges'!$A:$O,11,FALSE)),"")</f>
        <v/>
      </c>
    </row>
    <row r="191" spans="1:8" x14ac:dyDescent="0.2">
      <c r="A191" s="190" t="str" cm="1">
        <f t="array" ref="A191">IFERROR(INDEX('Annex 2 Designated EHV charges'!$A$10:$A$200, MATCH(0, IF(ISBLANK('Annex 2 Designated EHV charges'!$A$10:$A$200),1, COUNTIF(A$4:$A190, 'Annex 2 Designated EHV charges'!$A$10:$A$200)), 0)),"")</f>
        <v/>
      </c>
      <c r="B191" s="190" t="str">
        <f>IF($A191="","",VLOOKUP($A191,'Annex 2 Designated EHV charges'!$A:$O,2,0))</f>
        <v/>
      </c>
      <c r="C191" s="189" t="str">
        <f>IF($A191="","",VLOOKUP($A191,'Annex 2 Designated EHV charges'!$A:$O,3,0))</f>
        <v/>
      </c>
      <c r="D191" s="190" t="str">
        <f>IF($A191="","",VLOOKUP($A191,'Annex 2 Designated EHV charges'!$A:$O,7,0))</f>
        <v/>
      </c>
      <c r="E191" s="192" t="str">
        <f>IFERROR(IF(VLOOKUP($A191,'Annex 2 Designated EHV charges'!$A:$O,8,FALSE)=0,"",VLOOKUP($A191,'Annex 2 Designated EHV charges'!$A:$O,8,FALSE)),"")</f>
        <v/>
      </c>
      <c r="F191" s="193" t="str">
        <f>IFERROR(IF(VLOOKUP($A191,'Annex 2 Designated EHV charges'!$A:$O,9,FALSE)=0,"",VLOOKUP($A191,'Annex 2 Designated EHV charges'!$A:$O,9,FALSE)),"")</f>
        <v/>
      </c>
      <c r="G191" s="194" t="str">
        <f>IFERROR(IF(VLOOKUP($A191,'Annex 2 Designated EHV charges'!$A:$O,10,FALSE)=0,"",VLOOKUP($A191,'Annex 2 Designated EHV charges'!$A:$O,10,FALSE)),"")</f>
        <v/>
      </c>
      <c r="H191" s="194" t="str">
        <f>IFERROR(IF(VLOOKUP($A191,'Annex 2 Designated EHV charges'!$A:$O,11,FALSE)=0,"",VLOOKUP($A191,'Annex 2 Designated EHV charges'!$A:$O,11,FALSE)),"")</f>
        <v/>
      </c>
    </row>
    <row r="192" spans="1:8" x14ac:dyDescent="0.2">
      <c r="A192" s="190" t="str" cm="1">
        <f t="array" ref="A192">IFERROR(INDEX('Annex 2 Designated EHV charges'!$A$10:$A$200, MATCH(0, IF(ISBLANK('Annex 2 Designated EHV charges'!$A$10:$A$200),1, COUNTIF(A$4:$A191, 'Annex 2 Designated EHV charges'!$A$10:$A$200)), 0)),"")</f>
        <v/>
      </c>
      <c r="B192" s="190" t="str">
        <f>IF($A192="","",VLOOKUP($A192,'Annex 2 Designated EHV charges'!$A:$O,2,0))</f>
        <v/>
      </c>
      <c r="C192" s="189" t="str">
        <f>IF($A192="","",VLOOKUP($A192,'Annex 2 Designated EHV charges'!$A:$O,3,0))</f>
        <v/>
      </c>
      <c r="D192" s="190" t="str">
        <f>IF($A192="","",VLOOKUP($A192,'Annex 2 Designated EHV charges'!$A:$O,7,0))</f>
        <v/>
      </c>
      <c r="E192" s="192" t="str">
        <f>IFERROR(IF(VLOOKUP($A192,'Annex 2 Designated EHV charges'!$A:$O,8,FALSE)=0,"",VLOOKUP($A192,'Annex 2 Designated EHV charges'!$A:$O,8,FALSE)),"")</f>
        <v/>
      </c>
      <c r="F192" s="193" t="str">
        <f>IFERROR(IF(VLOOKUP($A192,'Annex 2 Designated EHV charges'!$A:$O,9,FALSE)=0,"",VLOOKUP($A192,'Annex 2 Designated EHV charges'!$A:$O,9,FALSE)),"")</f>
        <v/>
      </c>
      <c r="G192" s="194" t="str">
        <f>IFERROR(IF(VLOOKUP($A192,'Annex 2 Designated EHV charges'!$A:$O,10,FALSE)=0,"",VLOOKUP($A192,'Annex 2 Designated EHV charges'!$A:$O,10,FALSE)),"")</f>
        <v/>
      </c>
      <c r="H192" s="194" t="str">
        <f>IFERROR(IF(VLOOKUP($A192,'Annex 2 Designated EHV charges'!$A:$O,11,FALSE)=0,"",VLOOKUP($A192,'Annex 2 Designated EHV charges'!$A:$O,11,FALSE)),"")</f>
        <v/>
      </c>
    </row>
    <row r="193" spans="1:8" x14ac:dyDescent="0.2">
      <c r="A193" s="190" t="str" cm="1">
        <f t="array" ref="A193">IFERROR(INDEX('Annex 2 Designated EHV charges'!$A$10:$A$200, MATCH(0, IF(ISBLANK('Annex 2 Designated EHV charges'!$A$10:$A$200),1, COUNTIF(A$4:$A192, 'Annex 2 Designated EHV charges'!$A$10:$A$200)), 0)),"")</f>
        <v/>
      </c>
      <c r="B193" s="190" t="str">
        <f>IF($A193="","",VLOOKUP($A193,'Annex 2 Designated EHV charges'!$A:$O,2,0))</f>
        <v/>
      </c>
      <c r="C193" s="189" t="str">
        <f>IF($A193="","",VLOOKUP($A193,'Annex 2 Designated EHV charges'!$A:$O,3,0))</f>
        <v/>
      </c>
      <c r="D193" s="190" t="str">
        <f>IF($A193="","",VLOOKUP($A193,'Annex 2 Designated EHV charges'!$A:$O,7,0))</f>
        <v/>
      </c>
      <c r="E193" s="192" t="str">
        <f>IFERROR(IF(VLOOKUP($A193,'Annex 2 Designated EHV charges'!$A:$O,8,FALSE)=0,"",VLOOKUP($A193,'Annex 2 Designated EHV charges'!$A:$O,8,FALSE)),"")</f>
        <v/>
      </c>
      <c r="F193" s="193" t="str">
        <f>IFERROR(IF(VLOOKUP($A193,'Annex 2 Designated EHV charges'!$A:$O,9,FALSE)=0,"",VLOOKUP($A193,'Annex 2 Designated EHV charges'!$A:$O,9,FALSE)),"")</f>
        <v/>
      </c>
      <c r="G193" s="194" t="str">
        <f>IFERROR(IF(VLOOKUP($A193,'Annex 2 Designated EHV charges'!$A:$O,10,FALSE)=0,"",VLOOKUP($A193,'Annex 2 Designated EHV charges'!$A:$O,10,FALSE)),"")</f>
        <v/>
      </c>
      <c r="H193" s="194" t="str">
        <f>IFERROR(IF(VLOOKUP($A193,'Annex 2 Designated EHV charges'!$A:$O,11,FALSE)=0,"",VLOOKUP($A193,'Annex 2 Designated EHV charges'!$A:$O,11,FALSE)),"")</f>
        <v/>
      </c>
    </row>
    <row r="194" spans="1:8" x14ac:dyDescent="0.2">
      <c r="A194" s="190" t="str" cm="1">
        <f t="array" ref="A194">IFERROR(INDEX('Annex 2 Designated EHV charges'!$A$10:$A$200, MATCH(0, IF(ISBLANK('Annex 2 Designated EHV charges'!$A$10:$A$200),1, COUNTIF(A$4:$A193, 'Annex 2 Designated EHV charges'!$A$10:$A$200)), 0)),"")</f>
        <v/>
      </c>
      <c r="B194" s="190" t="str">
        <f>IF($A194="","",VLOOKUP($A194,'Annex 2 Designated EHV charges'!$A:$O,2,0))</f>
        <v/>
      </c>
      <c r="C194" s="189" t="str">
        <f>IF($A194="","",VLOOKUP($A194,'Annex 2 Designated EHV charges'!$A:$O,3,0))</f>
        <v/>
      </c>
      <c r="D194" s="190" t="str">
        <f>IF($A194="","",VLOOKUP($A194,'Annex 2 Designated EHV charges'!$A:$O,7,0))</f>
        <v/>
      </c>
      <c r="E194" s="192" t="str">
        <f>IFERROR(IF(VLOOKUP($A194,'Annex 2 Designated EHV charges'!$A:$O,8,FALSE)=0,"",VLOOKUP($A194,'Annex 2 Designated EHV charges'!$A:$O,8,FALSE)),"")</f>
        <v/>
      </c>
      <c r="F194" s="193" t="str">
        <f>IFERROR(IF(VLOOKUP($A194,'Annex 2 Designated EHV charges'!$A:$O,9,FALSE)=0,"",VLOOKUP($A194,'Annex 2 Designated EHV charges'!$A:$O,9,FALSE)),"")</f>
        <v/>
      </c>
      <c r="G194" s="194" t="str">
        <f>IFERROR(IF(VLOOKUP($A194,'Annex 2 Designated EHV charges'!$A:$O,10,FALSE)=0,"",VLOOKUP($A194,'Annex 2 Designated EHV charges'!$A:$O,10,FALSE)),"")</f>
        <v/>
      </c>
      <c r="H194" s="194" t="str">
        <f>IFERROR(IF(VLOOKUP($A194,'Annex 2 Designated EHV charges'!$A:$O,11,FALSE)=0,"",VLOOKUP($A194,'Annex 2 Designated EHV charges'!$A:$O,11,FALSE)),"")</f>
        <v/>
      </c>
    </row>
    <row r="195" spans="1:8" x14ac:dyDescent="0.2">
      <c r="A195" s="190" t="str" cm="1">
        <f t="array" ref="A195">IFERROR(INDEX('Annex 2 Designated EHV charges'!$A$10:$A$200, MATCH(0, IF(ISBLANK('Annex 2 Designated EHV charges'!$A$10:$A$200),1, COUNTIF(A$4:$A194, 'Annex 2 Designated EHV charges'!$A$10:$A$200)), 0)),"")</f>
        <v/>
      </c>
      <c r="B195" s="190" t="str">
        <f>IF($A195="","",VLOOKUP($A195,'Annex 2 Designated EHV charges'!$A:$O,2,0))</f>
        <v/>
      </c>
      <c r="C195" s="189" t="str">
        <f>IF($A195="","",VLOOKUP($A195,'Annex 2 Designated EHV charges'!$A:$O,3,0))</f>
        <v/>
      </c>
      <c r="D195" s="190" t="str">
        <f>IF($A195="","",VLOOKUP($A195,'Annex 2 Designated EHV charges'!$A:$O,7,0))</f>
        <v/>
      </c>
      <c r="E195" s="192" t="str">
        <f>IFERROR(IF(VLOOKUP($A195,'Annex 2 Designated EHV charges'!$A:$O,8,FALSE)=0,"",VLOOKUP($A195,'Annex 2 Designated EHV charges'!$A:$O,8,FALSE)),"")</f>
        <v/>
      </c>
      <c r="F195" s="193" t="str">
        <f>IFERROR(IF(VLOOKUP($A195,'Annex 2 Designated EHV charges'!$A:$O,9,FALSE)=0,"",VLOOKUP($A195,'Annex 2 Designated EHV charges'!$A:$O,9,FALSE)),"")</f>
        <v/>
      </c>
      <c r="G195" s="194" t="str">
        <f>IFERROR(IF(VLOOKUP($A195,'Annex 2 Designated EHV charges'!$A:$O,10,FALSE)=0,"",VLOOKUP($A195,'Annex 2 Designated EHV charges'!$A:$O,10,FALSE)),"")</f>
        <v/>
      </c>
      <c r="H195" s="194" t="str">
        <f>IFERROR(IF(VLOOKUP($A195,'Annex 2 Designated EHV charges'!$A:$O,11,FALSE)=0,"",VLOOKUP($A195,'Annex 2 Designated EHV charges'!$A:$O,11,FALSE)),"")</f>
        <v/>
      </c>
    </row>
    <row r="196" spans="1:8" x14ac:dyDescent="0.2">
      <c r="A196" s="190" t="str" cm="1">
        <f t="array" ref="A196">IFERROR(INDEX('Annex 2 Designated EHV charges'!$A$10:$A$200, MATCH(0, IF(ISBLANK('Annex 2 Designated EHV charges'!$A$10:$A$200),1, COUNTIF(A$4:$A195, 'Annex 2 Designated EHV charges'!$A$10:$A$200)), 0)),"")</f>
        <v/>
      </c>
      <c r="B196" s="190" t="str">
        <f>IF($A196="","",VLOOKUP($A196,'Annex 2 Designated EHV charges'!$A:$O,2,0))</f>
        <v/>
      </c>
      <c r="C196" s="189" t="str">
        <f>IF($A196="","",VLOOKUP($A196,'Annex 2 Designated EHV charges'!$A:$O,3,0))</f>
        <v/>
      </c>
      <c r="D196" s="190" t="str">
        <f>IF($A196="","",VLOOKUP($A196,'Annex 2 Designated EHV charges'!$A:$O,7,0))</f>
        <v/>
      </c>
      <c r="E196" s="192" t="str">
        <f>IFERROR(IF(VLOOKUP($A196,'Annex 2 Designated EHV charges'!$A:$O,8,FALSE)=0,"",VLOOKUP($A196,'Annex 2 Designated EHV charges'!$A:$O,8,FALSE)),"")</f>
        <v/>
      </c>
      <c r="F196" s="193" t="str">
        <f>IFERROR(IF(VLOOKUP($A196,'Annex 2 Designated EHV charges'!$A:$O,9,FALSE)=0,"",VLOOKUP($A196,'Annex 2 Designated EHV charges'!$A:$O,9,FALSE)),"")</f>
        <v/>
      </c>
      <c r="G196" s="194" t="str">
        <f>IFERROR(IF(VLOOKUP($A196,'Annex 2 Designated EHV charges'!$A:$O,10,FALSE)=0,"",VLOOKUP($A196,'Annex 2 Designated EHV charges'!$A:$O,10,FALSE)),"")</f>
        <v/>
      </c>
      <c r="H196" s="194" t="str">
        <f>IFERROR(IF(VLOOKUP($A196,'Annex 2 Designated EHV charges'!$A:$O,11,FALSE)=0,"",VLOOKUP($A196,'Annex 2 Designated EHV charges'!$A:$O,11,FALSE)),"")</f>
        <v/>
      </c>
    </row>
    <row r="197" spans="1:8" x14ac:dyDescent="0.2">
      <c r="A197" s="190" t="str" cm="1">
        <f t="array" ref="A197">IFERROR(INDEX('Annex 2 Designated EHV charges'!$A$10:$A$200, MATCH(0, IF(ISBLANK('Annex 2 Designated EHV charges'!$A$10:$A$200),1, COUNTIF(A$4:$A196, 'Annex 2 Designated EHV charges'!$A$10:$A$200)), 0)),"")</f>
        <v/>
      </c>
      <c r="B197" s="190" t="str">
        <f>IF($A197="","",VLOOKUP($A197,'Annex 2 Designated EHV charges'!$A:$O,2,0))</f>
        <v/>
      </c>
      <c r="C197" s="189" t="str">
        <f>IF($A197="","",VLOOKUP($A197,'Annex 2 Designated EHV charges'!$A:$O,3,0))</f>
        <v/>
      </c>
      <c r="D197" s="190" t="str">
        <f>IF($A197="","",VLOOKUP($A197,'Annex 2 Designated EHV charges'!$A:$O,7,0))</f>
        <v/>
      </c>
      <c r="E197" s="192" t="str">
        <f>IFERROR(IF(VLOOKUP($A197,'Annex 2 Designated EHV charges'!$A:$O,8,FALSE)=0,"",VLOOKUP($A197,'Annex 2 Designated EHV charges'!$A:$O,8,FALSE)),"")</f>
        <v/>
      </c>
      <c r="F197" s="193" t="str">
        <f>IFERROR(IF(VLOOKUP($A197,'Annex 2 Designated EHV charges'!$A:$O,9,FALSE)=0,"",VLOOKUP($A197,'Annex 2 Designated EHV charges'!$A:$O,9,FALSE)),"")</f>
        <v/>
      </c>
      <c r="G197" s="194" t="str">
        <f>IFERROR(IF(VLOOKUP($A197,'Annex 2 Designated EHV charges'!$A:$O,10,FALSE)=0,"",VLOOKUP($A197,'Annex 2 Designated EHV charges'!$A:$O,10,FALSE)),"")</f>
        <v/>
      </c>
      <c r="H197" s="194" t="str">
        <f>IFERROR(IF(VLOOKUP($A197,'Annex 2 Designated EHV charges'!$A:$O,11,FALSE)=0,"",VLOOKUP($A197,'Annex 2 Designated EHV charges'!$A:$O,11,FALSE)),"")</f>
        <v/>
      </c>
    </row>
    <row r="198" spans="1:8" x14ac:dyDescent="0.2">
      <c r="A198" s="190" t="str" cm="1">
        <f t="array" ref="A198">IFERROR(INDEX('Annex 2 Designated EHV charges'!$A$10:$A$200, MATCH(0, IF(ISBLANK('Annex 2 Designated EHV charges'!$A$10:$A$200),1, COUNTIF(A$4:$A197, 'Annex 2 Designated EHV charges'!$A$10:$A$200)), 0)),"")</f>
        <v/>
      </c>
      <c r="B198" s="190" t="str">
        <f>IF($A198="","",VLOOKUP($A198,'Annex 2 Designated EHV charges'!$A:$O,2,0))</f>
        <v/>
      </c>
      <c r="C198" s="189" t="str">
        <f>IF($A198="","",VLOOKUP($A198,'Annex 2 Designated EHV charges'!$A:$O,3,0))</f>
        <v/>
      </c>
      <c r="D198" s="190" t="str">
        <f>IF($A198="","",VLOOKUP($A198,'Annex 2 Designated EHV charges'!$A:$O,7,0))</f>
        <v/>
      </c>
      <c r="E198" s="192" t="str">
        <f>IFERROR(IF(VLOOKUP($A198,'Annex 2 Designated EHV charges'!$A:$O,8,FALSE)=0,"",VLOOKUP($A198,'Annex 2 Designated EHV charges'!$A:$O,8,FALSE)),"")</f>
        <v/>
      </c>
      <c r="F198" s="193" t="str">
        <f>IFERROR(IF(VLOOKUP($A198,'Annex 2 Designated EHV charges'!$A:$O,9,FALSE)=0,"",VLOOKUP($A198,'Annex 2 Designated EHV charges'!$A:$O,9,FALSE)),"")</f>
        <v/>
      </c>
      <c r="G198" s="194" t="str">
        <f>IFERROR(IF(VLOOKUP($A198,'Annex 2 Designated EHV charges'!$A:$O,10,FALSE)=0,"",VLOOKUP($A198,'Annex 2 Designated EHV charges'!$A:$O,10,FALSE)),"")</f>
        <v/>
      </c>
      <c r="H198" s="194" t="str">
        <f>IFERROR(IF(VLOOKUP($A198,'Annex 2 Designated EHV charges'!$A:$O,11,FALSE)=0,"",VLOOKUP($A198,'Annex 2 Designated EHV charges'!$A:$O,11,FALSE)),"")</f>
        <v/>
      </c>
    </row>
    <row r="199" spans="1:8" x14ac:dyDescent="0.2">
      <c r="A199" s="190" t="str" cm="1">
        <f t="array" ref="A199">IFERROR(INDEX('Annex 2 Designated EHV charges'!$A$10:$A$200, MATCH(0, IF(ISBLANK('Annex 2 Designated EHV charges'!$A$10:$A$200),1, COUNTIF(A$4:$A198, 'Annex 2 Designated EHV charges'!$A$10:$A$200)), 0)),"")</f>
        <v/>
      </c>
      <c r="B199" s="190" t="str">
        <f>IF($A199="","",VLOOKUP($A199,'Annex 2 Designated EHV charges'!$A:$O,2,0))</f>
        <v/>
      </c>
      <c r="C199" s="189" t="str">
        <f>IF($A199="","",VLOOKUP($A199,'Annex 2 Designated EHV charges'!$A:$O,3,0))</f>
        <v/>
      </c>
      <c r="D199" s="190" t="str">
        <f>IF($A199="","",VLOOKUP($A199,'Annex 2 Designated EHV charges'!$A:$O,7,0))</f>
        <v/>
      </c>
      <c r="E199" s="192" t="str">
        <f>IFERROR(IF(VLOOKUP($A199,'Annex 2 Designated EHV charges'!$A:$O,8,FALSE)=0,"",VLOOKUP($A199,'Annex 2 Designated EHV charges'!$A:$O,8,FALSE)),"")</f>
        <v/>
      </c>
      <c r="F199" s="193" t="str">
        <f>IFERROR(IF(VLOOKUP($A199,'Annex 2 Designated EHV charges'!$A:$O,9,FALSE)=0,"",VLOOKUP($A199,'Annex 2 Designated EHV charges'!$A:$O,9,FALSE)),"")</f>
        <v/>
      </c>
      <c r="G199" s="194" t="str">
        <f>IFERROR(IF(VLOOKUP($A199,'Annex 2 Designated EHV charges'!$A:$O,10,FALSE)=0,"",VLOOKUP($A199,'Annex 2 Designated EHV charges'!$A:$O,10,FALSE)),"")</f>
        <v/>
      </c>
      <c r="H199" s="194" t="str">
        <f>IFERROR(IF(VLOOKUP($A199,'Annex 2 Designated EHV charges'!$A:$O,11,FALSE)=0,"",VLOOKUP($A199,'Annex 2 Designated EHV charges'!$A:$O,11,FALSE)),"")</f>
        <v/>
      </c>
    </row>
    <row r="200" spans="1:8" x14ac:dyDescent="0.2">
      <c r="A200" s="190" t="str" cm="1">
        <f t="array" ref="A200">IFERROR(INDEX('Annex 2 Designated EHV charges'!$A$10:$A$200, MATCH(0, IF(ISBLANK('Annex 2 Designated EHV charges'!$A$10:$A$200),1, COUNTIF(A$4:$A199, 'Annex 2 Designated EHV charges'!$A$10:$A$200)), 0)),"")</f>
        <v/>
      </c>
      <c r="B200" s="190" t="str">
        <f>IF($A200="","",VLOOKUP($A200,'Annex 2 Designated EHV charges'!$A:$O,2,0))</f>
        <v/>
      </c>
      <c r="C200" s="189" t="str">
        <f>IF($A200="","",VLOOKUP($A200,'Annex 2 Designated EHV charges'!$A:$O,3,0))</f>
        <v/>
      </c>
      <c r="D200" s="190" t="str">
        <f>IF($A200="","",VLOOKUP($A200,'Annex 2 Designated EHV charges'!$A:$O,7,0))</f>
        <v/>
      </c>
      <c r="E200" s="192" t="str">
        <f>IFERROR(IF(VLOOKUP($A200,'Annex 2 Designated EHV charges'!$A:$O,8,FALSE)=0,"",VLOOKUP($A200,'Annex 2 Designated EHV charges'!$A:$O,8,FALSE)),"")</f>
        <v/>
      </c>
      <c r="F200" s="193" t="str">
        <f>IFERROR(IF(VLOOKUP($A200,'Annex 2 Designated EHV charges'!$A:$O,9,FALSE)=0,"",VLOOKUP($A200,'Annex 2 Designated EHV charges'!$A:$O,9,FALSE)),"")</f>
        <v/>
      </c>
      <c r="G200" s="194" t="str">
        <f>IFERROR(IF(VLOOKUP($A200,'Annex 2 Designated EHV charges'!$A:$O,10,FALSE)=0,"",VLOOKUP($A200,'Annex 2 Designated EHV charges'!$A:$O,10,FALSE)),"")</f>
        <v/>
      </c>
      <c r="H200" s="194" t="str">
        <f>IFERROR(IF(VLOOKUP($A200,'Annex 2 Designated EHV charges'!$A:$O,11,FALSE)=0,"",VLOOKUP($A200,'Annex 2 Designated EHV charges'!$A:$O,11,FALSE)),"")</f>
        <v/>
      </c>
    </row>
    <row r="201" spans="1:8" x14ac:dyDescent="0.2">
      <c r="A201" s="190" t="str" cm="1">
        <f t="array" ref="A201">IFERROR(INDEX('Annex 2 Designated EHV charges'!$A$10:$A$200, MATCH(0, IF(ISBLANK('Annex 2 Designated EHV charges'!$A$10:$A$200),1, COUNTIF(A$4:$A200, 'Annex 2 Designated EHV charges'!$A$10:$A$200)), 0)),"")</f>
        <v/>
      </c>
      <c r="B201" s="190" t="str">
        <f>IF($A201="","",VLOOKUP($A201,'Annex 2 Designated EHV charges'!$A:$O,2,0))</f>
        <v/>
      </c>
      <c r="C201" s="189" t="str">
        <f>IF($A201="","",VLOOKUP($A201,'Annex 2 Designated EHV charges'!$A:$O,3,0))</f>
        <v/>
      </c>
      <c r="D201" s="190" t="str">
        <f>IF($A201="","",VLOOKUP($A201,'Annex 2 Designated EHV charges'!$A:$O,7,0))</f>
        <v/>
      </c>
      <c r="E201" s="192" t="str">
        <f>IFERROR(IF(VLOOKUP($A201,'Annex 2 Designated EHV charges'!$A:$O,8,FALSE)=0,"",VLOOKUP($A201,'Annex 2 Designated EHV charges'!$A:$O,8,FALSE)),"")</f>
        <v/>
      </c>
      <c r="F201" s="193" t="str">
        <f>IFERROR(IF(VLOOKUP($A201,'Annex 2 Designated EHV charges'!$A:$O,9,FALSE)=0,"",VLOOKUP($A201,'Annex 2 Designated EHV charges'!$A:$O,9,FALSE)),"")</f>
        <v/>
      </c>
      <c r="G201" s="194" t="str">
        <f>IFERROR(IF(VLOOKUP($A201,'Annex 2 Designated EHV charges'!$A:$O,10,FALSE)=0,"",VLOOKUP($A201,'Annex 2 Designated EHV charges'!$A:$O,10,FALSE)),"")</f>
        <v/>
      </c>
      <c r="H201" s="194" t="str">
        <f>IFERROR(IF(VLOOKUP($A201,'Annex 2 Designated EHV charges'!$A:$O,11,FALSE)=0,"",VLOOKUP($A201,'Annex 2 Designated EHV charges'!$A:$O,11,FALSE)),"")</f>
        <v/>
      </c>
    </row>
    <row r="202" spans="1:8" x14ac:dyDescent="0.2">
      <c r="A202" s="190" t="str" cm="1">
        <f t="array" ref="A202">IFERROR(INDEX('Annex 2 Designated EHV charges'!$A$10:$A$200, MATCH(0, IF(ISBLANK('Annex 2 Designated EHV charges'!$A$10:$A$200),1, COUNTIF(A$4:$A201, 'Annex 2 Designated EHV charges'!$A$10:$A$200)), 0)),"")</f>
        <v/>
      </c>
      <c r="B202" s="190" t="str">
        <f>IF($A202="","",VLOOKUP($A202,'Annex 2 Designated EHV charges'!$A:$O,2,0))</f>
        <v/>
      </c>
      <c r="C202" s="189" t="str">
        <f>IF($A202="","",VLOOKUP($A202,'Annex 2 Designated EHV charges'!$A:$O,3,0))</f>
        <v/>
      </c>
      <c r="D202" s="190" t="str">
        <f>IF($A202="","",VLOOKUP($A202,'Annex 2 Designated EHV charges'!$A:$O,7,0))</f>
        <v/>
      </c>
      <c r="E202" s="192" t="str">
        <f>IFERROR(IF(VLOOKUP($A202,'Annex 2 Designated EHV charges'!$A:$O,8,FALSE)=0,"",VLOOKUP($A202,'Annex 2 Designated EHV charges'!$A:$O,8,FALSE)),"")</f>
        <v/>
      </c>
      <c r="F202" s="193" t="str">
        <f>IFERROR(IF(VLOOKUP($A202,'Annex 2 Designated EHV charges'!$A:$O,9,FALSE)=0,"",VLOOKUP($A202,'Annex 2 Designated EHV charges'!$A:$O,9,FALSE)),"")</f>
        <v/>
      </c>
      <c r="G202" s="194" t="str">
        <f>IFERROR(IF(VLOOKUP($A202,'Annex 2 Designated EHV charges'!$A:$O,10,FALSE)=0,"",VLOOKUP($A202,'Annex 2 Designated EHV charges'!$A:$O,10,FALSE)),"")</f>
        <v/>
      </c>
      <c r="H202" s="194" t="str">
        <f>IFERROR(IF(VLOOKUP($A202,'Annex 2 Designated EHV charges'!$A:$O,11,FALSE)=0,"",VLOOKUP($A202,'Annex 2 Designated EHV charges'!$A:$O,11,FALSE)),"")</f>
        <v/>
      </c>
    </row>
    <row r="203" spans="1:8" x14ac:dyDescent="0.2">
      <c r="A203" s="190" t="str" cm="1">
        <f t="array" ref="A203">IFERROR(INDEX('Annex 2 Designated EHV charges'!$A$10:$A$200, MATCH(0, IF(ISBLANK('Annex 2 Designated EHV charges'!$A$10:$A$200),1, COUNTIF(A$4:$A202, 'Annex 2 Designated EHV charges'!$A$10:$A$200)), 0)),"")</f>
        <v/>
      </c>
      <c r="B203" s="190" t="str">
        <f>IF($A203="","",VLOOKUP($A203,'Annex 2 Designated EHV charges'!$A:$O,2,0))</f>
        <v/>
      </c>
      <c r="C203" s="189" t="str">
        <f>IF($A203="","",VLOOKUP($A203,'Annex 2 Designated EHV charges'!$A:$O,3,0))</f>
        <v/>
      </c>
      <c r="D203" s="190" t="str">
        <f>IF($A203="","",VLOOKUP($A203,'Annex 2 Designated EHV charges'!$A:$O,7,0))</f>
        <v/>
      </c>
      <c r="E203" s="192" t="str">
        <f>IFERROR(IF(VLOOKUP($A203,'Annex 2 Designated EHV charges'!$A:$O,8,FALSE)=0,"",VLOOKUP($A203,'Annex 2 Designated EHV charges'!$A:$O,8,FALSE)),"")</f>
        <v/>
      </c>
      <c r="F203" s="193" t="str">
        <f>IFERROR(IF(VLOOKUP($A203,'Annex 2 Designated EHV charges'!$A:$O,9,FALSE)=0,"",VLOOKUP($A203,'Annex 2 Designated EHV charges'!$A:$O,9,FALSE)),"")</f>
        <v/>
      </c>
      <c r="G203" s="194" t="str">
        <f>IFERROR(IF(VLOOKUP($A203,'Annex 2 Designated EHV charges'!$A:$O,10,FALSE)=0,"",VLOOKUP($A203,'Annex 2 Designated EHV charges'!$A:$O,10,FALSE)),"")</f>
        <v/>
      </c>
      <c r="H203" s="194" t="str">
        <f>IFERROR(IF(VLOOKUP($A203,'Annex 2 Designated EHV charges'!$A:$O,11,FALSE)=0,"",VLOOKUP($A203,'Annex 2 Designated EHV charges'!$A:$O,11,FALSE)),"")</f>
        <v/>
      </c>
    </row>
    <row r="204" spans="1:8" x14ac:dyDescent="0.2">
      <c r="A204" s="190" t="str" cm="1">
        <f t="array" ref="A204">IFERROR(INDEX('Annex 2 Designated EHV charges'!$A$10:$A$200, MATCH(0, IF(ISBLANK('Annex 2 Designated EHV charges'!$A$10:$A$200),1, COUNTIF(A$4:$A203, 'Annex 2 Designated EHV charges'!$A$10:$A$200)), 0)),"")</f>
        <v/>
      </c>
      <c r="B204" s="190" t="str">
        <f>IF($A204="","",VLOOKUP($A204,'Annex 2 Designated EHV charges'!$A:$O,2,0))</f>
        <v/>
      </c>
      <c r="C204" s="189" t="str">
        <f>IF($A204="","",VLOOKUP($A204,'Annex 2 Designated EHV charges'!$A:$O,3,0))</f>
        <v/>
      </c>
      <c r="D204" s="190" t="str">
        <f>IF($A204="","",VLOOKUP($A204,'Annex 2 Designated EHV charges'!$A:$O,7,0))</f>
        <v/>
      </c>
      <c r="E204" s="192" t="str">
        <f>IFERROR(IF(VLOOKUP($A204,'Annex 2 Designated EHV charges'!$A:$O,8,FALSE)=0,"",VLOOKUP($A204,'Annex 2 Designated EHV charges'!$A:$O,8,FALSE)),"")</f>
        <v/>
      </c>
      <c r="F204" s="193" t="str">
        <f>IFERROR(IF(VLOOKUP($A204,'Annex 2 Designated EHV charges'!$A:$O,9,FALSE)=0,"",VLOOKUP($A204,'Annex 2 Designated EHV charges'!$A:$O,9,FALSE)),"")</f>
        <v/>
      </c>
      <c r="G204" s="194" t="str">
        <f>IFERROR(IF(VLOOKUP($A204,'Annex 2 Designated EHV charges'!$A:$O,10,FALSE)=0,"",VLOOKUP($A204,'Annex 2 Designated EHV charges'!$A:$O,10,FALSE)),"")</f>
        <v/>
      </c>
      <c r="H204" s="194" t="str">
        <f>IFERROR(IF(VLOOKUP($A204,'Annex 2 Designated EHV charges'!$A:$O,11,FALSE)=0,"",VLOOKUP($A204,'Annex 2 Designated EHV charges'!$A:$O,11,FALSE)),"")</f>
        <v/>
      </c>
    </row>
    <row r="205" spans="1:8" x14ac:dyDescent="0.2">
      <c r="A205" s="190" t="str" cm="1">
        <f t="array" ref="A205">IFERROR(INDEX('Annex 2 Designated EHV charges'!$A$10:$A$200, MATCH(0, IF(ISBLANK('Annex 2 Designated EHV charges'!$A$10:$A$200),1, COUNTIF(A$4:$A204, 'Annex 2 Designated EHV charges'!$A$10:$A$200)), 0)),"")</f>
        <v/>
      </c>
      <c r="B205" s="190" t="str">
        <f>IF($A205="","",VLOOKUP($A205,'Annex 2 Designated EHV charges'!$A:$O,2,0))</f>
        <v/>
      </c>
      <c r="C205" s="189" t="str">
        <f>IF($A205="","",VLOOKUP($A205,'Annex 2 Designated EHV charges'!$A:$O,3,0))</f>
        <v/>
      </c>
      <c r="D205" s="190" t="str">
        <f>IF($A205="","",VLOOKUP($A205,'Annex 2 Designated EHV charges'!$A:$O,7,0))</f>
        <v/>
      </c>
      <c r="E205" s="192" t="str">
        <f>IFERROR(IF(VLOOKUP($A205,'Annex 2 Designated EHV charges'!$A:$O,8,FALSE)=0,"",VLOOKUP($A205,'Annex 2 Designated EHV charges'!$A:$O,8,FALSE)),"")</f>
        <v/>
      </c>
      <c r="F205" s="193" t="str">
        <f>IFERROR(IF(VLOOKUP($A205,'Annex 2 Designated EHV charges'!$A:$O,9,FALSE)=0,"",VLOOKUP($A205,'Annex 2 Designated EHV charges'!$A:$O,9,FALSE)),"")</f>
        <v/>
      </c>
      <c r="G205" s="194" t="str">
        <f>IFERROR(IF(VLOOKUP($A205,'Annex 2 Designated EHV charges'!$A:$O,10,FALSE)=0,"",VLOOKUP($A205,'Annex 2 Designated EHV charges'!$A:$O,10,FALSE)),"")</f>
        <v/>
      </c>
      <c r="H205" s="194" t="str">
        <f>IFERROR(IF(VLOOKUP($A205,'Annex 2 Designated EHV charges'!$A:$O,11,FALSE)=0,"",VLOOKUP($A205,'Annex 2 Designated EHV charges'!$A:$O,11,FALSE)),"")</f>
        <v/>
      </c>
    </row>
    <row r="206" spans="1:8" x14ac:dyDescent="0.2">
      <c r="A206" s="190" t="str" cm="1">
        <f t="array" ref="A206">IFERROR(INDEX('Annex 2 Designated EHV charges'!$A$10:$A$200, MATCH(0, IF(ISBLANK('Annex 2 Designated EHV charges'!$A$10:$A$200),1, COUNTIF(A$4:$A205, 'Annex 2 Designated EHV charges'!$A$10:$A$200)), 0)),"")</f>
        <v/>
      </c>
      <c r="B206" s="190" t="str">
        <f>IF($A206="","",VLOOKUP($A206,'Annex 2 Designated EHV charges'!$A:$O,2,0))</f>
        <v/>
      </c>
      <c r="C206" s="189" t="str">
        <f>IF($A206="","",VLOOKUP($A206,'Annex 2 Designated EHV charges'!$A:$O,3,0))</f>
        <v/>
      </c>
      <c r="D206" s="190" t="str">
        <f>IF($A206="","",VLOOKUP($A206,'Annex 2 Designated EHV charges'!$A:$O,7,0))</f>
        <v/>
      </c>
      <c r="E206" s="192" t="str">
        <f>IFERROR(IF(VLOOKUP($A206,'Annex 2 Designated EHV charges'!$A:$O,8,FALSE)=0,"",VLOOKUP($A206,'Annex 2 Designated EHV charges'!$A:$O,8,FALSE)),"")</f>
        <v/>
      </c>
      <c r="F206" s="193" t="str">
        <f>IFERROR(IF(VLOOKUP($A206,'Annex 2 Designated EHV charges'!$A:$O,9,FALSE)=0,"",VLOOKUP($A206,'Annex 2 Designated EHV charges'!$A:$O,9,FALSE)),"")</f>
        <v/>
      </c>
      <c r="G206" s="194" t="str">
        <f>IFERROR(IF(VLOOKUP($A206,'Annex 2 Designated EHV charges'!$A:$O,10,FALSE)=0,"",VLOOKUP($A206,'Annex 2 Designated EHV charges'!$A:$O,10,FALSE)),"")</f>
        <v/>
      </c>
      <c r="H206" s="194" t="str">
        <f>IFERROR(IF(VLOOKUP($A206,'Annex 2 Designated EHV charges'!$A:$O,11,FALSE)=0,"",VLOOKUP($A206,'Annex 2 Designated EHV charges'!$A:$O,11,FALSE)),"")</f>
        <v/>
      </c>
    </row>
    <row r="207" spans="1:8" x14ac:dyDescent="0.2">
      <c r="A207" s="190" t="str" cm="1">
        <f t="array" ref="A207">IFERROR(INDEX('Annex 2 Designated EHV charges'!$A$10:$A$200, MATCH(0, IF(ISBLANK('Annex 2 Designated EHV charges'!$A$10:$A$200),1, COUNTIF(A$4:$A206, 'Annex 2 Designated EHV charges'!$A$10:$A$200)), 0)),"")</f>
        <v/>
      </c>
      <c r="B207" s="190" t="str">
        <f>IF($A207="","",VLOOKUP($A207,'Annex 2 Designated EHV charges'!$A:$O,2,0))</f>
        <v/>
      </c>
      <c r="C207" s="189" t="str">
        <f>IF($A207="","",VLOOKUP($A207,'Annex 2 Designated EHV charges'!$A:$O,3,0))</f>
        <v/>
      </c>
      <c r="D207" s="190" t="str">
        <f>IF($A207="","",VLOOKUP($A207,'Annex 2 Designated EHV charges'!$A:$O,7,0))</f>
        <v/>
      </c>
      <c r="E207" s="192" t="str">
        <f>IFERROR(IF(VLOOKUP($A207,'Annex 2 Designated EHV charges'!$A:$O,8,FALSE)=0,"",VLOOKUP($A207,'Annex 2 Designated EHV charges'!$A:$O,8,FALSE)),"")</f>
        <v/>
      </c>
      <c r="F207" s="193" t="str">
        <f>IFERROR(IF(VLOOKUP($A207,'Annex 2 Designated EHV charges'!$A:$O,9,FALSE)=0,"",VLOOKUP($A207,'Annex 2 Designated EHV charges'!$A:$O,9,FALSE)),"")</f>
        <v/>
      </c>
      <c r="G207" s="194" t="str">
        <f>IFERROR(IF(VLOOKUP($A207,'Annex 2 Designated EHV charges'!$A:$O,10,FALSE)=0,"",VLOOKUP($A207,'Annex 2 Designated EHV charges'!$A:$O,10,FALSE)),"")</f>
        <v/>
      </c>
      <c r="H207" s="194" t="str">
        <f>IFERROR(IF(VLOOKUP($A207,'Annex 2 Designated EHV charges'!$A:$O,11,FALSE)=0,"",VLOOKUP($A207,'Annex 2 Designated EHV charges'!$A:$O,11,FALSE)),"")</f>
        <v/>
      </c>
    </row>
    <row r="208" spans="1:8" x14ac:dyDescent="0.2">
      <c r="A208" s="190" t="str" cm="1">
        <f t="array" ref="A208">IFERROR(INDEX('Annex 2 Designated EHV charges'!$A$10:$A$200, MATCH(0, IF(ISBLANK('Annex 2 Designated EHV charges'!$A$10:$A$200),1, COUNTIF(A$4:$A207, 'Annex 2 Designated EHV charges'!$A$10:$A$200)), 0)),"")</f>
        <v/>
      </c>
      <c r="B208" s="190" t="str">
        <f>IF($A208="","",VLOOKUP($A208,'Annex 2 Designated EHV charges'!$A:$O,2,0))</f>
        <v/>
      </c>
      <c r="C208" s="189" t="str">
        <f>IF($A208="","",VLOOKUP($A208,'Annex 2 Designated EHV charges'!$A:$O,3,0))</f>
        <v/>
      </c>
      <c r="D208" s="190" t="str">
        <f>IF($A208="","",VLOOKUP($A208,'Annex 2 Designated EHV charges'!$A:$O,7,0))</f>
        <v/>
      </c>
      <c r="E208" s="192" t="str">
        <f>IFERROR(IF(VLOOKUP($A208,'Annex 2 Designated EHV charges'!$A:$O,8,FALSE)=0,"",VLOOKUP($A208,'Annex 2 Designated EHV charges'!$A:$O,8,FALSE)),"")</f>
        <v/>
      </c>
      <c r="F208" s="193" t="str">
        <f>IFERROR(IF(VLOOKUP($A208,'Annex 2 Designated EHV charges'!$A:$O,9,FALSE)=0,"",VLOOKUP($A208,'Annex 2 Designated EHV charges'!$A:$O,9,FALSE)),"")</f>
        <v/>
      </c>
      <c r="G208" s="194" t="str">
        <f>IFERROR(IF(VLOOKUP($A208,'Annex 2 Designated EHV charges'!$A:$O,10,FALSE)=0,"",VLOOKUP($A208,'Annex 2 Designated EHV charges'!$A:$O,10,FALSE)),"")</f>
        <v/>
      </c>
      <c r="H208" s="194" t="str">
        <f>IFERROR(IF(VLOOKUP($A208,'Annex 2 Designated EHV charges'!$A:$O,11,FALSE)=0,"",VLOOKUP($A208,'Annex 2 Designated EHV charges'!$A:$O,11,FALSE)),"")</f>
        <v/>
      </c>
    </row>
    <row r="209" spans="1:8" x14ac:dyDescent="0.2">
      <c r="A209" s="190" t="str" cm="1">
        <f t="array" ref="A209">IFERROR(INDEX('Annex 2 Designated EHV charges'!$A$10:$A$200, MATCH(0, IF(ISBLANK('Annex 2 Designated EHV charges'!$A$10:$A$200),1, COUNTIF(A$4:$A208, 'Annex 2 Designated EHV charges'!$A$10:$A$200)), 0)),"")</f>
        <v/>
      </c>
      <c r="B209" s="190" t="str">
        <f>IF($A209="","",VLOOKUP($A209,'Annex 2 Designated EHV charges'!$A:$O,2,0))</f>
        <v/>
      </c>
      <c r="C209" s="189" t="str">
        <f>IF($A209="","",VLOOKUP($A209,'Annex 2 Designated EHV charges'!$A:$O,3,0))</f>
        <v/>
      </c>
      <c r="D209" s="190" t="str">
        <f>IF($A209="","",VLOOKUP($A209,'Annex 2 Designated EHV charges'!$A:$O,7,0))</f>
        <v/>
      </c>
      <c r="E209" s="192" t="str">
        <f>IFERROR(IF(VLOOKUP($A209,'Annex 2 Designated EHV charges'!$A:$O,8,FALSE)=0,"",VLOOKUP($A209,'Annex 2 Designated EHV charges'!$A:$O,8,FALSE)),"")</f>
        <v/>
      </c>
      <c r="F209" s="193" t="str">
        <f>IFERROR(IF(VLOOKUP($A209,'Annex 2 Designated EHV charges'!$A:$O,9,FALSE)=0,"",VLOOKUP($A209,'Annex 2 Designated EHV charges'!$A:$O,9,FALSE)),"")</f>
        <v/>
      </c>
      <c r="G209" s="194" t="str">
        <f>IFERROR(IF(VLOOKUP($A209,'Annex 2 Designated EHV charges'!$A:$O,10,FALSE)=0,"",VLOOKUP($A209,'Annex 2 Designated EHV charges'!$A:$O,10,FALSE)),"")</f>
        <v/>
      </c>
      <c r="H209" s="194" t="str">
        <f>IFERROR(IF(VLOOKUP($A209,'Annex 2 Designated EHV charges'!$A:$O,11,FALSE)=0,"",VLOOKUP($A209,'Annex 2 Designated EHV charges'!$A:$O,11,FALSE)),"")</f>
        <v/>
      </c>
    </row>
    <row r="210" spans="1:8" x14ac:dyDescent="0.2">
      <c r="A210" s="190" t="str" cm="1">
        <f t="array" ref="A210">IFERROR(INDEX('Annex 2 Designated EHV charges'!$A$10:$A$200, MATCH(0, IF(ISBLANK('Annex 2 Designated EHV charges'!$A$10:$A$200),1, COUNTIF(A$4:$A209, 'Annex 2 Designated EHV charges'!$A$10:$A$200)), 0)),"")</f>
        <v/>
      </c>
      <c r="B210" s="190" t="str">
        <f>IF($A210="","",VLOOKUP($A210,'Annex 2 Designated EHV charges'!$A:$O,2,0))</f>
        <v/>
      </c>
      <c r="C210" s="189" t="str">
        <f>IF($A210="","",VLOOKUP($A210,'Annex 2 Designated EHV charges'!$A:$O,3,0))</f>
        <v/>
      </c>
      <c r="D210" s="190" t="str">
        <f>IF($A210="","",VLOOKUP($A210,'Annex 2 Designated EHV charges'!$A:$O,7,0))</f>
        <v/>
      </c>
      <c r="E210" s="192" t="str">
        <f>IFERROR(IF(VLOOKUP($A210,'Annex 2 Designated EHV charges'!$A:$O,8,FALSE)=0,"",VLOOKUP($A210,'Annex 2 Designated EHV charges'!$A:$O,8,FALSE)),"")</f>
        <v/>
      </c>
      <c r="F210" s="193" t="str">
        <f>IFERROR(IF(VLOOKUP($A210,'Annex 2 Designated EHV charges'!$A:$O,9,FALSE)=0,"",VLOOKUP($A210,'Annex 2 Designated EHV charges'!$A:$O,9,FALSE)),"")</f>
        <v/>
      </c>
      <c r="G210" s="194" t="str">
        <f>IFERROR(IF(VLOOKUP($A210,'Annex 2 Designated EHV charges'!$A:$O,10,FALSE)=0,"",VLOOKUP($A210,'Annex 2 Designated EHV charges'!$A:$O,10,FALSE)),"")</f>
        <v/>
      </c>
      <c r="H210" s="194" t="str">
        <f>IFERROR(IF(VLOOKUP($A210,'Annex 2 Designated EHV charges'!$A:$O,11,FALSE)=0,"",VLOOKUP($A210,'Annex 2 Designated EHV charges'!$A:$O,11,FALSE)),"")</f>
        <v/>
      </c>
    </row>
    <row r="211" spans="1:8" x14ac:dyDescent="0.2">
      <c r="A211" s="190" t="str" cm="1">
        <f t="array" ref="A211">IFERROR(INDEX('Annex 2 Designated EHV charges'!$A$10:$A$200, MATCH(0, IF(ISBLANK('Annex 2 Designated EHV charges'!$A$10:$A$200),1, COUNTIF(A$4:$A210, 'Annex 2 Designated EHV charges'!$A$10:$A$200)), 0)),"")</f>
        <v/>
      </c>
      <c r="B211" s="190" t="str">
        <f>IF($A211="","",VLOOKUP($A211,'Annex 2 Designated EHV charges'!$A:$O,2,0))</f>
        <v/>
      </c>
      <c r="C211" s="189" t="str">
        <f>IF($A211="","",VLOOKUP($A211,'Annex 2 Designated EHV charges'!$A:$O,3,0))</f>
        <v/>
      </c>
      <c r="D211" s="190" t="str">
        <f>IF($A211="","",VLOOKUP($A211,'Annex 2 Designated EHV charges'!$A:$O,7,0))</f>
        <v/>
      </c>
      <c r="E211" s="192" t="str">
        <f>IFERROR(IF(VLOOKUP($A211,'Annex 2 Designated EHV charges'!$A:$O,8,FALSE)=0,"",VLOOKUP($A211,'Annex 2 Designated EHV charges'!$A:$O,8,FALSE)),"")</f>
        <v/>
      </c>
      <c r="F211" s="193" t="str">
        <f>IFERROR(IF(VLOOKUP($A211,'Annex 2 Designated EHV charges'!$A:$O,9,FALSE)=0,"",VLOOKUP($A211,'Annex 2 Designated EHV charges'!$A:$O,9,FALSE)),"")</f>
        <v/>
      </c>
      <c r="G211" s="194" t="str">
        <f>IFERROR(IF(VLOOKUP($A211,'Annex 2 Designated EHV charges'!$A:$O,10,FALSE)=0,"",VLOOKUP($A211,'Annex 2 Designated EHV charges'!$A:$O,10,FALSE)),"")</f>
        <v/>
      </c>
      <c r="H211" s="194" t="str">
        <f>IFERROR(IF(VLOOKUP($A211,'Annex 2 Designated EHV charges'!$A:$O,11,FALSE)=0,"",VLOOKUP($A211,'Annex 2 Designated EHV charges'!$A:$O,11,FALSE)),"")</f>
        <v/>
      </c>
    </row>
    <row r="212" spans="1:8" x14ac:dyDescent="0.2">
      <c r="A212" s="190" t="str" cm="1">
        <f t="array" ref="A212">IFERROR(INDEX('Annex 2 Designated EHV charges'!$A$10:$A$200, MATCH(0, IF(ISBLANK('Annex 2 Designated EHV charges'!$A$10:$A$200),1, COUNTIF(A$4:$A211, 'Annex 2 Designated EHV charges'!$A$10:$A$200)), 0)),"")</f>
        <v/>
      </c>
      <c r="B212" s="190" t="str">
        <f>IF($A212="","",VLOOKUP($A212,'Annex 2 Designated EHV charges'!$A:$O,2,0))</f>
        <v/>
      </c>
      <c r="C212" s="189" t="str">
        <f>IF($A212="","",VLOOKUP($A212,'Annex 2 Designated EHV charges'!$A:$O,3,0))</f>
        <v/>
      </c>
      <c r="D212" s="190" t="str">
        <f>IF($A212="","",VLOOKUP($A212,'Annex 2 Designated EHV charges'!$A:$O,7,0))</f>
        <v/>
      </c>
      <c r="E212" s="192" t="str">
        <f>IFERROR(IF(VLOOKUP($A212,'Annex 2 Designated EHV charges'!$A:$O,8,FALSE)=0,"",VLOOKUP($A212,'Annex 2 Designated EHV charges'!$A:$O,8,FALSE)),"")</f>
        <v/>
      </c>
      <c r="F212" s="193" t="str">
        <f>IFERROR(IF(VLOOKUP($A212,'Annex 2 Designated EHV charges'!$A:$O,9,FALSE)=0,"",VLOOKUP($A212,'Annex 2 Designated EHV charges'!$A:$O,9,FALSE)),"")</f>
        <v/>
      </c>
      <c r="G212" s="194" t="str">
        <f>IFERROR(IF(VLOOKUP($A212,'Annex 2 Designated EHV charges'!$A:$O,10,FALSE)=0,"",VLOOKUP($A212,'Annex 2 Designated EHV charges'!$A:$O,10,FALSE)),"")</f>
        <v/>
      </c>
      <c r="H212" s="194" t="str">
        <f>IFERROR(IF(VLOOKUP($A212,'Annex 2 Designated EHV charges'!$A:$O,11,FALSE)=0,"",VLOOKUP($A212,'Annex 2 Designated EHV charges'!$A:$O,11,FALSE)),"")</f>
        <v/>
      </c>
    </row>
    <row r="213" spans="1:8" x14ac:dyDescent="0.2">
      <c r="A213" s="190" t="str" cm="1">
        <f t="array" ref="A213">IFERROR(INDEX('Annex 2 Designated EHV charges'!$A$10:$A$200, MATCH(0, IF(ISBLANK('Annex 2 Designated EHV charges'!$A$10:$A$200),1, COUNTIF(A$4:$A212, 'Annex 2 Designated EHV charges'!$A$10:$A$200)), 0)),"")</f>
        <v/>
      </c>
      <c r="B213" s="190" t="str">
        <f>IF($A213="","",VLOOKUP($A213,'Annex 2 Designated EHV charges'!$A:$O,2,0))</f>
        <v/>
      </c>
      <c r="C213" s="189" t="str">
        <f>IF($A213="","",VLOOKUP($A213,'Annex 2 Designated EHV charges'!$A:$O,3,0))</f>
        <v/>
      </c>
      <c r="D213" s="190" t="str">
        <f>IF($A213="","",VLOOKUP($A213,'Annex 2 Designated EHV charges'!$A:$O,7,0))</f>
        <v/>
      </c>
      <c r="E213" s="192" t="str">
        <f>IFERROR(IF(VLOOKUP($A213,'Annex 2 Designated EHV charges'!$A:$O,8,FALSE)=0,"",VLOOKUP($A213,'Annex 2 Designated EHV charges'!$A:$O,8,FALSE)),"")</f>
        <v/>
      </c>
      <c r="F213" s="193" t="str">
        <f>IFERROR(IF(VLOOKUP($A213,'Annex 2 Designated EHV charges'!$A:$O,9,FALSE)=0,"",VLOOKUP($A213,'Annex 2 Designated EHV charges'!$A:$O,9,FALSE)),"")</f>
        <v/>
      </c>
      <c r="G213" s="194" t="str">
        <f>IFERROR(IF(VLOOKUP($A213,'Annex 2 Designated EHV charges'!$A:$O,10,FALSE)=0,"",VLOOKUP($A213,'Annex 2 Designated EHV charges'!$A:$O,10,FALSE)),"")</f>
        <v/>
      </c>
      <c r="H213" s="194" t="str">
        <f>IFERROR(IF(VLOOKUP($A213,'Annex 2 Designated EHV charges'!$A:$O,11,FALSE)=0,"",VLOOKUP($A213,'Annex 2 Designated EHV charges'!$A:$O,11,FALSE)),"")</f>
        <v/>
      </c>
    </row>
    <row r="214" spans="1:8" x14ac:dyDescent="0.2">
      <c r="A214" s="190" t="str" cm="1">
        <f t="array" ref="A214">IFERROR(INDEX('Annex 2 Designated EHV charges'!$A$10:$A$200, MATCH(0, IF(ISBLANK('Annex 2 Designated EHV charges'!$A$10:$A$200),1, COUNTIF(A$4:$A213, 'Annex 2 Designated EHV charges'!$A$10:$A$200)), 0)),"")</f>
        <v/>
      </c>
      <c r="B214" s="190" t="str">
        <f>IF($A214="","",VLOOKUP($A214,'Annex 2 Designated EHV charges'!$A:$O,2,0))</f>
        <v/>
      </c>
      <c r="C214" s="189" t="str">
        <f>IF($A214="","",VLOOKUP($A214,'Annex 2 Designated EHV charges'!$A:$O,3,0))</f>
        <v/>
      </c>
      <c r="D214" s="190" t="str">
        <f>IF($A214="","",VLOOKUP($A214,'Annex 2 Designated EHV charges'!$A:$O,7,0))</f>
        <v/>
      </c>
      <c r="E214" s="192" t="str">
        <f>IFERROR(IF(VLOOKUP($A214,'Annex 2 Designated EHV charges'!$A:$O,8,FALSE)=0,"",VLOOKUP($A214,'Annex 2 Designated EHV charges'!$A:$O,8,FALSE)),"")</f>
        <v/>
      </c>
      <c r="F214" s="193" t="str">
        <f>IFERROR(IF(VLOOKUP($A214,'Annex 2 Designated EHV charges'!$A:$O,9,FALSE)=0,"",VLOOKUP($A214,'Annex 2 Designated EHV charges'!$A:$O,9,FALSE)),"")</f>
        <v/>
      </c>
      <c r="G214" s="194" t="str">
        <f>IFERROR(IF(VLOOKUP($A214,'Annex 2 Designated EHV charges'!$A:$O,10,FALSE)=0,"",VLOOKUP($A214,'Annex 2 Designated EHV charges'!$A:$O,10,FALSE)),"")</f>
        <v/>
      </c>
      <c r="H214" s="194" t="str">
        <f>IFERROR(IF(VLOOKUP($A214,'Annex 2 Designated EHV charges'!$A:$O,11,FALSE)=0,"",VLOOKUP($A214,'Annex 2 Designated EHV charges'!$A:$O,11,FALSE)),"")</f>
        <v/>
      </c>
    </row>
    <row r="215" spans="1:8" x14ac:dyDescent="0.2">
      <c r="A215" s="190" t="str" cm="1">
        <f t="array" ref="A215">IFERROR(INDEX('Annex 2 Designated EHV charges'!$A$10:$A$200, MATCH(0, IF(ISBLANK('Annex 2 Designated EHV charges'!$A$10:$A$200),1, COUNTIF(A$4:$A214, 'Annex 2 Designated EHV charges'!$A$10:$A$200)), 0)),"")</f>
        <v/>
      </c>
      <c r="B215" s="190" t="str">
        <f>IF($A215="","",VLOOKUP($A215,'Annex 2 Designated EHV charges'!$A:$O,2,0))</f>
        <v/>
      </c>
      <c r="C215" s="189" t="str">
        <f>IF($A215="","",VLOOKUP($A215,'Annex 2 Designated EHV charges'!$A:$O,3,0))</f>
        <v/>
      </c>
      <c r="D215" s="190" t="str">
        <f>IF($A215="","",VLOOKUP($A215,'Annex 2 Designated EHV charges'!$A:$O,7,0))</f>
        <v/>
      </c>
      <c r="E215" s="192" t="str">
        <f>IFERROR(IF(VLOOKUP($A215,'Annex 2 Designated EHV charges'!$A:$O,8,FALSE)=0,"",VLOOKUP($A215,'Annex 2 Designated EHV charges'!$A:$O,8,FALSE)),"")</f>
        <v/>
      </c>
      <c r="F215" s="193" t="str">
        <f>IFERROR(IF(VLOOKUP($A215,'Annex 2 Designated EHV charges'!$A:$O,9,FALSE)=0,"",VLOOKUP($A215,'Annex 2 Designated EHV charges'!$A:$O,9,FALSE)),"")</f>
        <v/>
      </c>
      <c r="G215" s="194" t="str">
        <f>IFERROR(IF(VLOOKUP($A215,'Annex 2 Designated EHV charges'!$A:$O,10,FALSE)=0,"",VLOOKUP($A215,'Annex 2 Designated EHV charges'!$A:$O,10,FALSE)),"")</f>
        <v/>
      </c>
      <c r="H215" s="194" t="str">
        <f>IFERROR(IF(VLOOKUP($A215,'Annex 2 Designated EHV charges'!$A:$O,11,FALSE)=0,"",VLOOKUP($A215,'Annex 2 Designated EHV charges'!$A:$O,11,FALSE)),"")</f>
        <v/>
      </c>
    </row>
    <row r="216" spans="1:8" x14ac:dyDescent="0.2">
      <c r="A216" s="190" t="str" cm="1">
        <f t="array" ref="A216">IFERROR(INDEX('Annex 2 Designated EHV charges'!$A$10:$A$200, MATCH(0, IF(ISBLANK('Annex 2 Designated EHV charges'!$A$10:$A$200),1, COUNTIF(A$4:$A215, 'Annex 2 Designated EHV charges'!$A$10:$A$200)), 0)),"")</f>
        <v/>
      </c>
      <c r="B216" s="190" t="str">
        <f>IF($A216="","",VLOOKUP($A216,'Annex 2 Designated EHV charges'!$A:$O,2,0))</f>
        <v/>
      </c>
      <c r="C216" s="189" t="str">
        <f>IF($A216="","",VLOOKUP($A216,'Annex 2 Designated EHV charges'!$A:$O,3,0))</f>
        <v/>
      </c>
      <c r="D216" s="190" t="str">
        <f>IF($A216="","",VLOOKUP($A216,'Annex 2 Designated EHV charges'!$A:$O,7,0))</f>
        <v/>
      </c>
      <c r="E216" s="192" t="str">
        <f>IFERROR(IF(VLOOKUP($A216,'Annex 2 Designated EHV charges'!$A:$O,8,FALSE)=0,"",VLOOKUP($A216,'Annex 2 Designated EHV charges'!$A:$O,8,FALSE)),"")</f>
        <v/>
      </c>
      <c r="F216" s="193" t="str">
        <f>IFERROR(IF(VLOOKUP($A216,'Annex 2 Designated EHV charges'!$A:$O,9,FALSE)=0,"",VLOOKUP($A216,'Annex 2 Designated EHV charges'!$A:$O,9,FALSE)),"")</f>
        <v/>
      </c>
      <c r="G216" s="194" t="str">
        <f>IFERROR(IF(VLOOKUP($A216,'Annex 2 Designated EHV charges'!$A:$O,10,FALSE)=0,"",VLOOKUP($A216,'Annex 2 Designated EHV charges'!$A:$O,10,FALSE)),"")</f>
        <v/>
      </c>
      <c r="H216" s="194" t="str">
        <f>IFERROR(IF(VLOOKUP($A216,'Annex 2 Designated EHV charges'!$A:$O,11,FALSE)=0,"",VLOOKUP($A216,'Annex 2 Designated EHV charges'!$A:$O,11,FALSE)),"")</f>
        <v/>
      </c>
    </row>
    <row r="217" spans="1:8" x14ac:dyDescent="0.2">
      <c r="A217" s="190" t="str" cm="1">
        <f t="array" ref="A217">IFERROR(INDEX('Annex 2 Designated EHV charges'!$A$10:$A$200, MATCH(0, IF(ISBLANK('Annex 2 Designated EHV charges'!$A$10:$A$200),1, COUNTIF(A$4:$A216, 'Annex 2 Designated EHV charges'!$A$10:$A$200)), 0)),"")</f>
        <v/>
      </c>
      <c r="B217" s="190" t="str">
        <f>IF($A217="","",VLOOKUP($A217,'Annex 2 Designated EHV charges'!$A:$O,2,0))</f>
        <v/>
      </c>
      <c r="C217" s="189" t="str">
        <f>IF($A217="","",VLOOKUP($A217,'Annex 2 Designated EHV charges'!$A:$O,3,0))</f>
        <v/>
      </c>
      <c r="D217" s="190" t="str">
        <f>IF($A217="","",VLOOKUP($A217,'Annex 2 Designated EHV charges'!$A:$O,7,0))</f>
        <v/>
      </c>
      <c r="E217" s="192" t="str">
        <f>IFERROR(IF(VLOOKUP($A217,'Annex 2 Designated EHV charges'!$A:$O,8,FALSE)=0,"",VLOOKUP($A217,'Annex 2 Designated EHV charges'!$A:$O,8,FALSE)),"")</f>
        <v/>
      </c>
      <c r="F217" s="193" t="str">
        <f>IFERROR(IF(VLOOKUP($A217,'Annex 2 Designated EHV charges'!$A:$O,9,FALSE)=0,"",VLOOKUP($A217,'Annex 2 Designated EHV charges'!$A:$O,9,FALSE)),"")</f>
        <v/>
      </c>
      <c r="G217" s="194" t="str">
        <f>IFERROR(IF(VLOOKUP($A217,'Annex 2 Designated EHV charges'!$A:$O,10,FALSE)=0,"",VLOOKUP($A217,'Annex 2 Designated EHV charges'!$A:$O,10,FALSE)),"")</f>
        <v/>
      </c>
      <c r="H217" s="194" t="str">
        <f>IFERROR(IF(VLOOKUP($A217,'Annex 2 Designated EHV charges'!$A:$O,11,FALSE)=0,"",VLOOKUP($A217,'Annex 2 Designated EHV charges'!$A:$O,11,FALSE)),"")</f>
        <v/>
      </c>
    </row>
    <row r="218" spans="1:8" x14ac:dyDescent="0.2">
      <c r="A218" s="190" t="str" cm="1">
        <f t="array" ref="A218">IFERROR(INDEX('Annex 2 Designated EHV charges'!$A$10:$A$200, MATCH(0, IF(ISBLANK('Annex 2 Designated EHV charges'!$A$10:$A$200),1, COUNTIF(A$4:$A217, 'Annex 2 Designated EHV charges'!$A$10:$A$200)), 0)),"")</f>
        <v/>
      </c>
      <c r="B218" s="190" t="str">
        <f>IF($A218="","",VLOOKUP($A218,'Annex 2 Designated EHV charges'!$A:$O,2,0))</f>
        <v/>
      </c>
      <c r="C218" s="189" t="str">
        <f>IF($A218="","",VLOOKUP($A218,'Annex 2 Designated EHV charges'!$A:$O,3,0))</f>
        <v/>
      </c>
      <c r="D218" s="190" t="str">
        <f>IF($A218="","",VLOOKUP($A218,'Annex 2 Designated EHV charges'!$A:$O,7,0))</f>
        <v/>
      </c>
      <c r="E218" s="192" t="str">
        <f>IFERROR(IF(VLOOKUP($A218,'Annex 2 Designated EHV charges'!$A:$O,8,FALSE)=0,"",VLOOKUP($A218,'Annex 2 Designated EHV charges'!$A:$O,8,FALSE)),"")</f>
        <v/>
      </c>
      <c r="F218" s="193" t="str">
        <f>IFERROR(IF(VLOOKUP($A218,'Annex 2 Designated EHV charges'!$A:$O,9,FALSE)=0,"",VLOOKUP($A218,'Annex 2 Designated EHV charges'!$A:$O,9,FALSE)),"")</f>
        <v/>
      </c>
      <c r="G218" s="194" t="str">
        <f>IFERROR(IF(VLOOKUP($A218,'Annex 2 Designated EHV charges'!$A:$O,10,FALSE)=0,"",VLOOKUP($A218,'Annex 2 Designated EHV charges'!$A:$O,10,FALSE)),"")</f>
        <v/>
      </c>
      <c r="H218" s="194" t="str">
        <f>IFERROR(IF(VLOOKUP($A218,'Annex 2 Designated EHV charges'!$A:$O,11,FALSE)=0,"",VLOOKUP($A218,'Annex 2 Designated EHV charges'!$A:$O,11,FALSE)),"")</f>
        <v/>
      </c>
    </row>
    <row r="219" spans="1:8" x14ac:dyDescent="0.2">
      <c r="A219" s="190" t="str" cm="1">
        <f t="array" ref="A219">IFERROR(INDEX('Annex 2 Designated EHV charges'!$A$10:$A$200, MATCH(0, IF(ISBLANK('Annex 2 Designated EHV charges'!$A$10:$A$200),1, COUNTIF(A$4:$A218, 'Annex 2 Designated EHV charges'!$A$10:$A$200)), 0)),"")</f>
        <v/>
      </c>
      <c r="B219" s="190" t="str">
        <f>IF($A219="","",VLOOKUP($A219,'Annex 2 Designated EHV charges'!$A:$O,2,0))</f>
        <v/>
      </c>
      <c r="C219" s="189" t="str">
        <f>IF($A219="","",VLOOKUP($A219,'Annex 2 Designated EHV charges'!$A:$O,3,0))</f>
        <v/>
      </c>
      <c r="D219" s="190" t="str">
        <f>IF($A219="","",VLOOKUP($A219,'Annex 2 Designated EHV charges'!$A:$O,7,0))</f>
        <v/>
      </c>
      <c r="E219" s="192" t="str">
        <f>IFERROR(IF(VLOOKUP($A219,'Annex 2 Designated EHV charges'!$A:$O,8,FALSE)=0,"",VLOOKUP($A219,'Annex 2 Designated EHV charges'!$A:$O,8,FALSE)),"")</f>
        <v/>
      </c>
      <c r="F219" s="193" t="str">
        <f>IFERROR(IF(VLOOKUP($A219,'Annex 2 Designated EHV charges'!$A:$O,9,FALSE)=0,"",VLOOKUP($A219,'Annex 2 Designated EHV charges'!$A:$O,9,FALSE)),"")</f>
        <v/>
      </c>
      <c r="G219" s="194" t="str">
        <f>IFERROR(IF(VLOOKUP($A219,'Annex 2 Designated EHV charges'!$A:$O,10,FALSE)=0,"",VLOOKUP($A219,'Annex 2 Designated EHV charges'!$A:$O,10,FALSE)),"")</f>
        <v/>
      </c>
      <c r="H219" s="194" t="str">
        <f>IFERROR(IF(VLOOKUP($A219,'Annex 2 Designated EHV charges'!$A:$O,11,FALSE)=0,"",VLOOKUP($A219,'Annex 2 Designated EHV charges'!$A:$O,11,FALSE)),"")</f>
        <v/>
      </c>
    </row>
    <row r="220" spans="1:8" x14ac:dyDescent="0.2">
      <c r="A220" s="190" t="str" cm="1">
        <f t="array" ref="A220">IFERROR(INDEX('Annex 2 Designated EHV charges'!$A$10:$A$200, MATCH(0, IF(ISBLANK('Annex 2 Designated EHV charges'!$A$10:$A$200),1, COUNTIF(A$4:$A219, 'Annex 2 Designated EHV charges'!$A$10:$A$200)), 0)),"")</f>
        <v/>
      </c>
      <c r="B220" s="190" t="str">
        <f>IF($A220="","",VLOOKUP($A220,'Annex 2 Designated EHV charges'!$A:$O,2,0))</f>
        <v/>
      </c>
      <c r="C220" s="189" t="str">
        <f>IF($A220="","",VLOOKUP($A220,'Annex 2 Designated EHV charges'!$A:$O,3,0))</f>
        <v/>
      </c>
      <c r="D220" s="190" t="str">
        <f>IF($A220="","",VLOOKUP($A220,'Annex 2 Designated EHV charges'!$A:$O,7,0))</f>
        <v/>
      </c>
      <c r="E220" s="192" t="str">
        <f>IFERROR(IF(VLOOKUP($A220,'Annex 2 Designated EHV charges'!$A:$O,8,FALSE)=0,"",VLOOKUP($A220,'Annex 2 Designated EHV charges'!$A:$O,8,FALSE)),"")</f>
        <v/>
      </c>
      <c r="F220" s="193" t="str">
        <f>IFERROR(IF(VLOOKUP($A220,'Annex 2 Designated EHV charges'!$A:$O,9,FALSE)=0,"",VLOOKUP($A220,'Annex 2 Designated EHV charges'!$A:$O,9,FALSE)),"")</f>
        <v/>
      </c>
      <c r="G220" s="194" t="str">
        <f>IFERROR(IF(VLOOKUP($A220,'Annex 2 Designated EHV charges'!$A:$O,10,FALSE)=0,"",VLOOKUP($A220,'Annex 2 Designated EHV charges'!$A:$O,10,FALSE)),"")</f>
        <v/>
      </c>
      <c r="H220" s="194" t="str">
        <f>IFERROR(IF(VLOOKUP($A220,'Annex 2 Designated EHV charges'!$A:$O,11,FALSE)=0,"",VLOOKUP($A220,'Annex 2 Designated EHV charges'!$A:$O,11,FALSE)),"")</f>
        <v/>
      </c>
    </row>
    <row r="221" spans="1:8" x14ac:dyDescent="0.2">
      <c r="A221" s="190" t="str" cm="1">
        <f t="array" ref="A221">IFERROR(INDEX('Annex 2 Designated EHV charges'!$A$10:$A$200, MATCH(0, IF(ISBLANK('Annex 2 Designated EHV charges'!$A$10:$A$200),1, COUNTIF(A$4:$A220, 'Annex 2 Designated EHV charges'!$A$10:$A$200)), 0)),"")</f>
        <v/>
      </c>
      <c r="B221" s="190" t="str">
        <f>IF($A221="","",VLOOKUP($A221,'Annex 2 Designated EHV charges'!$A:$O,2,0))</f>
        <v/>
      </c>
      <c r="C221" s="189" t="str">
        <f>IF($A221="","",VLOOKUP($A221,'Annex 2 Designated EHV charges'!$A:$O,3,0))</f>
        <v/>
      </c>
      <c r="D221" s="190" t="str">
        <f>IF($A221="","",VLOOKUP($A221,'Annex 2 Designated EHV charges'!$A:$O,7,0))</f>
        <v/>
      </c>
      <c r="E221" s="192" t="str">
        <f>IFERROR(IF(VLOOKUP($A221,'Annex 2 Designated EHV charges'!$A:$O,8,FALSE)=0,"",VLOOKUP($A221,'Annex 2 Designated EHV charges'!$A:$O,8,FALSE)),"")</f>
        <v/>
      </c>
      <c r="F221" s="193" t="str">
        <f>IFERROR(IF(VLOOKUP($A221,'Annex 2 Designated EHV charges'!$A:$O,9,FALSE)=0,"",VLOOKUP($A221,'Annex 2 Designated EHV charges'!$A:$O,9,FALSE)),"")</f>
        <v/>
      </c>
      <c r="G221" s="194" t="str">
        <f>IFERROR(IF(VLOOKUP($A221,'Annex 2 Designated EHV charges'!$A:$O,10,FALSE)=0,"",VLOOKUP($A221,'Annex 2 Designated EHV charges'!$A:$O,10,FALSE)),"")</f>
        <v/>
      </c>
      <c r="H221" s="194" t="str">
        <f>IFERROR(IF(VLOOKUP($A221,'Annex 2 Designated EHV charges'!$A:$O,11,FALSE)=0,"",VLOOKUP($A221,'Annex 2 Designated EHV charges'!$A:$O,11,FALSE)),"")</f>
        <v/>
      </c>
    </row>
    <row r="222" spans="1:8" x14ac:dyDescent="0.2">
      <c r="A222" s="190" t="str" cm="1">
        <f t="array" ref="A222">IFERROR(INDEX('Annex 2 Designated EHV charges'!$A$10:$A$200, MATCH(0, IF(ISBLANK('Annex 2 Designated EHV charges'!$A$10:$A$200),1, COUNTIF(A$4:$A221, 'Annex 2 Designated EHV charges'!$A$10:$A$200)), 0)),"")</f>
        <v/>
      </c>
      <c r="B222" s="190" t="str">
        <f>IF($A222="","",VLOOKUP($A222,'Annex 2 Designated EHV charges'!$A:$O,2,0))</f>
        <v/>
      </c>
      <c r="C222" s="189" t="str">
        <f>IF($A222="","",VLOOKUP($A222,'Annex 2 Designated EHV charges'!$A:$O,3,0))</f>
        <v/>
      </c>
      <c r="D222" s="190" t="str">
        <f>IF($A222="","",VLOOKUP($A222,'Annex 2 Designated EHV charges'!$A:$O,7,0))</f>
        <v/>
      </c>
      <c r="E222" s="192" t="str">
        <f>IFERROR(IF(VLOOKUP($A222,'Annex 2 Designated EHV charges'!$A:$O,8,FALSE)=0,"",VLOOKUP($A222,'Annex 2 Designated EHV charges'!$A:$O,8,FALSE)),"")</f>
        <v/>
      </c>
      <c r="F222" s="193" t="str">
        <f>IFERROR(IF(VLOOKUP($A222,'Annex 2 Designated EHV charges'!$A:$O,9,FALSE)=0,"",VLOOKUP($A222,'Annex 2 Designated EHV charges'!$A:$O,9,FALSE)),"")</f>
        <v/>
      </c>
      <c r="G222" s="194" t="str">
        <f>IFERROR(IF(VLOOKUP($A222,'Annex 2 Designated EHV charges'!$A:$O,10,FALSE)=0,"",VLOOKUP($A222,'Annex 2 Designated EHV charges'!$A:$O,10,FALSE)),"")</f>
        <v/>
      </c>
      <c r="H222" s="194" t="str">
        <f>IFERROR(IF(VLOOKUP($A222,'Annex 2 Designated EHV charges'!$A:$O,11,FALSE)=0,"",VLOOKUP($A222,'Annex 2 Designated EHV charges'!$A:$O,11,FALSE)),"")</f>
        <v/>
      </c>
    </row>
    <row r="223" spans="1:8" x14ac:dyDescent="0.2">
      <c r="A223" s="190" t="str" cm="1">
        <f t="array" ref="A223">IFERROR(INDEX('Annex 2 Designated EHV charges'!$A$10:$A$200, MATCH(0, IF(ISBLANK('Annex 2 Designated EHV charges'!$A$10:$A$200),1, COUNTIF(A$4:$A222, 'Annex 2 Designated EHV charges'!$A$10:$A$200)), 0)),"")</f>
        <v/>
      </c>
      <c r="B223" s="190" t="str">
        <f>IF($A223="","",VLOOKUP($A223,'Annex 2 Designated EHV charges'!$A:$O,2,0))</f>
        <v/>
      </c>
      <c r="C223" s="189" t="str">
        <f>IF($A223="","",VLOOKUP($A223,'Annex 2 Designated EHV charges'!$A:$O,3,0))</f>
        <v/>
      </c>
      <c r="D223" s="190" t="str">
        <f>IF($A223="","",VLOOKUP($A223,'Annex 2 Designated EHV charges'!$A:$O,7,0))</f>
        <v/>
      </c>
      <c r="E223" s="192" t="str">
        <f>IFERROR(IF(VLOOKUP($A223,'Annex 2 Designated EHV charges'!$A:$O,8,FALSE)=0,"",VLOOKUP($A223,'Annex 2 Designated EHV charges'!$A:$O,8,FALSE)),"")</f>
        <v/>
      </c>
      <c r="F223" s="193" t="str">
        <f>IFERROR(IF(VLOOKUP($A223,'Annex 2 Designated EHV charges'!$A:$O,9,FALSE)=0,"",VLOOKUP($A223,'Annex 2 Designated EHV charges'!$A:$O,9,FALSE)),"")</f>
        <v/>
      </c>
      <c r="G223" s="194" t="str">
        <f>IFERROR(IF(VLOOKUP($A223,'Annex 2 Designated EHV charges'!$A:$O,10,FALSE)=0,"",VLOOKUP($A223,'Annex 2 Designated EHV charges'!$A:$O,10,FALSE)),"")</f>
        <v/>
      </c>
      <c r="H223" s="194" t="str">
        <f>IFERROR(IF(VLOOKUP($A223,'Annex 2 Designated EHV charges'!$A:$O,11,FALSE)=0,"",VLOOKUP($A223,'Annex 2 Designated EHV charges'!$A:$O,11,FALSE)),"")</f>
        <v/>
      </c>
    </row>
    <row r="224" spans="1:8" x14ac:dyDescent="0.2">
      <c r="A224" s="190" t="str" cm="1">
        <f t="array" ref="A224">IFERROR(INDEX('Annex 2 Designated EHV charges'!$A$10:$A$200, MATCH(0, IF(ISBLANK('Annex 2 Designated EHV charges'!$A$10:$A$200),1, COUNTIF(A$4:$A223, 'Annex 2 Designated EHV charges'!$A$10:$A$200)), 0)),"")</f>
        <v/>
      </c>
      <c r="B224" s="190" t="str">
        <f>IF($A224="","",VLOOKUP($A224,'Annex 2 Designated EHV charges'!$A:$O,2,0))</f>
        <v/>
      </c>
      <c r="C224" s="189" t="str">
        <f>IF($A224="","",VLOOKUP($A224,'Annex 2 Designated EHV charges'!$A:$O,3,0))</f>
        <v/>
      </c>
      <c r="D224" s="190" t="str">
        <f>IF($A224="","",VLOOKUP($A224,'Annex 2 Designated EHV charges'!$A:$O,7,0))</f>
        <v/>
      </c>
      <c r="E224" s="192" t="str">
        <f>IFERROR(IF(VLOOKUP($A224,'Annex 2 Designated EHV charges'!$A:$O,8,FALSE)=0,"",VLOOKUP($A224,'Annex 2 Designated EHV charges'!$A:$O,8,FALSE)),"")</f>
        <v/>
      </c>
      <c r="F224" s="193" t="str">
        <f>IFERROR(IF(VLOOKUP($A224,'Annex 2 Designated EHV charges'!$A:$O,9,FALSE)=0,"",VLOOKUP($A224,'Annex 2 Designated EHV charges'!$A:$O,9,FALSE)),"")</f>
        <v/>
      </c>
      <c r="G224" s="194" t="str">
        <f>IFERROR(IF(VLOOKUP($A224,'Annex 2 Designated EHV charges'!$A:$O,10,FALSE)=0,"",VLOOKUP($A224,'Annex 2 Designated EHV charges'!$A:$O,10,FALSE)),"")</f>
        <v/>
      </c>
      <c r="H224" s="194" t="str">
        <f>IFERROR(IF(VLOOKUP($A224,'Annex 2 Designated EHV charges'!$A:$O,11,FALSE)=0,"",VLOOKUP($A224,'Annex 2 Designated EHV charges'!$A:$O,11,FALSE)),"")</f>
        <v/>
      </c>
    </row>
    <row r="225" spans="1:8" x14ac:dyDescent="0.2">
      <c r="A225" s="190" t="str" cm="1">
        <f t="array" ref="A225">IFERROR(INDEX('Annex 2 Designated EHV charges'!$A$10:$A$200, MATCH(0, IF(ISBLANK('Annex 2 Designated EHV charges'!$A$10:$A$200),1, COUNTIF(A$4:$A224, 'Annex 2 Designated EHV charges'!$A$10:$A$200)), 0)),"")</f>
        <v/>
      </c>
      <c r="B225" s="190" t="str">
        <f>IF($A225="","",VLOOKUP($A225,'Annex 2 Designated EHV charges'!$A:$O,2,0))</f>
        <v/>
      </c>
      <c r="C225" s="189" t="str">
        <f>IF($A225="","",VLOOKUP($A225,'Annex 2 Designated EHV charges'!$A:$O,3,0))</f>
        <v/>
      </c>
      <c r="D225" s="190" t="str">
        <f>IF($A225="","",VLOOKUP($A225,'Annex 2 Designated EHV charges'!$A:$O,7,0))</f>
        <v/>
      </c>
      <c r="E225" s="192" t="str">
        <f>IFERROR(IF(VLOOKUP($A225,'Annex 2 Designated EHV charges'!$A:$O,8,FALSE)=0,"",VLOOKUP($A225,'Annex 2 Designated EHV charges'!$A:$O,8,FALSE)),"")</f>
        <v/>
      </c>
      <c r="F225" s="193" t="str">
        <f>IFERROR(IF(VLOOKUP($A225,'Annex 2 Designated EHV charges'!$A:$O,9,FALSE)=0,"",VLOOKUP($A225,'Annex 2 Designated EHV charges'!$A:$O,9,FALSE)),"")</f>
        <v/>
      </c>
      <c r="G225" s="194" t="str">
        <f>IFERROR(IF(VLOOKUP($A225,'Annex 2 Designated EHV charges'!$A:$O,10,FALSE)=0,"",VLOOKUP($A225,'Annex 2 Designated EHV charges'!$A:$O,10,FALSE)),"")</f>
        <v/>
      </c>
      <c r="H225" s="194" t="str">
        <f>IFERROR(IF(VLOOKUP($A225,'Annex 2 Designated EHV charges'!$A:$O,11,FALSE)=0,"",VLOOKUP($A225,'Annex 2 Designated EHV charges'!$A:$O,11,FALSE)),"")</f>
        <v/>
      </c>
    </row>
    <row r="226" spans="1:8" x14ac:dyDescent="0.2">
      <c r="A226" s="190" t="str" cm="1">
        <f t="array" ref="A226">IFERROR(INDEX('Annex 2 Designated EHV charges'!$A$10:$A$200, MATCH(0, IF(ISBLANK('Annex 2 Designated EHV charges'!$A$10:$A$200),1, COUNTIF(A$4:$A225, 'Annex 2 Designated EHV charges'!$A$10:$A$200)), 0)),"")</f>
        <v/>
      </c>
      <c r="B226" s="190" t="str">
        <f>IF($A226="","",VLOOKUP($A226,'Annex 2 Designated EHV charges'!$A:$O,2,0))</f>
        <v/>
      </c>
      <c r="C226" s="189" t="str">
        <f>IF($A226="","",VLOOKUP($A226,'Annex 2 Designated EHV charges'!$A:$O,3,0))</f>
        <v/>
      </c>
      <c r="D226" s="190" t="str">
        <f>IF($A226="","",VLOOKUP($A226,'Annex 2 Designated EHV charges'!$A:$O,7,0))</f>
        <v/>
      </c>
      <c r="E226" s="192" t="str">
        <f>IFERROR(IF(VLOOKUP($A226,'Annex 2 Designated EHV charges'!$A:$O,8,FALSE)=0,"",VLOOKUP($A226,'Annex 2 Designated EHV charges'!$A:$O,8,FALSE)),"")</f>
        <v/>
      </c>
      <c r="F226" s="193" t="str">
        <f>IFERROR(IF(VLOOKUP($A226,'Annex 2 Designated EHV charges'!$A:$O,9,FALSE)=0,"",VLOOKUP($A226,'Annex 2 Designated EHV charges'!$A:$O,9,FALSE)),"")</f>
        <v/>
      </c>
      <c r="G226" s="194" t="str">
        <f>IFERROR(IF(VLOOKUP($A226,'Annex 2 Designated EHV charges'!$A:$O,10,FALSE)=0,"",VLOOKUP($A226,'Annex 2 Designated EHV charges'!$A:$O,10,FALSE)),"")</f>
        <v/>
      </c>
      <c r="H226" s="194" t="str">
        <f>IFERROR(IF(VLOOKUP($A226,'Annex 2 Designated EHV charges'!$A:$O,11,FALSE)=0,"",VLOOKUP($A226,'Annex 2 Designated EHV charges'!$A:$O,11,FALSE)),"")</f>
        <v/>
      </c>
    </row>
    <row r="227" spans="1:8" x14ac:dyDescent="0.2">
      <c r="A227" s="190" t="str" cm="1">
        <f t="array" ref="A227">IFERROR(INDEX('Annex 2 Designated EHV charges'!$A$10:$A$200, MATCH(0, IF(ISBLANK('Annex 2 Designated EHV charges'!$A$10:$A$200),1, COUNTIF(A$4:$A226, 'Annex 2 Designated EHV charges'!$A$10:$A$200)), 0)),"")</f>
        <v/>
      </c>
      <c r="B227" s="190" t="str">
        <f>IF($A227="","",VLOOKUP($A227,'Annex 2 Designated EHV charges'!$A:$O,2,0))</f>
        <v/>
      </c>
      <c r="C227" s="189" t="str">
        <f>IF($A227="","",VLOOKUP($A227,'Annex 2 Designated EHV charges'!$A:$O,3,0))</f>
        <v/>
      </c>
      <c r="D227" s="190" t="str">
        <f>IF($A227="","",VLOOKUP($A227,'Annex 2 Designated EHV charges'!$A:$O,7,0))</f>
        <v/>
      </c>
      <c r="E227" s="192" t="str">
        <f>IFERROR(IF(VLOOKUP($A227,'Annex 2 Designated EHV charges'!$A:$O,8,FALSE)=0,"",VLOOKUP($A227,'Annex 2 Designated EHV charges'!$A:$O,8,FALSE)),"")</f>
        <v/>
      </c>
      <c r="F227" s="193" t="str">
        <f>IFERROR(IF(VLOOKUP($A227,'Annex 2 Designated EHV charges'!$A:$O,9,FALSE)=0,"",VLOOKUP($A227,'Annex 2 Designated EHV charges'!$A:$O,9,FALSE)),"")</f>
        <v/>
      </c>
      <c r="G227" s="194" t="str">
        <f>IFERROR(IF(VLOOKUP($A227,'Annex 2 Designated EHV charges'!$A:$O,10,FALSE)=0,"",VLOOKUP($A227,'Annex 2 Designated EHV charges'!$A:$O,10,FALSE)),"")</f>
        <v/>
      </c>
      <c r="H227" s="194" t="str">
        <f>IFERROR(IF(VLOOKUP($A227,'Annex 2 Designated EHV charges'!$A:$O,11,FALSE)=0,"",VLOOKUP($A227,'Annex 2 Designated EHV charges'!$A:$O,11,FALSE)),"")</f>
        <v/>
      </c>
    </row>
    <row r="228" spans="1:8" x14ac:dyDescent="0.2">
      <c r="A228" s="190" t="str" cm="1">
        <f t="array" ref="A228">IFERROR(INDEX('Annex 2 Designated EHV charges'!$A$10:$A$200, MATCH(0, IF(ISBLANK('Annex 2 Designated EHV charges'!$A$10:$A$200),1, COUNTIF(A$4:$A227, 'Annex 2 Designated EHV charges'!$A$10:$A$200)), 0)),"")</f>
        <v/>
      </c>
      <c r="B228" s="190" t="str">
        <f>IF($A228="","",VLOOKUP($A228,'Annex 2 Designated EHV charges'!$A:$O,2,0))</f>
        <v/>
      </c>
      <c r="C228" s="189" t="str">
        <f>IF($A228="","",VLOOKUP($A228,'Annex 2 Designated EHV charges'!$A:$O,3,0))</f>
        <v/>
      </c>
      <c r="D228" s="190" t="str">
        <f>IF($A228="","",VLOOKUP($A228,'Annex 2 Designated EHV charges'!$A:$O,7,0))</f>
        <v/>
      </c>
      <c r="E228" s="192" t="str">
        <f>IFERROR(IF(VLOOKUP($A228,'Annex 2 Designated EHV charges'!$A:$O,8,FALSE)=0,"",VLOOKUP($A228,'Annex 2 Designated EHV charges'!$A:$O,8,FALSE)),"")</f>
        <v/>
      </c>
      <c r="F228" s="193" t="str">
        <f>IFERROR(IF(VLOOKUP($A228,'Annex 2 Designated EHV charges'!$A:$O,9,FALSE)=0,"",VLOOKUP($A228,'Annex 2 Designated EHV charges'!$A:$O,9,FALSE)),"")</f>
        <v/>
      </c>
      <c r="G228" s="194" t="str">
        <f>IFERROR(IF(VLOOKUP($A228,'Annex 2 Designated EHV charges'!$A:$O,10,FALSE)=0,"",VLOOKUP($A228,'Annex 2 Designated EHV charges'!$A:$O,10,FALSE)),"")</f>
        <v/>
      </c>
      <c r="H228" s="194" t="str">
        <f>IFERROR(IF(VLOOKUP($A228,'Annex 2 Designated EHV charges'!$A:$O,11,FALSE)=0,"",VLOOKUP($A228,'Annex 2 Designated EHV charges'!$A:$O,11,FALSE)),"")</f>
        <v/>
      </c>
    </row>
    <row r="229" spans="1:8" x14ac:dyDescent="0.2">
      <c r="A229" s="190" t="str" cm="1">
        <f t="array" ref="A229">IFERROR(INDEX('Annex 2 Designated EHV charges'!$A$10:$A$200, MATCH(0, IF(ISBLANK('Annex 2 Designated EHV charges'!$A$10:$A$200),1, COUNTIF(A$4:$A228, 'Annex 2 Designated EHV charges'!$A$10:$A$200)), 0)),"")</f>
        <v/>
      </c>
      <c r="B229" s="190" t="str">
        <f>IF($A229="","",VLOOKUP($A229,'Annex 2 Designated EHV charges'!$A:$O,2,0))</f>
        <v/>
      </c>
      <c r="C229" s="189" t="str">
        <f>IF($A229="","",VLOOKUP($A229,'Annex 2 Designated EHV charges'!$A:$O,3,0))</f>
        <v/>
      </c>
      <c r="D229" s="190" t="str">
        <f>IF($A229="","",VLOOKUP($A229,'Annex 2 Designated EHV charges'!$A:$O,7,0))</f>
        <v/>
      </c>
      <c r="E229" s="192" t="str">
        <f>IFERROR(IF(VLOOKUP($A229,'Annex 2 Designated EHV charges'!$A:$O,8,FALSE)=0,"",VLOOKUP($A229,'Annex 2 Designated EHV charges'!$A:$O,8,FALSE)),"")</f>
        <v/>
      </c>
      <c r="F229" s="193" t="str">
        <f>IFERROR(IF(VLOOKUP($A229,'Annex 2 Designated EHV charges'!$A:$O,9,FALSE)=0,"",VLOOKUP($A229,'Annex 2 Designated EHV charges'!$A:$O,9,FALSE)),"")</f>
        <v/>
      </c>
      <c r="G229" s="194" t="str">
        <f>IFERROR(IF(VLOOKUP($A229,'Annex 2 Designated EHV charges'!$A:$O,10,FALSE)=0,"",VLOOKUP($A229,'Annex 2 Designated EHV charges'!$A:$O,10,FALSE)),"")</f>
        <v/>
      </c>
      <c r="H229" s="194" t="str">
        <f>IFERROR(IF(VLOOKUP($A229,'Annex 2 Designated EHV charges'!$A:$O,11,FALSE)=0,"",VLOOKUP($A229,'Annex 2 Designated EHV charges'!$A:$O,11,FALSE)),"")</f>
        <v/>
      </c>
    </row>
    <row r="230" spans="1:8" x14ac:dyDescent="0.2">
      <c r="A230" s="190" t="str" cm="1">
        <f t="array" ref="A230">IFERROR(INDEX('Annex 2 Designated EHV charges'!$A$10:$A$200, MATCH(0, IF(ISBLANK('Annex 2 Designated EHV charges'!$A$10:$A$200),1, COUNTIF(A$4:$A229, 'Annex 2 Designated EHV charges'!$A$10:$A$200)), 0)),"")</f>
        <v/>
      </c>
      <c r="B230" s="190" t="str">
        <f>IF($A230="","",VLOOKUP($A230,'Annex 2 Designated EHV charges'!$A:$O,2,0))</f>
        <v/>
      </c>
      <c r="C230" s="189" t="str">
        <f>IF($A230="","",VLOOKUP($A230,'Annex 2 Designated EHV charges'!$A:$O,3,0))</f>
        <v/>
      </c>
      <c r="D230" s="190" t="str">
        <f>IF($A230="","",VLOOKUP($A230,'Annex 2 Designated EHV charges'!$A:$O,7,0))</f>
        <v/>
      </c>
      <c r="E230" s="192" t="str">
        <f>IFERROR(IF(VLOOKUP($A230,'Annex 2 Designated EHV charges'!$A:$O,8,FALSE)=0,"",VLOOKUP($A230,'Annex 2 Designated EHV charges'!$A:$O,8,FALSE)),"")</f>
        <v/>
      </c>
      <c r="F230" s="193" t="str">
        <f>IFERROR(IF(VLOOKUP($A230,'Annex 2 Designated EHV charges'!$A:$O,9,FALSE)=0,"",VLOOKUP($A230,'Annex 2 Designated EHV charges'!$A:$O,9,FALSE)),"")</f>
        <v/>
      </c>
      <c r="G230" s="194" t="str">
        <f>IFERROR(IF(VLOOKUP($A230,'Annex 2 Designated EHV charges'!$A:$O,10,FALSE)=0,"",VLOOKUP($A230,'Annex 2 Designated EHV charges'!$A:$O,10,FALSE)),"")</f>
        <v/>
      </c>
      <c r="H230" s="194" t="str">
        <f>IFERROR(IF(VLOOKUP($A230,'Annex 2 Designated EHV charges'!$A:$O,11,FALSE)=0,"",VLOOKUP($A230,'Annex 2 Designated EHV charges'!$A:$O,11,FALSE)),"")</f>
        <v/>
      </c>
    </row>
    <row r="231" spans="1:8" x14ac:dyDescent="0.2">
      <c r="A231" s="190" t="str" cm="1">
        <f t="array" ref="A231">IFERROR(INDEX('Annex 2 Designated EHV charges'!$A$10:$A$200, MATCH(0, IF(ISBLANK('Annex 2 Designated EHV charges'!$A$10:$A$200),1, COUNTIF(A$4:$A230, 'Annex 2 Designated EHV charges'!$A$10:$A$200)), 0)),"")</f>
        <v/>
      </c>
      <c r="B231" s="190" t="str">
        <f>IF($A231="","",VLOOKUP($A231,'Annex 2 Designated EHV charges'!$A:$O,2,0))</f>
        <v/>
      </c>
      <c r="C231" s="189" t="str">
        <f>IF($A231="","",VLOOKUP($A231,'Annex 2 Designated EHV charges'!$A:$O,3,0))</f>
        <v/>
      </c>
      <c r="D231" s="190" t="str">
        <f>IF($A231="","",VLOOKUP($A231,'Annex 2 Designated EHV charges'!$A:$O,7,0))</f>
        <v/>
      </c>
      <c r="E231" s="192" t="str">
        <f>IFERROR(IF(VLOOKUP($A231,'Annex 2 Designated EHV charges'!$A:$O,8,FALSE)=0,"",VLOOKUP($A231,'Annex 2 Designated EHV charges'!$A:$O,8,FALSE)),"")</f>
        <v/>
      </c>
      <c r="F231" s="193" t="str">
        <f>IFERROR(IF(VLOOKUP($A231,'Annex 2 Designated EHV charges'!$A:$O,9,FALSE)=0,"",VLOOKUP($A231,'Annex 2 Designated EHV charges'!$A:$O,9,FALSE)),"")</f>
        <v/>
      </c>
      <c r="G231" s="194" t="str">
        <f>IFERROR(IF(VLOOKUP($A231,'Annex 2 Designated EHV charges'!$A:$O,10,FALSE)=0,"",VLOOKUP($A231,'Annex 2 Designated EHV charges'!$A:$O,10,FALSE)),"")</f>
        <v/>
      </c>
      <c r="H231" s="194" t="str">
        <f>IFERROR(IF(VLOOKUP($A231,'Annex 2 Designated EHV charges'!$A:$O,11,FALSE)=0,"",VLOOKUP($A231,'Annex 2 Designated EHV charges'!$A:$O,11,FALSE)),"")</f>
        <v/>
      </c>
    </row>
    <row r="232" spans="1:8" x14ac:dyDescent="0.2">
      <c r="A232" s="190" t="str" cm="1">
        <f t="array" ref="A232">IFERROR(INDEX('Annex 2 Designated EHV charges'!$A$10:$A$200, MATCH(0, IF(ISBLANK('Annex 2 Designated EHV charges'!$A$10:$A$200),1, COUNTIF(A$4:$A231, 'Annex 2 Designated EHV charges'!$A$10:$A$200)), 0)),"")</f>
        <v/>
      </c>
      <c r="B232" s="190" t="str">
        <f>IF($A232="","",VLOOKUP($A232,'Annex 2 Designated EHV charges'!$A:$O,2,0))</f>
        <v/>
      </c>
      <c r="C232" s="189" t="str">
        <f>IF($A232="","",VLOOKUP($A232,'Annex 2 Designated EHV charges'!$A:$O,3,0))</f>
        <v/>
      </c>
      <c r="D232" s="190" t="str">
        <f>IF($A232="","",VLOOKUP($A232,'Annex 2 Designated EHV charges'!$A:$O,7,0))</f>
        <v/>
      </c>
      <c r="E232" s="192" t="str">
        <f>IFERROR(IF(VLOOKUP($A232,'Annex 2 Designated EHV charges'!$A:$O,8,FALSE)=0,"",VLOOKUP($A232,'Annex 2 Designated EHV charges'!$A:$O,8,FALSE)),"")</f>
        <v/>
      </c>
      <c r="F232" s="193" t="str">
        <f>IFERROR(IF(VLOOKUP($A232,'Annex 2 Designated EHV charges'!$A:$O,9,FALSE)=0,"",VLOOKUP($A232,'Annex 2 Designated EHV charges'!$A:$O,9,FALSE)),"")</f>
        <v/>
      </c>
      <c r="G232" s="194" t="str">
        <f>IFERROR(IF(VLOOKUP($A232,'Annex 2 Designated EHV charges'!$A:$O,10,FALSE)=0,"",VLOOKUP($A232,'Annex 2 Designated EHV charges'!$A:$O,10,FALSE)),"")</f>
        <v/>
      </c>
      <c r="H232" s="194" t="str">
        <f>IFERROR(IF(VLOOKUP($A232,'Annex 2 Designated EHV charges'!$A:$O,11,FALSE)=0,"",VLOOKUP($A232,'Annex 2 Designated EHV charges'!$A:$O,11,FALSE)),"")</f>
        <v/>
      </c>
    </row>
    <row r="233" spans="1:8" x14ac:dyDescent="0.2">
      <c r="A233" s="190" t="str" cm="1">
        <f t="array" ref="A233">IFERROR(INDEX('Annex 2 Designated EHV charges'!$A$10:$A$200, MATCH(0, IF(ISBLANK('Annex 2 Designated EHV charges'!$A$10:$A$200),1, COUNTIF(A$4:$A232, 'Annex 2 Designated EHV charges'!$A$10:$A$200)), 0)),"")</f>
        <v/>
      </c>
      <c r="B233" s="190" t="str">
        <f>IF($A233="","",VLOOKUP($A233,'Annex 2 Designated EHV charges'!$A:$O,2,0))</f>
        <v/>
      </c>
      <c r="C233" s="189" t="str">
        <f>IF($A233="","",VLOOKUP($A233,'Annex 2 Designated EHV charges'!$A:$O,3,0))</f>
        <v/>
      </c>
      <c r="D233" s="190" t="str">
        <f>IF($A233="","",VLOOKUP($A233,'Annex 2 Designated EHV charges'!$A:$O,7,0))</f>
        <v/>
      </c>
      <c r="E233" s="192" t="str">
        <f>IFERROR(IF(VLOOKUP($A233,'Annex 2 Designated EHV charges'!$A:$O,8,FALSE)=0,"",VLOOKUP($A233,'Annex 2 Designated EHV charges'!$A:$O,8,FALSE)),"")</f>
        <v/>
      </c>
      <c r="F233" s="193" t="str">
        <f>IFERROR(IF(VLOOKUP($A233,'Annex 2 Designated EHV charges'!$A:$O,9,FALSE)=0,"",VLOOKUP($A233,'Annex 2 Designated EHV charges'!$A:$O,9,FALSE)),"")</f>
        <v/>
      </c>
      <c r="G233" s="194" t="str">
        <f>IFERROR(IF(VLOOKUP($A233,'Annex 2 Designated EHV charges'!$A:$O,10,FALSE)=0,"",VLOOKUP($A233,'Annex 2 Designated EHV charges'!$A:$O,10,FALSE)),"")</f>
        <v/>
      </c>
      <c r="H233" s="194" t="str">
        <f>IFERROR(IF(VLOOKUP($A233,'Annex 2 Designated EHV charges'!$A:$O,11,FALSE)=0,"",VLOOKUP($A233,'Annex 2 Designated EHV charges'!$A:$O,11,FALSE)),"")</f>
        <v/>
      </c>
    </row>
    <row r="234" spans="1:8" x14ac:dyDescent="0.2">
      <c r="A234" s="190" t="str" cm="1">
        <f t="array" ref="A234">IFERROR(INDEX('Annex 2 Designated EHV charges'!$A$10:$A$200, MATCH(0, IF(ISBLANK('Annex 2 Designated EHV charges'!$A$10:$A$200),1, COUNTIF(A$4:$A233, 'Annex 2 Designated EHV charges'!$A$10:$A$200)), 0)),"")</f>
        <v/>
      </c>
      <c r="B234" s="190" t="str">
        <f>IF($A234="","",VLOOKUP($A234,'Annex 2 Designated EHV charges'!$A:$O,2,0))</f>
        <v/>
      </c>
      <c r="C234" s="189" t="str">
        <f>IF($A234="","",VLOOKUP($A234,'Annex 2 Designated EHV charges'!$A:$O,3,0))</f>
        <v/>
      </c>
      <c r="D234" s="190" t="str">
        <f>IF($A234="","",VLOOKUP($A234,'Annex 2 Designated EHV charges'!$A:$O,7,0))</f>
        <v/>
      </c>
      <c r="E234" s="192" t="str">
        <f>IFERROR(IF(VLOOKUP($A234,'Annex 2 Designated EHV charges'!$A:$O,8,FALSE)=0,"",VLOOKUP($A234,'Annex 2 Designated EHV charges'!$A:$O,8,FALSE)),"")</f>
        <v/>
      </c>
      <c r="F234" s="193" t="str">
        <f>IFERROR(IF(VLOOKUP($A234,'Annex 2 Designated EHV charges'!$A:$O,9,FALSE)=0,"",VLOOKUP($A234,'Annex 2 Designated EHV charges'!$A:$O,9,FALSE)),"")</f>
        <v/>
      </c>
      <c r="G234" s="194" t="str">
        <f>IFERROR(IF(VLOOKUP($A234,'Annex 2 Designated EHV charges'!$A:$O,10,FALSE)=0,"",VLOOKUP($A234,'Annex 2 Designated EHV charges'!$A:$O,10,FALSE)),"")</f>
        <v/>
      </c>
      <c r="H234" s="194" t="str">
        <f>IFERROR(IF(VLOOKUP($A234,'Annex 2 Designated EHV charges'!$A:$O,11,FALSE)=0,"",VLOOKUP($A234,'Annex 2 Designated EHV charges'!$A:$O,11,FALSE)),"")</f>
        <v/>
      </c>
    </row>
    <row r="235" spans="1:8" x14ac:dyDescent="0.2">
      <c r="A235" s="190" t="str" cm="1">
        <f t="array" ref="A235">IFERROR(INDEX('Annex 2 Designated EHV charges'!$A$10:$A$200, MATCH(0, IF(ISBLANK('Annex 2 Designated EHV charges'!$A$10:$A$200),1, COUNTIF(A$4:$A234, 'Annex 2 Designated EHV charges'!$A$10:$A$200)), 0)),"")</f>
        <v/>
      </c>
      <c r="B235" s="190" t="str">
        <f>IF($A235="","",VLOOKUP($A235,'Annex 2 Designated EHV charges'!$A:$O,2,0))</f>
        <v/>
      </c>
      <c r="C235" s="189" t="str">
        <f>IF($A235="","",VLOOKUP($A235,'Annex 2 Designated EHV charges'!$A:$O,3,0))</f>
        <v/>
      </c>
      <c r="D235" s="190" t="str">
        <f>IF($A235="","",VLOOKUP($A235,'Annex 2 Designated EHV charges'!$A:$O,7,0))</f>
        <v/>
      </c>
      <c r="E235" s="192" t="str">
        <f>IFERROR(IF(VLOOKUP($A235,'Annex 2 Designated EHV charges'!$A:$O,8,FALSE)=0,"",VLOOKUP($A235,'Annex 2 Designated EHV charges'!$A:$O,8,FALSE)),"")</f>
        <v/>
      </c>
      <c r="F235" s="193" t="str">
        <f>IFERROR(IF(VLOOKUP($A235,'Annex 2 Designated EHV charges'!$A:$O,9,FALSE)=0,"",VLOOKUP($A235,'Annex 2 Designated EHV charges'!$A:$O,9,FALSE)),"")</f>
        <v/>
      </c>
      <c r="G235" s="194" t="str">
        <f>IFERROR(IF(VLOOKUP($A235,'Annex 2 Designated EHV charges'!$A:$O,10,FALSE)=0,"",VLOOKUP($A235,'Annex 2 Designated EHV charges'!$A:$O,10,FALSE)),"")</f>
        <v/>
      </c>
      <c r="H235" s="194" t="str">
        <f>IFERROR(IF(VLOOKUP($A235,'Annex 2 Designated EHV charges'!$A:$O,11,FALSE)=0,"",VLOOKUP($A235,'Annex 2 Designated EHV charges'!$A:$O,11,FALSE)),"")</f>
        <v/>
      </c>
    </row>
    <row r="236" spans="1:8" x14ac:dyDescent="0.2">
      <c r="A236" s="190" t="str" cm="1">
        <f t="array" ref="A236">IFERROR(INDEX('Annex 2 Designated EHV charges'!$A$10:$A$200, MATCH(0, IF(ISBLANK('Annex 2 Designated EHV charges'!$A$10:$A$200),1, COUNTIF(A$4:$A235, 'Annex 2 Designated EHV charges'!$A$10:$A$200)), 0)),"")</f>
        <v/>
      </c>
      <c r="B236" s="190" t="str">
        <f>IF($A236="","",VLOOKUP($A236,'Annex 2 Designated EHV charges'!$A:$O,2,0))</f>
        <v/>
      </c>
      <c r="C236" s="189" t="str">
        <f>IF($A236="","",VLOOKUP($A236,'Annex 2 Designated EHV charges'!$A:$O,3,0))</f>
        <v/>
      </c>
      <c r="D236" s="190" t="str">
        <f>IF($A236="","",VLOOKUP($A236,'Annex 2 Designated EHV charges'!$A:$O,7,0))</f>
        <v/>
      </c>
      <c r="E236" s="192" t="str">
        <f>IFERROR(IF(VLOOKUP($A236,'Annex 2 Designated EHV charges'!$A:$O,8,FALSE)=0,"",VLOOKUP($A236,'Annex 2 Designated EHV charges'!$A:$O,8,FALSE)),"")</f>
        <v/>
      </c>
      <c r="F236" s="193" t="str">
        <f>IFERROR(IF(VLOOKUP($A236,'Annex 2 Designated EHV charges'!$A:$O,9,FALSE)=0,"",VLOOKUP($A236,'Annex 2 Designated EHV charges'!$A:$O,9,FALSE)),"")</f>
        <v/>
      </c>
      <c r="G236" s="194" t="str">
        <f>IFERROR(IF(VLOOKUP($A236,'Annex 2 Designated EHV charges'!$A:$O,10,FALSE)=0,"",VLOOKUP($A236,'Annex 2 Designated EHV charges'!$A:$O,10,FALSE)),"")</f>
        <v/>
      </c>
      <c r="H236" s="194" t="str">
        <f>IFERROR(IF(VLOOKUP($A236,'Annex 2 Designated EHV charges'!$A:$O,11,FALSE)=0,"",VLOOKUP($A236,'Annex 2 Designated EHV charges'!$A:$O,11,FALSE)),"")</f>
        <v/>
      </c>
    </row>
    <row r="237" spans="1:8" x14ac:dyDescent="0.2">
      <c r="A237" s="190" t="str" cm="1">
        <f t="array" ref="A237">IFERROR(INDEX('Annex 2 Designated EHV charges'!$A$10:$A$200, MATCH(0, IF(ISBLANK('Annex 2 Designated EHV charges'!$A$10:$A$200),1, COUNTIF(A$4:$A236, 'Annex 2 Designated EHV charges'!$A$10:$A$200)), 0)),"")</f>
        <v/>
      </c>
      <c r="B237" s="190" t="str">
        <f>IF($A237="","",VLOOKUP($A237,'Annex 2 Designated EHV charges'!$A:$O,2,0))</f>
        <v/>
      </c>
      <c r="C237" s="189" t="str">
        <f>IF($A237="","",VLOOKUP($A237,'Annex 2 Designated EHV charges'!$A:$O,3,0))</f>
        <v/>
      </c>
      <c r="D237" s="190" t="str">
        <f>IF($A237="","",VLOOKUP($A237,'Annex 2 Designated EHV charges'!$A:$O,7,0))</f>
        <v/>
      </c>
      <c r="E237" s="192" t="str">
        <f>IFERROR(IF(VLOOKUP($A237,'Annex 2 Designated EHV charges'!$A:$O,8,FALSE)=0,"",VLOOKUP($A237,'Annex 2 Designated EHV charges'!$A:$O,8,FALSE)),"")</f>
        <v/>
      </c>
      <c r="F237" s="193" t="str">
        <f>IFERROR(IF(VLOOKUP($A237,'Annex 2 Designated EHV charges'!$A:$O,9,FALSE)=0,"",VLOOKUP($A237,'Annex 2 Designated EHV charges'!$A:$O,9,FALSE)),"")</f>
        <v/>
      </c>
      <c r="G237" s="194" t="str">
        <f>IFERROR(IF(VLOOKUP($A237,'Annex 2 Designated EHV charges'!$A:$O,10,FALSE)=0,"",VLOOKUP($A237,'Annex 2 Designated EHV charges'!$A:$O,10,FALSE)),"")</f>
        <v/>
      </c>
      <c r="H237" s="194" t="str">
        <f>IFERROR(IF(VLOOKUP($A237,'Annex 2 Designated EHV charges'!$A:$O,11,FALSE)=0,"",VLOOKUP($A237,'Annex 2 Designated EHV charges'!$A:$O,11,FALSE)),"")</f>
        <v/>
      </c>
    </row>
    <row r="238" spans="1:8" x14ac:dyDescent="0.2">
      <c r="A238" s="190" t="str" cm="1">
        <f t="array" ref="A238">IFERROR(INDEX('Annex 2 Designated EHV charges'!$A$10:$A$200, MATCH(0, IF(ISBLANK('Annex 2 Designated EHV charges'!$A$10:$A$200),1, COUNTIF(A$4:$A237, 'Annex 2 Designated EHV charges'!$A$10:$A$200)), 0)),"")</f>
        <v/>
      </c>
      <c r="B238" s="190" t="str">
        <f>IF($A238="","",VLOOKUP($A238,'Annex 2 Designated EHV charges'!$A:$O,2,0))</f>
        <v/>
      </c>
      <c r="C238" s="189" t="str">
        <f>IF($A238="","",VLOOKUP($A238,'Annex 2 Designated EHV charges'!$A:$O,3,0))</f>
        <v/>
      </c>
      <c r="D238" s="190" t="str">
        <f>IF($A238="","",VLOOKUP($A238,'Annex 2 Designated EHV charges'!$A:$O,7,0))</f>
        <v/>
      </c>
      <c r="E238" s="192" t="str">
        <f>IFERROR(IF(VLOOKUP($A238,'Annex 2 Designated EHV charges'!$A:$O,8,FALSE)=0,"",VLOOKUP($A238,'Annex 2 Designated EHV charges'!$A:$O,8,FALSE)),"")</f>
        <v/>
      </c>
      <c r="F238" s="193" t="str">
        <f>IFERROR(IF(VLOOKUP($A238,'Annex 2 Designated EHV charges'!$A:$O,9,FALSE)=0,"",VLOOKUP($A238,'Annex 2 Designated EHV charges'!$A:$O,9,FALSE)),"")</f>
        <v/>
      </c>
      <c r="G238" s="194" t="str">
        <f>IFERROR(IF(VLOOKUP($A238,'Annex 2 Designated EHV charges'!$A:$O,10,FALSE)=0,"",VLOOKUP($A238,'Annex 2 Designated EHV charges'!$A:$O,10,FALSE)),"")</f>
        <v/>
      </c>
      <c r="H238" s="194" t="str">
        <f>IFERROR(IF(VLOOKUP($A238,'Annex 2 Designated EHV charges'!$A:$O,11,FALSE)=0,"",VLOOKUP($A238,'Annex 2 Designated EHV charges'!$A:$O,11,FALSE)),"")</f>
        <v/>
      </c>
    </row>
    <row r="239" spans="1:8" x14ac:dyDescent="0.2">
      <c r="A239" s="190" t="str" cm="1">
        <f t="array" ref="A239">IFERROR(INDEX('Annex 2 Designated EHV charges'!$A$10:$A$200, MATCH(0, IF(ISBLANK('Annex 2 Designated EHV charges'!$A$10:$A$200),1, COUNTIF(A$4:$A238, 'Annex 2 Designated EHV charges'!$A$10:$A$200)), 0)),"")</f>
        <v/>
      </c>
      <c r="B239" s="190" t="str">
        <f>IF($A239="","",VLOOKUP($A239,'Annex 2 Designated EHV charges'!$A:$O,2,0))</f>
        <v/>
      </c>
      <c r="C239" s="189" t="str">
        <f>IF($A239="","",VLOOKUP($A239,'Annex 2 Designated EHV charges'!$A:$O,3,0))</f>
        <v/>
      </c>
      <c r="D239" s="190" t="str">
        <f>IF($A239="","",VLOOKUP($A239,'Annex 2 Designated EHV charges'!$A:$O,7,0))</f>
        <v/>
      </c>
      <c r="E239" s="192" t="str">
        <f>IFERROR(IF(VLOOKUP($A239,'Annex 2 Designated EHV charges'!$A:$O,8,FALSE)=0,"",VLOOKUP($A239,'Annex 2 Designated EHV charges'!$A:$O,8,FALSE)),"")</f>
        <v/>
      </c>
      <c r="F239" s="193" t="str">
        <f>IFERROR(IF(VLOOKUP($A239,'Annex 2 Designated EHV charges'!$A:$O,9,FALSE)=0,"",VLOOKUP($A239,'Annex 2 Designated EHV charges'!$A:$O,9,FALSE)),"")</f>
        <v/>
      </c>
      <c r="G239" s="194" t="str">
        <f>IFERROR(IF(VLOOKUP($A239,'Annex 2 Designated EHV charges'!$A:$O,10,FALSE)=0,"",VLOOKUP($A239,'Annex 2 Designated EHV charges'!$A:$O,10,FALSE)),"")</f>
        <v/>
      </c>
      <c r="H239" s="194" t="str">
        <f>IFERROR(IF(VLOOKUP($A239,'Annex 2 Designated EHV charges'!$A:$O,11,FALSE)=0,"",VLOOKUP($A239,'Annex 2 Designated EHV charges'!$A:$O,11,FALSE)),"")</f>
        <v/>
      </c>
    </row>
    <row r="240" spans="1:8" x14ac:dyDescent="0.2">
      <c r="A240" s="190" t="str" cm="1">
        <f t="array" ref="A240">IFERROR(INDEX('Annex 2 Designated EHV charges'!$A$10:$A$200, MATCH(0, IF(ISBLANK('Annex 2 Designated EHV charges'!$A$10:$A$200),1, COUNTIF(A$4:$A239, 'Annex 2 Designated EHV charges'!$A$10:$A$200)), 0)),"")</f>
        <v/>
      </c>
      <c r="B240" s="190" t="str">
        <f>IF($A240="","",VLOOKUP($A240,'Annex 2 Designated EHV charges'!$A:$O,2,0))</f>
        <v/>
      </c>
      <c r="C240" s="189" t="str">
        <f>IF($A240="","",VLOOKUP($A240,'Annex 2 Designated EHV charges'!$A:$O,3,0))</f>
        <v/>
      </c>
      <c r="D240" s="190" t="str">
        <f>IF($A240="","",VLOOKUP($A240,'Annex 2 Designated EHV charges'!$A:$O,7,0))</f>
        <v/>
      </c>
      <c r="E240" s="192" t="str">
        <f>IFERROR(IF(VLOOKUP($A240,'Annex 2 Designated EHV charges'!$A:$O,8,FALSE)=0,"",VLOOKUP($A240,'Annex 2 Designated EHV charges'!$A:$O,8,FALSE)),"")</f>
        <v/>
      </c>
      <c r="F240" s="193" t="str">
        <f>IFERROR(IF(VLOOKUP($A240,'Annex 2 Designated EHV charges'!$A:$O,9,FALSE)=0,"",VLOOKUP($A240,'Annex 2 Designated EHV charges'!$A:$O,9,FALSE)),"")</f>
        <v/>
      </c>
      <c r="G240" s="194" t="str">
        <f>IFERROR(IF(VLOOKUP($A240,'Annex 2 Designated EHV charges'!$A:$O,10,FALSE)=0,"",VLOOKUP($A240,'Annex 2 Designated EHV charges'!$A:$O,10,FALSE)),"")</f>
        <v/>
      </c>
      <c r="H240" s="194" t="str">
        <f>IFERROR(IF(VLOOKUP($A240,'Annex 2 Designated EHV charges'!$A:$O,11,FALSE)=0,"",VLOOKUP($A240,'Annex 2 Designated EHV charges'!$A:$O,11,FALSE)),"")</f>
        <v/>
      </c>
    </row>
    <row r="241" spans="1:8" x14ac:dyDescent="0.2">
      <c r="A241" s="190" t="str" cm="1">
        <f t="array" ref="A241">IFERROR(INDEX('Annex 2 Designated EHV charges'!$A$10:$A$200, MATCH(0, IF(ISBLANK('Annex 2 Designated EHV charges'!$A$10:$A$200),1, COUNTIF(A$4:$A240, 'Annex 2 Designated EHV charges'!$A$10:$A$200)), 0)),"")</f>
        <v/>
      </c>
      <c r="B241" s="190" t="str">
        <f>IF($A241="","",VLOOKUP($A241,'Annex 2 Designated EHV charges'!$A:$O,2,0))</f>
        <v/>
      </c>
      <c r="C241" s="189" t="str">
        <f>IF($A241="","",VLOOKUP($A241,'Annex 2 Designated EHV charges'!$A:$O,3,0))</f>
        <v/>
      </c>
      <c r="D241" s="190" t="str">
        <f>IF($A241="","",VLOOKUP($A241,'Annex 2 Designated EHV charges'!$A:$O,7,0))</f>
        <v/>
      </c>
      <c r="E241" s="192" t="str">
        <f>IFERROR(IF(VLOOKUP($A241,'Annex 2 Designated EHV charges'!$A:$O,8,FALSE)=0,"",VLOOKUP($A241,'Annex 2 Designated EHV charges'!$A:$O,8,FALSE)),"")</f>
        <v/>
      </c>
      <c r="F241" s="193" t="str">
        <f>IFERROR(IF(VLOOKUP($A241,'Annex 2 Designated EHV charges'!$A:$O,9,FALSE)=0,"",VLOOKUP($A241,'Annex 2 Designated EHV charges'!$A:$O,9,FALSE)),"")</f>
        <v/>
      </c>
      <c r="G241" s="194" t="str">
        <f>IFERROR(IF(VLOOKUP($A241,'Annex 2 Designated EHV charges'!$A:$O,10,FALSE)=0,"",VLOOKUP($A241,'Annex 2 Designated EHV charges'!$A:$O,10,FALSE)),"")</f>
        <v/>
      </c>
      <c r="H241" s="194" t="str">
        <f>IFERROR(IF(VLOOKUP($A241,'Annex 2 Designated EHV charges'!$A:$O,11,FALSE)=0,"",VLOOKUP($A241,'Annex 2 Designated EHV charges'!$A:$O,11,FALSE)),"")</f>
        <v/>
      </c>
    </row>
    <row r="242" spans="1:8" x14ac:dyDescent="0.2">
      <c r="A242" s="190" t="str" cm="1">
        <f t="array" ref="A242">IFERROR(INDEX('Annex 2 Designated EHV charges'!$A$10:$A$200, MATCH(0, IF(ISBLANK('Annex 2 Designated EHV charges'!$A$10:$A$200),1, COUNTIF(A$4:$A241, 'Annex 2 Designated EHV charges'!$A$10:$A$200)), 0)),"")</f>
        <v/>
      </c>
      <c r="B242" s="190" t="str">
        <f>IF($A242="","",VLOOKUP($A242,'Annex 2 Designated EHV charges'!$A:$O,2,0))</f>
        <v/>
      </c>
      <c r="C242" s="189" t="str">
        <f>IF($A242="","",VLOOKUP($A242,'Annex 2 Designated EHV charges'!$A:$O,3,0))</f>
        <v/>
      </c>
      <c r="D242" s="190" t="str">
        <f>IF($A242="","",VLOOKUP($A242,'Annex 2 Designated EHV charges'!$A:$O,7,0))</f>
        <v/>
      </c>
      <c r="E242" s="192" t="str">
        <f>IFERROR(IF(VLOOKUP($A242,'Annex 2 Designated EHV charges'!$A:$O,8,FALSE)=0,"",VLOOKUP($A242,'Annex 2 Designated EHV charges'!$A:$O,8,FALSE)),"")</f>
        <v/>
      </c>
      <c r="F242" s="193" t="str">
        <f>IFERROR(IF(VLOOKUP($A242,'Annex 2 Designated EHV charges'!$A:$O,9,FALSE)=0,"",VLOOKUP($A242,'Annex 2 Designated EHV charges'!$A:$O,9,FALSE)),"")</f>
        <v/>
      </c>
      <c r="G242" s="194" t="str">
        <f>IFERROR(IF(VLOOKUP($A242,'Annex 2 Designated EHV charges'!$A:$O,10,FALSE)=0,"",VLOOKUP($A242,'Annex 2 Designated EHV charges'!$A:$O,10,FALSE)),"")</f>
        <v/>
      </c>
      <c r="H242" s="194" t="str">
        <f>IFERROR(IF(VLOOKUP($A242,'Annex 2 Designated EHV charges'!$A:$O,11,FALSE)=0,"",VLOOKUP($A242,'Annex 2 Designated EHV charges'!$A:$O,11,FALSE)),"")</f>
        <v/>
      </c>
    </row>
    <row r="243" spans="1:8" x14ac:dyDescent="0.2">
      <c r="A243" s="190" t="str" cm="1">
        <f t="array" ref="A243">IFERROR(INDEX('Annex 2 Designated EHV charges'!$A$10:$A$200, MATCH(0, IF(ISBLANK('Annex 2 Designated EHV charges'!$A$10:$A$200),1, COUNTIF(A$4:$A242, 'Annex 2 Designated EHV charges'!$A$10:$A$200)), 0)),"")</f>
        <v/>
      </c>
      <c r="B243" s="190" t="str">
        <f>IF($A243="","",VLOOKUP($A243,'Annex 2 Designated EHV charges'!$A:$O,2,0))</f>
        <v/>
      </c>
      <c r="C243" s="189" t="str">
        <f>IF($A243="","",VLOOKUP($A243,'Annex 2 Designated EHV charges'!$A:$O,3,0))</f>
        <v/>
      </c>
      <c r="D243" s="190" t="str">
        <f>IF($A243="","",VLOOKUP($A243,'Annex 2 Designated EHV charges'!$A:$O,7,0))</f>
        <v/>
      </c>
      <c r="E243" s="192" t="str">
        <f>IFERROR(IF(VLOOKUP($A243,'Annex 2 Designated EHV charges'!$A:$O,8,FALSE)=0,"",VLOOKUP($A243,'Annex 2 Designated EHV charges'!$A:$O,8,FALSE)),"")</f>
        <v/>
      </c>
      <c r="F243" s="193" t="str">
        <f>IFERROR(IF(VLOOKUP($A243,'Annex 2 Designated EHV charges'!$A:$O,9,FALSE)=0,"",VLOOKUP($A243,'Annex 2 Designated EHV charges'!$A:$O,9,FALSE)),"")</f>
        <v/>
      </c>
      <c r="G243" s="194" t="str">
        <f>IFERROR(IF(VLOOKUP($A243,'Annex 2 Designated EHV charges'!$A:$O,10,FALSE)=0,"",VLOOKUP($A243,'Annex 2 Designated EHV charges'!$A:$O,10,FALSE)),"")</f>
        <v/>
      </c>
      <c r="H243" s="194" t="str">
        <f>IFERROR(IF(VLOOKUP($A243,'Annex 2 Designated EHV charges'!$A:$O,11,FALSE)=0,"",VLOOKUP($A243,'Annex 2 Designated EHV charges'!$A:$O,11,FALSE)),"")</f>
        <v/>
      </c>
    </row>
    <row r="244" spans="1:8" x14ac:dyDescent="0.2">
      <c r="A244" s="190" t="str" cm="1">
        <f t="array" ref="A244">IFERROR(INDEX('Annex 2 Designated EHV charges'!$A$10:$A$200, MATCH(0, IF(ISBLANK('Annex 2 Designated EHV charges'!$A$10:$A$200),1, COUNTIF(A$4:$A243, 'Annex 2 Designated EHV charges'!$A$10:$A$200)), 0)),"")</f>
        <v/>
      </c>
      <c r="B244" s="190" t="str">
        <f>IF($A244="","",VLOOKUP($A244,'Annex 2 Designated EHV charges'!$A:$O,2,0))</f>
        <v/>
      </c>
      <c r="C244" s="189" t="str">
        <f>IF($A244="","",VLOOKUP($A244,'Annex 2 Designated EHV charges'!$A:$O,3,0))</f>
        <v/>
      </c>
      <c r="D244" s="190" t="str">
        <f>IF($A244="","",VLOOKUP($A244,'Annex 2 Designated EHV charges'!$A:$O,7,0))</f>
        <v/>
      </c>
      <c r="E244" s="192" t="str">
        <f>IFERROR(IF(VLOOKUP($A244,'Annex 2 Designated EHV charges'!$A:$O,8,FALSE)=0,"",VLOOKUP($A244,'Annex 2 Designated EHV charges'!$A:$O,8,FALSE)),"")</f>
        <v/>
      </c>
      <c r="F244" s="193" t="str">
        <f>IFERROR(IF(VLOOKUP($A244,'Annex 2 Designated EHV charges'!$A:$O,9,FALSE)=0,"",VLOOKUP($A244,'Annex 2 Designated EHV charges'!$A:$O,9,FALSE)),"")</f>
        <v/>
      </c>
      <c r="G244" s="194" t="str">
        <f>IFERROR(IF(VLOOKUP($A244,'Annex 2 Designated EHV charges'!$A:$O,10,FALSE)=0,"",VLOOKUP($A244,'Annex 2 Designated EHV charges'!$A:$O,10,FALSE)),"")</f>
        <v/>
      </c>
      <c r="H244" s="194" t="str">
        <f>IFERROR(IF(VLOOKUP($A244,'Annex 2 Designated EHV charges'!$A:$O,11,FALSE)=0,"",VLOOKUP($A244,'Annex 2 Designated EHV charges'!$A:$O,11,FALSE)),"")</f>
        <v/>
      </c>
    </row>
    <row r="245" spans="1:8" x14ac:dyDescent="0.2">
      <c r="A245" s="190" t="str" cm="1">
        <f t="array" ref="A245">IFERROR(INDEX('Annex 2 Designated EHV charges'!$A$10:$A$200, MATCH(0, IF(ISBLANK('Annex 2 Designated EHV charges'!$A$10:$A$200),1, COUNTIF(A$4:$A244, 'Annex 2 Designated EHV charges'!$A$10:$A$200)), 0)),"")</f>
        <v/>
      </c>
      <c r="B245" s="190" t="str">
        <f>IF($A245="","",VLOOKUP($A245,'Annex 2 Designated EHV charges'!$A:$O,2,0))</f>
        <v/>
      </c>
      <c r="C245" s="189" t="str">
        <f>IF($A245="","",VLOOKUP($A245,'Annex 2 Designated EHV charges'!$A:$O,3,0))</f>
        <v/>
      </c>
      <c r="D245" s="190" t="str">
        <f>IF($A245="","",VLOOKUP($A245,'Annex 2 Designated EHV charges'!$A:$O,7,0))</f>
        <v/>
      </c>
      <c r="E245" s="192" t="str">
        <f>IFERROR(IF(VLOOKUP($A245,'Annex 2 Designated EHV charges'!$A:$O,8,FALSE)=0,"",VLOOKUP($A245,'Annex 2 Designated EHV charges'!$A:$O,8,FALSE)),"")</f>
        <v/>
      </c>
      <c r="F245" s="193" t="str">
        <f>IFERROR(IF(VLOOKUP($A245,'Annex 2 Designated EHV charges'!$A:$O,9,FALSE)=0,"",VLOOKUP($A245,'Annex 2 Designated EHV charges'!$A:$O,9,FALSE)),"")</f>
        <v/>
      </c>
      <c r="G245" s="194" t="str">
        <f>IFERROR(IF(VLOOKUP($A245,'Annex 2 Designated EHV charges'!$A:$O,10,FALSE)=0,"",VLOOKUP($A245,'Annex 2 Designated EHV charges'!$A:$O,10,FALSE)),"")</f>
        <v/>
      </c>
      <c r="H245" s="194" t="str">
        <f>IFERROR(IF(VLOOKUP($A245,'Annex 2 Designated EHV charges'!$A:$O,11,FALSE)=0,"",VLOOKUP($A245,'Annex 2 Designated EHV charges'!$A:$O,11,FALSE)),"")</f>
        <v/>
      </c>
    </row>
    <row r="246" spans="1:8" x14ac:dyDescent="0.2">
      <c r="A246" s="190" t="str" cm="1">
        <f t="array" ref="A246">IFERROR(INDEX('Annex 2 Designated EHV charges'!$A$10:$A$200, MATCH(0, IF(ISBLANK('Annex 2 Designated EHV charges'!$A$10:$A$200),1, COUNTIF(A$4:$A245, 'Annex 2 Designated EHV charges'!$A$10:$A$200)), 0)),"")</f>
        <v/>
      </c>
      <c r="B246" s="190" t="str">
        <f>IF($A246="","",VLOOKUP($A246,'Annex 2 Designated EHV charges'!$A:$O,2,0))</f>
        <v/>
      </c>
      <c r="C246" s="189" t="str">
        <f>IF($A246="","",VLOOKUP($A246,'Annex 2 Designated EHV charges'!$A:$O,3,0))</f>
        <v/>
      </c>
      <c r="D246" s="190" t="str">
        <f>IF($A246="","",VLOOKUP($A246,'Annex 2 Designated EHV charges'!$A:$O,7,0))</f>
        <v/>
      </c>
      <c r="E246" s="192" t="str">
        <f>IFERROR(IF(VLOOKUP($A246,'Annex 2 Designated EHV charges'!$A:$O,8,FALSE)=0,"",VLOOKUP($A246,'Annex 2 Designated EHV charges'!$A:$O,8,FALSE)),"")</f>
        <v/>
      </c>
      <c r="F246" s="193" t="str">
        <f>IFERROR(IF(VLOOKUP($A246,'Annex 2 Designated EHV charges'!$A:$O,9,FALSE)=0,"",VLOOKUP($A246,'Annex 2 Designated EHV charges'!$A:$O,9,FALSE)),"")</f>
        <v/>
      </c>
      <c r="G246" s="194" t="str">
        <f>IFERROR(IF(VLOOKUP($A246,'Annex 2 Designated EHV charges'!$A:$O,10,FALSE)=0,"",VLOOKUP($A246,'Annex 2 Designated EHV charges'!$A:$O,10,FALSE)),"")</f>
        <v/>
      </c>
      <c r="H246" s="194" t="str">
        <f>IFERROR(IF(VLOOKUP($A246,'Annex 2 Designated EHV charges'!$A:$O,11,FALSE)=0,"",VLOOKUP($A246,'Annex 2 Designated EHV charges'!$A:$O,11,FALSE)),"")</f>
        <v/>
      </c>
    </row>
    <row r="247" spans="1:8" x14ac:dyDescent="0.2">
      <c r="A247" s="190" t="str" cm="1">
        <f t="array" ref="A247">IFERROR(INDEX('Annex 2 Designated EHV charges'!$A$10:$A$200, MATCH(0, IF(ISBLANK('Annex 2 Designated EHV charges'!$A$10:$A$200),1, COUNTIF(A$4:$A246, 'Annex 2 Designated EHV charges'!$A$10:$A$200)), 0)),"")</f>
        <v/>
      </c>
      <c r="B247" s="190" t="str">
        <f>IF($A247="","",VLOOKUP($A247,'Annex 2 Designated EHV charges'!$A:$O,2,0))</f>
        <v/>
      </c>
      <c r="C247" s="189" t="str">
        <f>IF($A247="","",VLOOKUP($A247,'Annex 2 Designated EHV charges'!$A:$O,3,0))</f>
        <v/>
      </c>
      <c r="D247" s="190" t="str">
        <f>IF($A247="","",VLOOKUP($A247,'Annex 2 Designated EHV charges'!$A:$O,7,0))</f>
        <v/>
      </c>
      <c r="E247" s="192" t="str">
        <f>IFERROR(IF(VLOOKUP($A247,'Annex 2 Designated EHV charges'!$A:$O,8,FALSE)=0,"",VLOOKUP($A247,'Annex 2 Designated EHV charges'!$A:$O,8,FALSE)),"")</f>
        <v/>
      </c>
      <c r="F247" s="193" t="str">
        <f>IFERROR(IF(VLOOKUP($A247,'Annex 2 Designated EHV charges'!$A:$O,9,FALSE)=0,"",VLOOKUP($A247,'Annex 2 Designated EHV charges'!$A:$O,9,FALSE)),"")</f>
        <v/>
      </c>
      <c r="G247" s="194" t="str">
        <f>IFERROR(IF(VLOOKUP($A247,'Annex 2 Designated EHV charges'!$A:$O,10,FALSE)=0,"",VLOOKUP($A247,'Annex 2 Designated EHV charges'!$A:$O,10,FALSE)),"")</f>
        <v/>
      </c>
      <c r="H247" s="194" t="str">
        <f>IFERROR(IF(VLOOKUP($A247,'Annex 2 Designated EHV charges'!$A:$O,11,FALSE)=0,"",VLOOKUP($A247,'Annex 2 Designated EHV charges'!$A:$O,11,FALSE)),"")</f>
        <v/>
      </c>
    </row>
    <row r="248" spans="1:8" x14ac:dyDescent="0.2">
      <c r="A248" s="190" t="str" cm="1">
        <f t="array" ref="A248">IFERROR(INDEX('Annex 2 Designated EHV charges'!$A$10:$A$200, MATCH(0, IF(ISBLANK('Annex 2 Designated EHV charges'!$A$10:$A$200),1, COUNTIF(A$4:$A247, 'Annex 2 Designated EHV charges'!$A$10:$A$200)), 0)),"")</f>
        <v/>
      </c>
      <c r="B248" s="190" t="str">
        <f>IF($A248="","",VLOOKUP($A248,'Annex 2 Designated EHV charges'!$A:$O,2,0))</f>
        <v/>
      </c>
      <c r="C248" s="189" t="str">
        <f>IF($A248="","",VLOOKUP($A248,'Annex 2 Designated EHV charges'!$A:$O,3,0))</f>
        <v/>
      </c>
      <c r="D248" s="190" t="str">
        <f>IF($A248="","",VLOOKUP($A248,'Annex 2 Designated EHV charges'!$A:$O,7,0))</f>
        <v/>
      </c>
      <c r="E248" s="192" t="str">
        <f>IFERROR(IF(VLOOKUP($A248,'Annex 2 Designated EHV charges'!$A:$O,8,FALSE)=0,"",VLOOKUP($A248,'Annex 2 Designated EHV charges'!$A:$O,8,FALSE)),"")</f>
        <v/>
      </c>
      <c r="F248" s="193" t="str">
        <f>IFERROR(IF(VLOOKUP($A248,'Annex 2 Designated EHV charges'!$A:$O,9,FALSE)=0,"",VLOOKUP($A248,'Annex 2 Designated EHV charges'!$A:$O,9,FALSE)),"")</f>
        <v/>
      </c>
      <c r="G248" s="194" t="str">
        <f>IFERROR(IF(VLOOKUP($A248,'Annex 2 Designated EHV charges'!$A:$O,10,FALSE)=0,"",VLOOKUP($A248,'Annex 2 Designated EHV charges'!$A:$O,10,FALSE)),"")</f>
        <v/>
      </c>
      <c r="H248" s="194" t="str">
        <f>IFERROR(IF(VLOOKUP($A248,'Annex 2 Designated EHV charges'!$A:$O,11,FALSE)=0,"",VLOOKUP($A248,'Annex 2 Designated EHV charges'!$A:$O,11,FALSE)),"")</f>
        <v/>
      </c>
    </row>
    <row r="249" spans="1:8" x14ac:dyDescent="0.2">
      <c r="A249" s="190" t="str" cm="1">
        <f t="array" ref="A249">IFERROR(INDEX('Annex 2 Designated EHV charges'!$A$10:$A$200, MATCH(0, IF(ISBLANK('Annex 2 Designated EHV charges'!$A$10:$A$200),1, COUNTIF(A$4:$A248, 'Annex 2 Designated EHV charges'!$A$10:$A$200)), 0)),"")</f>
        <v/>
      </c>
      <c r="B249" s="190" t="str">
        <f>IF($A249="","",VLOOKUP($A249,'Annex 2 Designated EHV charges'!$A:$O,2,0))</f>
        <v/>
      </c>
      <c r="C249" s="189" t="str">
        <f>IF($A249="","",VLOOKUP($A249,'Annex 2 Designated EHV charges'!$A:$O,3,0))</f>
        <v/>
      </c>
      <c r="D249" s="190" t="str">
        <f>IF($A249="","",VLOOKUP($A249,'Annex 2 Designated EHV charges'!$A:$O,7,0))</f>
        <v/>
      </c>
      <c r="E249" s="192" t="str">
        <f>IFERROR(IF(VLOOKUP($A249,'Annex 2 Designated EHV charges'!$A:$O,8,FALSE)=0,"",VLOOKUP($A249,'Annex 2 Designated EHV charges'!$A:$O,8,FALSE)),"")</f>
        <v/>
      </c>
      <c r="F249" s="193" t="str">
        <f>IFERROR(IF(VLOOKUP($A249,'Annex 2 Designated EHV charges'!$A:$O,9,FALSE)=0,"",VLOOKUP($A249,'Annex 2 Designated EHV charges'!$A:$O,9,FALSE)),"")</f>
        <v/>
      </c>
      <c r="G249" s="194" t="str">
        <f>IFERROR(IF(VLOOKUP($A249,'Annex 2 Designated EHV charges'!$A:$O,10,FALSE)=0,"",VLOOKUP($A249,'Annex 2 Designated EHV charges'!$A:$O,10,FALSE)),"")</f>
        <v/>
      </c>
      <c r="H249" s="194" t="str">
        <f>IFERROR(IF(VLOOKUP($A249,'Annex 2 Designated EHV charges'!$A:$O,11,FALSE)=0,"",VLOOKUP($A249,'Annex 2 Designated EHV charges'!$A:$O,11,FALSE)),"")</f>
        <v/>
      </c>
    </row>
    <row r="250" spans="1:8" x14ac:dyDescent="0.2">
      <c r="A250" s="190" t="str" cm="1">
        <f t="array" ref="A250">IFERROR(INDEX('Annex 2 Designated EHV charges'!$A$10:$A$200, MATCH(0, IF(ISBLANK('Annex 2 Designated EHV charges'!$A$10:$A$200),1, COUNTIF(A$4:$A249, 'Annex 2 Designated EHV charges'!$A$10:$A$200)), 0)),"")</f>
        <v/>
      </c>
      <c r="B250" s="190" t="str">
        <f>IF($A250="","",VLOOKUP($A250,'Annex 2 Designated EHV charges'!$A:$O,2,0))</f>
        <v/>
      </c>
      <c r="C250" s="189" t="str">
        <f>IF($A250="","",VLOOKUP($A250,'Annex 2 Designated EHV charges'!$A:$O,3,0))</f>
        <v/>
      </c>
      <c r="D250" s="190" t="str">
        <f>IF($A250="","",VLOOKUP($A250,'Annex 2 Designated EHV charges'!$A:$O,7,0))</f>
        <v/>
      </c>
      <c r="E250" s="192" t="str">
        <f>IFERROR(IF(VLOOKUP($A250,'Annex 2 Designated EHV charges'!$A:$O,8,FALSE)=0,"",VLOOKUP($A250,'Annex 2 Designated EHV charges'!$A:$O,8,FALSE)),"")</f>
        <v/>
      </c>
      <c r="F250" s="193" t="str">
        <f>IFERROR(IF(VLOOKUP($A250,'Annex 2 Designated EHV charges'!$A:$O,9,FALSE)=0,"",VLOOKUP($A250,'Annex 2 Designated EHV charges'!$A:$O,9,FALSE)),"")</f>
        <v/>
      </c>
      <c r="G250" s="194" t="str">
        <f>IFERROR(IF(VLOOKUP($A250,'Annex 2 Designated EHV charges'!$A:$O,10,FALSE)=0,"",VLOOKUP($A250,'Annex 2 Designated EHV charges'!$A:$O,10,FALSE)),"")</f>
        <v/>
      </c>
      <c r="H250" s="194" t="str">
        <f>IFERROR(IF(VLOOKUP($A250,'Annex 2 Designated EHV charges'!$A:$O,11,FALSE)=0,"",VLOOKUP($A250,'Annex 2 Designated EHV charges'!$A:$O,11,FALSE)),"")</f>
        <v/>
      </c>
    </row>
    <row r="251" spans="1:8" x14ac:dyDescent="0.2">
      <c r="A251" s="190" t="str" cm="1">
        <f t="array" ref="A251">IFERROR(INDEX('Annex 2 Designated EHV charges'!$A$10:$A$200, MATCH(0, IF(ISBLANK('Annex 2 Designated EHV charges'!$A$10:$A$200),1, COUNTIF(A$4:$A250, 'Annex 2 Designated EHV charges'!$A$10:$A$200)), 0)),"")</f>
        <v/>
      </c>
      <c r="B251" s="190" t="str">
        <f>IF($A251="","",VLOOKUP($A251,'Annex 2 Designated EHV charges'!$A:$O,2,0))</f>
        <v/>
      </c>
      <c r="C251" s="189" t="str">
        <f>IF($A251="","",VLOOKUP($A251,'Annex 2 Designated EHV charges'!$A:$O,3,0))</f>
        <v/>
      </c>
      <c r="D251" s="190" t="str">
        <f>IF($A251="","",VLOOKUP($A251,'Annex 2 Designated EHV charges'!$A:$O,7,0))</f>
        <v/>
      </c>
      <c r="E251" s="192" t="str">
        <f>IFERROR(IF(VLOOKUP($A251,'Annex 2 Designated EHV charges'!$A:$O,8,FALSE)=0,"",VLOOKUP($A251,'Annex 2 Designated EHV charges'!$A:$O,8,FALSE)),"")</f>
        <v/>
      </c>
      <c r="F251" s="193" t="str">
        <f>IFERROR(IF(VLOOKUP($A251,'Annex 2 Designated EHV charges'!$A:$O,9,FALSE)=0,"",VLOOKUP($A251,'Annex 2 Designated EHV charges'!$A:$O,9,FALSE)),"")</f>
        <v/>
      </c>
      <c r="G251" s="194" t="str">
        <f>IFERROR(IF(VLOOKUP($A251,'Annex 2 Designated EHV charges'!$A:$O,10,FALSE)=0,"",VLOOKUP($A251,'Annex 2 Designated EHV charges'!$A:$O,10,FALSE)),"")</f>
        <v/>
      </c>
      <c r="H251" s="194" t="str">
        <f>IFERROR(IF(VLOOKUP($A251,'Annex 2 Designated EHV charges'!$A:$O,11,FALSE)=0,"",VLOOKUP($A251,'Annex 2 Designated EHV charges'!$A:$O,11,FALSE)),"")</f>
        <v/>
      </c>
    </row>
    <row r="252" spans="1:8" x14ac:dyDescent="0.2">
      <c r="A252" s="190" t="str" cm="1">
        <f t="array" ref="A252">IFERROR(INDEX('Annex 2 Designated EHV charges'!$A$10:$A$200, MATCH(0, IF(ISBLANK('Annex 2 Designated EHV charges'!$A$10:$A$200),1, COUNTIF(A$4:$A251, 'Annex 2 Designated EHV charges'!$A$10:$A$200)), 0)),"")</f>
        <v/>
      </c>
      <c r="B252" s="190" t="str">
        <f>IF($A252="","",VLOOKUP($A252,'Annex 2 Designated EHV charges'!$A:$O,2,0))</f>
        <v/>
      </c>
      <c r="C252" s="189" t="str">
        <f>IF($A252="","",VLOOKUP($A252,'Annex 2 Designated EHV charges'!$A:$O,3,0))</f>
        <v/>
      </c>
      <c r="D252" s="190" t="str">
        <f>IF($A252="","",VLOOKUP($A252,'Annex 2 Designated EHV charges'!$A:$O,7,0))</f>
        <v/>
      </c>
      <c r="E252" s="192" t="str">
        <f>IFERROR(IF(VLOOKUP($A252,'Annex 2 Designated EHV charges'!$A:$O,8,FALSE)=0,"",VLOOKUP($A252,'Annex 2 Designated EHV charges'!$A:$O,8,FALSE)),"")</f>
        <v/>
      </c>
      <c r="F252" s="193" t="str">
        <f>IFERROR(IF(VLOOKUP($A252,'Annex 2 Designated EHV charges'!$A:$O,9,FALSE)=0,"",VLOOKUP($A252,'Annex 2 Designated EHV charges'!$A:$O,9,FALSE)),"")</f>
        <v/>
      </c>
      <c r="G252" s="194" t="str">
        <f>IFERROR(IF(VLOOKUP($A252,'Annex 2 Designated EHV charges'!$A:$O,10,FALSE)=0,"",VLOOKUP($A252,'Annex 2 Designated EHV charges'!$A:$O,10,FALSE)),"")</f>
        <v/>
      </c>
      <c r="H252" s="194" t="str">
        <f>IFERROR(IF(VLOOKUP($A252,'Annex 2 Designated EHV charges'!$A:$O,11,FALSE)=0,"",VLOOKUP($A252,'Annex 2 Designated EHV charges'!$A:$O,11,FALSE)),"")</f>
        <v/>
      </c>
    </row>
    <row r="253" spans="1:8" x14ac:dyDescent="0.2">
      <c r="A253" s="190" t="str" cm="1">
        <f t="array" ref="A253">IFERROR(INDEX('Annex 2 Designated EHV charges'!$A$10:$A$200, MATCH(0, IF(ISBLANK('Annex 2 Designated EHV charges'!$A$10:$A$200),1, COUNTIF(A$4:$A252, 'Annex 2 Designated EHV charges'!$A$10:$A$200)), 0)),"")</f>
        <v/>
      </c>
      <c r="B253" s="190" t="str">
        <f>IF($A253="","",VLOOKUP($A253,'Annex 2 Designated EHV charges'!$A:$O,2,0))</f>
        <v/>
      </c>
      <c r="C253" s="189" t="str">
        <f>IF($A253="","",VLOOKUP($A253,'Annex 2 Designated EHV charges'!$A:$O,3,0))</f>
        <v/>
      </c>
      <c r="D253" s="190" t="str">
        <f>IF($A253="","",VLOOKUP($A253,'Annex 2 Designated EHV charges'!$A:$O,7,0))</f>
        <v/>
      </c>
      <c r="E253" s="192" t="str">
        <f>IFERROR(IF(VLOOKUP($A253,'Annex 2 Designated EHV charges'!$A:$O,8,FALSE)=0,"",VLOOKUP($A253,'Annex 2 Designated EHV charges'!$A:$O,8,FALSE)),"")</f>
        <v/>
      </c>
      <c r="F253" s="193" t="str">
        <f>IFERROR(IF(VLOOKUP($A253,'Annex 2 Designated EHV charges'!$A:$O,9,FALSE)=0,"",VLOOKUP($A253,'Annex 2 Designated EHV charges'!$A:$O,9,FALSE)),"")</f>
        <v/>
      </c>
      <c r="G253" s="194" t="str">
        <f>IFERROR(IF(VLOOKUP($A253,'Annex 2 Designated EHV charges'!$A:$O,10,FALSE)=0,"",VLOOKUP($A253,'Annex 2 Designated EHV charges'!$A:$O,10,FALSE)),"")</f>
        <v/>
      </c>
      <c r="H253" s="194" t="str">
        <f>IFERROR(IF(VLOOKUP($A253,'Annex 2 Designated EHV charges'!$A:$O,11,FALSE)=0,"",VLOOKUP($A253,'Annex 2 Designated EHV charges'!$A:$O,11,FALSE)),"")</f>
        <v/>
      </c>
    </row>
    <row r="254" spans="1:8" x14ac:dyDescent="0.2">
      <c r="A254" s="190" t="str" cm="1">
        <f t="array" ref="A254">IFERROR(INDEX('Annex 2 Designated EHV charges'!$A$10:$A$200, MATCH(0, IF(ISBLANK('Annex 2 Designated EHV charges'!$A$10:$A$200),1, COUNTIF(A$4:$A253, 'Annex 2 Designated EHV charges'!$A$10:$A$200)), 0)),"")</f>
        <v/>
      </c>
      <c r="B254" s="190" t="str">
        <f>IF($A254="","",VLOOKUP($A254,'Annex 2 Designated EHV charges'!$A:$O,2,0))</f>
        <v/>
      </c>
      <c r="C254" s="189" t="str">
        <f>IF($A254="","",VLOOKUP($A254,'Annex 2 Designated EHV charges'!$A:$O,3,0))</f>
        <v/>
      </c>
      <c r="D254" s="190" t="str">
        <f>IF($A254="","",VLOOKUP($A254,'Annex 2 Designated EHV charges'!$A:$O,7,0))</f>
        <v/>
      </c>
      <c r="E254" s="192" t="str">
        <f>IFERROR(IF(VLOOKUP($A254,'Annex 2 Designated EHV charges'!$A:$O,8,FALSE)=0,"",VLOOKUP($A254,'Annex 2 Designated EHV charges'!$A:$O,8,FALSE)),"")</f>
        <v/>
      </c>
      <c r="F254" s="193" t="str">
        <f>IFERROR(IF(VLOOKUP($A254,'Annex 2 Designated EHV charges'!$A:$O,9,FALSE)=0,"",VLOOKUP($A254,'Annex 2 Designated EHV charges'!$A:$O,9,FALSE)),"")</f>
        <v/>
      </c>
      <c r="G254" s="194" t="str">
        <f>IFERROR(IF(VLOOKUP($A254,'Annex 2 Designated EHV charges'!$A:$O,10,FALSE)=0,"",VLOOKUP($A254,'Annex 2 Designated EHV charges'!$A:$O,10,FALSE)),"")</f>
        <v/>
      </c>
      <c r="H254" s="194" t="str">
        <f>IFERROR(IF(VLOOKUP($A254,'Annex 2 Designated EHV charges'!$A:$O,11,FALSE)=0,"",VLOOKUP($A254,'Annex 2 Designated EHV charges'!$A:$O,11,FALSE)),"")</f>
        <v/>
      </c>
    </row>
  </sheetData>
  <mergeCells count="2">
    <mergeCell ref="A2:H2"/>
    <mergeCell ref="A1:H1"/>
  </mergeCells>
  <pageMargins left="0.70866141732283472" right="0.70866141732283472" top="0.94488188976377963" bottom="0.74803149606299213" header="0.31496062992125984" footer="0.31496062992125984"/>
  <pageSetup paperSize="9" scale="90"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zoomScale="90" zoomScaleNormal="90" zoomScaleSheetLayoutView="100" workbookViewId="0">
      <selection sqref="A1:H1"/>
    </sheetView>
  </sheetViews>
  <sheetFormatPr defaultColWidth="9.140625" defaultRowHeight="12.75" x14ac:dyDescent="0.2"/>
  <cols>
    <col min="1" max="1" width="14.7109375" style="50" customWidth="1"/>
    <col min="2" max="2" width="8.7109375" style="50" customWidth="1"/>
    <col min="3" max="3" width="16.5703125" style="58" customWidth="1"/>
    <col min="4" max="4" width="50.7109375" style="58" customWidth="1"/>
    <col min="5" max="5" width="14.7109375" style="59" customWidth="1"/>
    <col min="6" max="7" width="14.7109375" style="60" customWidth="1"/>
    <col min="8" max="8" width="14.7109375" style="50" customWidth="1"/>
    <col min="9" max="9" width="15.5703125" style="50" customWidth="1"/>
    <col min="10" max="16384" width="9.140625" style="50"/>
  </cols>
  <sheetData>
    <row r="1" spans="1:15" ht="66.75" customHeight="1" x14ac:dyDescent="0.2">
      <c r="A1" s="267" t="s">
        <v>61</v>
      </c>
      <c r="B1" s="267"/>
      <c r="C1" s="267"/>
      <c r="D1" s="267"/>
      <c r="E1" s="267"/>
      <c r="F1" s="267"/>
      <c r="G1" s="267"/>
      <c r="H1" s="267"/>
    </row>
    <row r="2" spans="1:15" s="51" customFormat="1" ht="25.5" customHeight="1" x14ac:dyDescent="0.2">
      <c r="A2" s="236" t="str">
        <f>Overview!B4&amp; " - Effective from "&amp;Overview!D4&amp;" - "&amp;Overview!E4&amp;" Designated EHV export charges"</f>
        <v>South Eastern Power Networks - Effective from 1 April 2026 - Final Designated EHV export charges</v>
      </c>
      <c r="B2" s="237"/>
      <c r="C2" s="237"/>
      <c r="D2" s="237"/>
      <c r="E2" s="237"/>
      <c r="F2" s="237"/>
      <c r="G2" s="237"/>
      <c r="H2" s="238"/>
    </row>
    <row r="3" spans="1:15" s="82" customFormat="1" ht="18" x14ac:dyDescent="0.2">
      <c r="A3" s="86"/>
      <c r="B3" s="86"/>
      <c r="C3" s="86"/>
      <c r="D3" s="87"/>
      <c r="E3" s="88"/>
      <c r="F3" s="88"/>
      <c r="G3" s="89"/>
      <c r="H3" s="89"/>
      <c r="I3" s="81"/>
      <c r="J3" s="81"/>
      <c r="K3" s="81"/>
      <c r="L3" s="81"/>
      <c r="M3" s="81"/>
      <c r="N3" s="81"/>
      <c r="O3" s="81"/>
    </row>
    <row r="4" spans="1:15" ht="60.75" customHeight="1" x14ac:dyDescent="0.2">
      <c r="A4" s="52" t="s">
        <v>47</v>
      </c>
      <c r="B4" s="53" t="s">
        <v>703</v>
      </c>
      <c r="C4" s="52" t="s">
        <v>32</v>
      </c>
      <c r="D4" s="54" t="s">
        <v>26</v>
      </c>
      <c r="E4" s="54" t="str">
        <f>'Annex 2 Designated EHV charges'!M9</f>
        <v>Export
Super Red
unit charge
(p/kWh)</v>
      </c>
      <c r="F4" s="54" t="str">
        <f>'Annex 2 Designated EHV charges'!N9</f>
        <v>Export
fixed charge
(p/day)</v>
      </c>
      <c r="G4" s="54" t="str">
        <f>'Annex 2 Designated EHV charges'!O9</f>
        <v>Export
capacity charge
(p/kVA/day)</v>
      </c>
      <c r="H4" s="54" t="str">
        <f>'Annex 2 Designated EHV charges'!P9</f>
        <v>Export
exceeded capacity charge
(p/kVA/day)</v>
      </c>
    </row>
    <row r="5" spans="1:15" ht="12.75" customHeight="1" x14ac:dyDescent="0.2">
      <c r="A5" s="95" t="str" cm="1">
        <f t="array" ref="A5">IFERROR(INDEX('Annex 2 Designated EHV charges'!$D$10:$D$200, MATCH(0, IF(ISBLANK('Annex 2 Designated EHV charges'!$D$10:$D$200),1, COUNTIF(A$4:$A4, 'Annex 2 Designated EHV charges'!$D$10:$D$200)), 0)),"")</f>
        <v>THAMEM</v>
      </c>
      <c r="B5" s="94">
        <f>IF($A5="","",VLOOKUP($A5,'Annex 2 Designated EHV charges'!$D:$O,2,0))</f>
        <v>691</v>
      </c>
      <c r="C5" s="95" t="str">
        <f>IF($A5="","",VLOOKUP($A5,'Annex 2 Designated EHV charges'!$D:$O,3,0))</f>
        <v>1900090876979;1900090876988</v>
      </c>
      <c r="D5" s="94" t="str">
        <f>IF($A5="","",VLOOKUP($A5,'Annex 2 Designated EHV charges'!$D:$O,4,0))</f>
        <v>THAMEM</v>
      </c>
      <c r="E5" s="96">
        <f>IFERROR(IF(VLOOKUP($A5,'Annex 2 Designated EHV charges'!$D:$P,10,FALSE)=0,"",VLOOKUP($A5,'Annex 2 Designated EHV charges'!$D:$P,10,FALSE)),"")</f>
        <v>-0.58099999999999996</v>
      </c>
      <c r="F5" s="207">
        <f>IFERROR(IF(VLOOKUP($A5,'Annex 2 Designated EHV charges'!$D:$P,11,FALSE)=0,"",VLOOKUP($A5,'Annex 2 Designated EHV charges'!$D:$P,11,FALSE)),"")</f>
        <v>4542.8599999999997</v>
      </c>
      <c r="G5" s="207">
        <f>IFERROR(IF(VLOOKUP($A5,'Annex 2 Designated EHV charges'!$D:$P,12,FALSE)=0,"",VLOOKUP($A5,'Annex 2 Designated EHV charges'!$D:$P,12,FALSE)),"")</f>
        <v>0.05</v>
      </c>
      <c r="H5" s="207">
        <f>IFERROR(IF(VLOOKUP($A5,'Annex 2 Designated EHV charges'!$D:$P,13,FALSE)=0,"",VLOOKUP($A5,'Annex 2 Designated EHV charges'!$D:$P,13,FALSE)),"")</f>
        <v>0.05</v>
      </c>
    </row>
    <row r="6" spans="1:15" ht="12.75" customHeight="1" x14ac:dyDescent="0.2">
      <c r="A6" s="95" t="str" cm="1">
        <f t="array" ref="A6">IFERROR(INDEX('Annex 2 Designated EHV charges'!$D$10:$D$200, MATCH(0, IF(ISBLANK('Annex 2 Designated EHV charges'!$D$10:$D$200),1, COUNTIF(A$4:$A5, 'Annex 2 Designated EHV charges'!$D$10:$D$200)), 0)),"")</f>
        <v>THAMES</v>
      </c>
      <c r="B6" s="94">
        <f>IF($A6="","",VLOOKUP($A6,'Annex 2 Designated EHV charges'!$D:$O,2,0))</f>
        <v>732</v>
      </c>
      <c r="C6" s="95">
        <f>IF($A6="","",VLOOKUP($A6,'Annex 2 Designated EHV charges'!$D:$O,3,0))</f>
        <v>1900060576611</v>
      </c>
      <c r="D6" s="94" t="str">
        <f>IF($A6="","",VLOOKUP($A6,'Annex 2 Designated EHV charges'!$D:$O,4,0))</f>
        <v>THAMES</v>
      </c>
      <c r="E6" s="96">
        <f>IFERROR(IF(VLOOKUP($A6,'Annex 2 Designated EHV charges'!$D:$P,10,FALSE)=0,"",VLOOKUP($A6,'Annex 2 Designated EHV charges'!$D:$P,10,FALSE)),"")</f>
        <v>-0.62</v>
      </c>
      <c r="F6" s="207">
        <f>IFERROR(IF(VLOOKUP($A6,'Annex 2 Designated EHV charges'!$D:$P,11,FALSE)=0,"",VLOOKUP($A6,'Annex 2 Designated EHV charges'!$D:$P,11,FALSE)),"")</f>
        <v>2696.9</v>
      </c>
      <c r="G6" s="207">
        <f>IFERROR(IF(VLOOKUP($A6,'Annex 2 Designated EHV charges'!$D:$P,12,FALSE)=0,"",VLOOKUP($A6,'Annex 2 Designated EHV charges'!$D:$P,12,FALSE)),"")</f>
        <v>0.05</v>
      </c>
      <c r="H6" s="207">
        <f>IFERROR(IF(VLOOKUP($A6,'Annex 2 Designated EHV charges'!$D:$P,13,FALSE)=0,"",VLOOKUP($A6,'Annex 2 Designated EHV charges'!$D:$P,13,FALSE)),"")</f>
        <v>0.05</v>
      </c>
    </row>
    <row r="7" spans="1:15" ht="12.75" customHeight="1" x14ac:dyDescent="0.2">
      <c r="A7" s="95" t="str" cm="1">
        <f t="array" ref="A7">IFERROR(INDEX('Annex 2 Designated EHV charges'!$D$10:$D$200, MATCH(0, IF(ISBLANK('Annex 2 Designated EHV charges'!$D$10:$D$200),1, COUNTIF(A$4:$A6, 'Annex 2 Designated EHV charges'!$D$10:$D$200)), 0)),"")</f>
        <v>TWHK66</v>
      </c>
      <c r="B7" s="94">
        <f>IF($A7="","",VLOOKUP($A7,'Annex 2 Designated EHV charges'!$D:$O,2,0))</f>
        <v>692</v>
      </c>
      <c r="C7" s="95">
        <f>IF($A7="","",VLOOKUP($A7,'Annex 2 Designated EHV charges'!$D:$O,3,0))</f>
        <v>1900091206194</v>
      </c>
      <c r="D7" s="94" t="str">
        <f>IF($A7="","",VLOOKUP($A7,'Annex 2 Designated EHV charges'!$D:$O,4,0))</f>
        <v>TWHK66</v>
      </c>
      <c r="E7" s="96">
        <f>IFERROR(IF(VLOOKUP($A7,'Annex 2 Designated EHV charges'!$D:$P,10,FALSE)=0,"",VLOOKUP($A7,'Annex 2 Designated EHV charges'!$D:$P,10,FALSE)),"")</f>
        <v>-6.1769999999999996</v>
      </c>
      <c r="F7" s="207">
        <f>IFERROR(IF(VLOOKUP($A7,'Annex 2 Designated EHV charges'!$D:$P,11,FALSE)=0,"",VLOOKUP($A7,'Annex 2 Designated EHV charges'!$D:$P,11,FALSE)),"")</f>
        <v>54.31</v>
      </c>
      <c r="G7" s="207">
        <f>IFERROR(IF(VLOOKUP($A7,'Annex 2 Designated EHV charges'!$D:$P,12,FALSE)=0,"",VLOOKUP($A7,'Annex 2 Designated EHV charges'!$D:$P,12,FALSE)),"")</f>
        <v>0.05</v>
      </c>
      <c r="H7" s="207">
        <f>IFERROR(IF(VLOOKUP($A7,'Annex 2 Designated EHV charges'!$D:$P,13,FALSE)=0,"",VLOOKUP($A7,'Annex 2 Designated EHV charges'!$D:$P,13,FALSE)),"")</f>
        <v>0.05</v>
      </c>
    </row>
    <row r="8" spans="1:15" ht="12.75" customHeight="1" x14ac:dyDescent="0.2">
      <c r="A8" s="95" t="str" cm="1">
        <f t="array" ref="A8">IFERROR(INDEX('Annex 2 Designated EHV charges'!$D$10:$D$200, MATCH(0, IF(ISBLANK('Annex 2 Designated EHV charges'!$D$10:$D$200),1, COUNTIF(A$4:$A7, 'Annex 2 Designated EHV charges'!$D$10:$D$200)), 0)),"")</f>
        <v>ANMSTR</v>
      </c>
      <c r="B8" s="94">
        <f>IF($A8="","",VLOOKUP($A8,'Annex 2 Designated EHV charges'!$D:$O,2,0))</f>
        <v>780</v>
      </c>
      <c r="C8" s="95">
        <f>IF($A8="","",VLOOKUP($A8,'Annex 2 Designated EHV charges'!$D:$O,3,0))</f>
        <v>1900091919597</v>
      </c>
      <c r="D8" s="94" t="str">
        <f>IF($A8="","",VLOOKUP($A8,'Annex 2 Designated EHV charges'!$D:$O,4,0))</f>
        <v>ANMSTR</v>
      </c>
      <c r="E8" s="96">
        <f>IFERROR(IF(VLOOKUP($A8,'Annex 2 Designated EHV charges'!$D:$P,10,FALSE)=0,"",VLOOKUP($A8,'Annex 2 Designated EHV charges'!$D:$P,10,FALSE)),"")</f>
        <v>-2.9809999999999999</v>
      </c>
      <c r="F8" s="207">
        <f>IFERROR(IF(VLOOKUP($A8,'Annex 2 Designated EHV charges'!$D:$P,11,FALSE)=0,"",VLOOKUP($A8,'Annex 2 Designated EHV charges'!$D:$P,11,FALSE)),"")</f>
        <v>430.47</v>
      </c>
      <c r="G8" s="207">
        <f>IFERROR(IF(VLOOKUP($A8,'Annex 2 Designated EHV charges'!$D:$P,12,FALSE)=0,"",VLOOKUP($A8,'Annex 2 Designated EHV charges'!$D:$P,12,FALSE)),"")</f>
        <v>0.05</v>
      </c>
      <c r="H8" s="207">
        <f>IFERROR(IF(VLOOKUP($A8,'Annex 2 Designated EHV charges'!$D:$P,13,FALSE)=0,"",VLOOKUP($A8,'Annex 2 Designated EHV charges'!$D:$P,13,FALSE)),"")</f>
        <v>0.05</v>
      </c>
    </row>
    <row r="9" spans="1:15" ht="12.75" customHeight="1" x14ac:dyDescent="0.2">
      <c r="A9" s="95" t="str" cm="1">
        <f t="array" ref="A9">IFERROR(INDEX('Annex 2 Designated EHV charges'!$D$10:$D$200, MATCH(0, IF(ISBLANK('Annex 2 Designated EHV charges'!$D$10:$D$200),1, COUNTIF(A$4:$A8, 'Annex 2 Designated EHV charges'!$D$10:$D$200)), 0)),"")</f>
        <v>ASHBYS</v>
      </c>
      <c r="B9" s="94">
        <f>IF($A9="","",VLOOKUP($A9,'Annex 2 Designated EHV charges'!$D:$O,2,0))</f>
        <v>741</v>
      </c>
      <c r="C9" s="95">
        <f>IF($A9="","",VLOOKUP($A9,'Annex 2 Designated EHV charges'!$D:$O,3,0))</f>
        <v>1900091216972</v>
      </c>
      <c r="D9" s="94" t="str">
        <f>IF($A9="","",VLOOKUP($A9,'Annex 2 Designated EHV charges'!$D:$O,4,0))</f>
        <v>ASHBYS</v>
      </c>
      <c r="E9" s="96" t="str">
        <f>IFERROR(IF(VLOOKUP($A9,'Annex 2 Designated EHV charges'!$D:$P,10,FALSE)=0,"",VLOOKUP($A9,'Annex 2 Designated EHV charges'!$D:$P,10,FALSE)),"")</f>
        <v/>
      </c>
      <c r="F9" s="207">
        <f>IFERROR(IF(VLOOKUP($A9,'Annex 2 Designated EHV charges'!$D:$P,11,FALSE)=0,"",VLOOKUP($A9,'Annex 2 Designated EHV charges'!$D:$P,11,FALSE)),"")</f>
        <v>1455.11</v>
      </c>
      <c r="G9" s="207">
        <f>IFERROR(IF(VLOOKUP($A9,'Annex 2 Designated EHV charges'!$D:$P,12,FALSE)=0,"",VLOOKUP($A9,'Annex 2 Designated EHV charges'!$D:$P,12,FALSE)),"")</f>
        <v>0.05</v>
      </c>
      <c r="H9" s="207">
        <f>IFERROR(IF(VLOOKUP($A9,'Annex 2 Designated EHV charges'!$D:$P,13,FALSE)=0,"",VLOOKUP($A9,'Annex 2 Designated EHV charges'!$D:$P,13,FALSE)),"")</f>
        <v>0.05</v>
      </c>
    </row>
    <row r="10" spans="1:15" ht="12.75" customHeight="1" x14ac:dyDescent="0.2">
      <c r="A10" s="95" t="str" cm="1">
        <f t="array" ref="A10">IFERROR(INDEX('Annex 2 Designated EHV charges'!$D$10:$D$200, MATCH(0, IF(ISBLANK('Annex 2 Designated EHV charges'!$D$10:$D$200),1, COUNTIF(A$4:$A9, 'Annex 2 Designated EHV charges'!$D$10:$D$200)), 0)),"")</f>
        <v>BEDERF</v>
      </c>
      <c r="B10" s="94">
        <f>IF($A10="","",VLOOKUP($A10,'Annex 2 Designated EHV charges'!$D:$O,2,0))</f>
        <v>693</v>
      </c>
      <c r="C10" s="95">
        <f>IF($A10="","",VLOOKUP($A10,'Annex 2 Designated EHV charges'!$D:$O,3,0))</f>
        <v>1900091482597</v>
      </c>
      <c r="D10" s="94" t="str">
        <f>IF($A10="","",VLOOKUP($A10,'Annex 2 Designated EHV charges'!$D:$O,4,0))</f>
        <v>BEDERF</v>
      </c>
      <c r="E10" s="96">
        <f>IFERROR(IF(VLOOKUP($A10,'Annex 2 Designated EHV charges'!$D:$P,10,FALSE)=0,"",VLOOKUP($A10,'Annex 2 Designated EHV charges'!$D:$P,10,FALSE)),"")</f>
        <v>-0.45200000000000001</v>
      </c>
      <c r="F10" s="207">
        <f>IFERROR(IF(VLOOKUP($A10,'Annex 2 Designated EHV charges'!$D:$P,11,FALSE)=0,"",VLOOKUP($A10,'Annex 2 Designated EHV charges'!$D:$P,11,FALSE)),"")</f>
        <v>3682.76</v>
      </c>
      <c r="G10" s="207">
        <f>IFERROR(IF(VLOOKUP($A10,'Annex 2 Designated EHV charges'!$D:$P,12,FALSE)=0,"",VLOOKUP($A10,'Annex 2 Designated EHV charges'!$D:$P,12,FALSE)),"")</f>
        <v>0.05</v>
      </c>
      <c r="H10" s="207">
        <f>IFERROR(IF(VLOOKUP($A10,'Annex 2 Designated EHV charges'!$D:$P,13,FALSE)=0,"",VLOOKUP($A10,'Annex 2 Designated EHV charges'!$D:$P,13,FALSE)),"")</f>
        <v>0.05</v>
      </c>
    </row>
    <row r="11" spans="1:15" ht="12.75" customHeight="1" x14ac:dyDescent="0.2">
      <c r="A11" s="95" t="str" cm="1">
        <f t="array" ref="A11">IFERROR(INDEX('Annex 2 Designated EHV charges'!$D$10:$D$200, MATCH(0, IF(ISBLANK('Annex 2 Designated EHV charges'!$D$10:$D$200),1, COUNTIF(A$4:$A10, 'Annex 2 Designated EHV charges'!$D$10:$D$200)), 0)),"")</f>
        <v>BESAYL</v>
      </c>
      <c r="B11" s="94">
        <f>IF($A11="","",VLOOKUP($A11,'Annex 2 Designated EHV charges'!$D:$O,2,0))</f>
        <v>694</v>
      </c>
      <c r="C11" s="95">
        <f>IF($A11="","",VLOOKUP($A11,'Annex 2 Designated EHV charges'!$D:$O,3,0))</f>
        <v>1900091632784</v>
      </c>
      <c r="D11" s="94" t="str">
        <f>IF($A11="","",VLOOKUP($A11,'Annex 2 Designated EHV charges'!$D:$O,4,0))</f>
        <v>BESAYL</v>
      </c>
      <c r="E11" s="96">
        <f>IFERROR(IF(VLOOKUP($A11,'Annex 2 Designated EHV charges'!$D:$P,10,FALSE)=0,"",VLOOKUP($A11,'Annex 2 Designated EHV charges'!$D:$P,10,FALSE)),"")</f>
        <v>-0.129</v>
      </c>
      <c r="F11" s="207">
        <f>IFERROR(IF(VLOOKUP($A11,'Annex 2 Designated EHV charges'!$D:$P,11,FALSE)=0,"",VLOOKUP($A11,'Annex 2 Designated EHV charges'!$D:$P,11,FALSE)),"")</f>
        <v>719.03</v>
      </c>
      <c r="G11" s="207">
        <f>IFERROR(IF(VLOOKUP($A11,'Annex 2 Designated EHV charges'!$D:$P,12,FALSE)=0,"",VLOOKUP($A11,'Annex 2 Designated EHV charges'!$D:$P,12,FALSE)),"")</f>
        <v>0.05</v>
      </c>
      <c r="H11" s="207">
        <f>IFERROR(IF(VLOOKUP($A11,'Annex 2 Designated EHV charges'!$D:$P,13,FALSE)=0,"",VLOOKUP($A11,'Annex 2 Designated EHV charges'!$D:$P,13,FALSE)),"")</f>
        <v>0.05</v>
      </c>
    </row>
    <row r="12" spans="1:15" ht="12.75" customHeight="1" x14ac:dyDescent="0.2">
      <c r="A12" s="95" t="str" cm="1">
        <f t="array" ref="A12">IFERROR(INDEX('Annex 2 Designated EHV charges'!$D$10:$D$200, MATCH(0, IF(ISBLANK('Annex 2 Designated EHV charges'!$D$10:$D$200),1, COUNTIF(A$4:$A11, 'Annex 2 Designated EHV charges'!$D$10:$D$200)), 0)),"")</f>
        <v>BNTLEY</v>
      </c>
      <c r="B12" s="94">
        <f>IF($A12="","",VLOOKUP($A12,'Annex 2 Designated EHV charges'!$D:$O,2,0))</f>
        <v>713</v>
      </c>
      <c r="C12" s="95">
        <f>IF($A12="","",VLOOKUP($A12,'Annex 2 Designated EHV charges'!$D:$O,3,0))</f>
        <v>1900091343787</v>
      </c>
      <c r="D12" s="94" t="str">
        <f>IF($A12="","",VLOOKUP($A12,'Annex 2 Designated EHV charges'!$D:$O,4,0))</f>
        <v>BNTLEY</v>
      </c>
      <c r="E12" s="96" t="str">
        <f>IFERROR(IF(VLOOKUP($A12,'Annex 2 Designated EHV charges'!$D:$P,10,FALSE)=0,"",VLOOKUP($A12,'Annex 2 Designated EHV charges'!$D:$P,10,FALSE)),"")</f>
        <v/>
      </c>
      <c r="F12" s="207">
        <f>IFERROR(IF(VLOOKUP($A12,'Annex 2 Designated EHV charges'!$D:$P,11,FALSE)=0,"",VLOOKUP($A12,'Annex 2 Designated EHV charges'!$D:$P,11,FALSE)),"")</f>
        <v>1271.45</v>
      </c>
      <c r="G12" s="207">
        <f>IFERROR(IF(VLOOKUP($A12,'Annex 2 Designated EHV charges'!$D:$P,12,FALSE)=0,"",VLOOKUP($A12,'Annex 2 Designated EHV charges'!$D:$P,12,FALSE)),"")</f>
        <v>0.05</v>
      </c>
      <c r="H12" s="207">
        <f>IFERROR(IF(VLOOKUP($A12,'Annex 2 Designated EHV charges'!$D:$P,13,FALSE)=0,"",VLOOKUP($A12,'Annex 2 Designated EHV charges'!$D:$P,13,FALSE)),"")</f>
        <v>0.05</v>
      </c>
    </row>
    <row r="13" spans="1:15" ht="12.75" customHeight="1" x14ac:dyDescent="0.2">
      <c r="A13" s="95" t="str" cm="1">
        <f t="array" ref="A13">IFERROR(INDEX('Annex 2 Designated EHV charges'!$D$10:$D$200, MATCH(0, IF(ISBLANK('Annex 2 Designated EHV charges'!$D$10:$D$200),1, COUNTIF(A$4:$A12, 'Annex 2 Designated EHV charges'!$D$10:$D$200)), 0)),"")</f>
        <v>BNTLY2</v>
      </c>
      <c r="B13" s="94">
        <f>IF($A13="","",VLOOKUP($A13,'Annex 2 Designated EHV charges'!$D:$O,2,0))</f>
        <v>712</v>
      </c>
      <c r="C13" s="95">
        <f>IF($A13="","",VLOOKUP($A13,'Annex 2 Designated EHV charges'!$D:$O,3,0))</f>
        <v>1900091463655</v>
      </c>
      <c r="D13" s="94" t="str">
        <f>IF($A13="","",VLOOKUP($A13,'Annex 2 Designated EHV charges'!$D:$O,4,0))</f>
        <v>BNTLY2</v>
      </c>
      <c r="E13" s="96" t="str">
        <f>IFERROR(IF(VLOOKUP($A13,'Annex 2 Designated EHV charges'!$D:$P,10,FALSE)=0,"",VLOOKUP($A13,'Annex 2 Designated EHV charges'!$D:$P,10,FALSE)),"")</f>
        <v/>
      </c>
      <c r="F13" s="207">
        <f>IFERROR(IF(VLOOKUP($A13,'Annex 2 Designated EHV charges'!$D:$P,11,FALSE)=0,"",VLOOKUP($A13,'Annex 2 Designated EHV charges'!$D:$P,11,FALSE)),"")</f>
        <v>828.5</v>
      </c>
      <c r="G13" s="207">
        <f>IFERROR(IF(VLOOKUP($A13,'Annex 2 Designated EHV charges'!$D:$P,12,FALSE)=0,"",VLOOKUP($A13,'Annex 2 Designated EHV charges'!$D:$P,12,FALSE)),"")</f>
        <v>0.05</v>
      </c>
      <c r="H13" s="207">
        <f>IFERROR(IF(VLOOKUP($A13,'Annex 2 Designated EHV charges'!$D:$P,13,FALSE)=0,"",VLOOKUP($A13,'Annex 2 Designated EHV charges'!$D:$P,13,FALSE)),"")</f>
        <v>0.05</v>
      </c>
    </row>
    <row r="14" spans="1:15" ht="12.75" customHeight="1" x14ac:dyDescent="0.2">
      <c r="A14" s="95" t="str" cm="1">
        <f t="array" ref="A14">IFERROR(INDEX('Annex 2 Designated EHV charges'!$D$10:$D$200, MATCH(0, IF(ISBLANK('Annex 2 Designated EHV charges'!$D$10:$D$200),1, COUNTIF(A$4:$A13, 'Annex 2 Designated EHV charges'!$D$10:$D$200)), 0)),"")</f>
        <v>BOBBNG</v>
      </c>
      <c r="B14" s="94">
        <f>IF($A14="","",VLOOKUP($A14,'Annex 2 Designated EHV charges'!$D:$O,2,0))</f>
        <v>705</v>
      </c>
      <c r="C14" s="95">
        <f>IF($A14="","",VLOOKUP($A14,'Annex 2 Designated EHV charges'!$D:$O,3,0))</f>
        <v>1900091395517</v>
      </c>
      <c r="D14" s="94" t="str">
        <f>IF($A14="","",VLOOKUP($A14,'Annex 2 Designated EHV charges'!$D:$O,4,0))</f>
        <v>BOBBNG</v>
      </c>
      <c r="E14" s="96" t="str">
        <f>IFERROR(IF(VLOOKUP($A14,'Annex 2 Designated EHV charges'!$D:$P,10,FALSE)=0,"",VLOOKUP($A14,'Annex 2 Designated EHV charges'!$D:$P,10,FALSE)),"")</f>
        <v/>
      </c>
      <c r="F14" s="207">
        <f>IFERROR(IF(VLOOKUP($A14,'Annex 2 Designated EHV charges'!$D:$P,11,FALSE)=0,"",VLOOKUP($A14,'Annex 2 Designated EHV charges'!$D:$P,11,FALSE)),"")</f>
        <v>1387.95</v>
      </c>
      <c r="G14" s="207">
        <f>IFERROR(IF(VLOOKUP($A14,'Annex 2 Designated EHV charges'!$D:$P,12,FALSE)=0,"",VLOOKUP($A14,'Annex 2 Designated EHV charges'!$D:$P,12,FALSE)),"")</f>
        <v>0.05</v>
      </c>
      <c r="H14" s="207">
        <f>IFERROR(IF(VLOOKUP($A14,'Annex 2 Designated EHV charges'!$D:$P,13,FALSE)=0,"",VLOOKUP($A14,'Annex 2 Designated EHV charges'!$D:$P,13,FALSE)),"")</f>
        <v>0.05</v>
      </c>
    </row>
    <row r="15" spans="1:15" ht="12.75" customHeight="1" x14ac:dyDescent="0.2">
      <c r="A15" s="95" t="str" cm="1">
        <f t="array" ref="A15">IFERROR(INDEX('Annex 2 Designated EHV charges'!$D$10:$D$200, MATCH(0, IF(ISBLANK('Annex 2 Designated EHV charges'!$D$10:$D$200),1, COUNTIF(A$4:$A14, 'Annex 2 Designated EHV charges'!$D$10:$D$200)), 0)),"")</f>
        <v>BRAMBS</v>
      </c>
      <c r="B15" s="94">
        <f>IF($A15="","",VLOOKUP($A15,'Annex 2 Designated EHV charges'!$D:$O,2,0))</f>
        <v>695</v>
      </c>
      <c r="C15" s="95">
        <f>IF($A15="","",VLOOKUP($A15,'Annex 2 Designated EHV charges'!$D:$O,3,0))</f>
        <v>1900091566820</v>
      </c>
      <c r="D15" s="94" t="str">
        <f>IF($A15="","",VLOOKUP($A15,'Annex 2 Designated EHV charges'!$D:$O,4,0))</f>
        <v>BRAMBS</v>
      </c>
      <c r="E15" s="96">
        <f>IFERROR(IF(VLOOKUP($A15,'Annex 2 Designated EHV charges'!$D:$P,10,FALSE)=0,"",VLOOKUP($A15,'Annex 2 Designated EHV charges'!$D:$P,10,FALSE)),"")</f>
        <v>-0.47299999999999998</v>
      </c>
      <c r="F15" s="207">
        <f>IFERROR(IF(VLOOKUP($A15,'Annex 2 Designated EHV charges'!$D:$P,11,FALSE)=0,"",VLOOKUP($A15,'Annex 2 Designated EHV charges'!$D:$P,11,FALSE)),"")</f>
        <v>507.07</v>
      </c>
      <c r="G15" s="207">
        <f>IFERROR(IF(VLOOKUP($A15,'Annex 2 Designated EHV charges'!$D:$P,12,FALSE)=0,"",VLOOKUP($A15,'Annex 2 Designated EHV charges'!$D:$P,12,FALSE)),"")</f>
        <v>0.05</v>
      </c>
      <c r="H15" s="207">
        <f>IFERROR(IF(VLOOKUP($A15,'Annex 2 Designated EHV charges'!$D:$P,13,FALSE)=0,"",VLOOKUP($A15,'Annex 2 Designated EHV charges'!$D:$P,13,FALSE)),"")</f>
        <v>0.05</v>
      </c>
    </row>
    <row r="16" spans="1:15" ht="12.75" customHeight="1" x14ac:dyDescent="0.2">
      <c r="A16" s="95" t="str" cm="1">
        <f t="array" ref="A16">IFERROR(INDEX('Annex 2 Designated EHV charges'!$D$10:$D$200, MATCH(0, IF(ISBLANK('Annex 2 Designated EHV charges'!$D$10:$D$200),1, COUNTIF(A$4:$A15, 'Annex 2 Designated EHV charges'!$D$10:$D$200)), 0)),"")</f>
        <v>BRELLE</v>
      </c>
      <c r="B16" s="94">
        <f>IF($A16="","",VLOOKUP($A16,'Annex 2 Designated EHV charges'!$D:$O,2,0))</f>
        <v>696</v>
      </c>
      <c r="C16" s="95">
        <f>IF($A16="","",VLOOKUP($A16,'Annex 2 Designated EHV charges'!$D:$O,3,0))</f>
        <v>1900091523125</v>
      </c>
      <c r="D16" s="94" t="str">
        <f>IF($A16="","",VLOOKUP($A16,'Annex 2 Designated EHV charges'!$D:$O,4,0))</f>
        <v>BRELLE</v>
      </c>
      <c r="E16" s="96">
        <f>IFERROR(IF(VLOOKUP($A16,'Annex 2 Designated EHV charges'!$D:$P,10,FALSE)=0,"",VLOOKUP($A16,'Annex 2 Designated EHV charges'!$D:$P,10,FALSE)),"")</f>
        <v>-0.192</v>
      </c>
      <c r="F16" s="207">
        <f>IFERROR(IF(VLOOKUP($A16,'Annex 2 Designated EHV charges'!$D:$P,11,FALSE)=0,"",VLOOKUP($A16,'Annex 2 Designated EHV charges'!$D:$P,11,FALSE)),"")</f>
        <v>947.83</v>
      </c>
      <c r="G16" s="207">
        <f>IFERROR(IF(VLOOKUP($A16,'Annex 2 Designated EHV charges'!$D:$P,12,FALSE)=0,"",VLOOKUP($A16,'Annex 2 Designated EHV charges'!$D:$P,12,FALSE)),"")</f>
        <v>0.05</v>
      </c>
      <c r="H16" s="207">
        <f>IFERROR(IF(VLOOKUP($A16,'Annex 2 Designated EHV charges'!$D:$P,13,FALSE)=0,"",VLOOKUP($A16,'Annex 2 Designated EHV charges'!$D:$P,13,FALSE)),"")</f>
        <v>0.05</v>
      </c>
    </row>
    <row r="17" spans="1:8" ht="12.75" customHeight="1" x14ac:dyDescent="0.2">
      <c r="A17" s="95" t="str" cm="1">
        <f t="array" ref="A17">IFERROR(INDEX('Annex 2 Designated EHV charges'!$D$10:$D$200, MATCH(0, IF(ISBLANK('Annex 2 Designated EHV charges'!$D$10:$D$200),1, COUNTIF(A$4:$A16, 'Annex 2 Designated EHV charges'!$D$10:$D$200)), 0)),"")</f>
        <v>BRETSH</v>
      </c>
      <c r="B17" s="94">
        <f>IF($A17="","",VLOOKUP($A17,'Annex 2 Designated EHV charges'!$D:$O,2,0))</f>
        <v>726</v>
      </c>
      <c r="C17" s="95" t="str">
        <f>IF($A17="","",VLOOKUP($A17,'Annex 2 Designated EHV charges'!$D:$O,3,0))</f>
        <v>1900060866064;1900060866082</v>
      </c>
      <c r="D17" s="94" t="str">
        <f>IF($A17="","",VLOOKUP($A17,'Annex 2 Designated EHV charges'!$D:$O,4,0))</f>
        <v>BRETSH</v>
      </c>
      <c r="E17" s="96" t="str">
        <f>IFERROR(IF(VLOOKUP($A17,'Annex 2 Designated EHV charges'!$D:$P,10,FALSE)=0,"",VLOOKUP($A17,'Annex 2 Designated EHV charges'!$D:$P,10,FALSE)),"")</f>
        <v/>
      </c>
      <c r="F17" s="207" t="str">
        <f>IFERROR(IF(VLOOKUP($A17,'Annex 2 Designated EHV charges'!$D:$P,11,FALSE)=0,"",VLOOKUP($A17,'Annex 2 Designated EHV charges'!$D:$P,11,FALSE)),"")</f>
        <v/>
      </c>
      <c r="G17" s="207" t="str">
        <f>IFERROR(IF(VLOOKUP($A17,'Annex 2 Designated EHV charges'!$D:$P,12,FALSE)=0,"",VLOOKUP($A17,'Annex 2 Designated EHV charges'!$D:$P,12,FALSE)),"")</f>
        <v/>
      </c>
      <c r="H17" s="207" t="str">
        <f>IFERROR(IF(VLOOKUP($A17,'Annex 2 Designated EHV charges'!$D:$P,13,FALSE)=0,"",VLOOKUP($A17,'Annex 2 Designated EHV charges'!$D:$P,13,FALSE)),"")</f>
        <v/>
      </c>
    </row>
    <row r="18" spans="1:8" ht="12.75" customHeight="1" x14ac:dyDescent="0.2">
      <c r="A18" s="95" t="str" cm="1">
        <f t="array" ref="A18">IFERROR(INDEX('Annex 2 Designated EHV charges'!$D$10:$D$200, MATCH(0, IF(ISBLANK('Annex 2 Designated EHV charges'!$D$10:$D$200),1, COUNTIF(A$4:$A17, 'Annex 2 Designated EHV charges'!$D$10:$D$200)), 0)),"")</f>
        <v>BRKHST</v>
      </c>
      <c r="B18" s="94">
        <f>IF($A18="","",VLOOKUP($A18,'Annex 2 Designated EHV charges'!$D:$O,2,0))</f>
        <v>738</v>
      </c>
      <c r="C18" s="95">
        <f>IF($A18="","",VLOOKUP($A18,'Annex 2 Designated EHV charges'!$D:$O,3,0))</f>
        <v>1900090834418</v>
      </c>
      <c r="D18" s="94" t="str">
        <f>IF($A18="","",VLOOKUP($A18,'Annex 2 Designated EHV charges'!$D:$O,4,0))</f>
        <v>BRKHST</v>
      </c>
      <c r="E18" s="96">
        <f>IFERROR(IF(VLOOKUP($A18,'Annex 2 Designated EHV charges'!$D:$P,10,FALSE)=0,"",VLOOKUP($A18,'Annex 2 Designated EHV charges'!$D:$P,10,FALSE)),"")</f>
        <v>-6.1529999999999996</v>
      </c>
      <c r="F18" s="207">
        <f>IFERROR(IF(VLOOKUP($A18,'Annex 2 Designated EHV charges'!$D:$P,11,FALSE)=0,"",VLOOKUP($A18,'Annex 2 Designated EHV charges'!$D:$P,11,FALSE)),"")</f>
        <v>7595.43</v>
      </c>
      <c r="G18" s="207">
        <f>IFERROR(IF(VLOOKUP($A18,'Annex 2 Designated EHV charges'!$D:$P,12,FALSE)=0,"",VLOOKUP($A18,'Annex 2 Designated EHV charges'!$D:$P,12,FALSE)),"")</f>
        <v>0.05</v>
      </c>
      <c r="H18" s="207">
        <f>IFERROR(IF(VLOOKUP($A18,'Annex 2 Designated EHV charges'!$D:$P,13,FALSE)=0,"",VLOOKUP($A18,'Annex 2 Designated EHV charges'!$D:$P,13,FALSE)),"")</f>
        <v>0.05</v>
      </c>
    </row>
    <row r="19" spans="1:8" ht="12.75" customHeight="1" x14ac:dyDescent="0.2">
      <c r="A19" s="95" t="str" cm="1">
        <f t="array" ref="A19">IFERROR(INDEX('Annex 2 Designated EHV charges'!$D$10:$D$200, MATCH(0, IF(ISBLANK('Annex 2 Designated EHV charges'!$D$10:$D$200),1, COUNTIF(A$4:$A18, 'Annex 2 Designated EHV charges'!$D$10:$D$200)), 0)),"")</f>
        <v>BROABS</v>
      </c>
      <c r="B19" s="94">
        <f>IF($A19="","",VLOOKUP($A19,'Annex 2 Designated EHV charges'!$D:$O,2,0))</f>
        <v>0</v>
      </c>
      <c r="C19" s="95" t="str">
        <f>IF($A19="","",VLOOKUP($A19,'Annex 2 Designated EHV charges'!$D:$O,3,0))</f>
        <v>MSID: 7479</v>
      </c>
      <c r="D19" s="94" t="str">
        <f>IF($A19="","",VLOOKUP($A19,'Annex 2 Designated EHV charges'!$D:$O,4,0))</f>
        <v>BROABS</v>
      </c>
      <c r="E19" s="96">
        <f>IFERROR(IF(VLOOKUP($A19,'Annex 2 Designated EHV charges'!$D:$P,10,FALSE)=0,"",VLOOKUP($A19,'Annex 2 Designated EHV charges'!$D:$P,10,FALSE)),"")</f>
        <v>-0.97499999999999998</v>
      </c>
      <c r="F19" s="207">
        <f>IFERROR(IF(VLOOKUP($A19,'Annex 2 Designated EHV charges'!$D:$P,11,FALSE)=0,"",VLOOKUP($A19,'Annex 2 Designated EHV charges'!$D:$P,11,FALSE)),"")</f>
        <v>491.1</v>
      </c>
      <c r="G19" s="207">
        <f>IFERROR(IF(VLOOKUP($A19,'Annex 2 Designated EHV charges'!$D:$P,12,FALSE)=0,"",VLOOKUP($A19,'Annex 2 Designated EHV charges'!$D:$P,12,FALSE)),"")</f>
        <v>0.05</v>
      </c>
      <c r="H19" s="207">
        <f>IFERROR(IF(VLOOKUP($A19,'Annex 2 Designated EHV charges'!$D:$P,13,FALSE)=0,"",VLOOKUP($A19,'Annex 2 Designated EHV charges'!$D:$P,13,FALSE)),"")</f>
        <v>0.05</v>
      </c>
    </row>
    <row r="20" spans="1:8" ht="12.75" customHeight="1" x14ac:dyDescent="0.2">
      <c r="A20" s="95" t="str" cm="1">
        <f t="array" ref="A20">IFERROR(INDEX('Annex 2 Designated EHV charges'!$D$10:$D$200, MATCH(0, IF(ISBLANK('Annex 2 Designated EHV charges'!$D$10:$D$200),1, COUNTIF(A$4:$A19, 'Annex 2 Designated EHV charges'!$D$10:$D$200)), 0)),"")</f>
        <v>BTBRKS</v>
      </c>
      <c r="B20" s="94">
        <f>IF($A20="","",VLOOKUP($A20,'Annex 2 Designated EHV charges'!$D:$O,2,0))</f>
        <v>742</v>
      </c>
      <c r="C20" s="95">
        <f>IF($A20="","",VLOOKUP($A20,'Annex 2 Designated EHV charges'!$D:$O,3,0))</f>
        <v>1900091199379</v>
      </c>
      <c r="D20" s="94" t="str">
        <f>IF($A20="","",VLOOKUP($A20,'Annex 2 Designated EHV charges'!$D:$O,4,0))</f>
        <v>BTBRKS</v>
      </c>
      <c r="E20" s="96" t="str">
        <f>IFERROR(IF(VLOOKUP($A20,'Annex 2 Designated EHV charges'!$D:$P,10,FALSE)=0,"",VLOOKUP($A20,'Annex 2 Designated EHV charges'!$D:$P,10,FALSE)),"")</f>
        <v/>
      </c>
      <c r="F20" s="207">
        <f>IFERROR(IF(VLOOKUP($A20,'Annex 2 Designated EHV charges'!$D:$P,11,FALSE)=0,"",VLOOKUP($A20,'Annex 2 Designated EHV charges'!$D:$P,11,FALSE)),"")</f>
        <v>426.61</v>
      </c>
      <c r="G20" s="207">
        <f>IFERROR(IF(VLOOKUP($A20,'Annex 2 Designated EHV charges'!$D:$P,12,FALSE)=0,"",VLOOKUP($A20,'Annex 2 Designated EHV charges'!$D:$P,12,FALSE)),"")</f>
        <v>0.05</v>
      </c>
      <c r="H20" s="207">
        <f>IFERROR(IF(VLOOKUP($A20,'Annex 2 Designated EHV charges'!$D:$P,13,FALSE)=0,"",VLOOKUP($A20,'Annex 2 Designated EHV charges'!$D:$P,13,FALSE)),"")</f>
        <v>0.05</v>
      </c>
    </row>
    <row r="21" spans="1:8" ht="12.75" customHeight="1" x14ac:dyDescent="0.2">
      <c r="A21" s="95" t="str" cm="1">
        <f t="array" ref="A21">IFERROR(INDEX('Annex 2 Designated EHV charges'!$D$10:$D$200, MATCH(0, IF(ISBLANK('Annex 2 Designated EHV charges'!$D$10:$D$200),1, COUNTIF(A$4:$A20, 'Annex 2 Designated EHV charges'!$D$10:$D$200)), 0)),"")</f>
        <v>CAPELG</v>
      </c>
      <c r="B21" s="94">
        <f>IF($A21="","",VLOOKUP($A21,'Annex 2 Designated EHV charges'!$D:$O,2,0))</f>
        <v>706</v>
      </c>
      <c r="C21" s="95">
        <f>IF($A21="","",VLOOKUP($A21,'Annex 2 Designated EHV charges'!$D:$O,3,0))</f>
        <v>1900091353303</v>
      </c>
      <c r="D21" s="94" t="str">
        <f>IF($A21="","",VLOOKUP($A21,'Annex 2 Designated EHV charges'!$D:$O,4,0))</f>
        <v>CAPELG</v>
      </c>
      <c r="E21" s="96" t="str">
        <f>IFERROR(IF(VLOOKUP($A21,'Annex 2 Designated EHV charges'!$D:$P,10,FALSE)=0,"",VLOOKUP($A21,'Annex 2 Designated EHV charges'!$D:$P,10,FALSE)),"")</f>
        <v/>
      </c>
      <c r="F21" s="207">
        <f>IFERROR(IF(VLOOKUP($A21,'Annex 2 Designated EHV charges'!$D:$P,11,FALSE)=0,"",VLOOKUP($A21,'Annex 2 Designated EHV charges'!$D:$P,11,FALSE)),"")</f>
        <v>1011.16</v>
      </c>
      <c r="G21" s="207">
        <f>IFERROR(IF(VLOOKUP($A21,'Annex 2 Designated EHV charges'!$D:$P,12,FALSE)=0,"",VLOOKUP($A21,'Annex 2 Designated EHV charges'!$D:$P,12,FALSE)),"")</f>
        <v>0.05</v>
      </c>
      <c r="H21" s="207">
        <f>IFERROR(IF(VLOOKUP($A21,'Annex 2 Designated EHV charges'!$D:$P,13,FALSE)=0,"",VLOOKUP($A21,'Annex 2 Designated EHV charges'!$D:$P,13,FALSE)),"")</f>
        <v>0.05</v>
      </c>
    </row>
    <row r="22" spans="1:8" ht="12.75" customHeight="1" x14ac:dyDescent="0.2">
      <c r="A22" s="95" t="str" cm="1">
        <f t="array" ref="A22">IFERROR(INDEX('Annex 2 Designated EHV charges'!$D$10:$D$200, MATCH(0, IF(ISBLANK('Annex 2 Designated EHV charges'!$D$10:$D$200),1, COUNTIF(A$4:$A21, 'Annex 2 Designated EHV charges'!$D$10:$D$200)), 0)),"")</f>
        <v>CLYHLL</v>
      </c>
      <c r="B22" s="94">
        <f>IF($A22="","",VLOOKUP($A22,'Annex 2 Designated EHV charges'!$D:$O,2,0))</f>
        <v>716</v>
      </c>
      <c r="C22" s="95">
        <f>IF($A22="","",VLOOKUP($A22,'Annex 2 Designated EHV charges'!$D:$O,3,0))</f>
        <v>1900091343769</v>
      </c>
      <c r="D22" s="94" t="str">
        <f>IF($A22="","",VLOOKUP($A22,'Annex 2 Designated EHV charges'!$D:$O,4,0))</f>
        <v>CLYHLL</v>
      </c>
      <c r="E22" s="96" t="str">
        <f>IFERROR(IF(VLOOKUP($A22,'Annex 2 Designated EHV charges'!$D:$P,10,FALSE)=0,"",VLOOKUP($A22,'Annex 2 Designated EHV charges'!$D:$P,10,FALSE)),"")</f>
        <v/>
      </c>
      <c r="F22" s="207">
        <f>IFERROR(IF(VLOOKUP($A22,'Annex 2 Designated EHV charges'!$D:$P,11,FALSE)=0,"",VLOOKUP($A22,'Annex 2 Designated EHV charges'!$D:$P,11,FALSE)),"")</f>
        <v>1316.3</v>
      </c>
      <c r="G22" s="207">
        <f>IFERROR(IF(VLOOKUP($A22,'Annex 2 Designated EHV charges'!$D:$P,12,FALSE)=0,"",VLOOKUP($A22,'Annex 2 Designated EHV charges'!$D:$P,12,FALSE)),"")</f>
        <v>0.05</v>
      </c>
      <c r="H22" s="207">
        <f>IFERROR(IF(VLOOKUP($A22,'Annex 2 Designated EHV charges'!$D:$P,13,FALSE)=0,"",VLOOKUP($A22,'Annex 2 Designated EHV charges'!$D:$P,13,FALSE)),"")</f>
        <v>0.05</v>
      </c>
    </row>
    <row r="23" spans="1:8" ht="12.75" customHeight="1" x14ac:dyDescent="0.2">
      <c r="A23" s="95" t="str" cm="1">
        <f t="array" ref="A23">IFERROR(INDEX('Annex 2 Designated EHV charges'!$D$10:$D$200, MATCH(0, IF(ISBLANK('Annex 2 Designated EHV charges'!$D$10:$D$200),1, COUNTIF(A$4:$A22, 'Annex 2 Designated EHV charges'!$D$10:$D$200)), 0)),"")</f>
        <v>CRYENG</v>
      </c>
      <c r="B23" s="94">
        <f>IF($A23="","",VLOOKUP($A23,'Annex 2 Designated EHV charges'!$D:$O,2,0))</f>
        <v>0</v>
      </c>
      <c r="C23" s="95" t="str">
        <f>IF($A23="","",VLOOKUP($A23,'Annex 2 Designated EHV charges'!$D:$O,3,0))</f>
        <v>MSID: 7442</v>
      </c>
      <c r="D23" s="94" t="str">
        <f>IF($A23="","",VLOOKUP($A23,'Annex 2 Designated EHV charges'!$D:$O,4,0))</f>
        <v>CRYENG</v>
      </c>
      <c r="E23" s="96">
        <f>IFERROR(IF(VLOOKUP($A23,'Annex 2 Designated EHV charges'!$D:$P,10,FALSE)=0,"",VLOOKUP($A23,'Annex 2 Designated EHV charges'!$D:$P,10,FALSE)),"")</f>
        <v>-7.0000000000000001E-3</v>
      </c>
      <c r="F23" s="207">
        <f>IFERROR(IF(VLOOKUP($A23,'Annex 2 Designated EHV charges'!$D:$P,11,FALSE)=0,"",VLOOKUP($A23,'Annex 2 Designated EHV charges'!$D:$P,11,FALSE)),"")</f>
        <v>436.47</v>
      </c>
      <c r="G23" s="207">
        <f>IFERROR(IF(VLOOKUP($A23,'Annex 2 Designated EHV charges'!$D:$P,12,FALSE)=0,"",VLOOKUP($A23,'Annex 2 Designated EHV charges'!$D:$P,12,FALSE)),"")</f>
        <v>0.05</v>
      </c>
      <c r="H23" s="207">
        <f>IFERROR(IF(VLOOKUP($A23,'Annex 2 Designated EHV charges'!$D:$P,13,FALSE)=0,"",VLOOKUP($A23,'Annex 2 Designated EHV charges'!$D:$P,13,FALSE)),"")</f>
        <v>0.05</v>
      </c>
    </row>
    <row r="24" spans="1:8" ht="12.75" customHeight="1" x14ac:dyDescent="0.2">
      <c r="A24" s="95" t="str" cm="1">
        <f t="array" ref="A24">IFERROR(INDEX('Annex 2 Designated EHV charges'!$D$10:$D$200, MATCH(0, IF(ISBLANK('Annex 2 Designated EHV charges'!$D$10:$D$200),1, COUNTIF(A$4:$A23, 'Annex 2 Designated EHV charges'!$D$10:$D$200)), 0)),"")</f>
        <v>CWSTBS</v>
      </c>
      <c r="B24" s="94">
        <f>IF($A24="","",VLOOKUP($A24,'Annex 2 Designated EHV charges'!$D:$O,2,0))</f>
        <v>0</v>
      </c>
      <c r="C24" s="95" t="str">
        <f>IF($A24="","",VLOOKUP($A24,'Annex 2 Designated EHV charges'!$D:$O,3,0))</f>
        <v>ENET</v>
      </c>
      <c r="D24" s="94" t="str">
        <f>IF($A24="","",VLOOKUP($A24,'Annex 2 Designated EHV charges'!$D:$O,4,0))</f>
        <v>CWSTBS</v>
      </c>
      <c r="E24" s="96">
        <f>IFERROR(IF(VLOOKUP($A24,'Annex 2 Designated EHV charges'!$D:$P,10,FALSE)=0,"",VLOOKUP($A24,'Annex 2 Designated EHV charges'!$D:$P,10,FALSE)),"")</f>
        <v>-3.2000000000000001E-2</v>
      </c>
      <c r="F24" s="207">
        <f>IFERROR(IF(VLOOKUP($A24,'Annex 2 Designated EHV charges'!$D:$P,11,FALSE)=0,"",VLOOKUP($A24,'Annex 2 Designated EHV charges'!$D:$P,11,FALSE)),"")</f>
        <v>49.61</v>
      </c>
      <c r="G24" s="207">
        <f>IFERROR(IF(VLOOKUP($A24,'Annex 2 Designated EHV charges'!$D:$P,12,FALSE)=0,"",VLOOKUP($A24,'Annex 2 Designated EHV charges'!$D:$P,12,FALSE)),"")</f>
        <v>0.05</v>
      </c>
      <c r="H24" s="207">
        <f>IFERROR(IF(VLOOKUP($A24,'Annex 2 Designated EHV charges'!$D:$P,13,FALSE)=0,"",VLOOKUP($A24,'Annex 2 Designated EHV charges'!$D:$P,13,FALSE)),"")</f>
        <v>0.05</v>
      </c>
    </row>
    <row r="25" spans="1:8" ht="12.75" customHeight="1" x14ac:dyDescent="0.2">
      <c r="A25" s="95" t="str" cm="1">
        <f t="array" ref="A25">IFERROR(INDEX('Annex 2 Designated EHV charges'!$D$10:$D$200, MATCH(0, IF(ISBLANK('Annex 2 Designated EHV charges'!$D$10:$D$200),1, COUNTIF(A$4:$A24, 'Annex 2 Designated EHV charges'!$D$10:$D$200)), 0)),"")</f>
        <v>DARENT</v>
      </c>
      <c r="B25" s="94">
        <f>IF($A25="","",VLOOKUP($A25,'Annex 2 Designated EHV charges'!$D:$O,2,0))</f>
        <v>767</v>
      </c>
      <c r="C25" s="95">
        <f>IF($A25="","",VLOOKUP($A25,'Annex 2 Designated EHV charges'!$D:$O,3,0))</f>
        <v>1900091057559</v>
      </c>
      <c r="D25" s="94" t="str">
        <f>IF($A25="","",VLOOKUP($A25,'Annex 2 Designated EHV charges'!$D:$O,4,0))</f>
        <v>DARENT</v>
      </c>
      <c r="E25" s="96">
        <f>IFERROR(IF(VLOOKUP($A25,'Annex 2 Designated EHV charges'!$D:$P,10,FALSE)=0,"",VLOOKUP($A25,'Annex 2 Designated EHV charges'!$D:$P,10,FALSE)),"")</f>
        <v>-3.0000000000000001E-3</v>
      </c>
      <c r="F25" s="207">
        <f>IFERROR(IF(VLOOKUP($A25,'Annex 2 Designated EHV charges'!$D:$P,11,FALSE)=0,"",VLOOKUP($A25,'Annex 2 Designated EHV charges'!$D:$P,11,FALSE)),"")</f>
        <v>3058.42</v>
      </c>
      <c r="G25" s="207">
        <f>IFERROR(IF(VLOOKUP($A25,'Annex 2 Designated EHV charges'!$D:$P,12,FALSE)=0,"",VLOOKUP($A25,'Annex 2 Designated EHV charges'!$D:$P,12,FALSE)),"")</f>
        <v>0.05</v>
      </c>
      <c r="H25" s="207">
        <f>IFERROR(IF(VLOOKUP($A25,'Annex 2 Designated EHV charges'!$D:$P,13,FALSE)=0,"",VLOOKUP($A25,'Annex 2 Designated EHV charges'!$D:$P,13,FALSE)),"")</f>
        <v>0.05</v>
      </c>
    </row>
    <row r="26" spans="1:8" ht="12.75" customHeight="1" x14ac:dyDescent="0.2">
      <c r="A26" s="95" t="str" cm="1">
        <f t="array" ref="A26">IFERROR(INDEX('Annex 2 Designated EHV charges'!$D$10:$D$200, MATCH(0, IF(ISBLANK('Annex 2 Designated EHV charges'!$D$10:$D$200),1, COUNTIF(A$4:$A25, 'Annex 2 Designated EHV charges'!$D$10:$D$200)), 0)),"")</f>
        <v>DSCPRK</v>
      </c>
      <c r="B26" s="94">
        <f>IF($A26="","",VLOOKUP($A26,'Annex 2 Designated EHV charges'!$D:$O,2,0))</f>
        <v>704</v>
      </c>
      <c r="C26" s="95">
        <f>IF($A26="","",VLOOKUP($A26,'Annex 2 Designated EHV charges'!$D:$O,3,0))</f>
        <v>1900091637081</v>
      </c>
      <c r="D26" s="94" t="str">
        <f>IF($A26="","",VLOOKUP($A26,'Annex 2 Designated EHV charges'!$D:$O,4,0))</f>
        <v>DSCPRK</v>
      </c>
      <c r="E26" s="96">
        <f>IFERROR(IF(VLOOKUP($A26,'Annex 2 Designated EHV charges'!$D:$P,10,FALSE)=0,"",VLOOKUP($A26,'Annex 2 Designated EHV charges'!$D:$P,10,FALSE)),"")</f>
        <v>-3.0000000000000001E-3</v>
      </c>
      <c r="F26" s="207">
        <f>IFERROR(IF(VLOOKUP($A26,'Annex 2 Designated EHV charges'!$D:$P,11,FALSE)=0,"",VLOOKUP($A26,'Annex 2 Designated EHV charges'!$D:$P,11,FALSE)),"")</f>
        <v>1867.78</v>
      </c>
      <c r="G26" s="207">
        <f>IFERROR(IF(VLOOKUP($A26,'Annex 2 Designated EHV charges'!$D:$P,12,FALSE)=0,"",VLOOKUP($A26,'Annex 2 Designated EHV charges'!$D:$P,12,FALSE)),"")</f>
        <v>0.05</v>
      </c>
      <c r="H26" s="207">
        <f>IFERROR(IF(VLOOKUP($A26,'Annex 2 Designated EHV charges'!$D:$P,13,FALSE)=0,"",VLOOKUP($A26,'Annex 2 Designated EHV charges'!$D:$P,13,FALSE)),"")</f>
        <v>0.05</v>
      </c>
    </row>
    <row r="27" spans="1:8" ht="12.75" customHeight="1" x14ac:dyDescent="0.2">
      <c r="A27" s="95" t="str" cm="1">
        <f t="array" ref="A27">IFERROR(INDEX('Annex 2 Designated EHV charges'!$D$10:$D$200, MATCH(0, IF(ISBLANK('Annex 2 Designated EHV charges'!$D$10:$D$200),1, COUNTIF(A$4:$A26, 'Annex 2 Designated EHV charges'!$D$10:$D$200)), 0)),"")</f>
        <v>FORDSF</v>
      </c>
      <c r="B27" s="94">
        <f>IF($A27="","",VLOOKUP($A27,'Annex 2 Designated EHV charges'!$D:$O,2,0))</f>
        <v>707</v>
      </c>
      <c r="C27" s="95">
        <f>IF($A27="","",VLOOKUP($A27,'Annex 2 Designated EHV charges'!$D:$O,3,0))</f>
        <v>1900091361971</v>
      </c>
      <c r="D27" s="94" t="str">
        <f>IF($A27="","",VLOOKUP($A27,'Annex 2 Designated EHV charges'!$D:$O,4,0))</f>
        <v>FORDSF</v>
      </c>
      <c r="E27" s="96" t="str">
        <f>IFERROR(IF(VLOOKUP($A27,'Annex 2 Designated EHV charges'!$D:$P,10,FALSE)=0,"",VLOOKUP($A27,'Annex 2 Designated EHV charges'!$D:$P,10,FALSE)),"")</f>
        <v/>
      </c>
      <c r="F27" s="207">
        <f>IFERROR(IF(VLOOKUP($A27,'Annex 2 Designated EHV charges'!$D:$P,11,FALSE)=0,"",VLOOKUP($A27,'Annex 2 Designated EHV charges'!$D:$P,11,FALSE)),"")</f>
        <v>925.74</v>
      </c>
      <c r="G27" s="207">
        <f>IFERROR(IF(VLOOKUP($A27,'Annex 2 Designated EHV charges'!$D:$P,12,FALSE)=0,"",VLOOKUP($A27,'Annex 2 Designated EHV charges'!$D:$P,12,FALSE)),"")</f>
        <v>0.05</v>
      </c>
      <c r="H27" s="207">
        <f>IFERROR(IF(VLOOKUP($A27,'Annex 2 Designated EHV charges'!$D:$P,13,FALSE)=0,"",VLOOKUP($A27,'Annex 2 Designated EHV charges'!$D:$P,13,FALSE)),"")</f>
        <v>0.05</v>
      </c>
    </row>
    <row r="28" spans="1:8" ht="12.75" customHeight="1" x14ac:dyDescent="0.2">
      <c r="A28" s="95" t="str" cm="1">
        <f t="array" ref="A28">IFERROR(INDEX('Annex 2 Designated EHV charges'!$D$10:$D$200, MATCH(0, IF(ISBLANK('Annex 2 Designated EHV charges'!$D$10:$D$200),1, COUNTIF(A$4:$A27, 'Annex 2 Designated EHV charges'!$D$10:$D$200)), 0)),"")</f>
        <v>FRWOOD</v>
      </c>
      <c r="B28" s="94">
        <f>IF($A28="","",VLOOKUP($A28,'Annex 2 Designated EHV charges'!$D:$O,2,0))</f>
        <v>743</v>
      </c>
      <c r="C28" s="95">
        <f>IF($A28="","",VLOOKUP($A28,'Annex 2 Designated EHV charges'!$D:$O,3,0))</f>
        <v>1900091200397</v>
      </c>
      <c r="D28" s="94" t="str">
        <f>IF($A28="","",VLOOKUP($A28,'Annex 2 Designated EHV charges'!$D:$O,4,0))</f>
        <v>FRWOOD</v>
      </c>
      <c r="E28" s="96" t="str">
        <f>IFERROR(IF(VLOOKUP($A28,'Annex 2 Designated EHV charges'!$D:$P,10,FALSE)=0,"",VLOOKUP($A28,'Annex 2 Designated EHV charges'!$D:$P,10,FALSE)),"")</f>
        <v/>
      </c>
      <c r="F28" s="207">
        <f>IFERROR(IF(VLOOKUP($A28,'Annex 2 Designated EHV charges'!$D:$P,11,FALSE)=0,"",VLOOKUP($A28,'Annex 2 Designated EHV charges'!$D:$P,11,FALSE)),"")</f>
        <v>1318.2</v>
      </c>
      <c r="G28" s="207">
        <f>IFERROR(IF(VLOOKUP($A28,'Annex 2 Designated EHV charges'!$D:$P,12,FALSE)=0,"",VLOOKUP($A28,'Annex 2 Designated EHV charges'!$D:$P,12,FALSE)),"")</f>
        <v>0.05</v>
      </c>
      <c r="H28" s="207">
        <f>IFERROR(IF(VLOOKUP($A28,'Annex 2 Designated EHV charges'!$D:$P,13,FALSE)=0,"",VLOOKUP($A28,'Annex 2 Designated EHV charges'!$D:$P,13,FALSE)),"")</f>
        <v>0.05</v>
      </c>
    </row>
    <row r="29" spans="1:8" ht="12.75" customHeight="1" x14ac:dyDescent="0.2">
      <c r="A29" s="95" t="str" cm="1">
        <f t="array" ref="A29">IFERROR(INDEX('Annex 2 Designated EHV charges'!$D$10:$D$200, MATCH(0, IF(ISBLANK('Annex 2 Designated EHV charges'!$D$10:$D$200),1, COUNTIF(A$4:$A28, 'Annex 2 Designated EHV charges'!$D$10:$D$200)), 0)),"")</f>
        <v>GATWBS</v>
      </c>
      <c r="B29" s="94">
        <f>IF($A29="","",VLOOKUP($A29,'Annex 2 Designated EHV charges'!$D:$O,2,0))</f>
        <v>768</v>
      </c>
      <c r="C29" s="95">
        <f>IF($A29="","",VLOOKUP($A29,'Annex 2 Designated EHV charges'!$D:$O,3,0))</f>
        <v>1900092421113</v>
      </c>
      <c r="D29" s="94" t="str">
        <f>IF($A29="","",VLOOKUP($A29,'Annex 2 Designated EHV charges'!$D:$O,4,0))</f>
        <v>GATWBS</v>
      </c>
      <c r="E29" s="96">
        <f>IFERROR(IF(VLOOKUP($A29,'Annex 2 Designated EHV charges'!$D:$P,10,FALSE)=0,"",VLOOKUP($A29,'Annex 2 Designated EHV charges'!$D:$P,10,FALSE)),"")</f>
        <v>-1.2130000000000001</v>
      </c>
      <c r="F29" s="207">
        <f>IFERROR(IF(VLOOKUP($A29,'Annex 2 Designated EHV charges'!$D:$P,11,FALSE)=0,"",VLOOKUP($A29,'Annex 2 Designated EHV charges'!$D:$P,11,FALSE)),"")</f>
        <v>550.70000000000005</v>
      </c>
      <c r="G29" s="207">
        <f>IFERROR(IF(VLOOKUP($A29,'Annex 2 Designated EHV charges'!$D:$P,12,FALSE)=0,"",VLOOKUP($A29,'Annex 2 Designated EHV charges'!$D:$P,12,FALSE)),"")</f>
        <v>0.05</v>
      </c>
      <c r="H29" s="207">
        <f>IFERROR(IF(VLOOKUP($A29,'Annex 2 Designated EHV charges'!$D:$P,13,FALSE)=0,"",VLOOKUP($A29,'Annex 2 Designated EHV charges'!$D:$P,13,FALSE)),"")</f>
        <v>0.05</v>
      </c>
    </row>
    <row r="30" spans="1:8" ht="12.75" customHeight="1" x14ac:dyDescent="0.2">
      <c r="A30" s="95" t="str" cm="1">
        <f t="array" ref="A30">IFERROR(INDEX('Annex 2 Designated EHV charges'!$D$10:$D$200, MATCH(0, IF(ISBLANK('Annex 2 Designated EHV charges'!$D$10:$D$200),1, COUNTIF(A$4:$A29, 'Annex 2 Designated EHV charges'!$D$10:$D$200)), 0)),"")</f>
        <v>GLASSN</v>
      </c>
      <c r="B30" s="94">
        <f>IF($A30="","",VLOOKUP($A30,'Annex 2 Designated EHV charges'!$D:$O,2,0))</f>
        <v>697</v>
      </c>
      <c r="C30" s="95" t="str">
        <f>IF($A30="","",VLOOKUP($A30,'Annex 2 Designated EHV charges'!$D:$O,3,0))</f>
        <v>1900091523310;1900092037980</v>
      </c>
      <c r="D30" s="94" t="str">
        <f>IF($A30="","",VLOOKUP($A30,'Annex 2 Designated EHV charges'!$D:$O,4,0))</f>
        <v>GLASSN</v>
      </c>
      <c r="E30" s="96">
        <f>IFERROR(IF(VLOOKUP($A30,'Annex 2 Designated EHV charges'!$D:$P,10,FALSE)=0,"",VLOOKUP($A30,'Annex 2 Designated EHV charges'!$D:$P,10,FALSE)),"")</f>
        <v>-2.0449999999999999</v>
      </c>
      <c r="F30" s="207">
        <f>IFERROR(IF(VLOOKUP($A30,'Annex 2 Designated EHV charges'!$D:$P,11,FALSE)=0,"",VLOOKUP($A30,'Annex 2 Designated EHV charges'!$D:$P,11,FALSE)),"")</f>
        <v>609.26</v>
      </c>
      <c r="G30" s="207">
        <f>IFERROR(IF(VLOOKUP($A30,'Annex 2 Designated EHV charges'!$D:$P,12,FALSE)=0,"",VLOOKUP($A30,'Annex 2 Designated EHV charges'!$D:$P,12,FALSE)),"")</f>
        <v>0.05</v>
      </c>
      <c r="H30" s="207">
        <f>IFERROR(IF(VLOOKUP($A30,'Annex 2 Designated EHV charges'!$D:$P,13,FALSE)=0,"",VLOOKUP($A30,'Annex 2 Designated EHV charges'!$D:$P,13,FALSE)),"")</f>
        <v>0.05</v>
      </c>
    </row>
    <row r="31" spans="1:8" ht="12.75" customHeight="1" x14ac:dyDescent="0.2">
      <c r="A31" s="95" t="str" cm="1">
        <f t="array" ref="A31">IFERROR(INDEX('Annex 2 Designated EHV charges'!$D$10:$D$200, MATCH(0, IF(ISBLANK('Annex 2 Designated EHV charges'!$D$10:$D$200),1, COUNTIF(A$4:$A30, 'Annex 2 Designated EHV charges'!$D$10:$D$200)), 0)),"")</f>
        <v>GROVEH</v>
      </c>
      <c r="B31" s="94">
        <f>IF($A31="","",VLOOKUP($A31,'Annex 2 Designated EHV charges'!$D:$O,2,0))</f>
        <v>727</v>
      </c>
      <c r="C31" s="95">
        <f>IF($A31="","",VLOOKUP($A31,'Annex 2 Designated EHV charges'!$D:$O,3,0))</f>
        <v>1900060225194</v>
      </c>
      <c r="D31" s="94" t="str">
        <f>IF($A31="","",VLOOKUP($A31,'Annex 2 Designated EHV charges'!$D:$O,4,0))</f>
        <v>GROVEH</v>
      </c>
      <c r="E31" s="96">
        <f>IFERROR(IF(VLOOKUP($A31,'Annex 2 Designated EHV charges'!$D:$P,10,FALSE)=0,"",VLOOKUP($A31,'Annex 2 Designated EHV charges'!$D:$P,10,FALSE)),"")</f>
        <v>-8.5000000000000006E-2</v>
      </c>
      <c r="F31" s="207">
        <f>IFERROR(IF(VLOOKUP($A31,'Annex 2 Designated EHV charges'!$D:$P,11,FALSE)=0,"",VLOOKUP($A31,'Annex 2 Designated EHV charges'!$D:$P,11,FALSE)),"")</f>
        <v>351.99</v>
      </c>
      <c r="G31" s="207">
        <f>IFERROR(IF(VLOOKUP($A31,'Annex 2 Designated EHV charges'!$D:$P,12,FALSE)=0,"",VLOOKUP($A31,'Annex 2 Designated EHV charges'!$D:$P,12,FALSE)),"")</f>
        <v>0.05</v>
      </c>
      <c r="H31" s="207">
        <f>IFERROR(IF(VLOOKUP($A31,'Annex 2 Designated EHV charges'!$D:$P,13,FALSE)=0,"",VLOOKUP($A31,'Annex 2 Designated EHV charges'!$D:$P,13,FALSE)),"")</f>
        <v>0.05</v>
      </c>
    </row>
    <row r="32" spans="1:8" ht="12.75" customHeight="1" x14ac:dyDescent="0.2">
      <c r="A32" s="95" t="str" cm="1">
        <f t="array" ref="A32">IFERROR(INDEX('Annex 2 Designated EHV charges'!$D$10:$D$200, MATCH(0, IF(ISBLANK('Annex 2 Designated EHV charges'!$D$10:$D$200),1, COUNTIF(A$4:$A31, 'Annex 2 Designated EHV charges'!$D$10:$D$200)), 0)),"")</f>
        <v>GUSTON</v>
      </c>
      <c r="B32" s="94">
        <f>IF($A32="","",VLOOKUP($A32,'Annex 2 Designated EHV charges'!$D:$O,2,0))</f>
        <v>708</v>
      </c>
      <c r="C32" s="95">
        <f>IF($A32="","",VLOOKUP($A32,'Annex 2 Designated EHV charges'!$D:$O,3,0))</f>
        <v>1900091338059</v>
      </c>
      <c r="D32" s="94" t="str">
        <f>IF($A32="","",VLOOKUP($A32,'Annex 2 Designated EHV charges'!$D:$O,4,0))</f>
        <v>GUSTON</v>
      </c>
      <c r="E32" s="96" t="str">
        <f>IFERROR(IF(VLOOKUP($A32,'Annex 2 Designated EHV charges'!$D:$P,10,FALSE)=0,"",VLOOKUP($A32,'Annex 2 Designated EHV charges'!$D:$P,10,FALSE)),"")</f>
        <v/>
      </c>
      <c r="F32" s="207">
        <f>IFERROR(IF(VLOOKUP($A32,'Annex 2 Designated EHV charges'!$D:$P,11,FALSE)=0,"",VLOOKUP($A32,'Annex 2 Designated EHV charges'!$D:$P,11,FALSE)),"")</f>
        <v>2299.9299999999998</v>
      </c>
      <c r="G32" s="207">
        <f>IFERROR(IF(VLOOKUP($A32,'Annex 2 Designated EHV charges'!$D:$P,12,FALSE)=0,"",VLOOKUP($A32,'Annex 2 Designated EHV charges'!$D:$P,12,FALSE)),"")</f>
        <v>0.05</v>
      </c>
      <c r="H32" s="207">
        <f>IFERROR(IF(VLOOKUP($A32,'Annex 2 Designated EHV charges'!$D:$P,13,FALSE)=0,"",VLOOKUP($A32,'Annex 2 Designated EHV charges'!$D:$P,13,FALSE)),"")</f>
        <v>0.05</v>
      </c>
    </row>
    <row r="33" spans="1:8" ht="12.75" customHeight="1" x14ac:dyDescent="0.2">
      <c r="A33" s="95" t="str" cm="1">
        <f t="array" ref="A33">IFERROR(INDEX('Annex 2 Designated EHV charges'!$D$10:$D$200, MATCH(0, IF(ISBLANK('Annex 2 Designated EHV charges'!$D$10:$D$200),1, COUNTIF(A$4:$A32, 'Annex 2 Designated EHV charges'!$D$10:$D$200)), 0)),"")</f>
        <v>HADLOW</v>
      </c>
      <c r="B33" s="94">
        <f>IF($A33="","",VLOOKUP($A33,'Annex 2 Designated EHV charges'!$D:$O,2,0))</f>
        <v>744</v>
      </c>
      <c r="C33" s="95">
        <f>IF($A33="","",VLOOKUP($A33,'Annex 2 Designated EHV charges'!$D:$O,3,0))</f>
        <v>1900091217052</v>
      </c>
      <c r="D33" s="94" t="str">
        <f>IF($A33="","",VLOOKUP($A33,'Annex 2 Designated EHV charges'!$D:$O,4,0))</f>
        <v>HADLOW</v>
      </c>
      <c r="E33" s="96" t="str">
        <f>IFERROR(IF(VLOOKUP($A33,'Annex 2 Designated EHV charges'!$D:$P,10,FALSE)=0,"",VLOOKUP($A33,'Annex 2 Designated EHV charges'!$D:$P,10,FALSE)),"")</f>
        <v/>
      </c>
      <c r="F33" s="207">
        <f>IFERROR(IF(VLOOKUP($A33,'Annex 2 Designated EHV charges'!$D:$P,11,FALSE)=0,"",VLOOKUP($A33,'Annex 2 Designated EHV charges'!$D:$P,11,FALSE)),"")</f>
        <v>989.65</v>
      </c>
      <c r="G33" s="207">
        <f>IFERROR(IF(VLOOKUP($A33,'Annex 2 Designated EHV charges'!$D:$P,12,FALSE)=0,"",VLOOKUP($A33,'Annex 2 Designated EHV charges'!$D:$P,12,FALSE)),"")</f>
        <v>0.05</v>
      </c>
      <c r="H33" s="207">
        <f>IFERROR(IF(VLOOKUP($A33,'Annex 2 Designated EHV charges'!$D:$P,13,FALSE)=0,"",VLOOKUP($A33,'Annex 2 Designated EHV charges'!$D:$P,13,FALSE)),"")</f>
        <v>0.05</v>
      </c>
    </row>
    <row r="34" spans="1:8" ht="12.75" customHeight="1" x14ac:dyDescent="0.2">
      <c r="A34" s="95" t="str" cm="1">
        <f t="array" ref="A34">IFERROR(INDEX('Annex 2 Designated EHV charges'!$D$10:$D$200, MATCH(0, IF(ISBLANK('Annex 2 Designated EHV charges'!$D$10:$D$200),1, COUNTIF(A$4:$A33, 'Annex 2 Designated EHV charges'!$D$10:$D$200)), 0)),"")</f>
        <v>HANSTA</v>
      </c>
      <c r="B34" s="94">
        <f>IF($A34="","",VLOOKUP($A34,'Annex 2 Designated EHV charges'!$D:$O,2,0))</f>
        <v>728</v>
      </c>
      <c r="C34" s="95" t="str">
        <f>IF($A34="","",VLOOKUP($A34,'Annex 2 Designated EHV charges'!$D:$O,3,0))</f>
        <v>1900060442174;1900060512032</v>
      </c>
      <c r="D34" s="94" t="str">
        <f>IF($A34="","",VLOOKUP($A34,'Annex 2 Designated EHV charges'!$D:$O,4,0))</f>
        <v>HANSTA</v>
      </c>
      <c r="E34" s="96">
        <f>IFERROR(IF(VLOOKUP($A34,'Annex 2 Designated EHV charges'!$D:$P,10,FALSE)=0,"",VLOOKUP($A34,'Annex 2 Designated EHV charges'!$D:$P,10,FALSE)),"")</f>
        <v>-3.9860000000000002</v>
      </c>
      <c r="F34" s="207">
        <f>IFERROR(IF(VLOOKUP($A34,'Annex 2 Designated EHV charges'!$D:$P,11,FALSE)=0,"",VLOOKUP($A34,'Annex 2 Designated EHV charges'!$D:$P,11,FALSE)),"")</f>
        <v>119.94</v>
      </c>
      <c r="G34" s="207">
        <f>IFERROR(IF(VLOOKUP($A34,'Annex 2 Designated EHV charges'!$D:$P,12,FALSE)=0,"",VLOOKUP($A34,'Annex 2 Designated EHV charges'!$D:$P,12,FALSE)),"")</f>
        <v>0.05</v>
      </c>
      <c r="H34" s="207">
        <f>IFERROR(IF(VLOOKUP($A34,'Annex 2 Designated EHV charges'!$D:$P,13,FALSE)=0,"",VLOOKUP($A34,'Annex 2 Designated EHV charges'!$D:$P,13,FALSE)),"")</f>
        <v>0.05</v>
      </c>
    </row>
    <row r="35" spans="1:8" ht="12.75" customHeight="1" x14ac:dyDescent="0.2">
      <c r="A35" s="95" t="str" cm="1">
        <f t="array" ref="A35">IFERROR(INDEX('Annex 2 Designated EHV charges'!$D$10:$D$200, MATCH(0, IF(ISBLANK('Annex 2 Designated EHV charges'!$D$10:$D$200),1, COUNTIF(A$4:$A34, 'Annex 2 Designated EHV charges'!$D$10:$D$200)), 0)),"")</f>
        <v>HLLMBY</v>
      </c>
      <c r="B35" s="94">
        <f>IF($A35="","",VLOOKUP($A35,'Annex 2 Designated EHV charges'!$D:$O,2,0))</f>
        <v>745</v>
      </c>
      <c r="C35" s="95">
        <f>IF($A35="","",VLOOKUP($A35,'Annex 2 Designated EHV charges'!$D:$O,3,0))</f>
        <v>1900091217080</v>
      </c>
      <c r="D35" s="94" t="str">
        <f>IF($A35="","",VLOOKUP($A35,'Annex 2 Designated EHV charges'!$D:$O,4,0))</f>
        <v>HLLMBY</v>
      </c>
      <c r="E35" s="96" t="str">
        <f>IFERROR(IF(VLOOKUP($A35,'Annex 2 Designated EHV charges'!$D:$P,10,FALSE)=0,"",VLOOKUP($A35,'Annex 2 Designated EHV charges'!$D:$P,10,FALSE)),"")</f>
        <v/>
      </c>
      <c r="F35" s="207">
        <f>IFERROR(IF(VLOOKUP($A35,'Annex 2 Designated EHV charges'!$D:$P,11,FALSE)=0,"",VLOOKUP($A35,'Annex 2 Designated EHV charges'!$D:$P,11,FALSE)),"")</f>
        <v>1203.5999999999999</v>
      </c>
      <c r="G35" s="207">
        <f>IFERROR(IF(VLOOKUP($A35,'Annex 2 Designated EHV charges'!$D:$P,12,FALSE)=0,"",VLOOKUP($A35,'Annex 2 Designated EHV charges'!$D:$P,12,FALSE)),"")</f>
        <v>0.05</v>
      </c>
      <c r="H35" s="207">
        <f>IFERROR(IF(VLOOKUP($A35,'Annex 2 Designated EHV charges'!$D:$P,13,FALSE)=0,"",VLOOKUP($A35,'Annex 2 Designated EHV charges'!$D:$P,13,FALSE)),"")</f>
        <v>0.05</v>
      </c>
    </row>
    <row r="36" spans="1:8" ht="12.75" customHeight="1" x14ac:dyDescent="0.2">
      <c r="A36" s="95" t="str" cm="1">
        <f t="array" ref="A36">IFERROR(INDEX('Annex 2 Designated EHV charges'!$D$10:$D$200, MATCH(0, IF(ISBLANK('Annex 2 Designated EHV charges'!$D$10:$D$200),1, COUNTIF(A$4:$A35, 'Annex 2 Designated EHV charges'!$D$10:$D$200)), 0)),"")</f>
        <v>HORAMS</v>
      </c>
      <c r="B36" s="94">
        <f>IF($A36="","",VLOOKUP($A36,'Annex 2 Designated EHV charges'!$D:$O,2,0))</f>
        <v>701</v>
      </c>
      <c r="C36" s="95">
        <f>IF($A36="","",VLOOKUP($A36,'Annex 2 Designated EHV charges'!$D:$O,3,0))</f>
        <v>1900091200077</v>
      </c>
      <c r="D36" s="94" t="str">
        <f>IF($A36="","",VLOOKUP($A36,'Annex 2 Designated EHV charges'!$D:$O,4,0))</f>
        <v>HORAMS</v>
      </c>
      <c r="E36" s="96" t="str">
        <f>IFERROR(IF(VLOOKUP($A36,'Annex 2 Designated EHV charges'!$D:$P,10,FALSE)=0,"",VLOOKUP($A36,'Annex 2 Designated EHV charges'!$D:$P,10,FALSE)),"")</f>
        <v/>
      </c>
      <c r="F36" s="207">
        <f>IFERROR(IF(VLOOKUP($A36,'Annex 2 Designated EHV charges'!$D:$P,11,FALSE)=0,"",VLOOKUP($A36,'Annex 2 Designated EHV charges'!$D:$P,11,FALSE)),"")</f>
        <v>2629.84</v>
      </c>
      <c r="G36" s="207">
        <f>IFERROR(IF(VLOOKUP($A36,'Annex 2 Designated EHV charges'!$D:$P,12,FALSE)=0,"",VLOOKUP($A36,'Annex 2 Designated EHV charges'!$D:$P,12,FALSE)),"")</f>
        <v>0.05</v>
      </c>
      <c r="H36" s="207">
        <f>IFERROR(IF(VLOOKUP($A36,'Annex 2 Designated EHV charges'!$D:$P,13,FALSE)=0,"",VLOOKUP($A36,'Annex 2 Designated EHV charges'!$D:$P,13,FALSE)),"")</f>
        <v>0.05</v>
      </c>
    </row>
    <row r="37" spans="1:8" ht="12.75" customHeight="1" x14ac:dyDescent="0.2">
      <c r="A37" s="95" t="str" cm="1">
        <f t="array" ref="A37">IFERROR(INDEX('Annex 2 Designated EHV charges'!$D$10:$D$200, MATCH(0, IF(ISBLANK('Annex 2 Designated EHV charges'!$D$10:$D$200),1, COUNTIF(A$4:$A36, 'Annex 2 Designated EHV charges'!$D$10:$D$200)), 0)),"")</f>
        <v>KENTI2</v>
      </c>
      <c r="B37" s="94">
        <f>IF($A37="","",VLOOKUP($A37,'Annex 2 Designated EHV charges'!$D:$O,2,0))</f>
        <v>746</v>
      </c>
      <c r="C37" s="95">
        <f>IF($A37="","",VLOOKUP($A37,'Annex 2 Designated EHV charges'!$D:$O,3,0))</f>
        <v>1900091199528</v>
      </c>
      <c r="D37" s="94" t="str">
        <f>IF($A37="","",VLOOKUP($A37,'Annex 2 Designated EHV charges'!$D:$O,4,0))</f>
        <v>KENTI2</v>
      </c>
      <c r="E37" s="96" t="str">
        <f>IFERROR(IF(VLOOKUP($A37,'Annex 2 Designated EHV charges'!$D:$P,10,FALSE)=0,"",VLOOKUP($A37,'Annex 2 Designated EHV charges'!$D:$P,10,FALSE)),"")</f>
        <v/>
      </c>
      <c r="F37" s="207">
        <f>IFERROR(IF(VLOOKUP($A37,'Annex 2 Designated EHV charges'!$D:$P,11,FALSE)=0,"",VLOOKUP($A37,'Annex 2 Designated EHV charges'!$D:$P,11,FALSE)),"")</f>
        <v>434.05</v>
      </c>
      <c r="G37" s="207">
        <f>IFERROR(IF(VLOOKUP($A37,'Annex 2 Designated EHV charges'!$D:$P,12,FALSE)=0,"",VLOOKUP($A37,'Annex 2 Designated EHV charges'!$D:$P,12,FALSE)),"")</f>
        <v>0.05</v>
      </c>
      <c r="H37" s="207">
        <f>IFERROR(IF(VLOOKUP($A37,'Annex 2 Designated EHV charges'!$D:$P,13,FALSE)=0,"",VLOOKUP($A37,'Annex 2 Designated EHV charges'!$D:$P,13,FALSE)),"")</f>
        <v>0.05</v>
      </c>
    </row>
    <row r="38" spans="1:8" ht="12.75" customHeight="1" x14ac:dyDescent="0.2">
      <c r="A38" s="95" t="str" cm="1">
        <f t="array" ref="A38">IFERROR(INDEX('Annex 2 Designated EHV charges'!$D$10:$D$200, MATCH(0, IF(ISBLANK('Annex 2 Designated EHV charges'!$D$10:$D$200),1, COUNTIF(A$4:$A37, 'Annex 2 Designated EHV charges'!$D$10:$D$200)), 0)),"")</f>
        <v>KENTIS</v>
      </c>
      <c r="B38" s="94">
        <f>IF($A38="","",VLOOKUP($A38,'Annex 2 Designated EHV charges'!$D:$O,2,0))</f>
        <v>722</v>
      </c>
      <c r="C38" s="95">
        <f>IF($A38="","",VLOOKUP($A38,'Annex 2 Designated EHV charges'!$D:$O,3,0))</f>
        <v>1900070122343</v>
      </c>
      <c r="D38" s="94" t="str">
        <f>IF($A38="","",VLOOKUP($A38,'Annex 2 Designated EHV charges'!$D:$O,4,0))</f>
        <v>KENTIS</v>
      </c>
      <c r="E38" s="96" t="str">
        <f>IFERROR(IF(VLOOKUP($A38,'Annex 2 Designated EHV charges'!$D:$P,10,FALSE)=0,"",VLOOKUP($A38,'Annex 2 Designated EHV charges'!$D:$P,10,FALSE)),"")</f>
        <v/>
      </c>
      <c r="F38" s="207" t="str">
        <f>IFERROR(IF(VLOOKUP($A38,'Annex 2 Designated EHV charges'!$D:$P,11,FALSE)=0,"",VLOOKUP($A38,'Annex 2 Designated EHV charges'!$D:$P,11,FALSE)),"")</f>
        <v/>
      </c>
      <c r="G38" s="207" t="str">
        <f>IFERROR(IF(VLOOKUP($A38,'Annex 2 Designated EHV charges'!$D:$P,12,FALSE)=0,"",VLOOKUP($A38,'Annex 2 Designated EHV charges'!$D:$P,12,FALSE)),"")</f>
        <v/>
      </c>
      <c r="H38" s="207" t="str">
        <f>IFERROR(IF(VLOOKUP($A38,'Annex 2 Designated EHV charges'!$D:$P,13,FALSE)=0,"",VLOOKUP($A38,'Annex 2 Designated EHV charges'!$D:$P,13,FALSE)),"")</f>
        <v/>
      </c>
    </row>
    <row r="39" spans="1:8" ht="12.75" customHeight="1" x14ac:dyDescent="0.2">
      <c r="A39" s="95" t="str" cm="1">
        <f t="array" ref="A39">IFERROR(INDEX('Annex 2 Designated EHV charges'!$D$10:$D$200, MATCH(0, IF(ISBLANK('Annex 2 Designated EHV charges'!$D$10:$D$200),1, COUNTIF(A$4:$A38, 'Annex 2 Designated EHV charges'!$D$10:$D$200)), 0)),"")</f>
        <v>KM3CHP</v>
      </c>
      <c r="B39" s="94">
        <f>IF($A39="","",VLOOKUP($A39,'Annex 2 Designated EHV charges'!$D:$O,2,0))</f>
        <v>699</v>
      </c>
      <c r="C39" s="95">
        <f>IF($A39="","",VLOOKUP($A39,'Annex 2 Designated EHV charges'!$D:$O,3,0))</f>
        <v>1900091669739</v>
      </c>
      <c r="D39" s="94" t="str">
        <f>IF($A39="","",VLOOKUP($A39,'Annex 2 Designated EHV charges'!$D:$O,4,0))</f>
        <v>KM3CHP</v>
      </c>
      <c r="E39" s="96">
        <f>IFERROR(IF(VLOOKUP($A39,'Annex 2 Designated EHV charges'!$D:$P,10,FALSE)=0,"",VLOOKUP($A39,'Annex 2 Designated EHV charges'!$D:$P,10,FALSE)),"")</f>
        <v>-3.0000000000000001E-3</v>
      </c>
      <c r="F39" s="207">
        <f>IFERROR(IF(VLOOKUP($A39,'Annex 2 Designated EHV charges'!$D:$P,11,FALSE)=0,"",VLOOKUP($A39,'Annex 2 Designated EHV charges'!$D:$P,11,FALSE)),"")</f>
        <v>3227.05</v>
      </c>
      <c r="G39" s="207">
        <f>IFERROR(IF(VLOOKUP($A39,'Annex 2 Designated EHV charges'!$D:$P,12,FALSE)=0,"",VLOOKUP($A39,'Annex 2 Designated EHV charges'!$D:$P,12,FALSE)),"")</f>
        <v>0.05</v>
      </c>
      <c r="H39" s="207">
        <f>IFERROR(IF(VLOOKUP($A39,'Annex 2 Designated EHV charges'!$D:$P,13,FALSE)=0,"",VLOOKUP($A39,'Annex 2 Designated EHV charges'!$D:$P,13,FALSE)),"")</f>
        <v>0.05</v>
      </c>
    </row>
    <row r="40" spans="1:8" ht="12.75" customHeight="1" x14ac:dyDescent="0.2">
      <c r="A40" s="95" t="str" cm="1">
        <f t="array" ref="A40">IFERROR(INDEX('Annex 2 Designated EHV charges'!$D$10:$D$200, MATCH(0, IF(ISBLANK('Annex 2 Designated EHV charges'!$D$10:$D$200),1, COUNTIF(A$4:$A39, 'Annex 2 Designated EHV charges'!$D$10:$D$200)), 0)),"")</f>
        <v>KNTSFM</v>
      </c>
      <c r="B40" s="94">
        <f>IF($A40="","",VLOOKUP($A40,'Annex 2 Designated EHV charges'!$D:$O,2,0))</f>
        <v>0</v>
      </c>
      <c r="C40" s="95" t="str">
        <f>IF($A40="","",VLOOKUP($A40,'Annex 2 Designated EHV charges'!$D:$O,3,0))</f>
        <v>MSID: 7436</v>
      </c>
      <c r="D40" s="94" t="str">
        <f>IF($A40="","",VLOOKUP($A40,'Annex 2 Designated EHV charges'!$D:$O,4,0))</f>
        <v>KNTSFM</v>
      </c>
      <c r="E40" s="96">
        <f>IFERROR(IF(VLOOKUP($A40,'Annex 2 Designated EHV charges'!$D:$P,10,FALSE)=0,"",VLOOKUP($A40,'Annex 2 Designated EHV charges'!$D:$P,10,FALSE)),"")</f>
        <v>-0.96699999999999997</v>
      </c>
      <c r="F40" s="207">
        <f>IFERROR(IF(VLOOKUP($A40,'Annex 2 Designated EHV charges'!$D:$P,11,FALSE)=0,"",VLOOKUP($A40,'Annex 2 Designated EHV charges'!$D:$P,11,FALSE)),"")</f>
        <v>1231.69</v>
      </c>
      <c r="G40" s="207">
        <f>IFERROR(IF(VLOOKUP($A40,'Annex 2 Designated EHV charges'!$D:$P,12,FALSE)=0,"",VLOOKUP($A40,'Annex 2 Designated EHV charges'!$D:$P,12,FALSE)),"")</f>
        <v>0.05</v>
      </c>
      <c r="H40" s="207">
        <f>IFERROR(IF(VLOOKUP($A40,'Annex 2 Designated EHV charges'!$D:$P,13,FALSE)=0,"",VLOOKUP($A40,'Annex 2 Designated EHV charges'!$D:$P,13,FALSE)),"")</f>
        <v>0.05</v>
      </c>
    </row>
    <row r="41" spans="1:8" ht="12.75" customHeight="1" x14ac:dyDescent="0.2">
      <c r="A41" s="95" t="str" cm="1">
        <f t="array" ref="A41">IFERROR(INDEX('Annex 2 Designated EHV charges'!$D$10:$D$200, MATCH(0, IF(ISBLANK('Annex 2 Designated EHV charges'!$D$10:$D$200),1, COUNTIF(A$4:$A40, 'Annex 2 Designated EHV charges'!$D$10:$D$200)), 0)),"")</f>
        <v>KNWLTN</v>
      </c>
      <c r="B41" s="94">
        <f>IF($A41="","",VLOOKUP($A41,'Annex 2 Designated EHV charges'!$D:$O,2,0))</f>
        <v>735</v>
      </c>
      <c r="C41" s="95">
        <f>IF($A41="","",VLOOKUP($A41,'Annex 2 Designated EHV charges'!$D:$O,3,0))</f>
        <v>1900091091940</v>
      </c>
      <c r="D41" s="94" t="str">
        <f>IF($A41="","",VLOOKUP($A41,'Annex 2 Designated EHV charges'!$D:$O,4,0))</f>
        <v>KNWLTN</v>
      </c>
      <c r="E41" s="96" t="str">
        <f>IFERROR(IF(VLOOKUP($A41,'Annex 2 Designated EHV charges'!$D:$P,10,FALSE)=0,"",VLOOKUP($A41,'Annex 2 Designated EHV charges'!$D:$P,10,FALSE)),"")</f>
        <v/>
      </c>
      <c r="F41" s="207">
        <f>IFERROR(IF(VLOOKUP($A41,'Annex 2 Designated EHV charges'!$D:$P,11,FALSE)=0,"",VLOOKUP($A41,'Annex 2 Designated EHV charges'!$D:$P,11,FALSE)),"")</f>
        <v>1928.09</v>
      </c>
      <c r="G41" s="207">
        <f>IFERROR(IF(VLOOKUP($A41,'Annex 2 Designated EHV charges'!$D:$P,12,FALSE)=0,"",VLOOKUP($A41,'Annex 2 Designated EHV charges'!$D:$P,12,FALSE)),"")</f>
        <v>0.05</v>
      </c>
      <c r="H41" s="207">
        <f>IFERROR(IF(VLOOKUP($A41,'Annex 2 Designated EHV charges'!$D:$P,13,FALSE)=0,"",VLOOKUP($A41,'Annex 2 Designated EHV charges'!$D:$P,13,FALSE)),"")</f>
        <v>0.05</v>
      </c>
    </row>
    <row r="42" spans="1:8" ht="12.75" customHeight="1" x14ac:dyDescent="0.2">
      <c r="A42" s="95" t="str" cm="1">
        <f t="array" ref="A42">IFERROR(INDEX('Annex 2 Designated EHV charges'!$D$10:$D$200, MATCH(0, IF(ISBLANK('Annex 2 Designated EHV charges'!$D$10:$D$200),1, COUNTIF(A$4:$A41, 'Annex 2 Designated EHV charges'!$D$10:$D$200)), 0)),"")</f>
        <v>LBOURN</v>
      </c>
      <c r="B42" s="94">
        <f>IF($A42="","",VLOOKUP($A42,'Annex 2 Designated EHV charges'!$D:$O,2,0))</f>
        <v>747</v>
      </c>
      <c r="C42" s="95">
        <f>IF($A42="","",VLOOKUP($A42,'Annex 2 Designated EHV charges'!$D:$O,3,0))</f>
        <v>1900091171276</v>
      </c>
      <c r="D42" s="94" t="str">
        <f>IF($A42="","",VLOOKUP($A42,'Annex 2 Designated EHV charges'!$D:$O,4,0))</f>
        <v>LBOURN</v>
      </c>
      <c r="E42" s="96" t="str">
        <f>IFERROR(IF(VLOOKUP($A42,'Annex 2 Designated EHV charges'!$D:$P,10,FALSE)=0,"",VLOOKUP($A42,'Annex 2 Designated EHV charges'!$D:$P,10,FALSE)),"")</f>
        <v/>
      </c>
      <c r="F42" s="207">
        <f>IFERROR(IF(VLOOKUP($A42,'Annex 2 Designated EHV charges'!$D:$P,11,FALSE)=0,"",VLOOKUP($A42,'Annex 2 Designated EHV charges'!$D:$P,11,FALSE)),"")</f>
        <v>914.07</v>
      </c>
      <c r="G42" s="207">
        <f>IFERROR(IF(VLOOKUP($A42,'Annex 2 Designated EHV charges'!$D:$P,12,FALSE)=0,"",VLOOKUP($A42,'Annex 2 Designated EHV charges'!$D:$P,12,FALSE)),"")</f>
        <v>0.05</v>
      </c>
      <c r="H42" s="207">
        <f>IFERROR(IF(VLOOKUP($A42,'Annex 2 Designated EHV charges'!$D:$P,13,FALSE)=0,"",VLOOKUP($A42,'Annex 2 Designated EHV charges'!$D:$P,13,FALSE)),"")</f>
        <v>0.05</v>
      </c>
    </row>
    <row r="43" spans="1:8" ht="12.75" customHeight="1" x14ac:dyDescent="0.2">
      <c r="A43" s="95" t="str" cm="1">
        <f t="array" ref="A43">IFERROR(INDEX('Annex 2 Designated EHV charges'!$D$10:$D$200, MATCH(0, IF(ISBLANK('Annex 2 Designated EHV charges'!$D$10:$D$200),1, COUNTIF(A$4:$A42, 'Annex 2 Designated EHV charges'!$D$10:$D$200)), 0)),"")</f>
        <v>LCHEYI</v>
      </c>
      <c r="B43" s="94">
        <f>IF($A43="","",VLOOKUP($A43,'Annex 2 Designated EHV charges'!$D:$O,2,0))</f>
        <v>721</v>
      </c>
      <c r="C43" s="95">
        <f>IF($A43="","",VLOOKUP($A43,'Annex 2 Designated EHV charges'!$D:$O,3,0))</f>
        <v>1900090194644</v>
      </c>
      <c r="D43" s="94" t="str">
        <f>IF($A43="","",VLOOKUP($A43,'Annex 2 Designated EHV charges'!$D:$O,4,0))</f>
        <v>LCHEYI</v>
      </c>
      <c r="E43" s="96" t="str">
        <f>IFERROR(IF(VLOOKUP($A43,'Annex 2 Designated EHV charges'!$D:$P,10,FALSE)=0,"",VLOOKUP($A43,'Annex 2 Designated EHV charges'!$D:$P,10,FALSE)),"")</f>
        <v/>
      </c>
      <c r="F43" s="207">
        <f>IFERROR(IF(VLOOKUP($A43,'Annex 2 Designated EHV charges'!$D:$P,11,FALSE)=0,"",VLOOKUP($A43,'Annex 2 Designated EHV charges'!$D:$P,11,FALSE)),"")</f>
        <v>1209.21</v>
      </c>
      <c r="G43" s="207">
        <f>IFERROR(IF(VLOOKUP($A43,'Annex 2 Designated EHV charges'!$D:$P,12,FALSE)=0,"",VLOOKUP($A43,'Annex 2 Designated EHV charges'!$D:$P,12,FALSE)),"")</f>
        <v>0.05</v>
      </c>
      <c r="H43" s="207">
        <f>IFERROR(IF(VLOOKUP($A43,'Annex 2 Designated EHV charges'!$D:$P,13,FALSE)=0,"",VLOOKUP($A43,'Annex 2 Designated EHV charges'!$D:$P,13,FALSE)),"")</f>
        <v>0.05</v>
      </c>
    </row>
    <row r="44" spans="1:8" ht="12.75" customHeight="1" x14ac:dyDescent="0.2">
      <c r="A44" s="95" t="str" cm="1">
        <f t="array" ref="A44">IFERROR(INDEX('Annex 2 Designated EHV charges'!$D$10:$D$200, MATCH(0, IF(ISBLANK('Annex 2 Designated EHV charges'!$D$10:$D$200),1, COUNTIF(A$4:$A43, 'Annex 2 Designated EHV charges'!$D$10:$D$200)), 0)),"")</f>
        <v>LENHAM</v>
      </c>
      <c r="B44" s="94">
        <f>IF($A44="","",VLOOKUP($A44,'Annex 2 Designated EHV charges'!$D:$O,2,0))</f>
        <v>736</v>
      </c>
      <c r="C44" s="95">
        <f>IF($A44="","",VLOOKUP($A44,'Annex 2 Designated EHV charges'!$D:$O,3,0))</f>
        <v>1900091081570</v>
      </c>
      <c r="D44" s="94" t="str">
        <f>IF($A44="","",VLOOKUP($A44,'Annex 2 Designated EHV charges'!$D:$O,4,0))</f>
        <v>LENHAM</v>
      </c>
      <c r="E44" s="96" t="str">
        <f>IFERROR(IF(VLOOKUP($A44,'Annex 2 Designated EHV charges'!$D:$P,10,FALSE)=0,"",VLOOKUP($A44,'Annex 2 Designated EHV charges'!$D:$P,10,FALSE)),"")</f>
        <v/>
      </c>
      <c r="F44" s="207">
        <f>IFERROR(IF(VLOOKUP($A44,'Annex 2 Designated EHV charges'!$D:$P,11,FALSE)=0,"",VLOOKUP($A44,'Annex 2 Designated EHV charges'!$D:$P,11,FALSE)),"")</f>
        <v>1929.2</v>
      </c>
      <c r="G44" s="207">
        <f>IFERROR(IF(VLOOKUP($A44,'Annex 2 Designated EHV charges'!$D:$P,12,FALSE)=0,"",VLOOKUP($A44,'Annex 2 Designated EHV charges'!$D:$P,12,FALSE)),"")</f>
        <v>0.05</v>
      </c>
      <c r="H44" s="207">
        <f>IFERROR(IF(VLOOKUP($A44,'Annex 2 Designated EHV charges'!$D:$P,13,FALSE)=0,"",VLOOKUP($A44,'Annex 2 Designated EHV charges'!$D:$P,13,FALSE)),"")</f>
        <v>0.05</v>
      </c>
    </row>
    <row r="45" spans="1:8" ht="12.75" customHeight="1" x14ac:dyDescent="0.2">
      <c r="A45" s="95" t="str" cm="1">
        <f t="array" ref="A45">IFERROR(INDEX('Annex 2 Designated EHV charges'!$D$10:$D$200, MATCH(0, IF(ISBLANK('Annex 2 Designated EHV charges'!$D$10:$D$200),1, COUNTIF(A$4:$A44, 'Annex 2 Designated EHV charges'!$D$10:$D$200)), 0)),"")</f>
        <v>LGHTON</v>
      </c>
      <c r="B45" s="94">
        <f>IF($A45="","",VLOOKUP($A45,'Annex 2 Designated EHV charges'!$D:$O,2,0))</f>
        <v>748</v>
      </c>
      <c r="C45" s="95">
        <f>IF($A45="","",VLOOKUP($A45,'Annex 2 Designated EHV charges'!$D:$O,3,0))</f>
        <v>1900091200147</v>
      </c>
      <c r="D45" s="94" t="str">
        <f>IF($A45="","",VLOOKUP($A45,'Annex 2 Designated EHV charges'!$D:$O,4,0))</f>
        <v>LGHTON</v>
      </c>
      <c r="E45" s="96" t="str">
        <f>IFERROR(IF(VLOOKUP($A45,'Annex 2 Designated EHV charges'!$D:$P,10,FALSE)=0,"",VLOOKUP($A45,'Annex 2 Designated EHV charges'!$D:$P,10,FALSE)),"")</f>
        <v/>
      </c>
      <c r="F45" s="207">
        <f>IFERROR(IF(VLOOKUP($A45,'Annex 2 Designated EHV charges'!$D:$P,11,FALSE)=0,"",VLOOKUP($A45,'Annex 2 Designated EHV charges'!$D:$P,11,FALSE)),"")</f>
        <v>1077.53</v>
      </c>
      <c r="G45" s="207">
        <f>IFERROR(IF(VLOOKUP($A45,'Annex 2 Designated EHV charges'!$D:$P,12,FALSE)=0,"",VLOOKUP($A45,'Annex 2 Designated EHV charges'!$D:$P,12,FALSE)),"")</f>
        <v>0.05</v>
      </c>
      <c r="H45" s="207">
        <f>IFERROR(IF(VLOOKUP($A45,'Annex 2 Designated EHV charges'!$D:$P,13,FALSE)=0,"",VLOOKUP($A45,'Annex 2 Designated EHV charges'!$D:$P,13,FALSE)),"")</f>
        <v>0.05</v>
      </c>
    </row>
    <row r="46" spans="1:8" ht="12.75" customHeight="1" x14ac:dyDescent="0.2">
      <c r="A46" s="95" t="str" cm="1">
        <f t="array" ref="A46">IFERROR(INDEX('Annex 2 Designated EHV charges'!$D$10:$D$200, MATCH(0, IF(ISBLANK('Annex 2 Designated EHV charges'!$D$10:$D$200),1, COUNTIF(A$4:$A45, 'Annex 2 Designated EHV charges'!$D$10:$D$200)), 0)),"")</f>
        <v>MARSHB</v>
      </c>
      <c r="B46" s="94">
        <f>IF($A46="","",VLOOKUP($A46,'Annex 2 Designated EHV charges'!$D:$O,2,0))</f>
        <v>709</v>
      </c>
      <c r="C46" s="95">
        <f>IF($A46="","",VLOOKUP($A46,'Annex 2 Designated EHV charges'!$D:$O,3,0))</f>
        <v>1900091310601</v>
      </c>
      <c r="D46" s="94" t="str">
        <f>IF($A46="","",VLOOKUP($A46,'Annex 2 Designated EHV charges'!$D:$O,4,0))</f>
        <v>MARSHB</v>
      </c>
      <c r="E46" s="96" t="str">
        <f>IFERROR(IF(VLOOKUP($A46,'Annex 2 Designated EHV charges'!$D:$P,10,FALSE)=0,"",VLOOKUP($A46,'Annex 2 Designated EHV charges'!$D:$P,10,FALSE)),"")</f>
        <v/>
      </c>
      <c r="F46" s="207">
        <f>IFERROR(IF(VLOOKUP($A46,'Annex 2 Designated EHV charges'!$D:$P,11,FALSE)=0,"",VLOOKUP($A46,'Annex 2 Designated EHV charges'!$D:$P,11,FALSE)),"")</f>
        <v>1173.8599999999999</v>
      </c>
      <c r="G46" s="207">
        <f>IFERROR(IF(VLOOKUP($A46,'Annex 2 Designated EHV charges'!$D:$P,12,FALSE)=0,"",VLOOKUP($A46,'Annex 2 Designated EHV charges'!$D:$P,12,FALSE)),"")</f>
        <v>0.05</v>
      </c>
      <c r="H46" s="207">
        <f>IFERROR(IF(VLOOKUP($A46,'Annex 2 Designated EHV charges'!$D:$P,13,FALSE)=0,"",VLOOKUP($A46,'Annex 2 Designated EHV charges'!$D:$P,13,FALSE)),"")</f>
        <v>0.05</v>
      </c>
    </row>
    <row r="47" spans="1:8" ht="12.75" customHeight="1" x14ac:dyDescent="0.2">
      <c r="A47" s="95" t="str" cm="1">
        <f t="array" ref="A47">IFERROR(INDEX('Annex 2 Designated EHV charges'!$D$10:$D$200, MATCH(0, IF(ISBLANK('Annex 2 Designated EHV charges'!$D$10:$D$200),1, COUNTIF(A$4:$A46, 'Annex 2 Designated EHV charges'!$D$10:$D$200)), 0)),"")</f>
        <v>MLEHLL</v>
      </c>
      <c r="B47" s="94">
        <f>IF($A47="","",VLOOKUP($A47,'Annex 2 Designated EHV charges'!$D:$O,2,0))</f>
        <v>751</v>
      </c>
      <c r="C47" s="95">
        <f>IF($A47="","",VLOOKUP($A47,'Annex 2 Designated EHV charges'!$D:$O,3,0))</f>
        <v>1900091183411</v>
      </c>
      <c r="D47" s="94" t="str">
        <f>IF($A47="","",VLOOKUP($A47,'Annex 2 Designated EHV charges'!$D:$O,4,0))</f>
        <v>MLEHLL</v>
      </c>
      <c r="E47" s="96" t="str">
        <f>IFERROR(IF(VLOOKUP($A47,'Annex 2 Designated EHV charges'!$D:$P,10,FALSE)=0,"",VLOOKUP($A47,'Annex 2 Designated EHV charges'!$D:$P,10,FALSE)),"")</f>
        <v/>
      </c>
      <c r="F47" s="207">
        <f>IFERROR(IF(VLOOKUP($A47,'Annex 2 Designated EHV charges'!$D:$P,11,FALSE)=0,"",VLOOKUP($A47,'Annex 2 Designated EHV charges'!$D:$P,11,FALSE)),"")</f>
        <v>442.27</v>
      </c>
      <c r="G47" s="207">
        <f>IFERROR(IF(VLOOKUP($A47,'Annex 2 Designated EHV charges'!$D:$P,12,FALSE)=0,"",VLOOKUP($A47,'Annex 2 Designated EHV charges'!$D:$P,12,FALSE)),"")</f>
        <v>0.05</v>
      </c>
      <c r="H47" s="207">
        <f>IFERROR(IF(VLOOKUP($A47,'Annex 2 Designated EHV charges'!$D:$P,13,FALSE)=0,"",VLOOKUP($A47,'Annex 2 Designated EHV charges'!$D:$P,13,FALSE)),"")</f>
        <v>0.05</v>
      </c>
    </row>
    <row r="48" spans="1:8" ht="12.75" customHeight="1" x14ac:dyDescent="0.2">
      <c r="A48" s="95" t="str" cm="1">
        <f t="array" ref="A48">IFERROR(INDEX('Annex 2 Designated EHV charges'!$D$10:$D$200, MATCH(0, IF(ISBLANK('Annex 2 Designated EHV charges'!$D$10:$D$200),1, COUNTIF(A$4:$A47, 'Annex 2 Designated EHV charges'!$D$10:$D$200)), 0)),"")</f>
        <v>MLMAYN</v>
      </c>
      <c r="B48" s="94">
        <f>IF($A48="","",VLOOKUP($A48,'Annex 2 Designated EHV charges'!$D:$O,2,0))</f>
        <v>749</v>
      </c>
      <c r="C48" s="95">
        <f>IF($A48="","",VLOOKUP($A48,'Annex 2 Designated EHV charges'!$D:$O,3,0))</f>
        <v>1900091079232</v>
      </c>
      <c r="D48" s="94" t="str">
        <f>IF($A48="","",VLOOKUP($A48,'Annex 2 Designated EHV charges'!$D:$O,4,0))</f>
        <v>MLMAYN</v>
      </c>
      <c r="E48" s="96" t="str">
        <f>IFERROR(IF(VLOOKUP($A48,'Annex 2 Designated EHV charges'!$D:$P,10,FALSE)=0,"",VLOOKUP($A48,'Annex 2 Designated EHV charges'!$D:$P,10,FALSE)),"")</f>
        <v/>
      </c>
      <c r="F48" s="207">
        <f>IFERROR(IF(VLOOKUP($A48,'Annex 2 Designated EHV charges'!$D:$P,11,FALSE)=0,"",VLOOKUP($A48,'Annex 2 Designated EHV charges'!$D:$P,11,FALSE)),"")</f>
        <v>955.85</v>
      </c>
      <c r="G48" s="207">
        <f>IFERROR(IF(VLOOKUP($A48,'Annex 2 Designated EHV charges'!$D:$P,12,FALSE)=0,"",VLOOKUP($A48,'Annex 2 Designated EHV charges'!$D:$P,12,FALSE)),"")</f>
        <v>0.05</v>
      </c>
      <c r="H48" s="207">
        <f>IFERROR(IF(VLOOKUP($A48,'Annex 2 Designated EHV charges'!$D:$P,13,FALSE)=0,"",VLOOKUP($A48,'Annex 2 Designated EHV charges'!$D:$P,13,FALSE)),"")</f>
        <v>0.05</v>
      </c>
    </row>
    <row r="49" spans="1:8" ht="12.75" customHeight="1" x14ac:dyDescent="0.2">
      <c r="A49" s="95" t="str" cm="1">
        <f t="array" ref="A49">IFERROR(INDEX('Annex 2 Designated EHV charges'!$D$10:$D$200, MATCH(0, IF(ISBLANK('Annex 2 Designated EHV charges'!$D$10:$D$200),1, COUNTIF(A$4:$A48, 'Annex 2 Designated EHV charges'!$D$10:$D$200)), 0)),"")</f>
        <v>MVVRID</v>
      </c>
      <c r="B49" s="94">
        <f>IF($A49="","",VLOOKUP($A49,'Annex 2 Designated EHV charges'!$D:$O,2,0))</f>
        <v>710</v>
      </c>
      <c r="C49" s="95">
        <f>IF($A49="","",VLOOKUP($A49,'Annex 2 Designated EHV charges'!$D:$O,3,0))</f>
        <v>1900091199147</v>
      </c>
      <c r="D49" s="94" t="str">
        <f>IF($A49="","",VLOOKUP($A49,'Annex 2 Designated EHV charges'!$D:$O,4,0))</f>
        <v>MVVRID</v>
      </c>
      <c r="E49" s="96" t="str">
        <f>IFERROR(IF(VLOOKUP($A49,'Annex 2 Designated EHV charges'!$D:$P,10,FALSE)=0,"",VLOOKUP($A49,'Annex 2 Designated EHV charges'!$D:$P,10,FALSE)),"")</f>
        <v/>
      </c>
      <c r="F49" s="207">
        <f>IFERROR(IF(VLOOKUP($A49,'Annex 2 Designated EHV charges'!$D:$P,11,FALSE)=0,"",VLOOKUP($A49,'Annex 2 Designated EHV charges'!$D:$P,11,FALSE)),"")</f>
        <v>12826.27</v>
      </c>
      <c r="G49" s="207">
        <f>IFERROR(IF(VLOOKUP($A49,'Annex 2 Designated EHV charges'!$D:$P,12,FALSE)=0,"",VLOOKUP($A49,'Annex 2 Designated EHV charges'!$D:$P,12,FALSE)),"")</f>
        <v>0.05</v>
      </c>
      <c r="H49" s="207">
        <f>IFERROR(IF(VLOOKUP($A49,'Annex 2 Designated EHV charges'!$D:$P,13,FALSE)=0,"",VLOOKUP($A49,'Annex 2 Designated EHV charges'!$D:$P,13,FALSE)),"")</f>
        <v>0.05</v>
      </c>
    </row>
    <row r="50" spans="1:8" ht="12.75" customHeight="1" x14ac:dyDescent="0.2">
      <c r="A50" s="95" t="str" cm="1">
        <f t="array" ref="A50">IFERROR(INDEX('Annex 2 Designated EHV charges'!$D$10:$D$200, MATCH(0, IF(ISBLANK('Annex 2 Designated EHV charges'!$D$10:$D$200),1, COUNTIF(A$4:$A49, 'Annex 2 Designated EHV charges'!$D$10:$D$200)), 0)),"")</f>
        <v>NEWHVN</v>
      </c>
      <c r="B50" s="94">
        <f>IF($A50="","",VLOOKUP($A50,'Annex 2 Designated EHV charges'!$D:$O,2,0))</f>
        <v>700</v>
      </c>
      <c r="C50" s="95">
        <f>IF($A50="","",VLOOKUP($A50,'Annex 2 Designated EHV charges'!$D:$O,3,0))</f>
        <v>1900090585005</v>
      </c>
      <c r="D50" s="94" t="str">
        <f>IF($A50="","",VLOOKUP($A50,'Annex 2 Designated EHV charges'!$D:$O,4,0))</f>
        <v>NEWHVN</v>
      </c>
      <c r="E50" s="96">
        <f>IFERROR(IF(VLOOKUP($A50,'Annex 2 Designated EHV charges'!$D:$P,10,FALSE)=0,"",VLOOKUP($A50,'Annex 2 Designated EHV charges'!$D:$P,10,FALSE)),"")</f>
        <v>-2.2839999999999998</v>
      </c>
      <c r="F50" s="207">
        <f>IFERROR(IF(VLOOKUP($A50,'Annex 2 Designated EHV charges'!$D:$P,11,FALSE)=0,"",VLOOKUP($A50,'Annex 2 Designated EHV charges'!$D:$P,11,FALSE)),"")</f>
        <v>390.08</v>
      </c>
      <c r="G50" s="207">
        <f>IFERROR(IF(VLOOKUP($A50,'Annex 2 Designated EHV charges'!$D:$P,12,FALSE)=0,"",VLOOKUP($A50,'Annex 2 Designated EHV charges'!$D:$P,12,FALSE)),"")</f>
        <v>0.05</v>
      </c>
      <c r="H50" s="207">
        <f>IFERROR(IF(VLOOKUP($A50,'Annex 2 Designated EHV charges'!$D:$P,13,FALSE)=0,"",VLOOKUP($A50,'Annex 2 Designated EHV charges'!$D:$P,13,FALSE)),"")</f>
        <v>0.05</v>
      </c>
    </row>
    <row r="51" spans="1:8" ht="12.75" customHeight="1" x14ac:dyDescent="0.2">
      <c r="A51" s="95" t="str" cm="1">
        <f t="array" ref="A51">IFERROR(INDEX('Annex 2 Designated EHV charges'!$D$10:$D$200, MATCH(0, IF(ISBLANK('Annex 2 Designated EHV charges'!$D$10:$D$200),1, COUNTIF(A$4:$A50, 'Annex 2 Designated EHV charges'!$D$10:$D$200)), 0)),"")</f>
        <v>NEWRID</v>
      </c>
      <c r="B51" s="94">
        <f>IF($A51="","",VLOOKUP($A51,'Annex 2 Designated EHV charges'!$D:$O,2,0))</f>
        <v>698</v>
      </c>
      <c r="C51" s="95">
        <f>IF($A51="","",VLOOKUP($A51,'Annex 2 Designated EHV charges'!$D:$O,3,0))</f>
        <v>1900091718322</v>
      </c>
      <c r="D51" s="94" t="str">
        <f>IF($A51="","",VLOOKUP($A51,'Annex 2 Designated EHV charges'!$D:$O,4,0))</f>
        <v>NEWRID</v>
      </c>
      <c r="E51" s="96" t="str">
        <f>IFERROR(IF(VLOOKUP($A51,'Annex 2 Designated EHV charges'!$D:$P,10,FALSE)=0,"",VLOOKUP($A51,'Annex 2 Designated EHV charges'!$D:$P,10,FALSE)),"")</f>
        <v/>
      </c>
      <c r="F51" s="207">
        <f>IFERROR(IF(VLOOKUP($A51,'Annex 2 Designated EHV charges'!$D:$P,11,FALSE)=0,"",VLOOKUP($A51,'Annex 2 Designated EHV charges'!$D:$P,11,FALSE)),"")</f>
        <v>2124.36</v>
      </c>
      <c r="G51" s="207">
        <f>IFERROR(IF(VLOOKUP($A51,'Annex 2 Designated EHV charges'!$D:$P,12,FALSE)=0,"",VLOOKUP($A51,'Annex 2 Designated EHV charges'!$D:$P,12,FALSE)),"")</f>
        <v>0.05</v>
      </c>
      <c r="H51" s="207">
        <f>IFERROR(IF(VLOOKUP($A51,'Annex 2 Designated EHV charges'!$D:$P,13,FALSE)=0,"",VLOOKUP($A51,'Annex 2 Designated EHV charges'!$D:$P,13,FALSE)),"")</f>
        <v>0.05</v>
      </c>
    </row>
    <row r="52" spans="1:8" ht="12.75" customHeight="1" x14ac:dyDescent="0.2">
      <c r="A52" s="95" t="str" cm="1">
        <f t="array" ref="A52">IFERROR(INDEX('Annex 2 Designated EHV charges'!$D$10:$D$200, MATCH(0, IF(ISBLANK('Annex 2 Designated EHV charges'!$D$10:$D$200),1, COUNTIF(A$4:$A51, 'Annex 2 Designated EHV charges'!$D$10:$D$200)), 0)),"")</f>
        <v>OAKLND</v>
      </c>
      <c r="B52" s="94">
        <f>IF($A52="","",VLOOKUP($A52,'Annex 2 Designated EHV charges'!$D:$O,2,0))</f>
        <v>752</v>
      </c>
      <c r="C52" s="95">
        <f>IF($A52="","",VLOOKUP($A52,'Annex 2 Designated EHV charges'!$D:$O,3,0))</f>
        <v>1900091197423</v>
      </c>
      <c r="D52" s="94" t="str">
        <f>IF($A52="","",VLOOKUP($A52,'Annex 2 Designated EHV charges'!$D:$O,4,0))</f>
        <v>OAKLND</v>
      </c>
      <c r="E52" s="96" t="str">
        <f>IFERROR(IF(VLOOKUP($A52,'Annex 2 Designated EHV charges'!$D:$P,10,FALSE)=0,"",VLOOKUP($A52,'Annex 2 Designated EHV charges'!$D:$P,10,FALSE)),"")</f>
        <v/>
      </c>
      <c r="F52" s="207">
        <f>IFERROR(IF(VLOOKUP($A52,'Annex 2 Designated EHV charges'!$D:$P,11,FALSE)=0,"",VLOOKUP($A52,'Annex 2 Designated EHV charges'!$D:$P,11,FALSE)),"")</f>
        <v>893.54</v>
      </c>
      <c r="G52" s="207">
        <f>IFERROR(IF(VLOOKUP($A52,'Annex 2 Designated EHV charges'!$D:$P,12,FALSE)=0,"",VLOOKUP($A52,'Annex 2 Designated EHV charges'!$D:$P,12,FALSE)),"")</f>
        <v>0.05</v>
      </c>
      <c r="H52" s="207">
        <f>IFERROR(IF(VLOOKUP($A52,'Annex 2 Designated EHV charges'!$D:$P,13,FALSE)=0,"",VLOOKUP($A52,'Annex 2 Designated EHV charges'!$D:$P,13,FALSE)),"")</f>
        <v>0.05</v>
      </c>
    </row>
    <row r="53" spans="1:8" ht="12.75" customHeight="1" x14ac:dyDescent="0.2">
      <c r="A53" s="95" t="str" cm="1">
        <f t="array" ref="A53">IFERROR(INDEX('Annex 2 Designated EHV charges'!$D$10:$D$200, MATCH(0, IF(ISBLANK('Annex 2 Designated EHV charges'!$D$10:$D$200),1, COUNTIF(A$4:$A52, 'Annex 2 Designated EHV charges'!$D$10:$D$200)), 0)),"")</f>
        <v>OLDRSF</v>
      </c>
      <c r="B53" s="94">
        <f>IF($A53="","",VLOOKUP($A53,'Annex 2 Designated EHV charges'!$D:$O,2,0))</f>
        <v>739</v>
      </c>
      <c r="C53" s="95">
        <f>IF($A53="","",VLOOKUP($A53,'Annex 2 Designated EHV charges'!$D:$O,3,0))</f>
        <v>1900091024526</v>
      </c>
      <c r="D53" s="94" t="str">
        <f>IF($A53="","",VLOOKUP($A53,'Annex 2 Designated EHV charges'!$D:$O,4,0))</f>
        <v>OLDRSF</v>
      </c>
      <c r="E53" s="96" t="str">
        <f>IFERROR(IF(VLOOKUP($A53,'Annex 2 Designated EHV charges'!$D:$P,10,FALSE)=0,"",VLOOKUP($A53,'Annex 2 Designated EHV charges'!$D:$P,10,FALSE)),"")</f>
        <v/>
      </c>
      <c r="F53" s="207">
        <f>IFERROR(IF(VLOOKUP($A53,'Annex 2 Designated EHV charges'!$D:$P,11,FALSE)=0,"",VLOOKUP($A53,'Annex 2 Designated EHV charges'!$D:$P,11,FALSE)),"")</f>
        <v>1207.67</v>
      </c>
      <c r="G53" s="207">
        <f>IFERROR(IF(VLOOKUP($A53,'Annex 2 Designated EHV charges'!$D:$P,12,FALSE)=0,"",VLOOKUP($A53,'Annex 2 Designated EHV charges'!$D:$P,12,FALSE)),"")</f>
        <v>0.05</v>
      </c>
      <c r="H53" s="207">
        <f>IFERROR(IF(VLOOKUP($A53,'Annex 2 Designated EHV charges'!$D:$P,13,FALSE)=0,"",VLOOKUP($A53,'Annex 2 Designated EHV charges'!$D:$P,13,FALSE)),"")</f>
        <v>0.05</v>
      </c>
    </row>
    <row r="54" spans="1:8" ht="12.75" customHeight="1" x14ac:dyDescent="0.2">
      <c r="A54" s="95" t="str" cm="1">
        <f t="array" ref="A54">IFERROR(INDEX('Annex 2 Designated EHV charges'!$D$10:$D$200, MATCH(0, IF(ISBLANK('Annex 2 Designated EHV charges'!$D$10:$D$200),1, COUNTIF(A$4:$A53, 'Annex 2 Designated EHV charges'!$D$10:$D$200)), 0)),"")</f>
        <v>ORCHRD</v>
      </c>
      <c r="B54" s="94">
        <f>IF($A54="","",VLOOKUP($A54,'Annex 2 Designated EHV charges'!$D:$O,2,0))</f>
        <v>753</v>
      </c>
      <c r="C54" s="95" t="str">
        <f>IF($A54="","",VLOOKUP($A54,'Annex 2 Designated EHV charges'!$D:$O,3,0))</f>
        <v>1900091085110;1900091349724;1900091349733</v>
      </c>
      <c r="D54" s="94" t="str">
        <f>IF($A54="","",VLOOKUP($A54,'Annex 2 Designated EHV charges'!$D:$O,4,0))</f>
        <v>ORCHRD</v>
      </c>
      <c r="E54" s="96" t="str">
        <f>IFERROR(IF(VLOOKUP($A54,'Annex 2 Designated EHV charges'!$D:$P,10,FALSE)=0,"",VLOOKUP($A54,'Annex 2 Designated EHV charges'!$D:$P,10,FALSE)),"")</f>
        <v/>
      </c>
      <c r="F54" s="207">
        <f>IFERROR(IF(VLOOKUP($A54,'Annex 2 Designated EHV charges'!$D:$P,11,FALSE)=0,"",VLOOKUP($A54,'Annex 2 Designated EHV charges'!$D:$P,11,FALSE)),"")</f>
        <v>1377.17</v>
      </c>
      <c r="G54" s="207">
        <f>IFERROR(IF(VLOOKUP($A54,'Annex 2 Designated EHV charges'!$D:$P,12,FALSE)=0,"",VLOOKUP($A54,'Annex 2 Designated EHV charges'!$D:$P,12,FALSE)),"")</f>
        <v>0.05</v>
      </c>
      <c r="H54" s="207">
        <f>IFERROR(IF(VLOOKUP($A54,'Annex 2 Designated EHV charges'!$D:$P,13,FALSE)=0,"",VLOOKUP($A54,'Annex 2 Designated EHV charges'!$D:$P,13,FALSE)),"")</f>
        <v>0.05</v>
      </c>
    </row>
    <row r="55" spans="1:8" ht="12.75" customHeight="1" x14ac:dyDescent="0.2">
      <c r="A55" s="95" t="str" cm="1">
        <f t="array" ref="A55">IFERROR(INDEX('Annex 2 Designated EHV charges'!$D$10:$D$200, MATCH(0, IF(ISBLANK('Annex 2 Designated EHV charges'!$D$10:$D$200),1, COUNTIF(A$4:$A54, 'Annex 2 Designated EHV charges'!$D$10:$D$200)), 0)),"")</f>
        <v>PADWSF</v>
      </c>
      <c r="B55" s="94">
        <f>IF($A55="","",VLOOKUP($A55,'Annex 2 Designated EHV charges'!$D:$O,2,0))</f>
        <v>754</v>
      </c>
      <c r="C55" s="95">
        <f>IF($A55="","",VLOOKUP($A55,'Annex 2 Designated EHV charges'!$D:$O,3,0))</f>
        <v>1900091216643</v>
      </c>
      <c r="D55" s="94" t="str">
        <f>IF($A55="","",VLOOKUP($A55,'Annex 2 Designated EHV charges'!$D:$O,4,0))</f>
        <v>PADWSF</v>
      </c>
      <c r="E55" s="96" t="str">
        <f>IFERROR(IF(VLOOKUP($A55,'Annex 2 Designated EHV charges'!$D:$P,10,FALSE)=0,"",VLOOKUP($A55,'Annex 2 Designated EHV charges'!$D:$P,10,FALSE)),"")</f>
        <v/>
      </c>
      <c r="F55" s="207">
        <f>IFERROR(IF(VLOOKUP($A55,'Annex 2 Designated EHV charges'!$D:$P,11,FALSE)=0,"",VLOOKUP($A55,'Annex 2 Designated EHV charges'!$D:$P,11,FALSE)),"")</f>
        <v>980.04</v>
      </c>
      <c r="G55" s="207">
        <f>IFERROR(IF(VLOOKUP($A55,'Annex 2 Designated EHV charges'!$D:$P,12,FALSE)=0,"",VLOOKUP($A55,'Annex 2 Designated EHV charges'!$D:$P,12,FALSE)),"")</f>
        <v>0.05</v>
      </c>
      <c r="H55" s="207">
        <f>IFERROR(IF(VLOOKUP($A55,'Annex 2 Designated EHV charges'!$D:$P,13,FALSE)=0,"",VLOOKUP($A55,'Annex 2 Designated EHV charges'!$D:$P,13,FALSE)),"")</f>
        <v>0.05</v>
      </c>
    </row>
    <row r="56" spans="1:8" ht="12.75" customHeight="1" x14ac:dyDescent="0.2">
      <c r="A56" s="95" t="str" cm="1">
        <f t="array" ref="A56">IFERROR(INDEX('Annex 2 Designated EHV charges'!$D$10:$D$200, MATCH(0, IF(ISBLANK('Annex 2 Designated EHV charges'!$D$10:$D$200),1, COUNTIF(A$4:$A55, 'Annex 2 Designated EHV charges'!$D$10:$D$200)), 0)),"")</f>
        <v>POSHWF</v>
      </c>
      <c r="B56" s="94">
        <f>IF($A56="","",VLOOKUP($A56,'Annex 2 Designated EHV charges'!$D:$O,2,0))</f>
        <v>719</v>
      </c>
      <c r="C56" s="95">
        <f>IF($A56="","",VLOOKUP($A56,'Annex 2 Designated EHV charges'!$D:$O,3,0))</f>
        <v>1900091227316</v>
      </c>
      <c r="D56" s="94" t="str">
        <f>IF($A56="","",VLOOKUP($A56,'Annex 2 Designated EHV charges'!$D:$O,4,0))</f>
        <v>POSHWF</v>
      </c>
      <c r="E56" s="96" t="str">
        <f>IFERROR(IF(VLOOKUP($A56,'Annex 2 Designated EHV charges'!$D:$P,10,FALSE)=0,"",VLOOKUP($A56,'Annex 2 Designated EHV charges'!$D:$P,10,FALSE)),"")</f>
        <v/>
      </c>
      <c r="F56" s="207">
        <f>IFERROR(IF(VLOOKUP($A56,'Annex 2 Designated EHV charges'!$D:$P,11,FALSE)=0,"",VLOOKUP($A56,'Annex 2 Designated EHV charges'!$D:$P,11,FALSE)),"")</f>
        <v>437.06</v>
      </c>
      <c r="G56" s="207">
        <f>IFERROR(IF(VLOOKUP($A56,'Annex 2 Designated EHV charges'!$D:$P,12,FALSE)=0,"",VLOOKUP($A56,'Annex 2 Designated EHV charges'!$D:$P,12,FALSE)),"")</f>
        <v>0.05</v>
      </c>
      <c r="H56" s="207">
        <f>IFERROR(IF(VLOOKUP($A56,'Annex 2 Designated EHV charges'!$D:$P,13,FALSE)=0,"",VLOOKUP($A56,'Annex 2 Designated EHV charges'!$D:$P,13,FALSE)),"")</f>
        <v>0.05</v>
      </c>
    </row>
    <row r="57" spans="1:8" ht="12.75" customHeight="1" x14ac:dyDescent="0.2">
      <c r="A57" s="95" t="str" cm="1">
        <f t="array" ref="A57">IFERROR(INDEX('Annex 2 Designated EHV charges'!$D$10:$D$200, MATCH(0, IF(ISBLANK('Annex 2 Designated EHV charges'!$D$10:$D$200),1, COUNTIF(A$4:$A56, 'Annex 2 Designated EHV charges'!$D$10:$D$200)), 0)),"")</f>
        <v>POTMBS</v>
      </c>
      <c r="B57" s="94">
        <f>IF($A57="","",VLOOKUP($A57,'Annex 2 Designated EHV charges'!$D:$O,2,0))</f>
        <v>785</v>
      </c>
      <c r="C57" s="95">
        <f>IF($A57="","",VLOOKUP($A57,'Annex 2 Designated EHV charges'!$D:$O,3,0))</f>
        <v>1900092272807</v>
      </c>
      <c r="D57" s="94" t="str">
        <f>IF($A57="","",VLOOKUP($A57,'Annex 2 Designated EHV charges'!$D:$O,4,0))</f>
        <v>POTMBS</v>
      </c>
      <c r="E57" s="96">
        <f>IFERROR(IF(VLOOKUP($A57,'Annex 2 Designated EHV charges'!$D:$P,10,FALSE)=0,"",VLOOKUP($A57,'Annex 2 Designated EHV charges'!$D:$P,10,FALSE)),"")</f>
        <v>-0.57099999999999995</v>
      </c>
      <c r="F57" s="207">
        <f>IFERROR(IF(VLOOKUP($A57,'Annex 2 Designated EHV charges'!$D:$P,11,FALSE)=0,"",VLOOKUP($A57,'Annex 2 Designated EHV charges'!$D:$P,11,FALSE)),"")</f>
        <v>943.4</v>
      </c>
      <c r="G57" s="207">
        <f>IFERROR(IF(VLOOKUP($A57,'Annex 2 Designated EHV charges'!$D:$P,12,FALSE)=0,"",VLOOKUP($A57,'Annex 2 Designated EHV charges'!$D:$P,12,FALSE)),"")</f>
        <v>0.05</v>
      </c>
      <c r="H57" s="207">
        <f>IFERROR(IF(VLOOKUP($A57,'Annex 2 Designated EHV charges'!$D:$P,13,FALSE)=0,"",VLOOKUP($A57,'Annex 2 Designated EHV charges'!$D:$P,13,FALSE)),"")</f>
        <v>0.05</v>
      </c>
    </row>
    <row r="58" spans="1:8" ht="12.75" customHeight="1" x14ac:dyDescent="0.2">
      <c r="A58" s="95" t="str" cm="1">
        <f t="array" ref="A58">IFERROR(INDEX('Annex 2 Designated EHV charges'!$D$10:$D$200, MATCH(0, IF(ISBLANK('Annex 2 Designated EHV charges'!$D$10:$D$200),1, COUNTIF(A$4:$A57, 'Annex 2 Designated EHV charges'!$D$10:$D$200)), 0)),"")</f>
        <v>PRIORS</v>
      </c>
      <c r="B58" s="94">
        <f>IF($A58="","",VLOOKUP($A58,'Annex 2 Designated EHV charges'!$D:$O,2,0))</f>
        <v>717</v>
      </c>
      <c r="C58" s="95">
        <f>IF($A58="","",VLOOKUP($A58,'Annex 2 Designated EHV charges'!$D:$O,3,0))</f>
        <v>1900091320006</v>
      </c>
      <c r="D58" s="94" t="str">
        <f>IF($A58="","",VLOOKUP($A58,'Annex 2 Designated EHV charges'!$D:$O,4,0))</f>
        <v>PRIORS</v>
      </c>
      <c r="E58" s="96" t="str">
        <f>IFERROR(IF(VLOOKUP($A58,'Annex 2 Designated EHV charges'!$D:$P,10,FALSE)=0,"",VLOOKUP($A58,'Annex 2 Designated EHV charges'!$D:$P,10,FALSE)),"")</f>
        <v/>
      </c>
      <c r="F58" s="207">
        <f>IFERROR(IF(VLOOKUP($A58,'Annex 2 Designated EHV charges'!$D:$P,11,FALSE)=0,"",VLOOKUP($A58,'Annex 2 Designated EHV charges'!$D:$P,11,FALSE)),"")</f>
        <v>925.72</v>
      </c>
      <c r="G58" s="207">
        <f>IFERROR(IF(VLOOKUP($A58,'Annex 2 Designated EHV charges'!$D:$P,12,FALSE)=0,"",VLOOKUP($A58,'Annex 2 Designated EHV charges'!$D:$P,12,FALSE)),"")</f>
        <v>0.05</v>
      </c>
      <c r="H58" s="207">
        <f>IFERROR(IF(VLOOKUP($A58,'Annex 2 Designated EHV charges'!$D:$P,13,FALSE)=0,"",VLOOKUP($A58,'Annex 2 Designated EHV charges'!$D:$P,13,FALSE)),"")</f>
        <v>0.05</v>
      </c>
    </row>
    <row r="59" spans="1:8" ht="12.75" customHeight="1" x14ac:dyDescent="0.2">
      <c r="A59" s="95" t="str" cm="1">
        <f t="array" ref="A59">IFERROR(INDEX('Annex 2 Designated EHV charges'!$D$10:$D$200, MATCH(0, IF(ISBLANK('Annex 2 Designated EHV charges'!$D$10:$D$200),1, COUNTIF(A$4:$A58, 'Annex 2 Designated EHV charges'!$D$10:$D$200)), 0)),"")</f>
        <v>PSHLEY</v>
      </c>
      <c r="B59" s="94">
        <f>IF($A59="","",VLOOKUP($A59,'Annex 2 Designated EHV charges'!$D:$O,2,0))</f>
        <v>703</v>
      </c>
      <c r="C59" s="95">
        <f>IF($A59="","",VLOOKUP($A59,'Annex 2 Designated EHV charges'!$D:$O,3,0))</f>
        <v>1900091178963</v>
      </c>
      <c r="D59" s="94" t="str">
        <f>IF($A59="","",VLOOKUP($A59,'Annex 2 Designated EHV charges'!$D:$O,4,0))</f>
        <v>PSHLEY</v>
      </c>
      <c r="E59" s="96" t="str">
        <f>IFERROR(IF(VLOOKUP($A59,'Annex 2 Designated EHV charges'!$D:$P,10,FALSE)=0,"",VLOOKUP($A59,'Annex 2 Designated EHV charges'!$D:$P,10,FALSE)),"")</f>
        <v/>
      </c>
      <c r="F59" s="207">
        <f>IFERROR(IF(VLOOKUP($A59,'Annex 2 Designated EHV charges'!$D:$P,11,FALSE)=0,"",VLOOKUP($A59,'Annex 2 Designated EHV charges'!$D:$P,11,FALSE)),"")</f>
        <v>1784.7</v>
      </c>
      <c r="G59" s="207">
        <f>IFERROR(IF(VLOOKUP($A59,'Annex 2 Designated EHV charges'!$D:$P,12,FALSE)=0,"",VLOOKUP($A59,'Annex 2 Designated EHV charges'!$D:$P,12,FALSE)),"")</f>
        <v>0.05</v>
      </c>
      <c r="H59" s="207">
        <f>IFERROR(IF(VLOOKUP($A59,'Annex 2 Designated EHV charges'!$D:$P,13,FALSE)=0,"",VLOOKUP($A59,'Annex 2 Designated EHV charges'!$D:$P,13,FALSE)),"")</f>
        <v>0.05</v>
      </c>
    </row>
    <row r="60" spans="1:8" ht="12.75" customHeight="1" x14ac:dyDescent="0.2">
      <c r="A60" s="95" t="str" cm="1">
        <f t="array" ref="A60">IFERROR(INDEX('Annex 2 Designated EHV charges'!$D$10:$D$200, MATCH(0, IF(ISBLANK('Annex 2 Designated EHV charges'!$D$10:$D$200),1, COUNTIF(A$4:$A59, 'Annex 2 Designated EHV charges'!$D$10:$D$200)), 0)),"")</f>
        <v>SELLSF</v>
      </c>
      <c r="B60" s="94">
        <f>IF($A60="","",VLOOKUP($A60,'Annex 2 Designated EHV charges'!$D:$O,2,0))</f>
        <v>720</v>
      </c>
      <c r="C60" s="95">
        <f>IF($A60="","",VLOOKUP($A60,'Annex 2 Designated EHV charges'!$D:$O,3,0))</f>
        <v>1900091360969</v>
      </c>
      <c r="D60" s="94" t="str">
        <f>IF($A60="","",VLOOKUP($A60,'Annex 2 Designated EHV charges'!$D:$O,4,0))</f>
        <v>SELLSF</v>
      </c>
      <c r="E60" s="96" t="str">
        <f>IFERROR(IF(VLOOKUP($A60,'Annex 2 Designated EHV charges'!$D:$P,10,FALSE)=0,"",VLOOKUP($A60,'Annex 2 Designated EHV charges'!$D:$P,10,FALSE)),"")</f>
        <v/>
      </c>
      <c r="F60" s="207">
        <f>IFERROR(IF(VLOOKUP($A60,'Annex 2 Designated EHV charges'!$D:$P,11,FALSE)=0,"",VLOOKUP($A60,'Annex 2 Designated EHV charges'!$D:$P,11,FALSE)),"")</f>
        <v>1037.24</v>
      </c>
      <c r="G60" s="207">
        <f>IFERROR(IF(VLOOKUP($A60,'Annex 2 Designated EHV charges'!$D:$P,12,FALSE)=0,"",VLOOKUP($A60,'Annex 2 Designated EHV charges'!$D:$P,12,FALSE)),"")</f>
        <v>0.05</v>
      </c>
      <c r="H60" s="207">
        <f>IFERROR(IF(VLOOKUP($A60,'Annex 2 Designated EHV charges'!$D:$P,13,FALSE)=0,"",VLOOKUP($A60,'Annex 2 Designated EHV charges'!$D:$P,13,FALSE)),"")</f>
        <v>0.05</v>
      </c>
    </row>
    <row r="61" spans="1:8" ht="12.75" customHeight="1" x14ac:dyDescent="0.2">
      <c r="A61" s="95" t="str" cm="1">
        <f t="array" ref="A61">IFERROR(INDEX('Annex 2 Designated EHV charges'!$D$10:$D$200, MATCH(0, IF(ISBLANK('Annex 2 Designated EHV charges'!$D$10:$D$200),1, COUNTIF(A$4:$A60, 'Annex 2 Designated EHV charges'!$D$10:$D$200)), 0)),"")</f>
        <v>SEVIND</v>
      </c>
      <c r="B61" s="94">
        <f>IF($A61="","",VLOOKUP($A61,'Annex 2 Designated EHV charges'!$D:$O,2,0))</f>
        <v>0</v>
      </c>
      <c r="C61" s="95" t="str">
        <f>IF($A61="","",VLOOKUP($A61,'Annex 2 Designated EHV charges'!$D:$O,3,0))</f>
        <v>MSID: 7160</v>
      </c>
      <c r="D61" s="94" t="str">
        <f>IF($A61="","",VLOOKUP($A61,'Annex 2 Designated EHV charges'!$D:$O,4,0))</f>
        <v>SEVIND</v>
      </c>
      <c r="E61" s="96">
        <f>IFERROR(IF(VLOOKUP($A61,'Annex 2 Designated EHV charges'!$D:$P,10,FALSE)=0,"",VLOOKUP($A61,'Annex 2 Designated EHV charges'!$D:$P,10,FALSE)),"")</f>
        <v>-5.0190000000000001</v>
      </c>
      <c r="F61" s="207">
        <f>IFERROR(IF(VLOOKUP($A61,'Annex 2 Designated EHV charges'!$D:$P,11,FALSE)=0,"",VLOOKUP($A61,'Annex 2 Designated EHV charges'!$D:$P,11,FALSE)),"")</f>
        <v>194.45</v>
      </c>
      <c r="G61" s="207">
        <f>IFERROR(IF(VLOOKUP($A61,'Annex 2 Designated EHV charges'!$D:$P,12,FALSE)=0,"",VLOOKUP($A61,'Annex 2 Designated EHV charges'!$D:$P,12,FALSE)),"")</f>
        <v>0.05</v>
      </c>
      <c r="H61" s="207">
        <f>IFERROR(IF(VLOOKUP($A61,'Annex 2 Designated EHV charges'!$D:$P,13,FALSE)=0,"",VLOOKUP($A61,'Annex 2 Designated EHV charges'!$D:$P,13,FALSE)),"")</f>
        <v>0.05</v>
      </c>
    </row>
    <row r="62" spans="1:8" ht="12.75" customHeight="1" x14ac:dyDescent="0.2">
      <c r="A62" s="95" t="str" cm="1">
        <f t="array" ref="A62">IFERROR(INDEX('Annex 2 Designated EHV charges'!$D$10:$D$200, MATCH(0, IF(ISBLANK('Annex 2 Designated EHV charges'!$D$10:$D$200),1, COUNTIF(A$4:$A61, 'Annex 2 Designated EHV charges'!$D$10:$D$200)), 0)),"")</f>
        <v>SHEPHM</v>
      </c>
      <c r="B62" s="94">
        <f>IF($A62="","",VLOOKUP($A62,'Annex 2 Designated EHV charges'!$D:$O,2,0))</f>
        <v>718</v>
      </c>
      <c r="C62" s="95">
        <f>IF($A62="","",VLOOKUP($A62,'Annex 2 Designated EHV charges'!$D:$O,3,0))</f>
        <v>1900091420137</v>
      </c>
      <c r="D62" s="94" t="str">
        <f>IF($A62="","",VLOOKUP($A62,'Annex 2 Designated EHV charges'!$D:$O,4,0))</f>
        <v>SHEPHM</v>
      </c>
      <c r="E62" s="96" t="str">
        <f>IFERROR(IF(VLOOKUP($A62,'Annex 2 Designated EHV charges'!$D:$P,10,FALSE)=0,"",VLOOKUP($A62,'Annex 2 Designated EHV charges'!$D:$P,10,FALSE)),"")</f>
        <v/>
      </c>
      <c r="F62" s="207">
        <f>IFERROR(IF(VLOOKUP($A62,'Annex 2 Designated EHV charges'!$D:$P,11,FALSE)=0,"",VLOOKUP($A62,'Annex 2 Designated EHV charges'!$D:$P,11,FALSE)),"")</f>
        <v>2577.21</v>
      </c>
      <c r="G62" s="207">
        <f>IFERROR(IF(VLOOKUP($A62,'Annex 2 Designated EHV charges'!$D:$P,12,FALSE)=0,"",VLOOKUP($A62,'Annex 2 Designated EHV charges'!$D:$P,12,FALSE)),"")</f>
        <v>0.05</v>
      </c>
      <c r="H62" s="207">
        <f>IFERROR(IF(VLOOKUP($A62,'Annex 2 Designated EHV charges'!$D:$P,13,FALSE)=0,"",VLOOKUP($A62,'Annex 2 Designated EHV charges'!$D:$P,13,FALSE)),"")</f>
        <v>0.05</v>
      </c>
    </row>
    <row r="63" spans="1:8" ht="12.75" customHeight="1" x14ac:dyDescent="0.2">
      <c r="A63" s="95" t="str" cm="1">
        <f t="array" ref="A63">IFERROR(INDEX('Annex 2 Designated EHV charges'!$D$10:$D$200, MATCH(0, IF(ISBLANK('Annex 2 Designated EHV charges'!$D$10:$D$200),1, COUNTIF(A$4:$A62, 'Annex 2 Designated EHV charges'!$D$10:$D$200)), 0)),"")</f>
        <v>SHORHM</v>
      </c>
      <c r="B63" s="94">
        <f>IF($A63="","",VLOOKUP($A63,'Annex 2 Designated EHV charges'!$D:$O,2,0))</f>
        <v>0</v>
      </c>
      <c r="C63" s="95" t="str">
        <f>IF($A63="","",VLOOKUP($A63,'Annex 2 Designated EHV charges'!$D:$O,3,0))</f>
        <v>MSID: 7104</v>
      </c>
      <c r="D63" s="94" t="str">
        <f>IF($A63="","",VLOOKUP($A63,'Annex 2 Designated EHV charges'!$D:$O,4,0))</f>
        <v>SHORHM</v>
      </c>
      <c r="E63" s="96">
        <f>IFERROR(IF(VLOOKUP($A63,'Annex 2 Designated EHV charges'!$D:$P,10,FALSE)=0,"",VLOOKUP($A63,'Annex 2 Designated EHV charges'!$D:$P,10,FALSE)),"")</f>
        <v>-0.84099999999999997</v>
      </c>
      <c r="F63" s="207">
        <f>IFERROR(IF(VLOOKUP($A63,'Annex 2 Designated EHV charges'!$D:$P,11,FALSE)=0,"",VLOOKUP($A63,'Annex 2 Designated EHV charges'!$D:$P,11,FALSE)),"")</f>
        <v>14231.14</v>
      </c>
      <c r="G63" s="207">
        <f>IFERROR(IF(VLOOKUP($A63,'Annex 2 Designated EHV charges'!$D:$P,12,FALSE)=0,"",VLOOKUP($A63,'Annex 2 Designated EHV charges'!$D:$P,12,FALSE)),"")</f>
        <v>0.05</v>
      </c>
      <c r="H63" s="207">
        <f>IFERROR(IF(VLOOKUP($A63,'Annex 2 Designated EHV charges'!$D:$P,13,FALSE)=0,"",VLOOKUP($A63,'Annex 2 Designated EHV charges'!$D:$P,13,FALSE)),"")</f>
        <v>0.05</v>
      </c>
    </row>
    <row r="64" spans="1:8" ht="12.75" customHeight="1" x14ac:dyDescent="0.2">
      <c r="A64" s="95" t="str" cm="1">
        <f t="array" ref="A64">IFERROR(INDEX('Annex 2 Designated EHV charges'!$D$10:$D$200, MATCH(0, IF(ISBLANK('Annex 2 Designated EHV charges'!$D$10:$D$200),1, COUNTIF(A$4:$A63, 'Annex 2 Designated EHV charges'!$D$10:$D$200)), 0)),"")</f>
        <v>SOLEES</v>
      </c>
      <c r="B64" s="94">
        <f>IF($A64="","",VLOOKUP($A64,'Annex 2 Designated EHV charges'!$D:$O,2,0))</f>
        <v>755</v>
      </c>
      <c r="C64" s="95" t="str">
        <f>IF($A64="","",VLOOKUP($A64,'Annex 2 Designated EHV charges'!$D:$O,3,0))</f>
        <v>1900091121266;1900091121284</v>
      </c>
      <c r="D64" s="94" t="str">
        <f>IF($A64="","",VLOOKUP($A64,'Annex 2 Designated EHV charges'!$D:$O,4,0))</f>
        <v>SOLEES</v>
      </c>
      <c r="E64" s="96" t="str">
        <f>IFERROR(IF(VLOOKUP($A64,'Annex 2 Designated EHV charges'!$D:$P,10,FALSE)=0,"",VLOOKUP($A64,'Annex 2 Designated EHV charges'!$D:$P,10,FALSE)),"")</f>
        <v/>
      </c>
      <c r="F64" s="207">
        <f>IFERROR(IF(VLOOKUP($A64,'Annex 2 Designated EHV charges'!$D:$P,11,FALSE)=0,"",VLOOKUP($A64,'Annex 2 Designated EHV charges'!$D:$P,11,FALSE)),"")</f>
        <v>2311.9699999999998</v>
      </c>
      <c r="G64" s="207">
        <f>IFERROR(IF(VLOOKUP($A64,'Annex 2 Designated EHV charges'!$D:$P,12,FALSE)=0,"",VLOOKUP($A64,'Annex 2 Designated EHV charges'!$D:$P,12,FALSE)),"")</f>
        <v>0.05</v>
      </c>
      <c r="H64" s="207">
        <f>IFERROR(IF(VLOOKUP($A64,'Annex 2 Designated EHV charges'!$D:$P,13,FALSE)=0,"",VLOOKUP($A64,'Annex 2 Designated EHV charges'!$D:$P,13,FALSE)),"")</f>
        <v>0.05</v>
      </c>
    </row>
    <row r="65" spans="1:8" ht="12.75" customHeight="1" x14ac:dyDescent="0.2">
      <c r="A65" s="95" t="str" cm="1">
        <f t="array" ref="A65">IFERROR(INDEX('Annex 2 Designated EHV charges'!$D$10:$D$200, MATCH(0, IF(ISBLANK('Annex 2 Designated EHV charges'!$D$10:$D$200),1, COUNTIF(A$4:$A64, 'Annex 2 Designated EHV charges'!$D$10:$D$200)), 0)),"")</f>
        <v>STAREN</v>
      </c>
      <c r="B65" s="94">
        <f>IF($A65="","",VLOOKUP($A65,'Annex 2 Designated EHV charges'!$D:$O,2,0))</f>
        <v>729</v>
      </c>
      <c r="C65" s="95">
        <f>IF($A65="","",VLOOKUP($A65,'Annex 2 Designated EHV charges'!$D:$O,3,0))</f>
        <v>1900060830226</v>
      </c>
      <c r="D65" s="94" t="str">
        <f>IF($A65="","",VLOOKUP($A65,'Annex 2 Designated EHV charges'!$D:$O,4,0))</f>
        <v>STAREN</v>
      </c>
      <c r="E65" s="96" t="str">
        <f>IFERROR(IF(VLOOKUP($A65,'Annex 2 Designated EHV charges'!$D:$P,10,FALSE)=0,"",VLOOKUP($A65,'Annex 2 Designated EHV charges'!$D:$P,10,FALSE)),"")</f>
        <v/>
      </c>
      <c r="F65" s="207" t="str">
        <f>IFERROR(IF(VLOOKUP($A65,'Annex 2 Designated EHV charges'!$D:$P,11,FALSE)=0,"",VLOOKUP($A65,'Annex 2 Designated EHV charges'!$D:$P,11,FALSE)),"")</f>
        <v/>
      </c>
      <c r="G65" s="207" t="str">
        <f>IFERROR(IF(VLOOKUP($A65,'Annex 2 Designated EHV charges'!$D:$P,12,FALSE)=0,"",VLOOKUP($A65,'Annex 2 Designated EHV charges'!$D:$P,12,FALSE)),"")</f>
        <v/>
      </c>
      <c r="H65" s="207" t="str">
        <f>IFERROR(IF(VLOOKUP($A65,'Annex 2 Designated EHV charges'!$D:$P,13,FALSE)=0,"",VLOOKUP($A65,'Annex 2 Designated EHV charges'!$D:$P,13,FALSE)),"")</f>
        <v/>
      </c>
    </row>
    <row r="66" spans="1:8" ht="12.75" customHeight="1" x14ac:dyDescent="0.2">
      <c r="A66" s="95" t="str" cm="1">
        <f t="array" ref="A66">IFERROR(INDEX('Annex 2 Designated EHV charges'!$D$10:$D$200, MATCH(0, IF(ISBLANK('Annex 2 Designated EHV charges'!$D$10:$D$200),1, COUNTIF(A$4:$A65, 'Annex 2 Designated EHV charges'!$D$10:$D$200)), 0)),"")</f>
        <v>SYCAMR</v>
      </c>
      <c r="B66" s="94">
        <f>IF($A66="","",VLOOKUP($A66,'Annex 2 Designated EHV charges'!$D:$O,2,0))</f>
        <v>737</v>
      </c>
      <c r="C66" s="95">
        <f>IF($A66="","",VLOOKUP($A66,'Annex 2 Designated EHV charges'!$D:$O,3,0))</f>
        <v>1900091090101</v>
      </c>
      <c r="D66" s="94" t="str">
        <f>IF($A66="","",VLOOKUP($A66,'Annex 2 Designated EHV charges'!$D:$O,4,0))</f>
        <v>SYCAMR</v>
      </c>
      <c r="E66" s="96" t="str">
        <f>IFERROR(IF(VLOOKUP($A66,'Annex 2 Designated EHV charges'!$D:$P,10,FALSE)=0,"",VLOOKUP($A66,'Annex 2 Designated EHV charges'!$D:$P,10,FALSE)),"")</f>
        <v/>
      </c>
      <c r="F66" s="207">
        <f>IFERROR(IF(VLOOKUP($A66,'Annex 2 Designated EHV charges'!$D:$P,11,FALSE)=0,"",VLOOKUP($A66,'Annex 2 Designated EHV charges'!$D:$P,11,FALSE)),"")</f>
        <v>3193.48</v>
      </c>
      <c r="G66" s="207">
        <f>IFERROR(IF(VLOOKUP($A66,'Annex 2 Designated EHV charges'!$D:$P,12,FALSE)=0,"",VLOOKUP($A66,'Annex 2 Designated EHV charges'!$D:$P,12,FALSE)),"")</f>
        <v>0.05</v>
      </c>
      <c r="H66" s="207">
        <f>IFERROR(IF(VLOOKUP($A66,'Annex 2 Designated EHV charges'!$D:$P,13,FALSE)=0,"",VLOOKUP($A66,'Annex 2 Designated EHV charges'!$D:$P,13,FALSE)),"")</f>
        <v>0.05</v>
      </c>
    </row>
    <row r="67" spans="1:8" ht="12.75" customHeight="1" x14ac:dyDescent="0.2">
      <c r="A67" s="95" t="str" cm="1">
        <f t="array" ref="A67">IFERROR(INDEX('Annex 2 Designated EHV charges'!$D$10:$D$200, MATCH(0, IF(ISBLANK('Annex 2 Designated EHV charges'!$D$10:$D$200),1, COUNTIF(A$4:$A66, 'Annex 2 Designated EHV charges'!$D$10:$D$200)), 0)),"")</f>
        <v>THAER1</v>
      </c>
      <c r="B67" s="94">
        <f>IF($A67="","",VLOOKUP($A67,'Annex 2 Designated EHV charges'!$D:$O,2,0))</f>
        <v>733</v>
      </c>
      <c r="C67" s="95">
        <f>IF($A67="","",VLOOKUP($A67,'Annex 2 Designated EHV charges'!$D:$O,3,0))</f>
        <v>1900090417160</v>
      </c>
      <c r="D67" s="94" t="str">
        <f>IF($A67="","",VLOOKUP($A67,'Annex 2 Designated EHV charges'!$D:$O,4,0))</f>
        <v>THAER1</v>
      </c>
      <c r="E67" s="96">
        <f>IFERROR(IF(VLOOKUP($A67,'Annex 2 Designated EHV charges'!$D:$P,10,FALSE)=0,"",VLOOKUP($A67,'Annex 2 Designated EHV charges'!$D:$P,10,FALSE)),"")</f>
        <v>-1.256</v>
      </c>
      <c r="F67" s="207">
        <f>IFERROR(IF(VLOOKUP($A67,'Annex 2 Designated EHV charges'!$D:$P,11,FALSE)=0,"",VLOOKUP($A67,'Annex 2 Designated EHV charges'!$D:$P,11,FALSE)),"")</f>
        <v>2647.67</v>
      </c>
      <c r="G67" s="207">
        <f>IFERROR(IF(VLOOKUP($A67,'Annex 2 Designated EHV charges'!$D:$P,12,FALSE)=0,"",VLOOKUP($A67,'Annex 2 Designated EHV charges'!$D:$P,12,FALSE)),"")</f>
        <v>0.05</v>
      </c>
      <c r="H67" s="207">
        <f>IFERROR(IF(VLOOKUP($A67,'Annex 2 Designated EHV charges'!$D:$P,13,FALSE)=0,"",VLOOKUP($A67,'Annex 2 Designated EHV charges'!$D:$P,13,FALSE)),"")</f>
        <v>0.05</v>
      </c>
    </row>
    <row r="68" spans="1:8" ht="12.75" customHeight="1" x14ac:dyDescent="0.2">
      <c r="A68" s="95" t="str" cm="1">
        <f t="array" ref="A68">IFERROR(INDEX('Annex 2 Designated EHV charges'!$D$10:$D$200, MATCH(0, IF(ISBLANK('Annex 2 Designated EHV charges'!$D$10:$D$200),1, COUNTIF(A$4:$A67, 'Annex 2 Designated EHV charges'!$D$10:$D$200)), 0)),"")</f>
        <v>THAER2</v>
      </c>
      <c r="B68" s="94">
        <f>IF($A68="","",VLOOKUP($A68,'Annex 2 Designated EHV charges'!$D:$O,2,0))</f>
        <v>733</v>
      </c>
      <c r="C68" s="95">
        <f>IF($A68="","",VLOOKUP($A68,'Annex 2 Designated EHV charges'!$D:$O,3,0))</f>
        <v>1900090417189</v>
      </c>
      <c r="D68" s="94" t="str">
        <f>IF($A68="","",VLOOKUP($A68,'Annex 2 Designated EHV charges'!$D:$O,4,0))</f>
        <v>THAER2</v>
      </c>
      <c r="E68" s="96">
        <f>IFERROR(IF(VLOOKUP($A68,'Annex 2 Designated EHV charges'!$D:$P,10,FALSE)=0,"",VLOOKUP($A68,'Annex 2 Designated EHV charges'!$D:$P,10,FALSE)),"")</f>
        <v>-1.256</v>
      </c>
      <c r="F68" s="207">
        <f>IFERROR(IF(VLOOKUP($A68,'Annex 2 Designated EHV charges'!$D:$P,11,FALSE)=0,"",VLOOKUP($A68,'Annex 2 Designated EHV charges'!$D:$P,11,FALSE)),"")</f>
        <v>2647.67</v>
      </c>
      <c r="G68" s="207">
        <f>IFERROR(IF(VLOOKUP($A68,'Annex 2 Designated EHV charges'!$D:$P,12,FALSE)=0,"",VLOOKUP($A68,'Annex 2 Designated EHV charges'!$D:$P,12,FALSE)),"")</f>
        <v>0.05</v>
      </c>
      <c r="H68" s="207">
        <f>IFERROR(IF(VLOOKUP($A68,'Annex 2 Designated EHV charges'!$D:$P,13,FALSE)=0,"",VLOOKUP($A68,'Annex 2 Designated EHV charges'!$D:$P,13,FALSE)),"")</f>
        <v>0.05</v>
      </c>
    </row>
    <row r="69" spans="1:8" ht="12.75" customHeight="1" x14ac:dyDescent="0.2">
      <c r="A69" s="95" t="str" cm="1">
        <f t="array" ref="A69">IFERROR(INDEX('Annex 2 Designated EHV charges'!$D$10:$D$200, MATCH(0, IF(ISBLANK('Annex 2 Designated EHV charges'!$D$10:$D$200),1, COUNTIF(A$4:$A68, 'Annex 2 Designated EHV charges'!$D$10:$D$200)), 0)),"")</f>
        <v>THAER3</v>
      </c>
      <c r="B69" s="94">
        <f>IF($A69="","",VLOOKUP($A69,'Annex 2 Designated EHV charges'!$D:$O,2,0))</f>
        <v>733</v>
      </c>
      <c r="C69" s="95">
        <f>IF($A69="","",VLOOKUP($A69,'Annex 2 Designated EHV charges'!$D:$O,3,0))</f>
        <v>1900090417212</v>
      </c>
      <c r="D69" s="94" t="str">
        <f>IF($A69="","",VLOOKUP($A69,'Annex 2 Designated EHV charges'!$D:$O,4,0))</f>
        <v>THAER3</v>
      </c>
      <c r="E69" s="96">
        <f>IFERROR(IF(VLOOKUP($A69,'Annex 2 Designated EHV charges'!$D:$P,10,FALSE)=0,"",VLOOKUP($A69,'Annex 2 Designated EHV charges'!$D:$P,10,FALSE)),"")</f>
        <v>-1.256</v>
      </c>
      <c r="F69" s="207">
        <f>IFERROR(IF(VLOOKUP($A69,'Annex 2 Designated EHV charges'!$D:$P,11,FALSE)=0,"",VLOOKUP($A69,'Annex 2 Designated EHV charges'!$D:$P,11,FALSE)),"")</f>
        <v>3656.81</v>
      </c>
      <c r="G69" s="207">
        <f>IFERROR(IF(VLOOKUP($A69,'Annex 2 Designated EHV charges'!$D:$P,12,FALSE)=0,"",VLOOKUP($A69,'Annex 2 Designated EHV charges'!$D:$P,12,FALSE)),"")</f>
        <v>0.05</v>
      </c>
      <c r="H69" s="207">
        <f>IFERROR(IF(VLOOKUP($A69,'Annex 2 Designated EHV charges'!$D:$P,13,FALSE)=0,"",VLOOKUP($A69,'Annex 2 Designated EHV charges'!$D:$P,13,FALSE)),"")</f>
        <v>0.05</v>
      </c>
    </row>
    <row r="70" spans="1:8" ht="12.75" customHeight="1" x14ac:dyDescent="0.2">
      <c r="A70" s="95" t="str" cm="1">
        <f t="array" ref="A70">IFERROR(INDEX('Annex 2 Designated EHV charges'!$D$10:$D$200, MATCH(0, IF(ISBLANK('Annex 2 Designated EHV charges'!$D$10:$D$200),1, COUNTIF(A$4:$A69, 'Annex 2 Designated EHV charges'!$D$10:$D$200)), 0)),"")</f>
        <v>THAER4</v>
      </c>
      <c r="B70" s="94">
        <f>IF($A70="","",VLOOKUP($A70,'Annex 2 Designated EHV charges'!$D:$O,2,0))</f>
        <v>733</v>
      </c>
      <c r="C70" s="95">
        <f>IF($A70="","",VLOOKUP($A70,'Annex 2 Designated EHV charges'!$D:$O,3,0))</f>
        <v>1900090417230</v>
      </c>
      <c r="D70" s="94" t="str">
        <f>IF($A70="","",VLOOKUP($A70,'Annex 2 Designated EHV charges'!$D:$O,4,0))</f>
        <v>THAER4</v>
      </c>
      <c r="E70" s="96">
        <f>IFERROR(IF(VLOOKUP($A70,'Annex 2 Designated EHV charges'!$D:$P,10,FALSE)=0,"",VLOOKUP($A70,'Annex 2 Designated EHV charges'!$D:$P,10,FALSE)),"")</f>
        <v>-1.256</v>
      </c>
      <c r="F70" s="207">
        <f>IFERROR(IF(VLOOKUP($A70,'Annex 2 Designated EHV charges'!$D:$P,11,FALSE)=0,"",VLOOKUP($A70,'Annex 2 Designated EHV charges'!$D:$P,11,FALSE)),"")</f>
        <v>485.21</v>
      </c>
      <c r="G70" s="207">
        <f>IFERROR(IF(VLOOKUP($A70,'Annex 2 Designated EHV charges'!$D:$P,12,FALSE)=0,"",VLOOKUP($A70,'Annex 2 Designated EHV charges'!$D:$P,12,FALSE)),"")</f>
        <v>0.05</v>
      </c>
      <c r="H70" s="207">
        <f>IFERROR(IF(VLOOKUP($A70,'Annex 2 Designated EHV charges'!$D:$P,13,FALSE)=0,"",VLOOKUP($A70,'Annex 2 Designated EHV charges'!$D:$P,13,FALSE)),"")</f>
        <v>0.05</v>
      </c>
    </row>
    <row r="71" spans="1:8" ht="12.75" customHeight="1" x14ac:dyDescent="0.2">
      <c r="A71" s="95" t="str" cm="1">
        <f t="array" ref="A71">IFERROR(INDEX('Annex 2 Designated EHV charges'!$D$10:$D$200, MATCH(0, IF(ISBLANK('Annex 2 Designated EHV charges'!$D$10:$D$200),1, COUNTIF(A$4:$A70, 'Annex 2 Designated EHV charges'!$D$10:$D$200)), 0)),"")</f>
        <v>THANET</v>
      </c>
      <c r="B71" s="94">
        <f>IF($A71="","",VLOOKUP($A71,'Annex 2 Designated EHV charges'!$D:$O,2,0))</f>
        <v>0</v>
      </c>
      <c r="C71" s="95" t="str">
        <f>IF($A71="","",VLOOKUP($A71,'Annex 2 Designated EHV charges'!$D:$O,3,0))</f>
        <v>MSID: 7246</v>
      </c>
      <c r="D71" s="94" t="str">
        <f>IF($A71="","",VLOOKUP($A71,'Annex 2 Designated EHV charges'!$D:$O,4,0))</f>
        <v>THANET</v>
      </c>
      <c r="E71" s="96" t="str">
        <f>IFERROR(IF(VLOOKUP($A71,'Annex 2 Designated EHV charges'!$D:$P,10,FALSE)=0,"",VLOOKUP($A71,'Annex 2 Designated EHV charges'!$D:$P,10,FALSE)),"")</f>
        <v/>
      </c>
      <c r="F71" s="207">
        <f>IFERROR(IF(VLOOKUP($A71,'Annex 2 Designated EHV charges'!$D:$P,11,FALSE)=0,"",VLOOKUP($A71,'Annex 2 Designated EHV charges'!$D:$P,11,FALSE)),"")</f>
        <v>2478.23</v>
      </c>
      <c r="G71" s="207">
        <f>IFERROR(IF(VLOOKUP($A71,'Annex 2 Designated EHV charges'!$D:$P,12,FALSE)=0,"",VLOOKUP($A71,'Annex 2 Designated EHV charges'!$D:$P,12,FALSE)),"")</f>
        <v>0.05</v>
      </c>
      <c r="H71" s="207">
        <f>IFERROR(IF(VLOOKUP($A71,'Annex 2 Designated EHV charges'!$D:$P,13,FALSE)=0,"",VLOOKUP($A71,'Annex 2 Designated EHV charges'!$D:$P,13,FALSE)),"")</f>
        <v>0.05</v>
      </c>
    </row>
    <row r="72" spans="1:8" ht="12.75" customHeight="1" x14ac:dyDescent="0.2">
      <c r="A72" s="95" t="str" cm="1">
        <f t="array" ref="A72">IFERROR(INDEX('Annex 2 Designated EHV charges'!$D$10:$D$200, MATCH(0, IF(ISBLANK('Annex 2 Designated EHV charges'!$D$10:$D$200),1, COUNTIF(A$4:$A71, 'Annex 2 Designated EHV charges'!$D$10:$D$200)), 0)),"")</f>
        <v>THORNE</v>
      </c>
      <c r="B72" s="94">
        <f>IF($A72="","",VLOOKUP($A72,'Annex 2 Designated EHV charges'!$D:$O,2,0))</f>
        <v>750</v>
      </c>
      <c r="C72" s="95">
        <f>IF($A72="","",VLOOKUP($A72,'Annex 2 Designated EHV charges'!$D:$O,3,0))</f>
        <v>1900091171373</v>
      </c>
      <c r="D72" s="94" t="str">
        <f>IF($A72="","",VLOOKUP($A72,'Annex 2 Designated EHV charges'!$D:$O,4,0))</f>
        <v>THORNE</v>
      </c>
      <c r="E72" s="96" t="str">
        <f>IFERROR(IF(VLOOKUP($A72,'Annex 2 Designated EHV charges'!$D:$P,10,FALSE)=0,"",VLOOKUP($A72,'Annex 2 Designated EHV charges'!$D:$P,10,FALSE)),"")</f>
        <v/>
      </c>
      <c r="F72" s="207">
        <f>IFERROR(IF(VLOOKUP($A72,'Annex 2 Designated EHV charges'!$D:$P,11,FALSE)=0,"",VLOOKUP($A72,'Annex 2 Designated EHV charges'!$D:$P,11,FALSE)),"")</f>
        <v>3121.32</v>
      </c>
      <c r="G72" s="207">
        <f>IFERROR(IF(VLOOKUP($A72,'Annex 2 Designated EHV charges'!$D:$P,12,FALSE)=0,"",VLOOKUP($A72,'Annex 2 Designated EHV charges'!$D:$P,12,FALSE)),"")</f>
        <v>0.05</v>
      </c>
      <c r="H72" s="207">
        <f>IFERROR(IF(VLOOKUP($A72,'Annex 2 Designated EHV charges'!$D:$P,13,FALSE)=0,"",VLOOKUP($A72,'Annex 2 Designated EHV charges'!$D:$P,13,FALSE)),"")</f>
        <v>0.05</v>
      </c>
    </row>
    <row r="73" spans="1:8" ht="12.75" customHeight="1" x14ac:dyDescent="0.2">
      <c r="A73" s="95" t="str" cm="1">
        <f t="array" ref="A73">IFERROR(INDEX('Annex 2 Designated EHV charges'!$D$10:$D$200, MATCH(0, IF(ISBLANK('Annex 2 Designated EHV charges'!$D$10:$D$200),1, COUNTIF(A$4:$A72, 'Annex 2 Designated EHV charges'!$D$10:$D$200)), 0)),"")</f>
        <v>TONGSF</v>
      </c>
      <c r="B73" s="94">
        <f>IF($A73="","",VLOOKUP($A73,'Annex 2 Designated EHV charges'!$D:$O,2,0))</f>
        <v>711</v>
      </c>
      <c r="C73" s="95">
        <f>IF($A73="","",VLOOKUP($A73,'Annex 2 Designated EHV charges'!$D:$O,3,0))</f>
        <v>1900091363019</v>
      </c>
      <c r="D73" s="94" t="str">
        <f>IF($A73="","",VLOOKUP($A73,'Annex 2 Designated EHV charges'!$D:$O,4,0))</f>
        <v>TONGSF</v>
      </c>
      <c r="E73" s="96" t="str">
        <f>IFERROR(IF(VLOOKUP($A73,'Annex 2 Designated EHV charges'!$D:$P,10,FALSE)=0,"",VLOOKUP($A73,'Annex 2 Designated EHV charges'!$D:$P,10,FALSE)),"")</f>
        <v/>
      </c>
      <c r="F73" s="207">
        <f>IFERROR(IF(VLOOKUP($A73,'Annex 2 Designated EHV charges'!$D:$P,11,FALSE)=0,"",VLOOKUP($A73,'Annex 2 Designated EHV charges'!$D:$P,11,FALSE)),"")</f>
        <v>3563.5</v>
      </c>
      <c r="G73" s="207">
        <f>IFERROR(IF(VLOOKUP($A73,'Annex 2 Designated EHV charges'!$D:$P,12,FALSE)=0,"",VLOOKUP($A73,'Annex 2 Designated EHV charges'!$D:$P,12,FALSE)),"")</f>
        <v>0.05</v>
      </c>
      <c r="H73" s="207">
        <f>IFERROR(IF(VLOOKUP($A73,'Annex 2 Designated EHV charges'!$D:$P,13,FALSE)=0,"",VLOOKUP($A73,'Annex 2 Designated EHV charges'!$D:$P,13,FALSE)),"")</f>
        <v>0.05</v>
      </c>
    </row>
    <row r="74" spans="1:8" ht="12.75" customHeight="1" x14ac:dyDescent="0.2">
      <c r="A74" s="95" t="str" cm="1">
        <f t="array" ref="A74">IFERROR(INDEX('Annex 2 Designated EHV charges'!$D$10:$D$200, MATCH(0, IF(ISBLANK('Annex 2 Designated EHV charges'!$D$10:$D$200),1, COUNTIF(A$4:$A73, 'Annex 2 Designated EHV charges'!$D$10:$D$200)), 0)),"")</f>
        <v>WDLNDS</v>
      </c>
      <c r="B74" s="94">
        <f>IF($A74="","",VLOOKUP($A74,'Annex 2 Designated EHV charges'!$D:$O,2,0))</f>
        <v>702</v>
      </c>
      <c r="C74" s="95">
        <f>IF($A74="","",VLOOKUP($A74,'Annex 2 Designated EHV charges'!$D:$O,3,0))</f>
        <v>1900091207133</v>
      </c>
      <c r="D74" s="94" t="str">
        <f>IF($A74="","",VLOOKUP($A74,'Annex 2 Designated EHV charges'!$D:$O,4,0))</f>
        <v>WDLNDS</v>
      </c>
      <c r="E74" s="96" t="str">
        <f>IFERROR(IF(VLOOKUP($A74,'Annex 2 Designated EHV charges'!$D:$P,10,FALSE)=0,"",VLOOKUP($A74,'Annex 2 Designated EHV charges'!$D:$P,10,FALSE)),"")</f>
        <v/>
      </c>
      <c r="F74" s="207">
        <f>IFERROR(IF(VLOOKUP($A74,'Annex 2 Designated EHV charges'!$D:$P,11,FALSE)=0,"",VLOOKUP($A74,'Annex 2 Designated EHV charges'!$D:$P,11,FALSE)),"")</f>
        <v>4101.5600000000004</v>
      </c>
      <c r="G74" s="207">
        <f>IFERROR(IF(VLOOKUP($A74,'Annex 2 Designated EHV charges'!$D:$P,12,FALSE)=0,"",VLOOKUP($A74,'Annex 2 Designated EHV charges'!$D:$P,12,FALSE)),"")</f>
        <v>0.05</v>
      </c>
      <c r="H74" s="207">
        <f>IFERROR(IF(VLOOKUP($A74,'Annex 2 Designated EHV charges'!$D:$P,13,FALSE)=0,"",VLOOKUP($A74,'Annex 2 Designated EHV charges'!$D:$P,13,FALSE)),"")</f>
        <v>0.05</v>
      </c>
    </row>
    <row r="75" spans="1:8" ht="12.75" customHeight="1" x14ac:dyDescent="0.2">
      <c r="A75" s="95" t="str" cm="1">
        <f t="array" ref="A75">IFERROR(INDEX('Annex 2 Designated EHV charges'!$D$10:$D$200, MATCH(0, IF(ISBLANK('Annex 2 Designated EHV charges'!$D$10:$D$200),1, COUNTIF(A$4:$A74, 'Annex 2 Designated EHV charges'!$D$10:$D$200)), 0)),"")</f>
        <v>WIDHFM</v>
      </c>
      <c r="B75" s="94">
        <f>IF($A75="","",VLOOKUP($A75,'Annex 2 Designated EHV charges'!$D:$O,2,0))</f>
        <v>714</v>
      </c>
      <c r="C75" s="95">
        <f>IF($A75="","",VLOOKUP($A75,'Annex 2 Designated EHV charges'!$D:$O,3,0))</f>
        <v>1900091478509</v>
      </c>
      <c r="D75" s="94" t="str">
        <f>IF($A75="","",VLOOKUP($A75,'Annex 2 Designated EHV charges'!$D:$O,4,0))</f>
        <v>WIDHFM</v>
      </c>
      <c r="E75" s="96" t="str">
        <f>IFERROR(IF(VLOOKUP($A75,'Annex 2 Designated EHV charges'!$D:$P,10,FALSE)=0,"",VLOOKUP($A75,'Annex 2 Designated EHV charges'!$D:$P,10,FALSE)),"")</f>
        <v/>
      </c>
      <c r="F75" s="207">
        <f>IFERROR(IF(VLOOKUP($A75,'Annex 2 Designated EHV charges'!$D:$P,11,FALSE)=0,"",VLOOKUP($A75,'Annex 2 Designated EHV charges'!$D:$P,11,FALSE)),"")</f>
        <v>2073.56</v>
      </c>
      <c r="G75" s="207">
        <f>IFERROR(IF(VLOOKUP($A75,'Annex 2 Designated EHV charges'!$D:$P,12,FALSE)=0,"",VLOOKUP($A75,'Annex 2 Designated EHV charges'!$D:$P,12,FALSE)),"")</f>
        <v>0.05</v>
      </c>
      <c r="H75" s="207">
        <f>IFERROR(IF(VLOOKUP($A75,'Annex 2 Designated EHV charges'!$D:$P,13,FALSE)=0,"",VLOOKUP($A75,'Annex 2 Designated EHV charges'!$D:$P,13,FALSE)),"")</f>
        <v>0.05</v>
      </c>
    </row>
    <row r="76" spans="1:8" ht="12.75" customHeight="1" x14ac:dyDescent="0.2">
      <c r="A76" s="95" t="str" cm="1">
        <f t="array" ref="A76">IFERROR(INDEX('Annex 2 Designated EHV charges'!$D$10:$D$200, MATCH(0, IF(ISBLANK('Annex 2 Designated EHV charges'!$D$10:$D$200),1, COUNTIF(A$4:$A75, 'Annex 2 Designated EHV charges'!$D$10:$D$200)), 0)),"")</f>
        <v>WLBEES</v>
      </c>
      <c r="B76" s="94">
        <f>IF($A76="","",VLOOKUP($A76,'Annex 2 Designated EHV charges'!$D:$O,2,0))</f>
        <v>715</v>
      </c>
      <c r="C76" s="95">
        <f>IF($A76="","",VLOOKUP($A76,'Annex 2 Designated EHV charges'!$D:$O,3,0))</f>
        <v>1900091315229</v>
      </c>
      <c r="D76" s="94" t="str">
        <f>IF($A76="","",VLOOKUP($A76,'Annex 2 Designated EHV charges'!$D:$O,4,0))</f>
        <v>WLBEES</v>
      </c>
      <c r="E76" s="96" t="str">
        <f>IFERROR(IF(VLOOKUP($A76,'Annex 2 Designated EHV charges'!$D:$P,10,FALSE)=0,"",VLOOKUP($A76,'Annex 2 Designated EHV charges'!$D:$P,10,FALSE)),"")</f>
        <v/>
      </c>
      <c r="F76" s="207">
        <f>IFERROR(IF(VLOOKUP($A76,'Annex 2 Designated EHV charges'!$D:$P,11,FALSE)=0,"",VLOOKUP($A76,'Annex 2 Designated EHV charges'!$D:$P,11,FALSE)),"")</f>
        <v>441.39</v>
      </c>
      <c r="G76" s="207">
        <f>IFERROR(IF(VLOOKUP($A76,'Annex 2 Designated EHV charges'!$D:$P,12,FALSE)=0,"",VLOOKUP($A76,'Annex 2 Designated EHV charges'!$D:$P,12,FALSE)),"")</f>
        <v>0.05</v>
      </c>
      <c r="H76" s="207">
        <f>IFERROR(IF(VLOOKUP($A76,'Annex 2 Designated EHV charges'!$D:$P,13,FALSE)=0,"",VLOOKUP($A76,'Annex 2 Designated EHV charges'!$D:$P,13,FALSE)),"")</f>
        <v>0.05</v>
      </c>
    </row>
    <row r="77" spans="1:8" ht="12.75" customHeight="1" x14ac:dyDescent="0.2">
      <c r="A77" s="95" t="str" cm="1">
        <f t="array" ref="A77">IFERROR(INDEX('Annex 2 Designated EHV charges'!$D$10:$D$200, MATCH(0, IF(ISBLANK('Annex 2 Designated EHV charges'!$D$10:$D$200),1, COUNTIF(A$4:$A76, 'Annex 2 Designated EHV charges'!$D$10:$D$200)), 0)),"")</f>
        <v>WRGALL</v>
      </c>
      <c r="B77" s="94">
        <f>IF($A77="","",VLOOKUP($A77,'Annex 2 Designated EHV charges'!$D:$O,2,0))</f>
        <v>731</v>
      </c>
      <c r="C77" s="95" t="str">
        <f>IF($A77="","",VLOOKUP($A77,'Annex 2 Designated EHV charges'!$D:$O,3,0))</f>
        <v>1900070394466;1900070467983</v>
      </c>
      <c r="D77" s="94" t="str">
        <f>IF($A77="","",VLOOKUP($A77,'Annex 2 Designated EHV charges'!$D:$O,4,0))</f>
        <v>WRGALL</v>
      </c>
      <c r="E77" s="96" t="str">
        <f>IFERROR(IF(VLOOKUP($A77,'Annex 2 Designated EHV charges'!$D:$P,10,FALSE)=0,"",VLOOKUP($A77,'Annex 2 Designated EHV charges'!$D:$P,10,FALSE)),"")</f>
        <v/>
      </c>
      <c r="F77" s="207" t="str">
        <f>IFERROR(IF(VLOOKUP($A77,'Annex 2 Designated EHV charges'!$D:$P,11,FALSE)=0,"",VLOOKUP($A77,'Annex 2 Designated EHV charges'!$D:$P,11,FALSE)),"")</f>
        <v/>
      </c>
      <c r="G77" s="207" t="str">
        <f>IFERROR(IF(VLOOKUP($A77,'Annex 2 Designated EHV charges'!$D:$P,12,FALSE)=0,"",VLOOKUP($A77,'Annex 2 Designated EHV charges'!$D:$P,12,FALSE)),"")</f>
        <v/>
      </c>
      <c r="H77" s="207" t="str">
        <f>IFERROR(IF(VLOOKUP($A77,'Annex 2 Designated EHV charges'!$D:$P,13,FALSE)=0,"",VLOOKUP($A77,'Annex 2 Designated EHV charges'!$D:$P,13,FALSE)),"")</f>
        <v/>
      </c>
    </row>
    <row r="78" spans="1:8" ht="12.75" customHeight="1" x14ac:dyDescent="0.2">
      <c r="A78" s="95" t="str" cm="1">
        <f t="array" ref="A78">IFERROR(INDEX('Annex 2 Designated EHV charges'!$D$10:$D$200, MATCH(0, IF(ISBLANK('Annex 2 Designated EHV charges'!$D$10:$D$200),1, COUNTIF(A$4:$A77, 'Annex 2 Designated EHV charges'!$D$10:$D$200)), 0)),"")</f>
        <v>WSTWDX</v>
      </c>
      <c r="B78" s="94">
        <f>IF($A78="","",VLOOKUP($A78,'Annex 2 Designated EHV charges'!$D:$O,2,0))</f>
        <v>740</v>
      </c>
      <c r="C78" s="95">
        <f>IF($A78="","",VLOOKUP($A78,'Annex 2 Designated EHV charges'!$D:$O,3,0))</f>
        <v>1900091086540</v>
      </c>
      <c r="D78" s="94" t="str">
        <f>IF($A78="","",VLOOKUP($A78,'Annex 2 Designated EHV charges'!$D:$O,4,0))</f>
        <v>WSTWDX</v>
      </c>
      <c r="E78" s="96" t="str">
        <f>IFERROR(IF(VLOOKUP($A78,'Annex 2 Designated EHV charges'!$D:$P,10,FALSE)=0,"",VLOOKUP($A78,'Annex 2 Designated EHV charges'!$D:$P,10,FALSE)),"")</f>
        <v/>
      </c>
      <c r="F78" s="207">
        <f>IFERROR(IF(VLOOKUP($A78,'Annex 2 Designated EHV charges'!$D:$P,11,FALSE)=0,"",VLOOKUP($A78,'Annex 2 Designated EHV charges'!$D:$P,11,FALSE)),"")</f>
        <v>1929.2</v>
      </c>
      <c r="G78" s="207">
        <f>IFERROR(IF(VLOOKUP($A78,'Annex 2 Designated EHV charges'!$D:$P,12,FALSE)=0,"",VLOOKUP($A78,'Annex 2 Designated EHV charges'!$D:$P,12,FALSE)),"")</f>
        <v>0.05</v>
      </c>
      <c r="H78" s="207">
        <f>IFERROR(IF(VLOOKUP($A78,'Annex 2 Designated EHV charges'!$D:$P,13,FALSE)=0,"",VLOOKUP($A78,'Annex 2 Designated EHV charges'!$D:$P,13,FALSE)),"")</f>
        <v>0.05</v>
      </c>
    </row>
    <row r="79" spans="1:8" ht="12.75" customHeight="1" x14ac:dyDescent="0.2">
      <c r="A79" s="189" t="str" cm="1">
        <f t="array" ref="A79">IFERROR(INDEX('Annex 2 Designated EHV charges'!$D$10:$D$200, MATCH(0, IF(ISBLANK('Annex 2 Designated EHV charges'!$D$10:$D$200),1, COUNTIF(A$4:$A78, 'Annex 2 Designated EHV charges'!$D$10:$D$200)), 0)),"")</f>
        <v/>
      </c>
      <c r="B79" s="190" t="str">
        <f>IF($A79="","",VLOOKUP($A79,'Annex 2 Designated EHV charges'!$D:$O,2,0))</f>
        <v/>
      </c>
      <c r="C79" s="189" t="str">
        <f>IF($A79="","",VLOOKUP($A79,'Annex 2 Designated EHV charges'!$D:$O,3,0))</f>
        <v/>
      </c>
      <c r="D79" s="190" t="str">
        <f>IF($A79="","",VLOOKUP($A79,'Annex 2 Designated EHV charges'!$D:$O,4,0))</f>
        <v/>
      </c>
      <c r="E79" s="191" t="str">
        <f>IFERROR(IF(VLOOKUP($A79,'Annex 2 Designated EHV charges'!$D:$P,10,FALSE)=0,"",VLOOKUP($A79,'Annex 2 Designated EHV charges'!$D:$P,10,FALSE)),"")</f>
        <v/>
      </c>
      <c r="F79" s="194" t="str">
        <f>IFERROR(IF(VLOOKUP($A79,'Annex 2 Designated EHV charges'!$D:$P,11,FALSE)=0,"",VLOOKUP($A79,'Annex 2 Designated EHV charges'!$D:$P,11,FALSE)),"")</f>
        <v/>
      </c>
      <c r="G79" s="194" t="str">
        <f>IFERROR(IF(VLOOKUP($A79,'Annex 2 Designated EHV charges'!$D:$P,12,FALSE)=0,"",VLOOKUP($A79,'Annex 2 Designated EHV charges'!$D:$P,12,FALSE)),"")</f>
        <v/>
      </c>
      <c r="H79" s="194" t="str">
        <f>IFERROR(IF(VLOOKUP($A79,'Annex 2 Designated EHV charges'!$D:$P,13,FALSE)=0,"",VLOOKUP($A79,'Annex 2 Designated EHV charges'!$D:$P,13,FALSE)),"")</f>
        <v/>
      </c>
    </row>
    <row r="80" spans="1:8" ht="12.75" customHeight="1" x14ac:dyDescent="0.2">
      <c r="A80" s="189" t="str" cm="1">
        <f t="array" ref="A80">IFERROR(INDEX('Annex 2 Designated EHV charges'!$D$10:$D$200, MATCH(0, IF(ISBLANK('Annex 2 Designated EHV charges'!$D$10:$D$200),1, COUNTIF(A$4:$A79, 'Annex 2 Designated EHV charges'!$D$10:$D$200)), 0)),"")</f>
        <v/>
      </c>
      <c r="B80" s="190" t="str">
        <f>IF($A80="","",VLOOKUP($A80,'Annex 2 Designated EHV charges'!$D:$O,2,0))</f>
        <v/>
      </c>
      <c r="C80" s="189" t="str">
        <f>IF($A80="","",VLOOKUP($A80,'Annex 2 Designated EHV charges'!$D:$O,3,0))</f>
        <v/>
      </c>
      <c r="D80" s="190" t="str">
        <f>IF($A80="","",VLOOKUP($A80,'Annex 2 Designated EHV charges'!$D:$O,4,0))</f>
        <v/>
      </c>
      <c r="E80" s="191" t="str">
        <f>IFERROR(IF(VLOOKUP($A80,'Annex 2 Designated EHV charges'!$D:$P,10,FALSE)=0,"",VLOOKUP($A80,'Annex 2 Designated EHV charges'!$D:$P,10,FALSE)),"")</f>
        <v/>
      </c>
      <c r="F80" s="194" t="str">
        <f>IFERROR(IF(VLOOKUP($A80,'Annex 2 Designated EHV charges'!$D:$P,11,FALSE)=0,"",VLOOKUP($A80,'Annex 2 Designated EHV charges'!$D:$P,11,FALSE)),"")</f>
        <v/>
      </c>
      <c r="G80" s="194" t="str">
        <f>IFERROR(IF(VLOOKUP($A80,'Annex 2 Designated EHV charges'!$D:$P,12,FALSE)=0,"",VLOOKUP($A80,'Annex 2 Designated EHV charges'!$D:$P,12,FALSE)),"")</f>
        <v/>
      </c>
      <c r="H80" s="194" t="str">
        <f>IFERROR(IF(VLOOKUP($A80,'Annex 2 Designated EHV charges'!$D:$P,13,FALSE)=0,"",VLOOKUP($A80,'Annex 2 Designated EHV charges'!$D:$P,13,FALSE)),"")</f>
        <v/>
      </c>
    </row>
    <row r="81" spans="1:8" ht="12.75" customHeight="1" x14ac:dyDescent="0.2">
      <c r="A81" s="189" t="str" cm="1">
        <f t="array" ref="A81">IFERROR(INDEX('Annex 2 Designated EHV charges'!$D$10:$D$200, MATCH(0, IF(ISBLANK('Annex 2 Designated EHV charges'!$D$10:$D$200),1, COUNTIF(A$4:$A80, 'Annex 2 Designated EHV charges'!$D$10:$D$200)), 0)),"")</f>
        <v/>
      </c>
      <c r="B81" s="190" t="str">
        <f>IF($A81="","",VLOOKUP($A81,'Annex 2 Designated EHV charges'!$D:$O,2,0))</f>
        <v/>
      </c>
      <c r="C81" s="189" t="str">
        <f>IF($A81="","",VLOOKUP($A81,'Annex 2 Designated EHV charges'!$D:$O,3,0))</f>
        <v/>
      </c>
      <c r="D81" s="190" t="str">
        <f>IF($A81="","",VLOOKUP($A81,'Annex 2 Designated EHV charges'!$D:$O,4,0))</f>
        <v/>
      </c>
      <c r="E81" s="191" t="str">
        <f>IFERROR(IF(VLOOKUP($A81,'Annex 2 Designated EHV charges'!$D:$P,10,FALSE)=0,"",VLOOKUP($A81,'Annex 2 Designated EHV charges'!$D:$P,10,FALSE)),"")</f>
        <v/>
      </c>
      <c r="F81" s="194" t="str">
        <f>IFERROR(IF(VLOOKUP($A81,'Annex 2 Designated EHV charges'!$D:$P,11,FALSE)=0,"",VLOOKUP($A81,'Annex 2 Designated EHV charges'!$D:$P,11,FALSE)),"")</f>
        <v/>
      </c>
      <c r="G81" s="194" t="str">
        <f>IFERROR(IF(VLOOKUP($A81,'Annex 2 Designated EHV charges'!$D:$P,12,FALSE)=0,"",VLOOKUP($A81,'Annex 2 Designated EHV charges'!$D:$P,12,FALSE)),"")</f>
        <v/>
      </c>
      <c r="H81" s="194" t="str">
        <f>IFERROR(IF(VLOOKUP($A81,'Annex 2 Designated EHV charges'!$D:$P,13,FALSE)=0,"",VLOOKUP($A81,'Annex 2 Designated EHV charges'!$D:$P,13,FALSE)),"")</f>
        <v/>
      </c>
    </row>
    <row r="82" spans="1:8" ht="12.75" customHeight="1" x14ac:dyDescent="0.2">
      <c r="A82" s="189" t="str" cm="1">
        <f t="array" ref="A82">IFERROR(INDEX('Annex 2 Designated EHV charges'!$D$10:$D$200, MATCH(0, IF(ISBLANK('Annex 2 Designated EHV charges'!$D$10:$D$200),1, COUNTIF(A$4:$A81, 'Annex 2 Designated EHV charges'!$D$10:$D$200)), 0)),"")</f>
        <v/>
      </c>
      <c r="B82" s="190" t="str">
        <f>IF($A82="","",VLOOKUP($A82,'Annex 2 Designated EHV charges'!$D:$O,2,0))</f>
        <v/>
      </c>
      <c r="C82" s="189" t="str">
        <f>IF($A82="","",VLOOKUP($A82,'Annex 2 Designated EHV charges'!$D:$O,3,0))</f>
        <v/>
      </c>
      <c r="D82" s="190" t="str">
        <f>IF($A82="","",VLOOKUP($A82,'Annex 2 Designated EHV charges'!$D:$O,4,0))</f>
        <v/>
      </c>
      <c r="E82" s="191" t="str">
        <f>IFERROR(IF(VLOOKUP($A82,'Annex 2 Designated EHV charges'!$D:$P,10,FALSE)=0,"",VLOOKUP($A82,'Annex 2 Designated EHV charges'!$D:$P,10,FALSE)),"")</f>
        <v/>
      </c>
      <c r="F82" s="194" t="str">
        <f>IFERROR(IF(VLOOKUP($A82,'Annex 2 Designated EHV charges'!$D:$P,11,FALSE)=0,"",VLOOKUP($A82,'Annex 2 Designated EHV charges'!$D:$P,11,FALSE)),"")</f>
        <v/>
      </c>
      <c r="G82" s="194" t="str">
        <f>IFERROR(IF(VLOOKUP($A82,'Annex 2 Designated EHV charges'!$D:$P,12,FALSE)=0,"",VLOOKUP($A82,'Annex 2 Designated EHV charges'!$D:$P,12,FALSE)),"")</f>
        <v/>
      </c>
      <c r="H82" s="194" t="str">
        <f>IFERROR(IF(VLOOKUP($A82,'Annex 2 Designated EHV charges'!$D:$P,13,FALSE)=0,"",VLOOKUP($A82,'Annex 2 Designated EHV charges'!$D:$P,13,FALSE)),"")</f>
        <v/>
      </c>
    </row>
    <row r="83" spans="1:8" ht="12.75" customHeight="1" x14ac:dyDescent="0.2">
      <c r="A83" s="189" t="str" cm="1">
        <f t="array" ref="A83">IFERROR(INDEX('Annex 2 Designated EHV charges'!$D$10:$D$200, MATCH(0, IF(ISBLANK('Annex 2 Designated EHV charges'!$D$10:$D$200),1, COUNTIF(A$4:$A82, 'Annex 2 Designated EHV charges'!$D$10:$D$200)), 0)),"")</f>
        <v/>
      </c>
      <c r="B83" s="190" t="str">
        <f>IF($A83="","",VLOOKUP($A83,'Annex 2 Designated EHV charges'!$D:$O,2,0))</f>
        <v/>
      </c>
      <c r="C83" s="189" t="str">
        <f>IF($A83="","",VLOOKUP($A83,'Annex 2 Designated EHV charges'!$D:$O,3,0))</f>
        <v/>
      </c>
      <c r="D83" s="190" t="str">
        <f>IF($A83="","",VLOOKUP($A83,'Annex 2 Designated EHV charges'!$D:$O,4,0))</f>
        <v/>
      </c>
      <c r="E83" s="191" t="str">
        <f>IFERROR(IF(VLOOKUP($A83,'Annex 2 Designated EHV charges'!$D:$P,10,FALSE)=0,"",VLOOKUP($A83,'Annex 2 Designated EHV charges'!$D:$P,10,FALSE)),"")</f>
        <v/>
      </c>
      <c r="F83" s="194" t="str">
        <f>IFERROR(IF(VLOOKUP($A83,'Annex 2 Designated EHV charges'!$D:$P,11,FALSE)=0,"",VLOOKUP($A83,'Annex 2 Designated EHV charges'!$D:$P,11,FALSE)),"")</f>
        <v/>
      </c>
      <c r="G83" s="194" t="str">
        <f>IFERROR(IF(VLOOKUP($A83,'Annex 2 Designated EHV charges'!$D:$P,12,FALSE)=0,"",VLOOKUP($A83,'Annex 2 Designated EHV charges'!$D:$P,12,FALSE)),"")</f>
        <v/>
      </c>
      <c r="H83" s="194" t="str">
        <f>IFERROR(IF(VLOOKUP($A83,'Annex 2 Designated EHV charges'!$D:$P,13,FALSE)=0,"",VLOOKUP($A83,'Annex 2 Designated EHV charges'!$D:$P,13,FALSE)),"")</f>
        <v/>
      </c>
    </row>
    <row r="84" spans="1:8" ht="12.75" customHeight="1" x14ac:dyDescent="0.2">
      <c r="A84" s="189" t="str" cm="1">
        <f t="array" ref="A84">IFERROR(INDEX('Annex 2 Designated EHV charges'!$D$10:$D$200, MATCH(0, IF(ISBLANK('Annex 2 Designated EHV charges'!$D$10:$D$200),1, COUNTIF(A$4:$A83, 'Annex 2 Designated EHV charges'!$D$10:$D$200)), 0)),"")</f>
        <v/>
      </c>
      <c r="B84" s="190" t="str">
        <f>IF($A84="","",VLOOKUP($A84,'Annex 2 Designated EHV charges'!$D:$O,2,0))</f>
        <v/>
      </c>
      <c r="C84" s="189" t="str">
        <f>IF($A84="","",VLOOKUP($A84,'Annex 2 Designated EHV charges'!$D:$O,3,0))</f>
        <v/>
      </c>
      <c r="D84" s="190" t="str">
        <f>IF($A84="","",VLOOKUP($A84,'Annex 2 Designated EHV charges'!$D:$O,4,0))</f>
        <v/>
      </c>
      <c r="E84" s="191" t="str">
        <f>IFERROR(IF(VLOOKUP($A84,'Annex 2 Designated EHV charges'!$D:$P,10,FALSE)=0,"",VLOOKUP($A84,'Annex 2 Designated EHV charges'!$D:$P,10,FALSE)),"")</f>
        <v/>
      </c>
      <c r="F84" s="194" t="str">
        <f>IFERROR(IF(VLOOKUP($A84,'Annex 2 Designated EHV charges'!$D:$P,11,FALSE)=0,"",VLOOKUP($A84,'Annex 2 Designated EHV charges'!$D:$P,11,FALSE)),"")</f>
        <v/>
      </c>
      <c r="G84" s="194" t="str">
        <f>IFERROR(IF(VLOOKUP($A84,'Annex 2 Designated EHV charges'!$D:$P,12,FALSE)=0,"",VLOOKUP($A84,'Annex 2 Designated EHV charges'!$D:$P,12,FALSE)),"")</f>
        <v/>
      </c>
      <c r="H84" s="194" t="str">
        <f>IFERROR(IF(VLOOKUP($A84,'Annex 2 Designated EHV charges'!$D:$P,13,FALSE)=0,"",VLOOKUP($A84,'Annex 2 Designated EHV charges'!$D:$P,13,FALSE)),"")</f>
        <v/>
      </c>
    </row>
    <row r="85" spans="1:8" ht="12.75" customHeight="1" x14ac:dyDescent="0.2">
      <c r="A85" s="189" t="str" cm="1">
        <f t="array" ref="A85">IFERROR(INDEX('Annex 2 Designated EHV charges'!$D$10:$D$200, MATCH(0, IF(ISBLANK('Annex 2 Designated EHV charges'!$D$10:$D$200),1, COUNTIF(A$4:$A84, 'Annex 2 Designated EHV charges'!$D$10:$D$200)), 0)),"")</f>
        <v/>
      </c>
      <c r="B85" s="190" t="str">
        <f>IF($A85="","",VLOOKUP($A85,'Annex 2 Designated EHV charges'!$D:$O,2,0))</f>
        <v/>
      </c>
      <c r="C85" s="189" t="str">
        <f>IF($A85="","",VLOOKUP($A85,'Annex 2 Designated EHV charges'!$D:$O,3,0))</f>
        <v/>
      </c>
      <c r="D85" s="190" t="str">
        <f>IF($A85="","",VLOOKUP($A85,'Annex 2 Designated EHV charges'!$D:$O,4,0))</f>
        <v/>
      </c>
      <c r="E85" s="191" t="str">
        <f>IFERROR(IF(VLOOKUP($A85,'Annex 2 Designated EHV charges'!$D:$P,10,FALSE)=0,"",VLOOKUP($A85,'Annex 2 Designated EHV charges'!$D:$P,10,FALSE)),"")</f>
        <v/>
      </c>
      <c r="F85" s="194" t="str">
        <f>IFERROR(IF(VLOOKUP($A85,'Annex 2 Designated EHV charges'!$D:$P,11,FALSE)=0,"",VLOOKUP($A85,'Annex 2 Designated EHV charges'!$D:$P,11,FALSE)),"")</f>
        <v/>
      </c>
      <c r="G85" s="194" t="str">
        <f>IFERROR(IF(VLOOKUP($A85,'Annex 2 Designated EHV charges'!$D:$P,12,FALSE)=0,"",VLOOKUP($A85,'Annex 2 Designated EHV charges'!$D:$P,12,FALSE)),"")</f>
        <v/>
      </c>
      <c r="H85" s="194" t="str">
        <f>IFERROR(IF(VLOOKUP($A85,'Annex 2 Designated EHV charges'!$D:$P,13,FALSE)=0,"",VLOOKUP($A85,'Annex 2 Designated EHV charges'!$D:$P,13,FALSE)),"")</f>
        <v/>
      </c>
    </row>
    <row r="86" spans="1:8" ht="12.75" customHeight="1" x14ac:dyDescent="0.2">
      <c r="A86" s="189" t="str" cm="1">
        <f t="array" ref="A86">IFERROR(INDEX('Annex 2 Designated EHV charges'!$D$10:$D$200, MATCH(0, IF(ISBLANK('Annex 2 Designated EHV charges'!$D$10:$D$200),1, COUNTIF(A$4:$A85, 'Annex 2 Designated EHV charges'!$D$10:$D$200)), 0)),"")</f>
        <v/>
      </c>
      <c r="B86" s="190" t="str">
        <f>IF($A86="","",VLOOKUP($A86,'Annex 2 Designated EHV charges'!$D:$O,2,0))</f>
        <v/>
      </c>
      <c r="C86" s="189" t="str">
        <f>IF($A86="","",VLOOKUP($A86,'Annex 2 Designated EHV charges'!$D:$O,3,0))</f>
        <v/>
      </c>
      <c r="D86" s="190" t="str">
        <f>IF($A86="","",VLOOKUP($A86,'Annex 2 Designated EHV charges'!$D:$O,4,0))</f>
        <v/>
      </c>
      <c r="E86" s="191" t="str">
        <f>IFERROR(IF(VLOOKUP($A86,'Annex 2 Designated EHV charges'!$D:$P,10,FALSE)=0,"",VLOOKUP($A86,'Annex 2 Designated EHV charges'!$D:$P,10,FALSE)),"")</f>
        <v/>
      </c>
      <c r="F86" s="194" t="str">
        <f>IFERROR(IF(VLOOKUP($A86,'Annex 2 Designated EHV charges'!$D:$P,11,FALSE)=0,"",VLOOKUP($A86,'Annex 2 Designated EHV charges'!$D:$P,11,FALSE)),"")</f>
        <v/>
      </c>
      <c r="G86" s="194" t="str">
        <f>IFERROR(IF(VLOOKUP($A86,'Annex 2 Designated EHV charges'!$D:$P,12,FALSE)=0,"",VLOOKUP($A86,'Annex 2 Designated EHV charges'!$D:$P,12,FALSE)),"")</f>
        <v/>
      </c>
      <c r="H86" s="194" t="str">
        <f>IFERROR(IF(VLOOKUP($A86,'Annex 2 Designated EHV charges'!$D:$P,13,FALSE)=0,"",VLOOKUP($A86,'Annex 2 Designated EHV charges'!$D:$P,13,FALSE)),"")</f>
        <v/>
      </c>
    </row>
    <row r="87" spans="1:8" ht="12.75" customHeight="1" x14ac:dyDescent="0.2">
      <c r="A87" s="189" t="str" cm="1">
        <f t="array" ref="A87">IFERROR(INDEX('Annex 2 Designated EHV charges'!$D$10:$D$200, MATCH(0, IF(ISBLANK('Annex 2 Designated EHV charges'!$D$10:$D$200),1, COUNTIF(A$4:$A86, 'Annex 2 Designated EHV charges'!$D$10:$D$200)), 0)),"")</f>
        <v/>
      </c>
      <c r="B87" s="190" t="str">
        <f>IF($A87="","",VLOOKUP($A87,'Annex 2 Designated EHV charges'!$D:$O,2,0))</f>
        <v/>
      </c>
      <c r="C87" s="189" t="str">
        <f>IF($A87="","",VLOOKUP($A87,'Annex 2 Designated EHV charges'!$D:$O,3,0))</f>
        <v/>
      </c>
      <c r="D87" s="190" t="str">
        <f>IF($A87="","",VLOOKUP($A87,'Annex 2 Designated EHV charges'!$D:$O,4,0))</f>
        <v/>
      </c>
      <c r="E87" s="191" t="str">
        <f>IFERROR(IF(VLOOKUP($A87,'Annex 2 Designated EHV charges'!$D:$P,10,FALSE)=0,"",VLOOKUP($A87,'Annex 2 Designated EHV charges'!$D:$P,10,FALSE)),"")</f>
        <v/>
      </c>
      <c r="F87" s="194" t="str">
        <f>IFERROR(IF(VLOOKUP($A87,'Annex 2 Designated EHV charges'!$D:$P,11,FALSE)=0,"",VLOOKUP($A87,'Annex 2 Designated EHV charges'!$D:$P,11,FALSE)),"")</f>
        <v/>
      </c>
      <c r="G87" s="194" t="str">
        <f>IFERROR(IF(VLOOKUP($A87,'Annex 2 Designated EHV charges'!$D:$P,12,FALSE)=0,"",VLOOKUP($A87,'Annex 2 Designated EHV charges'!$D:$P,12,FALSE)),"")</f>
        <v/>
      </c>
      <c r="H87" s="194" t="str">
        <f>IFERROR(IF(VLOOKUP($A87,'Annex 2 Designated EHV charges'!$D:$P,13,FALSE)=0,"",VLOOKUP($A87,'Annex 2 Designated EHV charges'!$D:$P,13,FALSE)),"")</f>
        <v/>
      </c>
    </row>
    <row r="88" spans="1:8" ht="12.75" customHeight="1" x14ac:dyDescent="0.2">
      <c r="A88" s="189" t="str" cm="1">
        <f t="array" ref="A88">IFERROR(INDEX('Annex 2 Designated EHV charges'!$D$10:$D$200, MATCH(0, IF(ISBLANK('Annex 2 Designated EHV charges'!$D$10:$D$200),1, COUNTIF(A$4:$A87, 'Annex 2 Designated EHV charges'!$D$10:$D$200)), 0)),"")</f>
        <v/>
      </c>
      <c r="B88" s="190" t="str">
        <f>IF($A88="","",VLOOKUP($A88,'Annex 2 Designated EHV charges'!$D:$O,2,0))</f>
        <v/>
      </c>
      <c r="C88" s="189" t="str">
        <f>IF($A88="","",VLOOKUP($A88,'Annex 2 Designated EHV charges'!$D:$O,3,0))</f>
        <v/>
      </c>
      <c r="D88" s="190" t="str">
        <f>IF($A88="","",VLOOKUP($A88,'Annex 2 Designated EHV charges'!$D:$O,4,0))</f>
        <v/>
      </c>
      <c r="E88" s="191" t="str">
        <f>IFERROR(IF(VLOOKUP($A88,'Annex 2 Designated EHV charges'!$D:$P,10,FALSE)=0,"",VLOOKUP($A88,'Annex 2 Designated EHV charges'!$D:$P,10,FALSE)),"")</f>
        <v/>
      </c>
      <c r="F88" s="194" t="str">
        <f>IFERROR(IF(VLOOKUP($A88,'Annex 2 Designated EHV charges'!$D:$P,11,FALSE)=0,"",VLOOKUP($A88,'Annex 2 Designated EHV charges'!$D:$P,11,FALSE)),"")</f>
        <v/>
      </c>
      <c r="G88" s="194" t="str">
        <f>IFERROR(IF(VLOOKUP($A88,'Annex 2 Designated EHV charges'!$D:$P,12,FALSE)=0,"",VLOOKUP($A88,'Annex 2 Designated EHV charges'!$D:$P,12,FALSE)),"")</f>
        <v/>
      </c>
      <c r="H88" s="194" t="str">
        <f>IFERROR(IF(VLOOKUP($A88,'Annex 2 Designated EHV charges'!$D:$P,13,FALSE)=0,"",VLOOKUP($A88,'Annex 2 Designated EHV charges'!$D:$P,13,FALSE)),"")</f>
        <v/>
      </c>
    </row>
    <row r="89" spans="1:8" ht="12.75" customHeight="1" x14ac:dyDescent="0.2">
      <c r="A89" s="189" t="str" cm="1">
        <f t="array" ref="A89">IFERROR(INDEX('Annex 2 Designated EHV charges'!$D$10:$D$200, MATCH(0, IF(ISBLANK('Annex 2 Designated EHV charges'!$D$10:$D$200),1, COUNTIF(A$4:$A88, 'Annex 2 Designated EHV charges'!$D$10:$D$200)), 0)),"")</f>
        <v/>
      </c>
      <c r="B89" s="190" t="str">
        <f>IF($A89="","",VLOOKUP($A89,'Annex 2 Designated EHV charges'!$D:$O,2,0))</f>
        <v/>
      </c>
      <c r="C89" s="189" t="str">
        <f>IF($A89="","",VLOOKUP($A89,'Annex 2 Designated EHV charges'!$D:$O,3,0))</f>
        <v/>
      </c>
      <c r="D89" s="190" t="str">
        <f>IF($A89="","",VLOOKUP($A89,'Annex 2 Designated EHV charges'!$D:$O,4,0))</f>
        <v/>
      </c>
      <c r="E89" s="191" t="str">
        <f>IFERROR(IF(VLOOKUP($A89,'Annex 2 Designated EHV charges'!$D:$P,10,FALSE)=0,"",VLOOKUP($A89,'Annex 2 Designated EHV charges'!$D:$P,10,FALSE)),"")</f>
        <v/>
      </c>
      <c r="F89" s="194" t="str">
        <f>IFERROR(IF(VLOOKUP($A89,'Annex 2 Designated EHV charges'!$D:$P,11,FALSE)=0,"",VLOOKUP($A89,'Annex 2 Designated EHV charges'!$D:$P,11,FALSE)),"")</f>
        <v/>
      </c>
      <c r="G89" s="194" t="str">
        <f>IFERROR(IF(VLOOKUP($A89,'Annex 2 Designated EHV charges'!$D:$P,12,FALSE)=0,"",VLOOKUP($A89,'Annex 2 Designated EHV charges'!$D:$P,12,FALSE)),"")</f>
        <v/>
      </c>
      <c r="H89" s="194" t="str">
        <f>IFERROR(IF(VLOOKUP($A89,'Annex 2 Designated EHV charges'!$D:$P,13,FALSE)=0,"",VLOOKUP($A89,'Annex 2 Designated EHV charges'!$D:$P,13,FALSE)),"")</f>
        <v/>
      </c>
    </row>
    <row r="90" spans="1:8" ht="12.75" customHeight="1" x14ac:dyDescent="0.2">
      <c r="A90" s="189" t="str" cm="1">
        <f t="array" ref="A90">IFERROR(INDEX('Annex 2 Designated EHV charges'!$D$10:$D$200, MATCH(0, IF(ISBLANK('Annex 2 Designated EHV charges'!$D$10:$D$200),1, COUNTIF(A$4:$A89, 'Annex 2 Designated EHV charges'!$D$10:$D$200)), 0)),"")</f>
        <v/>
      </c>
      <c r="B90" s="190" t="str">
        <f>IF($A90="","",VLOOKUP($A90,'Annex 2 Designated EHV charges'!$D:$O,2,0))</f>
        <v/>
      </c>
      <c r="C90" s="189" t="str">
        <f>IF($A90="","",VLOOKUP($A90,'Annex 2 Designated EHV charges'!$D:$O,3,0))</f>
        <v/>
      </c>
      <c r="D90" s="190" t="str">
        <f>IF($A90="","",VLOOKUP($A90,'Annex 2 Designated EHV charges'!$D:$O,4,0))</f>
        <v/>
      </c>
      <c r="E90" s="191" t="str">
        <f>IFERROR(IF(VLOOKUP($A90,'Annex 2 Designated EHV charges'!$D:$P,10,FALSE)=0,"",VLOOKUP($A90,'Annex 2 Designated EHV charges'!$D:$P,10,FALSE)),"")</f>
        <v/>
      </c>
      <c r="F90" s="194" t="str">
        <f>IFERROR(IF(VLOOKUP($A90,'Annex 2 Designated EHV charges'!$D:$P,11,FALSE)=0,"",VLOOKUP($A90,'Annex 2 Designated EHV charges'!$D:$P,11,FALSE)),"")</f>
        <v/>
      </c>
      <c r="G90" s="194" t="str">
        <f>IFERROR(IF(VLOOKUP($A90,'Annex 2 Designated EHV charges'!$D:$P,12,FALSE)=0,"",VLOOKUP($A90,'Annex 2 Designated EHV charges'!$D:$P,12,FALSE)),"")</f>
        <v/>
      </c>
      <c r="H90" s="194" t="str">
        <f>IFERROR(IF(VLOOKUP($A90,'Annex 2 Designated EHV charges'!$D:$P,13,FALSE)=0,"",VLOOKUP($A90,'Annex 2 Designated EHV charges'!$D:$P,13,FALSE)),"")</f>
        <v/>
      </c>
    </row>
    <row r="91" spans="1:8" ht="12.75" customHeight="1" x14ac:dyDescent="0.2">
      <c r="A91" s="189" t="str" cm="1">
        <f t="array" ref="A91">IFERROR(INDEX('Annex 2 Designated EHV charges'!$D$10:$D$200, MATCH(0, IF(ISBLANK('Annex 2 Designated EHV charges'!$D$10:$D$200),1, COUNTIF(A$4:$A90, 'Annex 2 Designated EHV charges'!$D$10:$D$200)), 0)),"")</f>
        <v/>
      </c>
      <c r="B91" s="190" t="str">
        <f>IF($A91="","",VLOOKUP($A91,'Annex 2 Designated EHV charges'!$D:$O,2,0))</f>
        <v/>
      </c>
      <c r="C91" s="189" t="str">
        <f>IF($A91="","",VLOOKUP($A91,'Annex 2 Designated EHV charges'!$D:$O,3,0))</f>
        <v/>
      </c>
      <c r="D91" s="190" t="str">
        <f>IF($A91="","",VLOOKUP($A91,'Annex 2 Designated EHV charges'!$D:$O,4,0))</f>
        <v/>
      </c>
      <c r="E91" s="191" t="str">
        <f>IFERROR(IF(VLOOKUP($A91,'Annex 2 Designated EHV charges'!$D:$P,10,FALSE)=0,"",VLOOKUP($A91,'Annex 2 Designated EHV charges'!$D:$P,10,FALSE)),"")</f>
        <v/>
      </c>
      <c r="F91" s="194" t="str">
        <f>IFERROR(IF(VLOOKUP($A91,'Annex 2 Designated EHV charges'!$D:$P,11,FALSE)=0,"",VLOOKUP($A91,'Annex 2 Designated EHV charges'!$D:$P,11,FALSE)),"")</f>
        <v/>
      </c>
      <c r="G91" s="194" t="str">
        <f>IFERROR(IF(VLOOKUP($A91,'Annex 2 Designated EHV charges'!$D:$P,12,FALSE)=0,"",VLOOKUP($A91,'Annex 2 Designated EHV charges'!$D:$P,12,FALSE)),"")</f>
        <v/>
      </c>
      <c r="H91" s="194" t="str">
        <f>IFERROR(IF(VLOOKUP($A91,'Annex 2 Designated EHV charges'!$D:$P,13,FALSE)=0,"",VLOOKUP($A91,'Annex 2 Designated EHV charges'!$D:$P,13,FALSE)),"")</f>
        <v/>
      </c>
    </row>
    <row r="92" spans="1:8" ht="12.75" customHeight="1" x14ac:dyDescent="0.2">
      <c r="A92" s="189" t="str" cm="1">
        <f t="array" ref="A92">IFERROR(INDEX('Annex 2 Designated EHV charges'!$D$10:$D$200, MATCH(0, IF(ISBLANK('Annex 2 Designated EHV charges'!$D$10:$D$200),1, COUNTIF(A$4:$A91, 'Annex 2 Designated EHV charges'!$D$10:$D$200)), 0)),"")</f>
        <v/>
      </c>
      <c r="B92" s="190" t="str">
        <f>IF($A92="","",VLOOKUP($A92,'Annex 2 Designated EHV charges'!$D:$O,2,0))</f>
        <v/>
      </c>
      <c r="C92" s="189" t="str">
        <f>IF($A92="","",VLOOKUP($A92,'Annex 2 Designated EHV charges'!$D:$O,3,0))</f>
        <v/>
      </c>
      <c r="D92" s="190" t="str">
        <f>IF($A92="","",VLOOKUP($A92,'Annex 2 Designated EHV charges'!$D:$O,4,0))</f>
        <v/>
      </c>
      <c r="E92" s="191" t="str">
        <f>IFERROR(IF(VLOOKUP($A92,'Annex 2 Designated EHV charges'!$D:$P,10,FALSE)=0,"",VLOOKUP($A92,'Annex 2 Designated EHV charges'!$D:$P,10,FALSE)),"")</f>
        <v/>
      </c>
      <c r="F92" s="194" t="str">
        <f>IFERROR(IF(VLOOKUP($A92,'Annex 2 Designated EHV charges'!$D:$P,11,FALSE)=0,"",VLOOKUP($A92,'Annex 2 Designated EHV charges'!$D:$P,11,FALSE)),"")</f>
        <v/>
      </c>
      <c r="G92" s="194" t="str">
        <f>IFERROR(IF(VLOOKUP($A92,'Annex 2 Designated EHV charges'!$D:$P,12,FALSE)=0,"",VLOOKUP($A92,'Annex 2 Designated EHV charges'!$D:$P,12,FALSE)),"")</f>
        <v/>
      </c>
      <c r="H92" s="194" t="str">
        <f>IFERROR(IF(VLOOKUP($A92,'Annex 2 Designated EHV charges'!$D:$P,13,FALSE)=0,"",VLOOKUP($A92,'Annex 2 Designated EHV charges'!$D:$P,13,FALSE)),"")</f>
        <v/>
      </c>
    </row>
    <row r="93" spans="1:8" ht="12.75" customHeight="1" x14ac:dyDescent="0.2">
      <c r="A93" s="189" t="str" cm="1">
        <f t="array" ref="A93">IFERROR(INDEX('Annex 2 Designated EHV charges'!$D$10:$D$200, MATCH(0, IF(ISBLANK('Annex 2 Designated EHV charges'!$D$10:$D$200),1, COUNTIF(A$4:$A92, 'Annex 2 Designated EHV charges'!$D$10:$D$200)), 0)),"")</f>
        <v/>
      </c>
      <c r="B93" s="190" t="str">
        <f>IF($A93="","",VLOOKUP($A93,'Annex 2 Designated EHV charges'!$D:$O,2,0))</f>
        <v/>
      </c>
      <c r="C93" s="189" t="str">
        <f>IF($A93="","",VLOOKUP($A93,'Annex 2 Designated EHV charges'!$D:$O,3,0))</f>
        <v/>
      </c>
      <c r="D93" s="190" t="str">
        <f>IF($A93="","",VLOOKUP($A93,'Annex 2 Designated EHV charges'!$D:$O,4,0))</f>
        <v/>
      </c>
      <c r="E93" s="191" t="str">
        <f>IFERROR(IF(VLOOKUP($A93,'Annex 2 Designated EHV charges'!$D:$P,10,FALSE)=0,"",VLOOKUP($A93,'Annex 2 Designated EHV charges'!$D:$P,10,FALSE)),"")</f>
        <v/>
      </c>
      <c r="F93" s="194" t="str">
        <f>IFERROR(IF(VLOOKUP($A93,'Annex 2 Designated EHV charges'!$D:$P,11,FALSE)=0,"",VLOOKUP($A93,'Annex 2 Designated EHV charges'!$D:$P,11,FALSE)),"")</f>
        <v/>
      </c>
      <c r="G93" s="194" t="str">
        <f>IFERROR(IF(VLOOKUP($A93,'Annex 2 Designated EHV charges'!$D:$P,12,FALSE)=0,"",VLOOKUP($A93,'Annex 2 Designated EHV charges'!$D:$P,12,FALSE)),"")</f>
        <v/>
      </c>
      <c r="H93" s="194" t="str">
        <f>IFERROR(IF(VLOOKUP($A93,'Annex 2 Designated EHV charges'!$D:$P,13,FALSE)=0,"",VLOOKUP($A93,'Annex 2 Designated EHV charges'!$D:$P,13,FALSE)),"")</f>
        <v/>
      </c>
    </row>
    <row r="94" spans="1:8" ht="12.75" customHeight="1" x14ac:dyDescent="0.2">
      <c r="A94" s="189" t="str" cm="1">
        <f t="array" ref="A94">IFERROR(INDEX('Annex 2 Designated EHV charges'!$D$10:$D$200, MATCH(0, IF(ISBLANK('Annex 2 Designated EHV charges'!$D$10:$D$200),1, COUNTIF(A$4:$A93, 'Annex 2 Designated EHV charges'!$D$10:$D$200)), 0)),"")</f>
        <v/>
      </c>
      <c r="B94" s="190" t="str">
        <f>IF($A94="","",VLOOKUP($A94,'Annex 2 Designated EHV charges'!$D:$O,2,0))</f>
        <v/>
      </c>
      <c r="C94" s="189" t="str">
        <f>IF($A94="","",VLOOKUP($A94,'Annex 2 Designated EHV charges'!$D:$O,3,0))</f>
        <v/>
      </c>
      <c r="D94" s="190" t="str">
        <f>IF($A94="","",VLOOKUP($A94,'Annex 2 Designated EHV charges'!$D:$O,4,0))</f>
        <v/>
      </c>
      <c r="E94" s="191" t="str">
        <f>IFERROR(IF(VLOOKUP($A94,'Annex 2 Designated EHV charges'!$D:$P,10,FALSE)=0,"",VLOOKUP($A94,'Annex 2 Designated EHV charges'!$D:$P,10,FALSE)),"")</f>
        <v/>
      </c>
      <c r="F94" s="194" t="str">
        <f>IFERROR(IF(VLOOKUP($A94,'Annex 2 Designated EHV charges'!$D:$P,11,FALSE)=0,"",VLOOKUP($A94,'Annex 2 Designated EHV charges'!$D:$P,11,FALSE)),"")</f>
        <v/>
      </c>
      <c r="G94" s="194" t="str">
        <f>IFERROR(IF(VLOOKUP($A94,'Annex 2 Designated EHV charges'!$D:$P,12,FALSE)=0,"",VLOOKUP($A94,'Annex 2 Designated EHV charges'!$D:$P,12,FALSE)),"")</f>
        <v/>
      </c>
      <c r="H94" s="194" t="str">
        <f>IFERROR(IF(VLOOKUP($A94,'Annex 2 Designated EHV charges'!$D:$P,13,FALSE)=0,"",VLOOKUP($A94,'Annex 2 Designated EHV charges'!$D:$P,13,FALSE)),"")</f>
        <v/>
      </c>
    </row>
    <row r="95" spans="1:8" ht="12.75" customHeight="1" x14ac:dyDescent="0.2">
      <c r="A95" s="189" t="str" cm="1">
        <f t="array" ref="A95">IFERROR(INDEX('Annex 2 Designated EHV charges'!$D$10:$D$200, MATCH(0, IF(ISBLANK('Annex 2 Designated EHV charges'!$D$10:$D$200),1, COUNTIF(A$4:$A94, 'Annex 2 Designated EHV charges'!$D$10:$D$200)), 0)),"")</f>
        <v/>
      </c>
      <c r="B95" s="190" t="str">
        <f>IF($A95="","",VLOOKUP($A95,'Annex 2 Designated EHV charges'!$D:$O,2,0))</f>
        <v/>
      </c>
      <c r="C95" s="189" t="str">
        <f>IF($A95="","",VLOOKUP($A95,'Annex 2 Designated EHV charges'!$D:$O,3,0))</f>
        <v/>
      </c>
      <c r="D95" s="190" t="str">
        <f>IF($A95="","",VLOOKUP($A95,'Annex 2 Designated EHV charges'!$D:$O,4,0))</f>
        <v/>
      </c>
      <c r="E95" s="191" t="str">
        <f>IFERROR(IF(VLOOKUP($A95,'Annex 2 Designated EHV charges'!$D:$P,10,FALSE)=0,"",VLOOKUP($A95,'Annex 2 Designated EHV charges'!$D:$P,10,FALSE)),"")</f>
        <v/>
      </c>
      <c r="F95" s="194" t="str">
        <f>IFERROR(IF(VLOOKUP($A95,'Annex 2 Designated EHV charges'!$D:$P,11,FALSE)=0,"",VLOOKUP($A95,'Annex 2 Designated EHV charges'!$D:$P,11,FALSE)),"")</f>
        <v/>
      </c>
      <c r="G95" s="194" t="str">
        <f>IFERROR(IF(VLOOKUP($A95,'Annex 2 Designated EHV charges'!$D:$P,12,FALSE)=0,"",VLOOKUP($A95,'Annex 2 Designated EHV charges'!$D:$P,12,FALSE)),"")</f>
        <v/>
      </c>
      <c r="H95" s="194" t="str">
        <f>IFERROR(IF(VLOOKUP($A95,'Annex 2 Designated EHV charges'!$D:$P,13,FALSE)=0,"",VLOOKUP($A95,'Annex 2 Designated EHV charges'!$D:$P,13,FALSE)),"")</f>
        <v/>
      </c>
    </row>
    <row r="96" spans="1:8" ht="12.75" customHeight="1" x14ac:dyDescent="0.2">
      <c r="A96" s="189" t="str" cm="1">
        <f t="array" ref="A96">IFERROR(INDEX('Annex 2 Designated EHV charges'!$D$10:$D$200, MATCH(0, IF(ISBLANK('Annex 2 Designated EHV charges'!$D$10:$D$200),1, COUNTIF(A$4:$A95, 'Annex 2 Designated EHV charges'!$D$10:$D$200)), 0)),"")</f>
        <v/>
      </c>
      <c r="B96" s="190" t="str">
        <f>IF($A96="","",VLOOKUP($A96,'Annex 2 Designated EHV charges'!$D:$O,2,0))</f>
        <v/>
      </c>
      <c r="C96" s="189" t="str">
        <f>IF($A96="","",VLOOKUP($A96,'Annex 2 Designated EHV charges'!$D:$O,3,0))</f>
        <v/>
      </c>
      <c r="D96" s="190" t="str">
        <f>IF($A96="","",VLOOKUP($A96,'Annex 2 Designated EHV charges'!$D:$O,4,0))</f>
        <v/>
      </c>
      <c r="E96" s="191" t="str">
        <f>IFERROR(IF(VLOOKUP($A96,'Annex 2 Designated EHV charges'!$D:$P,10,FALSE)=0,"",VLOOKUP($A96,'Annex 2 Designated EHV charges'!$D:$P,10,FALSE)),"")</f>
        <v/>
      </c>
      <c r="F96" s="194" t="str">
        <f>IFERROR(IF(VLOOKUP($A96,'Annex 2 Designated EHV charges'!$D:$P,11,FALSE)=0,"",VLOOKUP($A96,'Annex 2 Designated EHV charges'!$D:$P,11,FALSE)),"")</f>
        <v/>
      </c>
      <c r="G96" s="194" t="str">
        <f>IFERROR(IF(VLOOKUP($A96,'Annex 2 Designated EHV charges'!$D:$P,12,FALSE)=0,"",VLOOKUP($A96,'Annex 2 Designated EHV charges'!$D:$P,12,FALSE)),"")</f>
        <v/>
      </c>
      <c r="H96" s="194" t="str">
        <f>IFERROR(IF(VLOOKUP($A96,'Annex 2 Designated EHV charges'!$D:$P,13,FALSE)=0,"",VLOOKUP($A96,'Annex 2 Designated EHV charges'!$D:$P,13,FALSE)),"")</f>
        <v/>
      </c>
    </row>
    <row r="97" spans="1:8" ht="12.75" customHeight="1" x14ac:dyDescent="0.2">
      <c r="A97" s="189" t="str" cm="1">
        <f t="array" ref="A97">IFERROR(INDEX('Annex 2 Designated EHV charges'!$D$10:$D$200, MATCH(0, IF(ISBLANK('Annex 2 Designated EHV charges'!$D$10:$D$200),1, COUNTIF(A$4:$A96, 'Annex 2 Designated EHV charges'!$D$10:$D$200)), 0)),"")</f>
        <v/>
      </c>
      <c r="B97" s="190" t="str">
        <f>IF($A97="","",VLOOKUP($A97,'Annex 2 Designated EHV charges'!$D:$O,2,0))</f>
        <v/>
      </c>
      <c r="C97" s="189" t="str">
        <f>IF($A97="","",VLOOKUP($A97,'Annex 2 Designated EHV charges'!$D:$O,3,0))</f>
        <v/>
      </c>
      <c r="D97" s="190" t="str">
        <f>IF($A97="","",VLOOKUP($A97,'Annex 2 Designated EHV charges'!$D:$O,4,0))</f>
        <v/>
      </c>
      <c r="E97" s="191" t="str">
        <f>IFERROR(IF(VLOOKUP($A97,'Annex 2 Designated EHV charges'!$D:$P,10,FALSE)=0,"",VLOOKUP($A97,'Annex 2 Designated EHV charges'!$D:$P,10,FALSE)),"")</f>
        <v/>
      </c>
      <c r="F97" s="194" t="str">
        <f>IFERROR(IF(VLOOKUP($A97,'Annex 2 Designated EHV charges'!$D:$P,11,FALSE)=0,"",VLOOKUP($A97,'Annex 2 Designated EHV charges'!$D:$P,11,FALSE)),"")</f>
        <v/>
      </c>
      <c r="G97" s="194" t="str">
        <f>IFERROR(IF(VLOOKUP($A97,'Annex 2 Designated EHV charges'!$D:$P,12,FALSE)=0,"",VLOOKUP($A97,'Annex 2 Designated EHV charges'!$D:$P,12,FALSE)),"")</f>
        <v/>
      </c>
      <c r="H97" s="194" t="str">
        <f>IFERROR(IF(VLOOKUP($A97,'Annex 2 Designated EHV charges'!$D:$P,13,FALSE)=0,"",VLOOKUP($A97,'Annex 2 Designated EHV charges'!$D:$P,13,FALSE)),"")</f>
        <v/>
      </c>
    </row>
    <row r="98" spans="1:8" ht="12.75" customHeight="1" x14ac:dyDescent="0.2">
      <c r="A98" s="189" t="str" cm="1">
        <f t="array" ref="A98">IFERROR(INDEX('Annex 2 Designated EHV charges'!$D$10:$D$200, MATCH(0, IF(ISBLANK('Annex 2 Designated EHV charges'!$D$10:$D$200),1, COUNTIF(A$4:$A97, 'Annex 2 Designated EHV charges'!$D$10:$D$200)), 0)),"")</f>
        <v/>
      </c>
      <c r="B98" s="190" t="str">
        <f>IF($A98="","",VLOOKUP($A98,'Annex 2 Designated EHV charges'!$D:$O,2,0))</f>
        <v/>
      </c>
      <c r="C98" s="189" t="str">
        <f>IF($A98="","",VLOOKUP($A98,'Annex 2 Designated EHV charges'!$D:$O,3,0))</f>
        <v/>
      </c>
      <c r="D98" s="190" t="str">
        <f>IF($A98="","",VLOOKUP($A98,'Annex 2 Designated EHV charges'!$D:$O,4,0))</f>
        <v/>
      </c>
      <c r="E98" s="191" t="str">
        <f>IFERROR(IF(VLOOKUP($A98,'Annex 2 Designated EHV charges'!$D:$P,10,FALSE)=0,"",VLOOKUP($A98,'Annex 2 Designated EHV charges'!$D:$P,10,FALSE)),"")</f>
        <v/>
      </c>
      <c r="F98" s="194" t="str">
        <f>IFERROR(IF(VLOOKUP($A98,'Annex 2 Designated EHV charges'!$D:$P,11,FALSE)=0,"",VLOOKUP($A98,'Annex 2 Designated EHV charges'!$D:$P,11,FALSE)),"")</f>
        <v/>
      </c>
      <c r="G98" s="194" t="str">
        <f>IFERROR(IF(VLOOKUP($A98,'Annex 2 Designated EHV charges'!$D:$P,12,FALSE)=0,"",VLOOKUP($A98,'Annex 2 Designated EHV charges'!$D:$P,12,FALSE)),"")</f>
        <v/>
      </c>
      <c r="H98" s="194" t="str">
        <f>IFERROR(IF(VLOOKUP($A98,'Annex 2 Designated EHV charges'!$D:$P,13,FALSE)=0,"",VLOOKUP($A98,'Annex 2 Designated EHV charges'!$D:$P,13,FALSE)),"")</f>
        <v/>
      </c>
    </row>
    <row r="99" spans="1:8" ht="12.75" customHeight="1" x14ac:dyDescent="0.2">
      <c r="A99" s="189" t="str" cm="1">
        <f t="array" ref="A99">IFERROR(INDEX('Annex 2 Designated EHV charges'!$D$10:$D$200, MATCH(0, IF(ISBLANK('Annex 2 Designated EHV charges'!$D$10:$D$200),1, COUNTIF(A$4:$A98, 'Annex 2 Designated EHV charges'!$D$10:$D$200)), 0)),"")</f>
        <v/>
      </c>
      <c r="B99" s="190" t="str">
        <f>IF($A99="","",VLOOKUP($A99,'Annex 2 Designated EHV charges'!$D:$O,2,0))</f>
        <v/>
      </c>
      <c r="C99" s="189" t="str">
        <f>IF($A99="","",VLOOKUP($A99,'Annex 2 Designated EHV charges'!$D:$O,3,0))</f>
        <v/>
      </c>
      <c r="D99" s="190" t="str">
        <f>IF($A99="","",VLOOKUP($A99,'Annex 2 Designated EHV charges'!$D:$O,4,0))</f>
        <v/>
      </c>
      <c r="E99" s="191" t="str">
        <f>IFERROR(IF(VLOOKUP($A99,'Annex 2 Designated EHV charges'!$D:$P,10,FALSE)=0,"",VLOOKUP($A99,'Annex 2 Designated EHV charges'!$D:$P,10,FALSE)),"")</f>
        <v/>
      </c>
      <c r="F99" s="194" t="str">
        <f>IFERROR(IF(VLOOKUP($A99,'Annex 2 Designated EHV charges'!$D:$P,11,FALSE)=0,"",VLOOKUP($A99,'Annex 2 Designated EHV charges'!$D:$P,11,FALSE)),"")</f>
        <v/>
      </c>
      <c r="G99" s="194" t="str">
        <f>IFERROR(IF(VLOOKUP($A99,'Annex 2 Designated EHV charges'!$D:$P,12,FALSE)=0,"",VLOOKUP($A99,'Annex 2 Designated EHV charges'!$D:$P,12,FALSE)),"")</f>
        <v/>
      </c>
      <c r="H99" s="194" t="str">
        <f>IFERROR(IF(VLOOKUP($A99,'Annex 2 Designated EHV charges'!$D:$P,13,FALSE)=0,"",VLOOKUP($A99,'Annex 2 Designated EHV charges'!$D:$P,13,FALSE)),"")</f>
        <v/>
      </c>
    </row>
    <row r="100" spans="1:8" ht="12.75" customHeight="1" x14ac:dyDescent="0.2">
      <c r="A100" s="189" t="str" cm="1">
        <f t="array" ref="A100">IFERROR(INDEX('Annex 2 Designated EHV charges'!$D$10:$D$200, MATCH(0, IF(ISBLANK('Annex 2 Designated EHV charges'!$D$10:$D$200),1, COUNTIF(A$4:$A99, 'Annex 2 Designated EHV charges'!$D$10:$D$200)), 0)),"")</f>
        <v/>
      </c>
      <c r="B100" s="190" t="str">
        <f>IF($A100="","",VLOOKUP($A100,'Annex 2 Designated EHV charges'!$D:$O,2,0))</f>
        <v/>
      </c>
      <c r="C100" s="189" t="str">
        <f>IF($A100="","",VLOOKUP($A100,'Annex 2 Designated EHV charges'!$D:$O,3,0))</f>
        <v/>
      </c>
      <c r="D100" s="190" t="str">
        <f>IF($A100="","",VLOOKUP($A100,'Annex 2 Designated EHV charges'!$D:$O,4,0))</f>
        <v/>
      </c>
      <c r="E100" s="191" t="str">
        <f>IFERROR(IF(VLOOKUP($A100,'Annex 2 Designated EHV charges'!$D:$P,10,FALSE)=0,"",VLOOKUP($A100,'Annex 2 Designated EHV charges'!$D:$P,10,FALSE)),"")</f>
        <v/>
      </c>
      <c r="F100" s="194" t="str">
        <f>IFERROR(IF(VLOOKUP($A100,'Annex 2 Designated EHV charges'!$D:$P,11,FALSE)=0,"",VLOOKUP($A100,'Annex 2 Designated EHV charges'!$D:$P,11,FALSE)),"")</f>
        <v/>
      </c>
      <c r="G100" s="194" t="str">
        <f>IFERROR(IF(VLOOKUP($A100,'Annex 2 Designated EHV charges'!$D:$P,12,FALSE)=0,"",VLOOKUP($A100,'Annex 2 Designated EHV charges'!$D:$P,12,FALSE)),"")</f>
        <v/>
      </c>
      <c r="H100" s="194" t="str">
        <f>IFERROR(IF(VLOOKUP($A100,'Annex 2 Designated EHV charges'!$D:$P,13,FALSE)=0,"",VLOOKUP($A100,'Annex 2 Designated EHV charges'!$D:$P,13,FALSE)),"")</f>
        <v/>
      </c>
    </row>
    <row r="101" spans="1:8" ht="12.75" customHeight="1" x14ac:dyDescent="0.2">
      <c r="A101" s="189" t="str" cm="1">
        <f t="array" ref="A101">IFERROR(INDEX('Annex 2 Designated EHV charges'!$D$10:$D$200, MATCH(0, IF(ISBLANK('Annex 2 Designated EHV charges'!$D$10:$D$200),1, COUNTIF(A$4:$A100, 'Annex 2 Designated EHV charges'!$D$10:$D$200)), 0)),"")</f>
        <v/>
      </c>
      <c r="B101" s="190" t="str">
        <f>IF($A101="","",VLOOKUP($A101,'Annex 2 Designated EHV charges'!$D:$O,2,0))</f>
        <v/>
      </c>
      <c r="C101" s="189" t="str">
        <f>IF($A101="","",VLOOKUP($A101,'Annex 2 Designated EHV charges'!$D:$O,3,0))</f>
        <v/>
      </c>
      <c r="D101" s="190" t="str">
        <f>IF($A101="","",VLOOKUP($A101,'Annex 2 Designated EHV charges'!$D:$O,4,0))</f>
        <v/>
      </c>
      <c r="E101" s="191" t="str">
        <f>IFERROR(IF(VLOOKUP($A101,'Annex 2 Designated EHV charges'!$D:$P,10,FALSE)=0,"",VLOOKUP($A101,'Annex 2 Designated EHV charges'!$D:$P,10,FALSE)),"")</f>
        <v/>
      </c>
      <c r="F101" s="194" t="str">
        <f>IFERROR(IF(VLOOKUP($A101,'Annex 2 Designated EHV charges'!$D:$P,11,FALSE)=0,"",VLOOKUP($A101,'Annex 2 Designated EHV charges'!$D:$P,11,FALSE)),"")</f>
        <v/>
      </c>
      <c r="G101" s="194" t="str">
        <f>IFERROR(IF(VLOOKUP($A101,'Annex 2 Designated EHV charges'!$D:$P,12,FALSE)=0,"",VLOOKUP($A101,'Annex 2 Designated EHV charges'!$D:$P,12,FALSE)),"")</f>
        <v/>
      </c>
      <c r="H101" s="194" t="str">
        <f>IFERROR(IF(VLOOKUP($A101,'Annex 2 Designated EHV charges'!$D:$P,13,FALSE)=0,"",VLOOKUP($A101,'Annex 2 Designated EHV charges'!$D:$P,13,FALSE)),"")</f>
        <v/>
      </c>
    </row>
    <row r="102" spans="1:8" ht="12.75" customHeight="1" x14ac:dyDescent="0.2">
      <c r="A102" s="189" t="str" cm="1">
        <f t="array" ref="A102">IFERROR(INDEX('Annex 2 Designated EHV charges'!$D$10:$D$200, MATCH(0, IF(ISBLANK('Annex 2 Designated EHV charges'!$D$10:$D$200),1, COUNTIF(A$4:$A101, 'Annex 2 Designated EHV charges'!$D$10:$D$200)), 0)),"")</f>
        <v/>
      </c>
      <c r="B102" s="190" t="str">
        <f>IF($A102="","",VLOOKUP($A102,'Annex 2 Designated EHV charges'!$D:$O,2,0))</f>
        <v/>
      </c>
      <c r="C102" s="189" t="str">
        <f>IF($A102="","",VLOOKUP($A102,'Annex 2 Designated EHV charges'!$D:$O,3,0))</f>
        <v/>
      </c>
      <c r="D102" s="190" t="str">
        <f>IF($A102="","",VLOOKUP($A102,'Annex 2 Designated EHV charges'!$D:$O,4,0))</f>
        <v/>
      </c>
      <c r="E102" s="191" t="str">
        <f>IFERROR(IF(VLOOKUP($A102,'Annex 2 Designated EHV charges'!$D:$P,10,FALSE)=0,"",VLOOKUP($A102,'Annex 2 Designated EHV charges'!$D:$P,10,FALSE)),"")</f>
        <v/>
      </c>
      <c r="F102" s="194" t="str">
        <f>IFERROR(IF(VLOOKUP($A102,'Annex 2 Designated EHV charges'!$D:$P,11,FALSE)=0,"",VLOOKUP($A102,'Annex 2 Designated EHV charges'!$D:$P,11,FALSE)),"")</f>
        <v/>
      </c>
      <c r="G102" s="194" t="str">
        <f>IFERROR(IF(VLOOKUP($A102,'Annex 2 Designated EHV charges'!$D:$P,12,FALSE)=0,"",VLOOKUP($A102,'Annex 2 Designated EHV charges'!$D:$P,12,FALSE)),"")</f>
        <v/>
      </c>
      <c r="H102" s="194" t="str">
        <f>IFERROR(IF(VLOOKUP($A102,'Annex 2 Designated EHV charges'!$D:$P,13,FALSE)=0,"",VLOOKUP($A102,'Annex 2 Designated EHV charges'!$D:$P,13,FALSE)),"")</f>
        <v/>
      </c>
    </row>
    <row r="103" spans="1:8" ht="12.75" customHeight="1" x14ac:dyDescent="0.2">
      <c r="A103" s="189" t="str" cm="1">
        <f t="array" ref="A103">IFERROR(INDEX('Annex 2 Designated EHV charges'!$D$10:$D$200, MATCH(0, IF(ISBLANK('Annex 2 Designated EHV charges'!$D$10:$D$200),1, COUNTIF(A$4:$A102, 'Annex 2 Designated EHV charges'!$D$10:$D$200)), 0)),"")</f>
        <v/>
      </c>
      <c r="B103" s="190" t="str">
        <f>IF($A103="","",VLOOKUP($A103,'Annex 2 Designated EHV charges'!$D:$O,2,0))</f>
        <v/>
      </c>
      <c r="C103" s="189" t="str">
        <f>IF($A103="","",VLOOKUP($A103,'Annex 2 Designated EHV charges'!$D:$O,3,0))</f>
        <v/>
      </c>
      <c r="D103" s="190" t="str">
        <f>IF($A103="","",VLOOKUP($A103,'Annex 2 Designated EHV charges'!$D:$O,4,0))</f>
        <v/>
      </c>
      <c r="E103" s="191" t="str">
        <f>IFERROR(IF(VLOOKUP($A103,'Annex 2 Designated EHV charges'!$D:$P,10,FALSE)=0,"",VLOOKUP($A103,'Annex 2 Designated EHV charges'!$D:$P,10,FALSE)),"")</f>
        <v/>
      </c>
      <c r="F103" s="194" t="str">
        <f>IFERROR(IF(VLOOKUP($A103,'Annex 2 Designated EHV charges'!$D:$P,11,FALSE)=0,"",VLOOKUP($A103,'Annex 2 Designated EHV charges'!$D:$P,11,FALSE)),"")</f>
        <v/>
      </c>
      <c r="G103" s="194" t="str">
        <f>IFERROR(IF(VLOOKUP($A103,'Annex 2 Designated EHV charges'!$D:$P,12,FALSE)=0,"",VLOOKUP($A103,'Annex 2 Designated EHV charges'!$D:$P,12,FALSE)),"")</f>
        <v/>
      </c>
      <c r="H103" s="194" t="str">
        <f>IFERROR(IF(VLOOKUP($A103,'Annex 2 Designated EHV charges'!$D:$P,13,FALSE)=0,"",VLOOKUP($A103,'Annex 2 Designated EHV charges'!$D:$P,13,FALSE)),"")</f>
        <v/>
      </c>
    </row>
    <row r="104" spans="1:8" ht="12.75" customHeight="1" x14ac:dyDescent="0.2">
      <c r="A104" s="189" t="str" cm="1">
        <f t="array" ref="A104">IFERROR(INDEX('Annex 2 Designated EHV charges'!$D$10:$D$200, MATCH(0, IF(ISBLANK('Annex 2 Designated EHV charges'!$D$10:$D$200),1, COUNTIF(A$4:$A103, 'Annex 2 Designated EHV charges'!$D$10:$D$200)), 0)),"")</f>
        <v/>
      </c>
      <c r="B104" s="190" t="str">
        <f>IF($A104="","",VLOOKUP($A104,'Annex 2 Designated EHV charges'!$D:$O,2,0))</f>
        <v/>
      </c>
      <c r="C104" s="189" t="str">
        <f>IF($A104="","",VLOOKUP($A104,'Annex 2 Designated EHV charges'!$D:$O,3,0))</f>
        <v/>
      </c>
      <c r="D104" s="190" t="str">
        <f>IF($A104="","",VLOOKUP($A104,'Annex 2 Designated EHV charges'!$D:$O,4,0))</f>
        <v/>
      </c>
      <c r="E104" s="191" t="str">
        <f>IFERROR(IF(VLOOKUP($A104,'Annex 2 Designated EHV charges'!$D:$P,10,FALSE)=0,"",VLOOKUP($A104,'Annex 2 Designated EHV charges'!$D:$P,10,FALSE)),"")</f>
        <v/>
      </c>
      <c r="F104" s="194" t="str">
        <f>IFERROR(IF(VLOOKUP($A104,'Annex 2 Designated EHV charges'!$D:$P,11,FALSE)=0,"",VLOOKUP($A104,'Annex 2 Designated EHV charges'!$D:$P,11,FALSE)),"")</f>
        <v/>
      </c>
      <c r="G104" s="194" t="str">
        <f>IFERROR(IF(VLOOKUP($A104,'Annex 2 Designated EHV charges'!$D:$P,12,FALSE)=0,"",VLOOKUP($A104,'Annex 2 Designated EHV charges'!$D:$P,12,FALSE)),"")</f>
        <v/>
      </c>
      <c r="H104" s="194" t="str">
        <f>IFERROR(IF(VLOOKUP($A104,'Annex 2 Designated EHV charges'!$D:$P,13,FALSE)=0,"",VLOOKUP($A104,'Annex 2 Designated EHV charges'!$D:$P,13,FALSE)),"")</f>
        <v/>
      </c>
    </row>
    <row r="105" spans="1:8" ht="12.75" customHeight="1" x14ac:dyDescent="0.2">
      <c r="A105" s="189" t="str" cm="1">
        <f t="array" ref="A105">IFERROR(INDEX('Annex 2 Designated EHV charges'!$D$10:$D$200, MATCH(0, IF(ISBLANK('Annex 2 Designated EHV charges'!$D$10:$D$200),1, COUNTIF(A$4:$A104, 'Annex 2 Designated EHV charges'!$D$10:$D$200)), 0)),"")</f>
        <v/>
      </c>
      <c r="B105" s="190" t="str">
        <f>IF($A105="","",VLOOKUP($A105,'Annex 2 Designated EHV charges'!$D:$O,2,0))</f>
        <v/>
      </c>
      <c r="C105" s="189" t="str">
        <f>IF($A105="","",VLOOKUP($A105,'Annex 2 Designated EHV charges'!$D:$O,3,0))</f>
        <v/>
      </c>
      <c r="D105" s="190" t="str">
        <f>IF($A105="","",VLOOKUP($A105,'Annex 2 Designated EHV charges'!$D:$O,4,0))</f>
        <v/>
      </c>
      <c r="E105" s="191" t="str">
        <f>IFERROR(IF(VLOOKUP($A105,'Annex 2 Designated EHV charges'!$D:$P,10,FALSE)=0,"",VLOOKUP($A105,'Annex 2 Designated EHV charges'!$D:$P,10,FALSE)),"")</f>
        <v/>
      </c>
      <c r="F105" s="194" t="str">
        <f>IFERROR(IF(VLOOKUP($A105,'Annex 2 Designated EHV charges'!$D:$P,11,FALSE)=0,"",VLOOKUP($A105,'Annex 2 Designated EHV charges'!$D:$P,11,FALSE)),"")</f>
        <v/>
      </c>
      <c r="G105" s="194" t="str">
        <f>IFERROR(IF(VLOOKUP($A105,'Annex 2 Designated EHV charges'!$D:$P,12,FALSE)=0,"",VLOOKUP($A105,'Annex 2 Designated EHV charges'!$D:$P,12,FALSE)),"")</f>
        <v/>
      </c>
      <c r="H105" s="194" t="str">
        <f>IFERROR(IF(VLOOKUP($A105,'Annex 2 Designated EHV charges'!$D:$P,13,FALSE)=0,"",VLOOKUP($A105,'Annex 2 Designated EHV charges'!$D:$P,13,FALSE)),"")</f>
        <v/>
      </c>
    </row>
    <row r="106" spans="1:8" ht="12.75" customHeight="1" x14ac:dyDescent="0.2">
      <c r="A106" s="189" t="str" cm="1">
        <f t="array" ref="A106">IFERROR(INDEX('Annex 2 Designated EHV charges'!$D$10:$D$200, MATCH(0, IF(ISBLANK('Annex 2 Designated EHV charges'!$D$10:$D$200),1, COUNTIF(A$4:$A105, 'Annex 2 Designated EHV charges'!$D$10:$D$200)), 0)),"")</f>
        <v/>
      </c>
      <c r="B106" s="190" t="str">
        <f>IF($A106="","",VLOOKUP($A106,'Annex 2 Designated EHV charges'!$D:$O,2,0))</f>
        <v/>
      </c>
      <c r="C106" s="189" t="str">
        <f>IF($A106="","",VLOOKUP($A106,'Annex 2 Designated EHV charges'!$D:$O,3,0))</f>
        <v/>
      </c>
      <c r="D106" s="190" t="str">
        <f>IF($A106="","",VLOOKUP($A106,'Annex 2 Designated EHV charges'!$D:$O,4,0))</f>
        <v/>
      </c>
      <c r="E106" s="191" t="str">
        <f>IFERROR(IF(VLOOKUP($A106,'Annex 2 Designated EHV charges'!$D:$P,10,FALSE)=0,"",VLOOKUP($A106,'Annex 2 Designated EHV charges'!$D:$P,10,FALSE)),"")</f>
        <v/>
      </c>
      <c r="F106" s="194" t="str">
        <f>IFERROR(IF(VLOOKUP($A106,'Annex 2 Designated EHV charges'!$D:$P,11,FALSE)=0,"",VLOOKUP($A106,'Annex 2 Designated EHV charges'!$D:$P,11,FALSE)),"")</f>
        <v/>
      </c>
      <c r="G106" s="194" t="str">
        <f>IFERROR(IF(VLOOKUP($A106,'Annex 2 Designated EHV charges'!$D:$P,12,FALSE)=0,"",VLOOKUP($A106,'Annex 2 Designated EHV charges'!$D:$P,12,FALSE)),"")</f>
        <v/>
      </c>
      <c r="H106" s="194" t="str">
        <f>IFERROR(IF(VLOOKUP($A106,'Annex 2 Designated EHV charges'!$D:$P,13,FALSE)=0,"",VLOOKUP($A106,'Annex 2 Designated EHV charges'!$D:$P,13,FALSE)),"")</f>
        <v/>
      </c>
    </row>
    <row r="107" spans="1:8" ht="12.75" customHeight="1" x14ac:dyDescent="0.2">
      <c r="A107" s="189" t="str" cm="1">
        <f t="array" ref="A107">IFERROR(INDEX('Annex 2 Designated EHV charges'!$D$10:$D$200, MATCH(0, IF(ISBLANK('Annex 2 Designated EHV charges'!$D$10:$D$200),1, COUNTIF(A$4:$A106, 'Annex 2 Designated EHV charges'!$D$10:$D$200)), 0)),"")</f>
        <v/>
      </c>
      <c r="B107" s="190" t="str">
        <f>IF($A107="","",VLOOKUP($A107,'Annex 2 Designated EHV charges'!$D:$O,2,0))</f>
        <v/>
      </c>
      <c r="C107" s="189" t="str">
        <f>IF($A107="","",VLOOKUP($A107,'Annex 2 Designated EHV charges'!$D:$O,3,0))</f>
        <v/>
      </c>
      <c r="D107" s="190" t="str">
        <f>IF($A107="","",VLOOKUP($A107,'Annex 2 Designated EHV charges'!$D:$O,4,0))</f>
        <v/>
      </c>
      <c r="E107" s="191" t="str">
        <f>IFERROR(IF(VLOOKUP($A107,'Annex 2 Designated EHV charges'!$D:$P,10,FALSE)=0,"",VLOOKUP($A107,'Annex 2 Designated EHV charges'!$D:$P,10,FALSE)),"")</f>
        <v/>
      </c>
      <c r="F107" s="194" t="str">
        <f>IFERROR(IF(VLOOKUP($A107,'Annex 2 Designated EHV charges'!$D:$P,11,FALSE)=0,"",VLOOKUP($A107,'Annex 2 Designated EHV charges'!$D:$P,11,FALSE)),"")</f>
        <v/>
      </c>
      <c r="G107" s="194" t="str">
        <f>IFERROR(IF(VLOOKUP($A107,'Annex 2 Designated EHV charges'!$D:$P,12,FALSE)=0,"",VLOOKUP($A107,'Annex 2 Designated EHV charges'!$D:$P,12,FALSE)),"")</f>
        <v/>
      </c>
      <c r="H107" s="194" t="str">
        <f>IFERROR(IF(VLOOKUP($A107,'Annex 2 Designated EHV charges'!$D:$P,13,FALSE)=0,"",VLOOKUP($A107,'Annex 2 Designated EHV charges'!$D:$P,13,FALSE)),"")</f>
        <v/>
      </c>
    </row>
    <row r="108" spans="1:8" ht="12.75" customHeight="1" x14ac:dyDescent="0.2">
      <c r="A108" s="189" t="str" cm="1">
        <f t="array" ref="A108">IFERROR(INDEX('Annex 2 Designated EHV charges'!$D$10:$D$200, MATCH(0, IF(ISBLANK('Annex 2 Designated EHV charges'!$D$10:$D$200),1, COUNTIF(A$4:$A107, 'Annex 2 Designated EHV charges'!$D$10:$D$200)), 0)),"")</f>
        <v/>
      </c>
      <c r="B108" s="190" t="str">
        <f>IF($A108="","",VLOOKUP($A108,'Annex 2 Designated EHV charges'!$D:$O,2,0))</f>
        <v/>
      </c>
      <c r="C108" s="189" t="str">
        <f>IF($A108="","",VLOOKUP($A108,'Annex 2 Designated EHV charges'!$D:$O,3,0))</f>
        <v/>
      </c>
      <c r="D108" s="190" t="str">
        <f>IF($A108="","",VLOOKUP($A108,'Annex 2 Designated EHV charges'!$D:$O,4,0))</f>
        <v/>
      </c>
      <c r="E108" s="191" t="str">
        <f>IFERROR(IF(VLOOKUP($A108,'Annex 2 Designated EHV charges'!$D:$P,10,FALSE)=0,"",VLOOKUP($A108,'Annex 2 Designated EHV charges'!$D:$P,10,FALSE)),"")</f>
        <v/>
      </c>
      <c r="F108" s="194" t="str">
        <f>IFERROR(IF(VLOOKUP($A108,'Annex 2 Designated EHV charges'!$D:$P,11,FALSE)=0,"",VLOOKUP($A108,'Annex 2 Designated EHV charges'!$D:$P,11,FALSE)),"")</f>
        <v/>
      </c>
      <c r="G108" s="194" t="str">
        <f>IFERROR(IF(VLOOKUP($A108,'Annex 2 Designated EHV charges'!$D:$P,12,FALSE)=0,"",VLOOKUP($A108,'Annex 2 Designated EHV charges'!$D:$P,12,FALSE)),"")</f>
        <v/>
      </c>
      <c r="H108" s="194" t="str">
        <f>IFERROR(IF(VLOOKUP($A108,'Annex 2 Designated EHV charges'!$D:$P,13,FALSE)=0,"",VLOOKUP($A108,'Annex 2 Designated EHV charges'!$D:$P,13,FALSE)),"")</f>
        <v/>
      </c>
    </row>
    <row r="109" spans="1:8" ht="12.75" customHeight="1" x14ac:dyDescent="0.2">
      <c r="A109" s="189" t="str" cm="1">
        <f t="array" ref="A109">IFERROR(INDEX('Annex 2 Designated EHV charges'!$D$10:$D$200, MATCH(0, IF(ISBLANK('Annex 2 Designated EHV charges'!$D$10:$D$200),1, COUNTIF(A$4:$A108, 'Annex 2 Designated EHV charges'!$D$10:$D$200)), 0)),"")</f>
        <v/>
      </c>
      <c r="B109" s="190" t="str">
        <f>IF($A109="","",VLOOKUP($A109,'Annex 2 Designated EHV charges'!$D:$O,2,0))</f>
        <v/>
      </c>
      <c r="C109" s="189" t="str">
        <f>IF($A109="","",VLOOKUP($A109,'Annex 2 Designated EHV charges'!$D:$O,3,0))</f>
        <v/>
      </c>
      <c r="D109" s="190" t="str">
        <f>IF($A109="","",VLOOKUP($A109,'Annex 2 Designated EHV charges'!$D:$O,4,0))</f>
        <v/>
      </c>
      <c r="E109" s="191" t="str">
        <f>IFERROR(IF(VLOOKUP($A109,'Annex 2 Designated EHV charges'!$D:$P,10,FALSE)=0,"",VLOOKUP($A109,'Annex 2 Designated EHV charges'!$D:$P,10,FALSE)),"")</f>
        <v/>
      </c>
      <c r="F109" s="194" t="str">
        <f>IFERROR(IF(VLOOKUP($A109,'Annex 2 Designated EHV charges'!$D:$P,11,FALSE)=0,"",VLOOKUP($A109,'Annex 2 Designated EHV charges'!$D:$P,11,FALSE)),"")</f>
        <v/>
      </c>
      <c r="G109" s="194" t="str">
        <f>IFERROR(IF(VLOOKUP($A109,'Annex 2 Designated EHV charges'!$D:$P,12,FALSE)=0,"",VLOOKUP($A109,'Annex 2 Designated EHV charges'!$D:$P,12,FALSE)),"")</f>
        <v/>
      </c>
      <c r="H109" s="194" t="str">
        <f>IFERROR(IF(VLOOKUP($A109,'Annex 2 Designated EHV charges'!$D:$P,13,FALSE)=0,"",VLOOKUP($A109,'Annex 2 Designated EHV charges'!$D:$P,13,FALSE)),"")</f>
        <v/>
      </c>
    </row>
    <row r="110" spans="1:8" ht="12.75" customHeight="1" x14ac:dyDescent="0.2">
      <c r="A110" s="189" t="str" cm="1">
        <f t="array" ref="A110">IFERROR(INDEX('Annex 2 Designated EHV charges'!$D$10:$D$200, MATCH(0, IF(ISBLANK('Annex 2 Designated EHV charges'!$D$10:$D$200),1, COUNTIF(A$4:$A109, 'Annex 2 Designated EHV charges'!$D$10:$D$200)), 0)),"")</f>
        <v/>
      </c>
      <c r="B110" s="190" t="str">
        <f>IF($A110="","",VLOOKUP($A110,'Annex 2 Designated EHV charges'!$D:$O,2,0))</f>
        <v/>
      </c>
      <c r="C110" s="189" t="str">
        <f>IF($A110="","",VLOOKUP($A110,'Annex 2 Designated EHV charges'!$D:$O,3,0))</f>
        <v/>
      </c>
      <c r="D110" s="190" t="str">
        <f>IF($A110="","",VLOOKUP($A110,'Annex 2 Designated EHV charges'!$D:$O,4,0))</f>
        <v/>
      </c>
      <c r="E110" s="191" t="str">
        <f>IFERROR(IF(VLOOKUP($A110,'Annex 2 Designated EHV charges'!$D:$P,10,FALSE)=0,"",VLOOKUP($A110,'Annex 2 Designated EHV charges'!$D:$P,10,FALSE)),"")</f>
        <v/>
      </c>
      <c r="F110" s="194" t="str">
        <f>IFERROR(IF(VLOOKUP($A110,'Annex 2 Designated EHV charges'!$D:$P,11,FALSE)=0,"",VLOOKUP($A110,'Annex 2 Designated EHV charges'!$D:$P,11,FALSE)),"")</f>
        <v/>
      </c>
      <c r="G110" s="194" t="str">
        <f>IFERROR(IF(VLOOKUP($A110,'Annex 2 Designated EHV charges'!$D:$P,12,FALSE)=0,"",VLOOKUP($A110,'Annex 2 Designated EHV charges'!$D:$P,12,FALSE)),"")</f>
        <v/>
      </c>
      <c r="H110" s="194" t="str">
        <f>IFERROR(IF(VLOOKUP($A110,'Annex 2 Designated EHV charges'!$D:$P,13,FALSE)=0,"",VLOOKUP($A110,'Annex 2 Designated EHV charges'!$D:$P,13,FALSE)),"")</f>
        <v/>
      </c>
    </row>
    <row r="111" spans="1:8" ht="12.75" customHeight="1" x14ac:dyDescent="0.2">
      <c r="A111" s="189" t="str" cm="1">
        <f t="array" ref="A111">IFERROR(INDEX('Annex 2 Designated EHV charges'!$D$10:$D$200, MATCH(0, IF(ISBLANK('Annex 2 Designated EHV charges'!$D$10:$D$200),1, COUNTIF(A$4:$A110, 'Annex 2 Designated EHV charges'!$D$10:$D$200)), 0)),"")</f>
        <v/>
      </c>
      <c r="B111" s="190" t="str">
        <f>IF($A111="","",VLOOKUP($A111,'Annex 2 Designated EHV charges'!$D:$O,2,0))</f>
        <v/>
      </c>
      <c r="C111" s="189" t="str">
        <f>IF($A111="","",VLOOKUP($A111,'Annex 2 Designated EHV charges'!$D:$O,3,0))</f>
        <v/>
      </c>
      <c r="D111" s="190" t="str">
        <f>IF($A111="","",VLOOKUP($A111,'Annex 2 Designated EHV charges'!$D:$O,4,0))</f>
        <v/>
      </c>
      <c r="E111" s="191" t="str">
        <f>IFERROR(IF(VLOOKUP($A111,'Annex 2 Designated EHV charges'!$D:$P,10,FALSE)=0,"",VLOOKUP($A111,'Annex 2 Designated EHV charges'!$D:$P,10,FALSE)),"")</f>
        <v/>
      </c>
      <c r="F111" s="194" t="str">
        <f>IFERROR(IF(VLOOKUP($A111,'Annex 2 Designated EHV charges'!$D:$P,11,FALSE)=0,"",VLOOKUP($A111,'Annex 2 Designated EHV charges'!$D:$P,11,FALSE)),"")</f>
        <v/>
      </c>
      <c r="G111" s="194" t="str">
        <f>IFERROR(IF(VLOOKUP($A111,'Annex 2 Designated EHV charges'!$D:$P,12,FALSE)=0,"",VLOOKUP($A111,'Annex 2 Designated EHV charges'!$D:$P,12,FALSE)),"")</f>
        <v/>
      </c>
      <c r="H111" s="194" t="str">
        <f>IFERROR(IF(VLOOKUP($A111,'Annex 2 Designated EHV charges'!$D:$P,13,FALSE)=0,"",VLOOKUP($A111,'Annex 2 Designated EHV charges'!$D:$P,13,FALSE)),"")</f>
        <v/>
      </c>
    </row>
    <row r="112" spans="1:8" ht="12.75" customHeight="1" x14ac:dyDescent="0.2">
      <c r="A112" s="189" t="str" cm="1">
        <f t="array" ref="A112">IFERROR(INDEX('Annex 2 Designated EHV charges'!$D$10:$D$200, MATCH(0, IF(ISBLANK('Annex 2 Designated EHV charges'!$D$10:$D$200),1, COUNTIF(A$4:$A111, 'Annex 2 Designated EHV charges'!$D$10:$D$200)), 0)),"")</f>
        <v/>
      </c>
      <c r="B112" s="190" t="str">
        <f>IF($A112="","",VLOOKUP($A112,'Annex 2 Designated EHV charges'!$D:$O,2,0))</f>
        <v/>
      </c>
      <c r="C112" s="189" t="str">
        <f>IF($A112="","",VLOOKUP($A112,'Annex 2 Designated EHV charges'!$D:$O,3,0))</f>
        <v/>
      </c>
      <c r="D112" s="190" t="str">
        <f>IF($A112="","",VLOOKUP($A112,'Annex 2 Designated EHV charges'!$D:$O,4,0))</f>
        <v/>
      </c>
      <c r="E112" s="191" t="str">
        <f>IFERROR(IF(VLOOKUP($A112,'Annex 2 Designated EHV charges'!$D:$P,10,FALSE)=0,"",VLOOKUP($A112,'Annex 2 Designated EHV charges'!$D:$P,10,FALSE)),"")</f>
        <v/>
      </c>
      <c r="F112" s="194" t="str">
        <f>IFERROR(IF(VLOOKUP($A112,'Annex 2 Designated EHV charges'!$D:$P,11,FALSE)=0,"",VLOOKUP($A112,'Annex 2 Designated EHV charges'!$D:$P,11,FALSE)),"")</f>
        <v/>
      </c>
      <c r="G112" s="194" t="str">
        <f>IFERROR(IF(VLOOKUP($A112,'Annex 2 Designated EHV charges'!$D:$P,12,FALSE)=0,"",VLOOKUP($A112,'Annex 2 Designated EHV charges'!$D:$P,12,FALSE)),"")</f>
        <v/>
      </c>
      <c r="H112" s="194" t="str">
        <f>IFERROR(IF(VLOOKUP($A112,'Annex 2 Designated EHV charges'!$D:$P,13,FALSE)=0,"",VLOOKUP($A112,'Annex 2 Designated EHV charges'!$D:$P,13,FALSE)),"")</f>
        <v/>
      </c>
    </row>
    <row r="113" spans="1:8" ht="12.75" customHeight="1" x14ac:dyDescent="0.2">
      <c r="A113" s="189" t="str" cm="1">
        <f t="array" ref="A113">IFERROR(INDEX('Annex 2 Designated EHV charges'!$D$10:$D$200, MATCH(0, IF(ISBLANK('Annex 2 Designated EHV charges'!$D$10:$D$200),1, COUNTIF(A$4:$A112, 'Annex 2 Designated EHV charges'!$D$10:$D$200)), 0)),"")</f>
        <v/>
      </c>
      <c r="B113" s="190" t="str">
        <f>IF($A113="","",VLOOKUP($A113,'Annex 2 Designated EHV charges'!$D:$O,2,0))</f>
        <v/>
      </c>
      <c r="C113" s="189" t="str">
        <f>IF($A113="","",VLOOKUP($A113,'Annex 2 Designated EHV charges'!$D:$O,3,0))</f>
        <v/>
      </c>
      <c r="D113" s="190" t="str">
        <f>IF($A113="","",VLOOKUP($A113,'Annex 2 Designated EHV charges'!$D:$O,4,0))</f>
        <v/>
      </c>
      <c r="E113" s="191" t="str">
        <f>IFERROR(IF(VLOOKUP($A113,'Annex 2 Designated EHV charges'!$D:$P,10,FALSE)=0,"",VLOOKUP($A113,'Annex 2 Designated EHV charges'!$D:$P,10,FALSE)),"")</f>
        <v/>
      </c>
      <c r="F113" s="194" t="str">
        <f>IFERROR(IF(VLOOKUP($A113,'Annex 2 Designated EHV charges'!$D:$P,11,FALSE)=0,"",VLOOKUP($A113,'Annex 2 Designated EHV charges'!$D:$P,11,FALSE)),"")</f>
        <v/>
      </c>
      <c r="G113" s="194" t="str">
        <f>IFERROR(IF(VLOOKUP($A113,'Annex 2 Designated EHV charges'!$D:$P,12,FALSE)=0,"",VLOOKUP($A113,'Annex 2 Designated EHV charges'!$D:$P,12,FALSE)),"")</f>
        <v/>
      </c>
      <c r="H113" s="194" t="str">
        <f>IFERROR(IF(VLOOKUP($A113,'Annex 2 Designated EHV charges'!$D:$P,13,FALSE)=0,"",VLOOKUP($A113,'Annex 2 Designated EHV charges'!$D:$P,13,FALSE)),"")</f>
        <v/>
      </c>
    </row>
    <row r="114" spans="1:8" ht="12.75" customHeight="1" x14ac:dyDescent="0.2">
      <c r="A114" s="189" t="str" cm="1">
        <f t="array" ref="A114">IFERROR(INDEX('Annex 2 Designated EHV charges'!$D$10:$D$200, MATCH(0, IF(ISBLANK('Annex 2 Designated EHV charges'!$D$10:$D$200),1, COUNTIF(A$4:$A113, 'Annex 2 Designated EHV charges'!$D$10:$D$200)), 0)),"")</f>
        <v/>
      </c>
      <c r="B114" s="190" t="str">
        <f>IF($A114="","",VLOOKUP($A114,'Annex 2 Designated EHV charges'!$D:$O,2,0))</f>
        <v/>
      </c>
      <c r="C114" s="189" t="str">
        <f>IF($A114="","",VLOOKUP($A114,'Annex 2 Designated EHV charges'!$D:$O,3,0))</f>
        <v/>
      </c>
      <c r="D114" s="190" t="str">
        <f>IF($A114="","",VLOOKUP($A114,'Annex 2 Designated EHV charges'!$D:$O,4,0))</f>
        <v/>
      </c>
      <c r="E114" s="191" t="str">
        <f>IFERROR(IF(VLOOKUP($A114,'Annex 2 Designated EHV charges'!$D:$P,10,FALSE)=0,"",VLOOKUP($A114,'Annex 2 Designated EHV charges'!$D:$P,10,FALSE)),"")</f>
        <v/>
      </c>
      <c r="F114" s="194" t="str">
        <f>IFERROR(IF(VLOOKUP($A114,'Annex 2 Designated EHV charges'!$D:$P,11,FALSE)=0,"",VLOOKUP($A114,'Annex 2 Designated EHV charges'!$D:$P,11,FALSE)),"")</f>
        <v/>
      </c>
      <c r="G114" s="194" t="str">
        <f>IFERROR(IF(VLOOKUP($A114,'Annex 2 Designated EHV charges'!$D:$P,12,FALSE)=0,"",VLOOKUP($A114,'Annex 2 Designated EHV charges'!$D:$P,12,FALSE)),"")</f>
        <v/>
      </c>
      <c r="H114" s="194" t="str">
        <f>IFERROR(IF(VLOOKUP($A114,'Annex 2 Designated EHV charges'!$D:$P,13,FALSE)=0,"",VLOOKUP($A114,'Annex 2 Designated EHV charges'!$D:$P,13,FALSE)),"")</f>
        <v/>
      </c>
    </row>
    <row r="115" spans="1:8" ht="12.75" customHeight="1" x14ac:dyDescent="0.2">
      <c r="A115" s="189" t="str" cm="1">
        <f t="array" ref="A115">IFERROR(INDEX('Annex 2 Designated EHV charges'!$D$10:$D$200, MATCH(0, IF(ISBLANK('Annex 2 Designated EHV charges'!$D$10:$D$200),1, COUNTIF(A$4:$A114, 'Annex 2 Designated EHV charges'!$D$10:$D$200)), 0)),"")</f>
        <v/>
      </c>
      <c r="B115" s="190" t="str">
        <f>IF($A115="","",VLOOKUP($A115,'Annex 2 Designated EHV charges'!$D:$O,2,0))</f>
        <v/>
      </c>
      <c r="C115" s="189" t="str">
        <f>IF($A115="","",VLOOKUP($A115,'Annex 2 Designated EHV charges'!$D:$O,3,0))</f>
        <v/>
      </c>
      <c r="D115" s="190" t="str">
        <f>IF($A115="","",VLOOKUP($A115,'Annex 2 Designated EHV charges'!$D:$O,4,0))</f>
        <v/>
      </c>
      <c r="E115" s="191" t="str">
        <f>IFERROR(IF(VLOOKUP($A115,'Annex 2 Designated EHV charges'!$D:$P,10,FALSE)=0,"",VLOOKUP($A115,'Annex 2 Designated EHV charges'!$D:$P,10,FALSE)),"")</f>
        <v/>
      </c>
      <c r="F115" s="194" t="str">
        <f>IFERROR(IF(VLOOKUP($A115,'Annex 2 Designated EHV charges'!$D:$P,11,FALSE)=0,"",VLOOKUP($A115,'Annex 2 Designated EHV charges'!$D:$P,11,FALSE)),"")</f>
        <v/>
      </c>
      <c r="G115" s="194" t="str">
        <f>IFERROR(IF(VLOOKUP($A115,'Annex 2 Designated EHV charges'!$D:$P,12,FALSE)=0,"",VLOOKUP($A115,'Annex 2 Designated EHV charges'!$D:$P,12,FALSE)),"")</f>
        <v/>
      </c>
      <c r="H115" s="194" t="str">
        <f>IFERROR(IF(VLOOKUP($A115,'Annex 2 Designated EHV charges'!$D:$P,13,FALSE)=0,"",VLOOKUP($A115,'Annex 2 Designated EHV charges'!$D:$P,13,FALSE)),"")</f>
        <v/>
      </c>
    </row>
    <row r="116" spans="1:8" ht="12.75" customHeight="1" x14ac:dyDescent="0.2">
      <c r="A116" s="189" t="str" cm="1">
        <f t="array" ref="A116">IFERROR(INDEX('Annex 2 Designated EHV charges'!$D$10:$D$200, MATCH(0, IF(ISBLANK('Annex 2 Designated EHV charges'!$D$10:$D$200),1, COUNTIF(A$4:$A115, 'Annex 2 Designated EHV charges'!$D$10:$D$200)), 0)),"")</f>
        <v/>
      </c>
      <c r="B116" s="190" t="str">
        <f>IF($A116="","",VLOOKUP($A116,'Annex 2 Designated EHV charges'!$D:$O,2,0))</f>
        <v/>
      </c>
      <c r="C116" s="189" t="str">
        <f>IF($A116="","",VLOOKUP($A116,'Annex 2 Designated EHV charges'!$D:$O,3,0))</f>
        <v/>
      </c>
      <c r="D116" s="190" t="str">
        <f>IF($A116="","",VLOOKUP($A116,'Annex 2 Designated EHV charges'!$D:$O,4,0))</f>
        <v/>
      </c>
      <c r="E116" s="191" t="str">
        <f>IFERROR(IF(VLOOKUP($A116,'Annex 2 Designated EHV charges'!$D:$P,10,FALSE)=0,"",VLOOKUP($A116,'Annex 2 Designated EHV charges'!$D:$P,10,FALSE)),"")</f>
        <v/>
      </c>
      <c r="F116" s="194" t="str">
        <f>IFERROR(IF(VLOOKUP($A116,'Annex 2 Designated EHV charges'!$D:$P,11,FALSE)=0,"",VLOOKUP($A116,'Annex 2 Designated EHV charges'!$D:$P,11,FALSE)),"")</f>
        <v/>
      </c>
      <c r="G116" s="194" t="str">
        <f>IFERROR(IF(VLOOKUP($A116,'Annex 2 Designated EHV charges'!$D:$P,12,FALSE)=0,"",VLOOKUP($A116,'Annex 2 Designated EHV charges'!$D:$P,12,FALSE)),"")</f>
        <v/>
      </c>
      <c r="H116" s="194" t="str">
        <f>IFERROR(IF(VLOOKUP($A116,'Annex 2 Designated EHV charges'!$D:$P,13,FALSE)=0,"",VLOOKUP($A116,'Annex 2 Designated EHV charges'!$D:$P,13,FALSE)),"")</f>
        <v/>
      </c>
    </row>
    <row r="117" spans="1:8" ht="12.75" customHeight="1" x14ac:dyDescent="0.2">
      <c r="A117" s="189" t="str" cm="1">
        <f t="array" ref="A117">IFERROR(INDEX('Annex 2 Designated EHV charges'!$D$10:$D$200, MATCH(0, IF(ISBLANK('Annex 2 Designated EHV charges'!$D$10:$D$200),1, COUNTIF(A$4:$A116, 'Annex 2 Designated EHV charges'!$D$10:$D$200)), 0)),"")</f>
        <v/>
      </c>
      <c r="B117" s="190" t="str">
        <f>IF($A117="","",VLOOKUP($A117,'Annex 2 Designated EHV charges'!$D:$O,2,0))</f>
        <v/>
      </c>
      <c r="C117" s="189" t="str">
        <f>IF($A117="","",VLOOKUP($A117,'Annex 2 Designated EHV charges'!$D:$O,3,0))</f>
        <v/>
      </c>
      <c r="D117" s="190" t="str">
        <f>IF($A117="","",VLOOKUP($A117,'Annex 2 Designated EHV charges'!$D:$O,4,0))</f>
        <v/>
      </c>
      <c r="E117" s="191" t="str">
        <f>IFERROR(IF(VLOOKUP($A117,'Annex 2 Designated EHV charges'!$D:$P,10,FALSE)=0,"",VLOOKUP($A117,'Annex 2 Designated EHV charges'!$D:$P,10,FALSE)),"")</f>
        <v/>
      </c>
      <c r="F117" s="194" t="str">
        <f>IFERROR(IF(VLOOKUP($A117,'Annex 2 Designated EHV charges'!$D:$P,11,FALSE)=0,"",VLOOKUP($A117,'Annex 2 Designated EHV charges'!$D:$P,11,FALSE)),"")</f>
        <v/>
      </c>
      <c r="G117" s="194" t="str">
        <f>IFERROR(IF(VLOOKUP($A117,'Annex 2 Designated EHV charges'!$D:$P,12,FALSE)=0,"",VLOOKUP($A117,'Annex 2 Designated EHV charges'!$D:$P,12,FALSE)),"")</f>
        <v/>
      </c>
      <c r="H117" s="194" t="str">
        <f>IFERROR(IF(VLOOKUP($A117,'Annex 2 Designated EHV charges'!$D:$P,13,FALSE)=0,"",VLOOKUP($A117,'Annex 2 Designated EHV charges'!$D:$P,13,FALSE)),"")</f>
        <v/>
      </c>
    </row>
    <row r="118" spans="1:8" ht="12.75" customHeight="1" x14ac:dyDescent="0.2">
      <c r="A118" s="189" t="str" cm="1">
        <f t="array" ref="A118">IFERROR(INDEX('Annex 2 Designated EHV charges'!$D$10:$D$200, MATCH(0, IF(ISBLANK('Annex 2 Designated EHV charges'!$D$10:$D$200),1, COUNTIF(A$4:$A117, 'Annex 2 Designated EHV charges'!$D$10:$D$200)), 0)),"")</f>
        <v/>
      </c>
      <c r="B118" s="190" t="str">
        <f>IF($A118="","",VLOOKUP($A118,'Annex 2 Designated EHV charges'!$D:$O,2,0))</f>
        <v/>
      </c>
      <c r="C118" s="189" t="str">
        <f>IF($A118="","",VLOOKUP($A118,'Annex 2 Designated EHV charges'!$D:$O,3,0))</f>
        <v/>
      </c>
      <c r="D118" s="190" t="str">
        <f>IF($A118="","",VLOOKUP($A118,'Annex 2 Designated EHV charges'!$D:$O,4,0))</f>
        <v/>
      </c>
      <c r="E118" s="191" t="str">
        <f>IFERROR(IF(VLOOKUP($A118,'Annex 2 Designated EHV charges'!$D:$P,10,FALSE)=0,"",VLOOKUP($A118,'Annex 2 Designated EHV charges'!$D:$P,10,FALSE)),"")</f>
        <v/>
      </c>
      <c r="F118" s="194" t="str">
        <f>IFERROR(IF(VLOOKUP($A118,'Annex 2 Designated EHV charges'!$D:$P,11,FALSE)=0,"",VLOOKUP($A118,'Annex 2 Designated EHV charges'!$D:$P,11,FALSE)),"")</f>
        <v/>
      </c>
      <c r="G118" s="194" t="str">
        <f>IFERROR(IF(VLOOKUP($A118,'Annex 2 Designated EHV charges'!$D:$P,12,FALSE)=0,"",VLOOKUP($A118,'Annex 2 Designated EHV charges'!$D:$P,12,FALSE)),"")</f>
        <v/>
      </c>
      <c r="H118" s="194" t="str">
        <f>IFERROR(IF(VLOOKUP($A118,'Annex 2 Designated EHV charges'!$D:$P,13,FALSE)=0,"",VLOOKUP($A118,'Annex 2 Designated EHV charges'!$D:$P,13,FALSE)),"")</f>
        <v/>
      </c>
    </row>
    <row r="119" spans="1:8" ht="12.75" customHeight="1" x14ac:dyDescent="0.2">
      <c r="A119" s="189" t="str" cm="1">
        <f t="array" ref="A119">IFERROR(INDEX('Annex 2 Designated EHV charges'!$D$10:$D$200, MATCH(0, IF(ISBLANK('Annex 2 Designated EHV charges'!$D$10:$D$200),1, COUNTIF(A$4:$A118, 'Annex 2 Designated EHV charges'!$D$10:$D$200)), 0)),"")</f>
        <v/>
      </c>
      <c r="B119" s="190" t="str">
        <f>IF($A119="","",VLOOKUP($A119,'Annex 2 Designated EHV charges'!$D:$O,2,0))</f>
        <v/>
      </c>
      <c r="C119" s="189" t="str">
        <f>IF($A119="","",VLOOKUP($A119,'Annex 2 Designated EHV charges'!$D:$O,3,0))</f>
        <v/>
      </c>
      <c r="D119" s="190" t="str">
        <f>IF($A119="","",VLOOKUP($A119,'Annex 2 Designated EHV charges'!$D:$O,4,0))</f>
        <v/>
      </c>
      <c r="E119" s="191" t="str">
        <f>IFERROR(IF(VLOOKUP($A119,'Annex 2 Designated EHV charges'!$D:$P,10,FALSE)=0,"",VLOOKUP($A119,'Annex 2 Designated EHV charges'!$D:$P,10,FALSE)),"")</f>
        <v/>
      </c>
      <c r="F119" s="194" t="str">
        <f>IFERROR(IF(VLOOKUP($A119,'Annex 2 Designated EHV charges'!$D:$P,11,FALSE)=0,"",VLOOKUP($A119,'Annex 2 Designated EHV charges'!$D:$P,11,FALSE)),"")</f>
        <v/>
      </c>
      <c r="G119" s="194" t="str">
        <f>IFERROR(IF(VLOOKUP($A119,'Annex 2 Designated EHV charges'!$D:$P,12,FALSE)=0,"",VLOOKUP($A119,'Annex 2 Designated EHV charges'!$D:$P,12,FALSE)),"")</f>
        <v/>
      </c>
      <c r="H119" s="194" t="str">
        <f>IFERROR(IF(VLOOKUP($A119,'Annex 2 Designated EHV charges'!$D:$P,13,FALSE)=0,"",VLOOKUP($A119,'Annex 2 Designated EHV charges'!$D:$P,13,FALSE)),"")</f>
        <v/>
      </c>
    </row>
    <row r="120" spans="1:8" ht="12.75" customHeight="1" x14ac:dyDescent="0.2">
      <c r="A120" s="189" t="str" cm="1">
        <f t="array" ref="A120">IFERROR(INDEX('Annex 2 Designated EHV charges'!$D$10:$D$200, MATCH(0, IF(ISBLANK('Annex 2 Designated EHV charges'!$D$10:$D$200),1, COUNTIF(A$4:$A119, 'Annex 2 Designated EHV charges'!$D$10:$D$200)), 0)),"")</f>
        <v/>
      </c>
      <c r="B120" s="190" t="str">
        <f>IF($A120="","",VLOOKUP($A120,'Annex 2 Designated EHV charges'!$D:$O,2,0))</f>
        <v/>
      </c>
      <c r="C120" s="189" t="str">
        <f>IF($A120="","",VLOOKUP($A120,'Annex 2 Designated EHV charges'!$D:$O,3,0))</f>
        <v/>
      </c>
      <c r="D120" s="190" t="str">
        <f>IF($A120="","",VLOOKUP($A120,'Annex 2 Designated EHV charges'!$D:$O,4,0))</f>
        <v/>
      </c>
      <c r="E120" s="191" t="str">
        <f>IFERROR(IF(VLOOKUP($A120,'Annex 2 Designated EHV charges'!$D:$P,10,FALSE)=0,"",VLOOKUP($A120,'Annex 2 Designated EHV charges'!$D:$P,10,FALSE)),"")</f>
        <v/>
      </c>
      <c r="F120" s="194" t="str">
        <f>IFERROR(IF(VLOOKUP($A120,'Annex 2 Designated EHV charges'!$D:$P,11,FALSE)=0,"",VLOOKUP($A120,'Annex 2 Designated EHV charges'!$D:$P,11,FALSE)),"")</f>
        <v/>
      </c>
      <c r="G120" s="194" t="str">
        <f>IFERROR(IF(VLOOKUP($A120,'Annex 2 Designated EHV charges'!$D:$P,12,FALSE)=0,"",VLOOKUP($A120,'Annex 2 Designated EHV charges'!$D:$P,12,FALSE)),"")</f>
        <v/>
      </c>
      <c r="H120" s="194" t="str">
        <f>IFERROR(IF(VLOOKUP($A120,'Annex 2 Designated EHV charges'!$D:$P,13,FALSE)=0,"",VLOOKUP($A120,'Annex 2 Designated EHV charges'!$D:$P,13,FALSE)),"")</f>
        <v/>
      </c>
    </row>
    <row r="121" spans="1:8" ht="12.75" customHeight="1" x14ac:dyDescent="0.2">
      <c r="A121" s="189" t="str" cm="1">
        <f t="array" ref="A121">IFERROR(INDEX('Annex 2 Designated EHV charges'!$D$10:$D$200, MATCH(0, IF(ISBLANK('Annex 2 Designated EHV charges'!$D$10:$D$200),1, COUNTIF(A$4:$A120, 'Annex 2 Designated EHV charges'!$D$10:$D$200)), 0)),"")</f>
        <v/>
      </c>
      <c r="B121" s="190" t="str">
        <f>IF($A121="","",VLOOKUP($A121,'Annex 2 Designated EHV charges'!$D:$O,2,0))</f>
        <v/>
      </c>
      <c r="C121" s="189" t="str">
        <f>IF($A121="","",VLOOKUP($A121,'Annex 2 Designated EHV charges'!$D:$O,3,0))</f>
        <v/>
      </c>
      <c r="D121" s="190" t="str">
        <f>IF($A121="","",VLOOKUP($A121,'Annex 2 Designated EHV charges'!$D:$O,4,0))</f>
        <v/>
      </c>
      <c r="E121" s="191" t="str">
        <f>IFERROR(IF(VLOOKUP($A121,'Annex 2 Designated EHV charges'!$D:$P,10,FALSE)=0,"",VLOOKUP($A121,'Annex 2 Designated EHV charges'!$D:$P,10,FALSE)),"")</f>
        <v/>
      </c>
      <c r="F121" s="194" t="str">
        <f>IFERROR(IF(VLOOKUP($A121,'Annex 2 Designated EHV charges'!$D:$P,11,FALSE)=0,"",VLOOKUP($A121,'Annex 2 Designated EHV charges'!$D:$P,11,FALSE)),"")</f>
        <v/>
      </c>
      <c r="G121" s="194" t="str">
        <f>IFERROR(IF(VLOOKUP($A121,'Annex 2 Designated EHV charges'!$D:$P,12,FALSE)=0,"",VLOOKUP($A121,'Annex 2 Designated EHV charges'!$D:$P,12,FALSE)),"")</f>
        <v/>
      </c>
      <c r="H121" s="194" t="str">
        <f>IFERROR(IF(VLOOKUP($A121,'Annex 2 Designated EHV charges'!$D:$P,13,FALSE)=0,"",VLOOKUP($A121,'Annex 2 Designated EHV charges'!$D:$P,13,FALSE)),"")</f>
        <v/>
      </c>
    </row>
    <row r="122" spans="1:8" ht="12.75" customHeight="1" x14ac:dyDescent="0.2">
      <c r="A122" s="189" t="str" cm="1">
        <f t="array" ref="A122">IFERROR(INDEX('Annex 2 Designated EHV charges'!$D$10:$D$200, MATCH(0, IF(ISBLANK('Annex 2 Designated EHV charges'!$D$10:$D$200),1, COUNTIF(A$4:$A121, 'Annex 2 Designated EHV charges'!$D$10:$D$200)), 0)),"")</f>
        <v/>
      </c>
      <c r="B122" s="190" t="str">
        <f>IF($A122="","",VLOOKUP($A122,'Annex 2 Designated EHV charges'!$D:$O,2,0))</f>
        <v/>
      </c>
      <c r="C122" s="189" t="str">
        <f>IF($A122="","",VLOOKUP($A122,'Annex 2 Designated EHV charges'!$D:$O,3,0))</f>
        <v/>
      </c>
      <c r="D122" s="190" t="str">
        <f>IF($A122="","",VLOOKUP($A122,'Annex 2 Designated EHV charges'!$D:$O,4,0))</f>
        <v/>
      </c>
      <c r="E122" s="191" t="str">
        <f>IFERROR(IF(VLOOKUP($A122,'Annex 2 Designated EHV charges'!$D:$P,10,FALSE)=0,"",VLOOKUP($A122,'Annex 2 Designated EHV charges'!$D:$P,10,FALSE)),"")</f>
        <v/>
      </c>
      <c r="F122" s="194" t="str">
        <f>IFERROR(IF(VLOOKUP($A122,'Annex 2 Designated EHV charges'!$D:$P,11,FALSE)=0,"",VLOOKUP($A122,'Annex 2 Designated EHV charges'!$D:$P,11,FALSE)),"")</f>
        <v/>
      </c>
      <c r="G122" s="194" t="str">
        <f>IFERROR(IF(VLOOKUP($A122,'Annex 2 Designated EHV charges'!$D:$P,12,FALSE)=0,"",VLOOKUP($A122,'Annex 2 Designated EHV charges'!$D:$P,12,FALSE)),"")</f>
        <v/>
      </c>
      <c r="H122" s="194" t="str">
        <f>IFERROR(IF(VLOOKUP($A122,'Annex 2 Designated EHV charges'!$D:$P,13,FALSE)=0,"",VLOOKUP($A122,'Annex 2 Designated EHV charges'!$D:$P,13,FALSE)),"")</f>
        <v/>
      </c>
    </row>
    <row r="123" spans="1:8" ht="12.75" customHeight="1" x14ac:dyDescent="0.2">
      <c r="A123" s="189" t="str" cm="1">
        <f t="array" ref="A123">IFERROR(INDEX('Annex 2 Designated EHV charges'!$D$10:$D$200, MATCH(0, IF(ISBLANK('Annex 2 Designated EHV charges'!$D$10:$D$200),1, COUNTIF(A$4:$A122, 'Annex 2 Designated EHV charges'!$D$10:$D$200)), 0)),"")</f>
        <v/>
      </c>
      <c r="B123" s="190" t="str">
        <f>IF($A123="","",VLOOKUP($A123,'Annex 2 Designated EHV charges'!$D:$O,2,0))</f>
        <v/>
      </c>
      <c r="C123" s="189" t="str">
        <f>IF($A123="","",VLOOKUP($A123,'Annex 2 Designated EHV charges'!$D:$O,3,0))</f>
        <v/>
      </c>
      <c r="D123" s="190" t="str">
        <f>IF($A123="","",VLOOKUP($A123,'Annex 2 Designated EHV charges'!$D:$O,4,0))</f>
        <v/>
      </c>
      <c r="E123" s="191" t="str">
        <f>IFERROR(IF(VLOOKUP($A123,'Annex 2 Designated EHV charges'!$D:$P,10,FALSE)=0,"",VLOOKUP($A123,'Annex 2 Designated EHV charges'!$D:$P,10,FALSE)),"")</f>
        <v/>
      </c>
      <c r="F123" s="194" t="str">
        <f>IFERROR(IF(VLOOKUP($A123,'Annex 2 Designated EHV charges'!$D:$P,11,FALSE)=0,"",VLOOKUP($A123,'Annex 2 Designated EHV charges'!$D:$P,11,FALSE)),"")</f>
        <v/>
      </c>
      <c r="G123" s="194" t="str">
        <f>IFERROR(IF(VLOOKUP($A123,'Annex 2 Designated EHV charges'!$D:$P,12,FALSE)=0,"",VLOOKUP($A123,'Annex 2 Designated EHV charges'!$D:$P,12,FALSE)),"")</f>
        <v/>
      </c>
      <c r="H123" s="194" t="str">
        <f>IFERROR(IF(VLOOKUP($A123,'Annex 2 Designated EHV charges'!$D:$P,13,FALSE)=0,"",VLOOKUP($A123,'Annex 2 Designated EHV charges'!$D:$P,13,FALSE)),"")</f>
        <v/>
      </c>
    </row>
    <row r="124" spans="1:8" ht="12.75" customHeight="1" x14ac:dyDescent="0.2">
      <c r="A124" s="189" t="str" cm="1">
        <f t="array" ref="A124">IFERROR(INDEX('Annex 2 Designated EHV charges'!$D$10:$D$200, MATCH(0, IF(ISBLANK('Annex 2 Designated EHV charges'!$D$10:$D$200),1, COUNTIF(A$4:$A123, 'Annex 2 Designated EHV charges'!$D$10:$D$200)), 0)),"")</f>
        <v/>
      </c>
      <c r="B124" s="190" t="str">
        <f>IF($A124="","",VLOOKUP($A124,'Annex 2 Designated EHV charges'!$D:$O,2,0))</f>
        <v/>
      </c>
      <c r="C124" s="189" t="str">
        <f>IF($A124="","",VLOOKUP($A124,'Annex 2 Designated EHV charges'!$D:$O,3,0))</f>
        <v/>
      </c>
      <c r="D124" s="190" t="str">
        <f>IF($A124="","",VLOOKUP($A124,'Annex 2 Designated EHV charges'!$D:$O,4,0))</f>
        <v/>
      </c>
      <c r="E124" s="191" t="str">
        <f>IFERROR(IF(VLOOKUP($A124,'Annex 2 Designated EHV charges'!$D:$P,10,FALSE)=0,"",VLOOKUP($A124,'Annex 2 Designated EHV charges'!$D:$P,10,FALSE)),"")</f>
        <v/>
      </c>
      <c r="F124" s="194" t="str">
        <f>IFERROR(IF(VLOOKUP($A124,'Annex 2 Designated EHV charges'!$D:$P,11,FALSE)=0,"",VLOOKUP($A124,'Annex 2 Designated EHV charges'!$D:$P,11,FALSE)),"")</f>
        <v/>
      </c>
      <c r="G124" s="194" t="str">
        <f>IFERROR(IF(VLOOKUP($A124,'Annex 2 Designated EHV charges'!$D:$P,12,FALSE)=0,"",VLOOKUP($A124,'Annex 2 Designated EHV charges'!$D:$P,12,FALSE)),"")</f>
        <v/>
      </c>
      <c r="H124" s="194" t="str">
        <f>IFERROR(IF(VLOOKUP($A124,'Annex 2 Designated EHV charges'!$D:$P,13,FALSE)=0,"",VLOOKUP($A124,'Annex 2 Designated EHV charges'!$D:$P,13,FALSE)),"")</f>
        <v/>
      </c>
    </row>
    <row r="125" spans="1:8" ht="12.75" customHeight="1" x14ac:dyDescent="0.2">
      <c r="A125" s="189" t="str" cm="1">
        <f t="array" ref="A125">IFERROR(INDEX('Annex 2 Designated EHV charges'!$D$10:$D$200, MATCH(0, IF(ISBLANK('Annex 2 Designated EHV charges'!$D$10:$D$200),1, COUNTIF(A$4:$A124, 'Annex 2 Designated EHV charges'!$D$10:$D$200)), 0)),"")</f>
        <v/>
      </c>
      <c r="B125" s="190" t="str">
        <f>IF($A125="","",VLOOKUP($A125,'Annex 2 Designated EHV charges'!$D:$O,2,0))</f>
        <v/>
      </c>
      <c r="C125" s="189" t="str">
        <f>IF($A125="","",VLOOKUP($A125,'Annex 2 Designated EHV charges'!$D:$O,3,0))</f>
        <v/>
      </c>
      <c r="D125" s="190" t="str">
        <f>IF($A125="","",VLOOKUP($A125,'Annex 2 Designated EHV charges'!$D:$O,4,0))</f>
        <v/>
      </c>
      <c r="E125" s="191" t="str">
        <f>IFERROR(IF(VLOOKUP($A125,'Annex 2 Designated EHV charges'!$D:$P,10,FALSE)=0,"",VLOOKUP($A125,'Annex 2 Designated EHV charges'!$D:$P,10,FALSE)),"")</f>
        <v/>
      </c>
      <c r="F125" s="194" t="str">
        <f>IFERROR(IF(VLOOKUP($A125,'Annex 2 Designated EHV charges'!$D:$P,11,FALSE)=0,"",VLOOKUP($A125,'Annex 2 Designated EHV charges'!$D:$P,11,FALSE)),"")</f>
        <v/>
      </c>
      <c r="G125" s="194" t="str">
        <f>IFERROR(IF(VLOOKUP($A125,'Annex 2 Designated EHV charges'!$D:$P,12,FALSE)=0,"",VLOOKUP($A125,'Annex 2 Designated EHV charges'!$D:$P,12,FALSE)),"")</f>
        <v/>
      </c>
      <c r="H125" s="194" t="str">
        <f>IFERROR(IF(VLOOKUP($A125,'Annex 2 Designated EHV charges'!$D:$P,13,FALSE)=0,"",VLOOKUP($A125,'Annex 2 Designated EHV charges'!$D:$P,13,FALSE)),"")</f>
        <v/>
      </c>
    </row>
    <row r="126" spans="1:8" ht="12.75" customHeight="1" x14ac:dyDescent="0.2">
      <c r="A126" s="189" t="str" cm="1">
        <f t="array" ref="A126">IFERROR(INDEX('Annex 2 Designated EHV charges'!$D$10:$D$200, MATCH(0, IF(ISBLANK('Annex 2 Designated EHV charges'!$D$10:$D$200),1, COUNTIF(A$4:$A125, 'Annex 2 Designated EHV charges'!$D$10:$D$200)), 0)),"")</f>
        <v/>
      </c>
      <c r="B126" s="190" t="str">
        <f>IF($A126="","",VLOOKUP($A126,'Annex 2 Designated EHV charges'!$D:$O,2,0))</f>
        <v/>
      </c>
      <c r="C126" s="189" t="str">
        <f>IF($A126="","",VLOOKUP($A126,'Annex 2 Designated EHV charges'!$D:$O,3,0))</f>
        <v/>
      </c>
      <c r="D126" s="190" t="str">
        <f>IF($A126="","",VLOOKUP($A126,'Annex 2 Designated EHV charges'!$D:$O,4,0))</f>
        <v/>
      </c>
      <c r="E126" s="191" t="str">
        <f>IFERROR(IF(VLOOKUP($A126,'Annex 2 Designated EHV charges'!$D:$P,10,FALSE)=0,"",VLOOKUP($A126,'Annex 2 Designated EHV charges'!$D:$P,10,FALSE)),"")</f>
        <v/>
      </c>
      <c r="F126" s="194" t="str">
        <f>IFERROR(IF(VLOOKUP($A126,'Annex 2 Designated EHV charges'!$D:$P,11,FALSE)=0,"",VLOOKUP($A126,'Annex 2 Designated EHV charges'!$D:$P,11,FALSE)),"")</f>
        <v/>
      </c>
      <c r="G126" s="194" t="str">
        <f>IFERROR(IF(VLOOKUP($A126,'Annex 2 Designated EHV charges'!$D:$P,12,FALSE)=0,"",VLOOKUP($A126,'Annex 2 Designated EHV charges'!$D:$P,12,FALSE)),"")</f>
        <v/>
      </c>
      <c r="H126" s="194" t="str">
        <f>IFERROR(IF(VLOOKUP($A126,'Annex 2 Designated EHV charges'!$D:$P,13,FALSE)=0,"",VLOOKUP($A126,'Annex 2 Designated EHV charges'!$D:$P,13,FALSE)),"")</f>
        <v/>
      </c>
    </row>
    <row r="127" spans="1:8" ht="12.75" customHeight="1" x14ac:dyDescent="0.2">
      <c r="A127" s="189" t="str" cm="1">
        <f t="array" ref="A127">IFERROR(INDEX('Annex 2 Designated EHV charges'!$D$10:$D$200, MATCH(0, IF(ISBLANK('Annex 2 Designated EHV charges'!$D$10:$D$200),1, COUNTIF(A$4:$A126, 'Annex 2 Designated EHV charges'!$D$10:$D$200)), 0)),"")</f>
        <v/>
      </c>
      <c r="B127" s="190" t="str">
        <f>IF($A127="","",VLOOKUP($A127,'Annex 2 Designated EHV charges'!$D:$O,2,0))</f>
        <v/>
      </c>
      <c r="C127" s="189" t="str">
        <f>IF($A127="","",VLOOKUP($A127,'Annex 2 Designated EHV charges'!$D:$O,3,0))</f>
        <v/>
      </c>
      <c r="D127" s="190" t="str">
        <f>IF($A127="","",VLOOKUP($A127,'Annex 2 Designated EHV charges'!$D:$O,4,0))</f>
        <v/>
      </c>
      <c r="E127" s="191" t="str">
        <f>IFERROR(IF(VLOOKUP($A127,'Annex 2 Designated EHV charges'!$D:$P,10,FALSE)=0,"",VLOOKUP($A127,'Annex 2 Designated EHV charges'!$D:$P,10,FALSE)),"")</f>
        <v/>
      </c>
      <c r="F127" s="194" t="str">
        <f>IFERROR(IF(VLOOKUP($A127,'Annex 2 Designated EHV charges'!$D:$P,11,FALSE)=0,"",VLOOKUP($A127,'Annex 2 Designated EHV charges'!$D:$P,11,FALSE)),"")</f>
        <v/>
      </c>
      <c r="G127" s="194" t="str">
        <f>IFERROR(IF(VLOOKUP($A127,'Annex 2 Designated EHV charges'!$D:$P,12,FALSE)=0,"",VLOOKUP($A127,'Annex 2 Designated EHV charges'!$D:$P,12,FALSE)),"")</f>
        <v/>
      </c>
      <c r="H127" s="194" t="str">
        <f>IFERROR(IF(VLOOKUP($A127,'Annex 2 Designated EHV charges'!$D:$P,13,FALSE)=0,"",VLOOKUP($A127,'Annex 2 Designated EHV charges'!$D:$P,13,FALSE)),"")</f>
        <v/>
      </c>
    </row>
    <row r="128" spans="1:8" ht="12.75" customHeight="1" x14ac:dyDescent="0.2">
      <c r="A128" s="189" t="str" cm="1">
        <f t="array" ref="A128">IFERROR(INDEX('Annex 2 Designated EHV charges'!$D$10:$D$200, MATCH(0, IF(ISBLANK('Annex 2 Designated EHV charges'!$D$10:$D$200),1, COUNTIF(A$4:$A127, 'Annex 2 Designated EHV charges'!$D$10:$D$200)), 0)),"")</f>
        <v/>
      </c>
      <c r="B128" s="190" t="str">
        <f>IF($A128="","",VLOOKUP($A128,'Annex 2 Designated EHV charges'!$D:$O,2,0))</f>
        <v/>
      </c>
      <c r="C128" s="189" t="str">
        <f>IF($A128="","",VLOOKUP($A128,'Annex 2 Designated EHV charges'!$D:$O,3,0))</f>
        <v/>
      </c>
      <c r="D128" s="190" t="str">
        <f>IF($A128="","",VLOOKUP($A128,'Annex 2 Designated EHV charges'!$D:$O,4,0))</f>
        <v/>
      </c>
      <c r="E128" s="191" t="str">
        <f>IFERROR(IF(VLOOKUP($A128,'Annex 2 Designated EHV charges'!$D:$P,10,FALSE)=0,"",VLOOKUP($A128,'Annex 2 Designated EHV charges'!$D:$P,10,FALSE)),"")</f>
        <v/>
      </c>
      <c r="F128" s="194" t="str">
        <f>IFERROR(IF(VLOOKUP($A128,'Annex 2 Designated EHV charges'!$D:$P,11,FALSE)=0,"",VLOOKUP($A128,'Annex 2 Designated EHV charges'!$D:$P,11,FALSE)),"")</f>
        <v/>
      </c>
      <c r="G128" s="194" t="str">
        <f>IFERROR(IF(VLOOKUP($A128,'Annex 2 Designated EHV charges'!$D:$P,12,FALSE)=0,"",VLOOKUP($A128,'Annex 2 Designated EHV charges'!$D:$P,12,FALSE)),"")</f>
        <v/>
      </c>
      <c r="H128" s="194" t="str">
        <f>IFERROR(IF(VLOOKUP($A128,'Annex 2 Designated EHV charges'!$D:$P,13,FALSE)=0,"",VLOOKUP($A128,'Annex 2 Designated EHV charges'!$D:$P,13,FALSE)),"")</f>
        <v/>
      </c>
    </row>
    <row r="129" spans="1:8" ht="12.75" customHeight="1" x14ac:dyDescent="0.2">
      <c r="A129" s="189" t="str" cm="1">
        <f t="array" ref="A129">IFERROR(INDEX('Annex 2 Designated EHV charges'!$D$10:$D$200, MATCH(0, IF(ISBLANK('Annex 2 Designated EHV charges'!$D$10:$D$200),1, COUNTIF(A$4:$A128, 'Annex 2 Designated EHV charges'!$D$10:$D$200)), 0)),"")</f>
        <v/>
      </c>
      <c r="B129" s="190" t="str">
        <f>IF($A129="","",VLOOKUP($A129,'Annex 2 Designated EHV charges'!$D:$O,2,0))</f>
        <v/>
      </c>
      <c r="C129" s="189" t="str">
        <f>IF($A129="","",VLOOKUP($A129,'Annex 2 Designated EHV charges'!$D:$O,3,0))</f>
        <v/>
      </c>
      <c r="D129" s="190" t="str">
        <f>IF($A129="","",VLOOKUP($A129,'Annex 2 Designated EHV charges'!$D:$O,4,0))</f>
        <v/>
      </c>
      <c r="E129" s="191" t="str">
        <f>IFERROR(IF(VLOOKUP($A129,'Annex 2 Designated EHV charges'!$D:$P,10,FALSE)=0,"",VLOOKUP($A129,'Annex 2 Designated EHV charges'!$D:$P,10,FALSE)),"")</f>
        <v/>
      </c>
      <c r="F129" s="194" t="str">
        <f>IFERROR(IF(VLOOKUP($A129,'Annex 2 Designated EHV charges'!$D:$P,11,FALSE)=0,"",VLOOKUP($A129,'Annex 2 Designated EHV charges'!$D:$P,11,FALSE)),"")</f>
        <v/>
      </c>
      <c r="G129" s="194" t="str">
        <f>IFERROR(IF(VLOOKUP($A129,'Annex 2 Designated EHV charges'!$D:$P,12,FALSE)=0,"",VLOOKUP($A129,'Annex 2 Designated EHV charges'!$D:$P,12,FALSE)),"")</f>
        <v/>
      </c>
      <c r="H129" s="194" t="str">
        <f>IFERROR(IF(VLOOKUP($A129,'Annex 2 Designated EHV charges'!$D:$P,13,FALSE)=0,"",VLOOKUP($A129,'Annex 2 Designated EHV charges'!$D:$P,13,FALSE)),"")</f>
        <v/>
      </c>
    </row>
    <row r="130" spans="1:8" ht="12.75" customHeight="1" x14ac:dyDescent="0.2">
      <c r="A130" s="189" t="str" cm="1">
        <f t="array" ref="A130">IFERROR(INDEX('Annex 2 Designated EHV charges'!$D$10:$D$200, MATCH(0, IF(ISBLANK('Annex 2 Designated EHV charges'!$D$10:$D$200),1, COUNTIF(A$4:$A129, 'Annex 2 Designated EHV charges'!$D$10:$D$200)), 0)),"")</f>
        <v/>
      </c>
      <c r="B130" s="190" t="str">
        <f>IF($A130="","",VLOOKUP($A130,'Annex 2 Designated EHV charges'!$D:$O,2,0))</f>
        <v/>
      </c>
      <c r="C130" s="189" t="str">
        <f>IF($A130="","",VLOOKUP($A130,'Annex 2 Designated EHV charges'!$D:$O,3,0))</f>
        <v/>
      </c>
      <c r="D130" s="190" t="str">
        <f>IF($A130="","",VLOOKUP($A130,'Annex 2 Designated EHV charges'!$D:$O,4,0))</f>
        <v/>
      </c>
      <c r="E130" s="191" t="str">
        <f>IFERROR(IF(VLOOKUP($A130,'Annex 2 Designated EHV charges'!$D:$P,10,FALSE)=0,"",VLOOKUP($A130,'Annex 2 Designated EHV charges'!$D:$P,10,FALSE)),"")</f>
        <v/>
      </c>
      <c r="F130" s="194" t="str">
        <f>IFERROR(IF(VLOOKUP($A130,'Annex 2 Designated EHV charges'!$D:$P,11,FALSE)=0,"",VLOOKUP($A130,'Annex 2 Designated EHV charges'!$D:$P,11,FALSE)),"")</f>
        <v/>
      </c>
      <c r="G130" s="194" t="str">
        <f>IFERROR(IF(VLOOKUP($A130,'Annex 2 Designated EHV charges'!$D:$P,12,FALSE)=0,"",VLOOKUP($A130,'Annex 2 Designated EHV charges'!$D:$P,12,FALSE)),"")</f>
        <v/>
      </c>
      <c r="H130" s="194" t="str">
        <f>IFERROR(IF(VLOOKUP($A130,'Annex 2 Designated EHV charges'!$D:$P,13,FALSE)=0,"",VLOOKUP($A130,'Annex 2 Designated EHV charges'!$D:$P,13,FALSE)),"")</f>
        <v/>
      </c>
    </row>
    <row r="131" spans="1:8" ht="12.75" customHeight="1" x14ac:dyDescent="0.2">
      <c r="A131" s="189" t="str" cm="1">
        <f t="array" ref="A131">IFERROR(INDEX('Annex 2 Designated EHV charges'!$D$10:$D$200, MATCH(0, IF(ISBLANK('Annex 2 Designated EHV charges'!$D$10:$D$200),1, COUNTIF(A$4:$A130, 'Annex 2 Designated EHV charges'!$D$10:$D$200)), 0)),"")</f>
        <v/>
      </c>
      <c r="B131" s="190" t="str">
        <f>IF($A131="","",VLOOKUP($A131,'Annex 2 Designated EHV charges'!$D:$O,2,0))</f>
        <v/>
      </c>
      <c r="C131" s="189" t="str">
        <f>IF($A131="","",VLOOKUP($A131,'Annex 2 Designated EHV charges'!$D:$O,3,0))</f>
        <v/>
      </c>
      <c r="D131" s="190" t="str">
        <f>IF($A131="","",VLOOKUP($A131,'Annex 2 Designated EHV charges'!$D:$O,4,0))</f>
        <v/>
      </c>
      <c r="E131" s="191" t="str">
        <f>IFERROR(IF(VLOOKUP($A131,'Annex 2 Designated EHV charges'!$D:$P,10,FALSE)=0,"",VLOOKUP($A131,'Annex 2 Designated EHV charges'!$D:$P,10,FALSE)),"")</f>
        <v/>
      </c>
      <c r="F131" s="194" t="str">
        <f>IFERROR(IF(VLOOKUP($A131,'Annex 2 Designated EHV charges'!$D:$P,11,FALSE)=0,"",VLOOKUP($A131,'Annex 2 Designated EHV charges'!$D:$P,11,FALSE)),"")</f>
        <v/>
      </c>
      <c r="G131" s="194" t="str">
        <f>IFERROR(IF(VLOOKUP($A131,'Annex 2 Designated EHV charges'!$D:$P,12,FALSE)=0,"",VLOOKUP($A131,'Annex 2 Designated EHV charges'!$D:$P,12,FALSE)),"")</f>
        <v/>
      </c>
      <c r="H131" s="194" t="str">
        <f>IFERROR(IF(VLOOKUP($A131,'Annex 2 Designated EHV charges'!$D:$P,13,FALSE)=0,"",VLOOKUP($A131,'Annex 2 Designated EHV charges'!$D:$P,13,FALSE)),"")</f>
        <v/>
      </c>
    </row>
    <row r="132" spans="1:8" ht="12.75" customHeight="1" x14ac:dyDescent="0.2">
      <c r="A132" s="189" t="str" cm="1">
        <f t="array" ref="A132">IFERROR(INDEX('Annex 2 Designated EHV charges'!$D$10:$D$200, MATCH(0, IF(ISBLANK('Annex 2 Designated EHV charges'!$D$10:$D$200),1, COUNTIF(A$4:$A131, 'Annex 2 Designated EHV charges'!$D$10:$D$200)), 0)),"")</f>
        <v/>
      </c>
      <c r="B132" s="190" t="str">
        <f>IF($A132="","",VLOOKUP($A132,'Annex 2 Designated EHV charges'!$D:$O,2,0))</f>
        <v/>
      </c>
      <c r="C132" s="189" t="str">
        <f>IF($A132="","",VLOOKUP($A132,'Annex 2 Designated EHV charges'!$D:$O,3,0))</f>
        <v/>
      </c>
      <c r="D132" s="190" t="str">
        <f>IF($A132="","",VLOOKUP($A132,'Annex 2 Designated EHV charges'!$D:$O,4,0))</f>
        <v/>
      </c>
      <c r="E132" s="191" t="str">
        <f>IFERROR(IF(VLOOKUP($A132,'Annex 2 Designated EHV charges'!$D:$P,10,FALSE)=0,"",VLOOKUP($A132,'Annex 2 Designated EHV charges'!$D:$P,10,FALSE)),"")</f>
        <v/>
      </c>
      <c r="F132" s="194" t="str">
        <f>IFERROR(IF(VLOOKUP($A132,'Annex 2 Designated EHV charges'!$D:$P,11,FALSE)=0,"",VLOOKUP($A132,'Annex 2 Designated EHV charges'!$D:$P,11,FALSE)),"")</f>
        <v/>
      </c>
      <c r="G132" s="194" t="str">
        <f>IFERROR(IF(VLOOKUP($A132,'Annex 2 Designated EHV charges'!$D:$P,12,FALSE)=0,"",VLOOKUP($A132,'Annex 2 Designated EHV charges'!$D:$P,12,FALSE)),"")</f>
        <v/>
      </c>
      <c r="H132" s="194" t="str">
        <f>IFERROR(IF(VLOOKUP($A132,'Annex 2 Designated EHV charges'!$D:$P,13,FALSE)=0,"",VLOOKUP($A132,'Annex 2 Designated EHV charges'!$D:$P,13,FALSE)),"")</f>
        <v/>
      </c>
    </row>
    <row r="133" spans="1:8" ht="12.75" customHeight="1" x14ac:dyDescent="0.2">
      <c r="A133" s="189" t="str" cm="1">
        <f t="array" ref="A133">IFERROR(INDEX('Annex 2 Designated EHV charges'!$D$10:$D$200, MATCH(0, IF(ISBLANK('Annex 2 Designated EHV charges'!$D$10:$D$200),1, COUNTIF(A$4:$A132, 'Annex 2 Designated EHV charges'!$D$10:$D$200)), 0)),"")</f>
        <v/>
      </c>
      <c r="B133" s="190" t="str">
        <f>IF($A133="","",VLOOKUP($A133,'Annex 2 Designated EHV charges'!$D:$O,2,0))</f>
        <v/>
      </c>
      <c r="C133" s="189" t="str">
        <f>IF($A133="","",VLOOKUP($A133,'Annex 2 Designated EHV charges'!$D:$O,3,0))</f>
        <v/>
      </c>
      <c r="D133" s="190" t="str">
        <f>IF($A133="","",VLOOKUP($A133,'Annex 2 Designated EHV charges'!$D:$O,4,0))</f>
        <v/>
      </c>
      <c r="E133" s="191" t="str">
        <f>IFERROR(IF(VLOOKUP($A133,'Annex 2 Designated EHV charges'!$D:$P,10,FALSE)=0,"",VLOOKUP($A133,'Annex 2 Designated EHV charges'!$D:$P,10,FALSE)),"")</f>
        <v/>
      </c>
      <c r="F133" s="194" t="str">
        <f>IFERROR(IF(VLOOKUP($A133,'Annex 2 Designated EHV charges'!$D:$P,11,FALSE)=0,"",VLOOKUP($A133,'Annex 2 Designated EHV charges'!$D:$P,11,FALSE)),"")</f>
        <v/>
      </c>
      <c r="G133" s="194" t="str">
        <f>IFERROR(IF(VLOOKUP($A133,'Annex 2 Designated EHV charges'!$D:$P,12,FALSE)=0,"",VLOOKUP($A133,'Annex 2 Designated EHV charges'!$D:$P,12,FALSE)),"")</f>
        <v/>
      </c>
      <c r="H133" s="194" t="str">
        <f>IFERROR(IF(VLOOKUP($A133,'Annex 2 Designated EHV charges'!$D:$P,13,FALSE)=0,"",VLOOKUP($A133,'Annex 2 Designated EHV charges'!$D:$P,13,FALSE)),"")</f>
        <v/>
      </c>
    </row>
    <row r="134" spans="1:8" ht="12.75" customHeight="1" x14ac:dyDescent="0.2">
      <c r="A134" s="189" t="str" cm="1">
        <f t="array" ref="A134">IFERROR(INDEX('Annex 2 Designated EHV charges'!$D$10:$D$200, MATCH(0, IF(ISBLANK('Annex 2 Designated EHV charges'!$D$10:$D$200),1, COUNTIF(A$4:$A133, 'Annex 2 Designated EHV charges'!$D$10:$D$200)), 0)),"")</f>
        <v/>
      </c>
      <c r="B134" s="190" t="str">
        <f>IF($A134="","",VLOOKUP($A134,'Annex 2 Designated EHV charges'!$D:$O,2,0))</f>
        <v/>
      </c>
      <c r="C134" s="189" t="str">
        <f>IF($A134="","",VLOOKUP($A134,'Annex 2 Designated EHV charges'!$D:$O,3,0))</f>
        <v/>
      </c>
      <c r="D134" s="190" t="str">
        <f>IF($A134="","",VLOOKUP($A134,'Annex 2 Designated EHV charges'!$D:$O,4,0))</f>
        <v/>
      </c>
      <c r="E134" s="191" t="str">
        <f>IFERROR(IF(VLOOKUP($A134,'Annex 2 Designated EHV charges'!$D:$P,10,FALSE)=0,"",VLOOKUP($A134,'Annex 2 Designated EHV charges'!$D:$P,10,FALSE)),"")</f>
        <v/>
      </c>
      <c r="F134" s="194" t="str">
        <f>IFERROR(IF(VLOOKUP($A134,'Annex 2 Designated EHV charges'!$D:$P,11,FALSE)=0,"",VLOOKUP($A134,'Annex 2 Designated EHV charges'!$D:$P,11,FALSE)),"")</f>
        <v/>
      </c>
      <c r="G134" s="194" t="str">
        <f>IFERROR(IF(VLOOKUP($A134,'Annex 2 Designated EHV charges'!$D:$P,12,FALSE)=0,"",VLOOKUP($A134,'Annex 2 Designated EHV charges'!$D:$P,12,FALSE)),"")</f>
        <v/>
      </c>
      <c r="H134" s="194" t="str">
        <f>IFERROR(IF(VLOOKUP($A134,'Annex 2 Designated EHV charges'!$D:$P,13,FALSE)=0,"",VLOOKUP($A134,'Annex 2 Designated EHV charges'!$D:$P,13,FALSE)),"")</f>
        <v/>
      </c>
    </row>
    <row r="135" spans="1:8" ht="12.75" customHeight="1" x14ac:dyDescent="0.2">
      <c r="A135" s="189" t="str" cm="1">
        <f t="array" ref="A135">IFERROR(INDEX('Annex 2 Designated EHV charges'!$D$10:$D$200, MATCH(0, IF(ISBLANK('Annex 2 Designated EHV charges'!$D$10:$D$200),1, COUNTIF(A$4:$A134, 'Annex 2 Designated EHV charges'!$D$10:$D$200)), 0)),"")</f>
        <v/>
      </c>
      <c r="B135" s="190" t="str">
        <f>IF($A135="","",VLOOKUP($A135,'Annex 2 Designated EHV charges'!$D:$O,2,0))</f>
        <v/>
      </c>
      <c r="C135" s="189" t="str">
        <f>IF($A135="","",VLOOKUP($A135,'Annex 2 Designated EHV charges'!$D:$O,3,0))</f>
        <v/>
      </c>
      <c r="D135" s="190" t="str">
        <f>IF($A135="","",VLOOKUP($A135,'Annex 2 Designated EHV charges'!$D:$O,4,0))</f>
        <v/>
      </c>
      <c r="E135" s="191" t="str">
        <f>IFERROR(IF(VLOOKUP($A135,'Annex 2 Designated EHV charges'!$D:$P,10,FALSE)=0,"",VLOOKUP($A135,'Annex 2 Designated EHV charges'!$D:$P,10,FALSE)),"")</f>
        <v/>
      </c>
      <c r="F135" s="194" t="str">
        <f>IFERROR(IF(VLOOKUP($A135,'Annex 2 Designated EHV charges'!$D:$P,11,FALSE)=0,"",VLOOKUP($A135,'Annex 2 Designated EHV charges'!$D:$P,11,FALSE)),"")</f>
        <v/>
      </c>
      <c r="G135" s="194" t="str">
        <f>IFERROR(IF(VLOOKUP($A135,'Annex 2 Designated EHV charges'!$D:$P,12,FALSE)=0,"",VLOOKUP($A135,'Annex 2 Designated EHV charges'!$D:$P,12,FALSE)),"")</f>
        <v/>
      </c>
      <c r="H135" s="194" t="str">
        <f>IFERROR(IF(VLOOKUP($A135,'Annex 2 Designated EHV charges'!$D:$P,13,FALSE)=0,"",VLOOKUP($A135,'Annex 2 Designated EHV charges'!$D:$P,13,FALSE)),"")</f>
        <v/>
      </c>
    </row>
    <row r="136" spans="1:8" ht="12.75" customHeight="1" x14ac:dyDescent="0.2">
      <c r="A136" s="189" t="str" cm="1">
        <f t="array" ref="A136">IFERROR(INDEX('Annex 2 Designated EHV charges'!$D$10:$D$200, MATCH(0, IF(ISBLANK('Annex 2 Designated EHV charges'!$D$10:$D$200),1, COUNTIF(A$4:$A135, 'Annex 2 Designated EHV charges'!$D$10:$D$200)), 0)),"")</f>
        <v/>
      </c>
      <c r="B136" s="190" t="str">
        <f>IF($A136="","",VLOOKUP($A136,'Annex 2 Designated EHV charges'!$D:$O,2,0))</f>
        <v/>
      </c>
      <c r="C136" s="189" t="str">
        <f>IF($A136="","",VLOOKUP($A136,'Annex 2 Designated EHV charges'!$D:$O,3,0))</f>
        <v/>
      </c>
      <c r="D136" s="190" t="str">
        <f>IF($A136="","",VLOOKUP($A136,'Annex 2 Designated EHV charges'!$D:$O,4,0))</f>
        <v/>
      </c>
      <c r="E136" s="191" t="str">
        <f>IFERROR(IF(VLOOKUP($A136,'Annex 2 Designated EHV charges'!$D:$P,10,FALSE)=0,"",VLOOKUP($A136,'Annex 2 Designated EHV charges'!$D:$P,10,FALSE)),"")</f>
        <v/>
      </c>
      <c r="F136" s="194" t="str">
        <f>IFERROR(IF(VLOOKUP($A136,'Annex 2 Designated EHV charges'!$D:$P,11,FALSE)=0,"",VLOOKUP($A136,'Annex 2 Designated EHV charges'!$D:$P,11,FALSE)),"")</f>
        <v/>
      </c>
      <c r="G136" s="194" t="str">
        <f>IFERROR(IF(VLOOKUP($A136,'Annex 2 Designated EHV charges'!$D:$P,12,FALSE)=0,"",VLOOKUP($A136,'Annex 2 Designated EHV charges'!$D:$P,12,FALSE)),"")</f>
        <v/>
      </c>
      <c r="H136" s="194" t="str">
        <f>IFERROR(IF(VLOOKUP($A136,'Annex 2 Designated EHV charges'!$D:$P,13,FALSE)=0,"",VLOOKUP($A136,'Annex 2 Designated EHV charges'!$D:$P,13,FALSE)),"")</f>
        <v/>
      </c>
    </row>
    <row r="137" spans="1:8" ht="12.75" customHeight="1" x14ac:dyDescent="0.2">
      <c r="A137" s="189" t="str" cm="1">
        <f t="array" ref="A137">IFERROR(INDEX('Annex 2 Designated EHV charges'!$D$10:$D$200, MATCH(0, IF(ISBLANK('Annex 2 Designated EHV charges'!$D$10:$D$200),1, COUNTIF(A$4:$A136, 'Annex 2 Designated EHV charges'!$D$10:$D$200)), 0)),"")</f>
        <v/>
      </c>
      <c r="B137" s="190" t="str">
        <f>IF($A137="","",VLOOKUP($A137,'Annex 2 Designated EHV charges'!$D:$O,2,0))</f>
        <v/>
      </c>
      <c r="C137" s="189" t="str">
        <f>IF($A137="","",VLOOKUP($A137,'Annex 2 Designated EHV charges'!$D:$O,3,0))</f>
        <v/>
      </c>
      <c r="D137" s="190" t="str">
        <f>IF($A137="","",VLOOKUP($A137,'Annex 2 Designated EHV charges'!$D:$O,4,0))</f>
        <v/>
      </c>
      <c r="E137" s="191" t="str">
        <f>IFERROR(IF(VLOOKUP($A137,'Annex 2 Designated EHV charges'!$D:$P,10,FALSE)=0,"",VLOOKUP($A137,'Annex 2 Designated EHV charges'!$D:$P,10,FALSE)),"")</f>
        <v/>
      </c>
      <c r="F137" s="194" t="str">
        <f>IFERROR(IF(VLOOKUP($A137,'Annex 2 Designated EHV charges'!$D:$P,11,FALSE)=0,"",VLOOKUP($A137,'Annex 2 Designated EHV charges'!$D:$P,11,FALSE)),"")</f>
        <v/>
      </c>
      <c r="G137" s="194" t="str">
        <f>IFERROR(IF(VLOOKUP($A137,'Annex 2 Designated EHV charges'!$D:$P,12,FALSE)=0,"",VLOOKUP($A137,'Annex 2 Designated EHV charges'!$D:$P,12,FALSE)),"")</f>
        <v/>
      </c>
      <c r="H137" s="194" t="str">
        <f>IFERROR(IF(VLOOKUP($A137,'Annex 2 Designated EHV charges'!$D:$P,13,FALSE)=0,"",VLOOKUP($A137,'Annex 2 Designated EHV charges'!$D:$P,13,FALSE)),"")</f>
        <v/>
      </c>
    </row>
    <row r="138" spans="1:8" ht="12.75" customHeight="1" x14ac:dyDescent="0.2">
      <c r="A138" s="189" t="str" cm="1">
        <f t="array" ref="A138">IFERROR(INDEX('Annex 2 Designated EHV charges'!$D$10:$D$200, MATCH(0, IF(ISBLANK('Annex 2 Designated EHV charges'!$D$10:$D$200),1, COUNTIF(A$4:$A137, 'Annex 2 Designated EHV charges'!$D$10:$D$200)), 0)),"")</f>
        <v/>
      </c>
      <c r="B138" s="190" t="str">
        <f>IF($A138="","",VLOOKUP($A138,'Annex 2 Designated EHV charges'!$D:$O,2,0))</f>
        <v/>
      </c>
      <c r="C138" s="189" t="str">
        <f>IF($A138="","",VLOOKUP($A138,'Annex 2 Designated EHV charges'!$D:$O,3,0))</f>
        <v/>
      </c>
      <c r="D138" s="190" t="str">
        <f>IF($A138="","",VLOOKUP($A138,'Annex 2 Designated EHV charges'!$D:$O,4,0))</f>
        <v/>
      </c>
      <c r="E138" s="191" t="str">
        <f>IFERROR(IF(VLOOKUP($A138,'Annex 2 Designated EHV charges'!$D:$P,10,FALSE)=0,"",VLOOKUP($A138,'Annex 2 Designated EHV charges'!$D:$P,10,FALSE)),"")</f>
        <v/>
      </c>
      <c r="F138" s="194" t="str">
        <f>IFERROR(IF(VLOOKUP($A138,'Annex 2 Designated EHV charges'!$D:$P,11,FALSE)=0,"",VLOOKUP($A138,'Annex 2 Designated EHV charges'!$D:$P,11,FALSE)),"")</f>
        <v/>
      </c>
      <c r="G138" s="194" t="str">
        <f>IFERROR(IF(VLOOKUP($A138,'Annex 2 Designated EHV charges'!$D:$P,12,FALSE)=0,"",VLOOKUP($A138,'Annex 2 Designated EHV charges'!$D:$P,12,FALSE)),"")</f>
        <v/>
      </c>
      <c r="H138" s="194" t="str">
        <f>IFERROR(IF(VLOOKUP($A138,'Annex 2 Designated EHV charges'!$D:$P,13,FALSE)=0,"",VLOOKUP($A138,'Annex 2 Designated EHV charges'!$D:$P,13,FALSE)),"")</f>
        <v/>
      </c>
    </row>
    <row r="139" spans="1:8" ht="12.75" customHeight="1" x14ac:dyDescent="0.2">
      <c r="A139" s="189" t="str" cm="1">
        <f t="array" ref="A139">IFERROR(INDEX('Annex 2 Designated EHV charges'!$D$10:$D$200, MATCH(0, IF(ISBLANK('Annex 2 Designated EHV charges'!$D$10:$D$200),1, COUNTIF(A$4:$A138, 'Annex 2 Designated EHV charges'!$D$10:$D$200)), 0)),"")</f>
        <v/>
      </c>
      <c r="B139" s="190" t="str">
        <f>IF($A139="","",VLOOKUP($A139,'Annex 2 Designated EHV charges'!$D:$O,2,0))</f>
        <v/>
      </c>
      <c r="C139" s="189" t="str">
        <f>IF($A139="","",VLOOKUP($A139,'Annex 2 Designated EHV charges'!$D:$O,3,0))</f>
        <v/>
      </c>
      <c r="D139" s="190" t="str">
        <f>IF($A139="","",VLOOKUP($A139,'Annex 2 Designated EHV charges'!$D:$O,4,0))</f>
        <v/>
      </c>
      <c r="E139" s="191" t="str">
        <f>IFERROR(IF(VLOOKUP($A139,'Annex 2 Designated EHV charges'!$D:$P,10,FALSE)=0,"",VLOOKUP($A139,'Annex 2 Designated EHV charges'!$D:$P,10,FALSE)),"")</f>
        <v/>
      </c>
      <c r="F139" s="194" t="str">
        <f>IFERROR(IF(VLOOKUP($A139,'Annex 2 Designated EHV charges'!$D:$P,11,FALSE)=0,"",VLOOKUP($A139,'Annex 2 Designated EHV charges'!$D:$P,11,FALSE)),"")</f>
        <v/>
      </c>
      <c r="G139" s="194" t="str">
        <f>IFERROR(IF(VLOOKUP($A139,'Annex 2 Designated EHV charges'!$D:$P,12,FALSE)=0,"",VLOOKUP($A139,'Annex 2 Designated EHV charges'!$D:$P,12,FALSE)),"")</f>
        <v/>
      </c>
      <c r="H139" s="194" t="str">
        <f>IFERROR(IF(VLOOKUP($A139,'Annex 2 Designated EHV charges'!$D:$P,13,FALSE)=0,"",VLOOKUP($A139,'Annex 2 Designated EHV charges'!$D:$P,13,FALSE)),"")</f>
        <v/>
      </c>
    </row>
    <row r="140" spans="1:8" ht="12.75" customHeight="1" x14ac:dyDescent="0.2">
      <c r="A140" s="189" t="str" cm="1">
        <f t="array" ref="A140">IFERROR(INDEX('Annex 2 Designated EHV charges'!$D$10:$D$200, MATCH(0, IF(ISBLANK('Annex 2 Designated EHV charges'!$D$10:$D$200),1, COUNTIF(A$4:$A139, 'Annex 2 Designated EHV charges'!$D$10:$D$200)), 0)),"")</f>
        <v/>
      </c>
      <c r="B140" s="190" t="str">
        <f>IF($A140="","",VLOOKUP($A140,'Annex 2 Designated EHV charges'!$D:$O,2,0))</f>
        <v/>
      </c>
      <c r="C140" s="189" t="str">
        <f>IF($A140="","",VLOOKUP($A140,'Annex 2 Designated EHV charges'!$D:$O,3,0))</f>
        <v/>
      </c>
      <c r="D140" s="190" t="str">
        <f>IF($A140="","",VLOOKUP($A140,'Annex 2 Designated EHV charges'!$D:$O,4,0))</f>
        <v/>
      </c>
      <c r="E140" s="191" t="str">
        <f>IFERROR(IF(VLOOKUP($A140,'Annex 2 Designated EHV charges'!$D:$P,10,FALSE)=0,"",VLOOKUP($A140,'Annex 2 Designated EHV charges'!$D:$P,10,FALSE)),"")</f>
        <v/>
      </c>
      <c r="F140" s="194" t="str">
        <f>IFERROR(IF(VLOOKUP($A140,'Annex 2 Designated EHV charges'!$D:$P,11,FALSE)=0,"",VLOOKUP($A140,'Annex 2 Designated EHV charges'!$D:$P,11,FALSE)),"")</f>
        <v/>
      </c>
      <c r="G140" s="194" t="str">
        <f>IFERROR(IF(VLOOKUP($A140,'Annex 2 Designated EHV charges'!$D:$P,12,FALSE)=0,"",VLOOKUP($A140,'Annex 2 Designated EHV charges'!$D:$P,12,FALSE)),"")</f>
        <v/>
      </c>
      <c r="H140" s="194" t="str">
        <f>IFERROR(IF(VLOOKUP($A140,'Annex 2 Designated EHV charges'!$D:$P,13,FALSE)=0,"",VLOOKUP($A140,'Annex 2 Designated EHV charges'!$D:$P,13,FALSE)),"")</f>
        <v/>
      </c>
    </row>
    <row r="141" spans="1:8" ht="12.75" customHeight="1" x14ac:dyDescent="0.2">
      <c r="A141" s="189" t="str" cm="1">
        <f t="array" ref="A141">IFERROR(INDEX('Annex 2 Designated EHV charges'!$D$10:$D$200, MATCH(0, IF(ISBLANK('Annex 2 Designated EHV charges'!$D$10:$D$200),1, COUNTIF(A$4:$A140, 'Annex 2 Designated EHV charges'!$D$10:$D$200)), 0)),"")</f>
        <v/>
      </c>
      <c r="B141" s="190" t="str">
        <f>IF($A141="","",VLOOKUP($A141,'Annex 2 Designated EHV charges'!$D:$O,2,0))</f>
        <v/>
      </c>
      <c r="C141" s="189" t="str">
        <f>IF($A141="","",VLOOKUP($A141,'Annex 2 Designated EHV charges'!$D:$O,3,0))</f>
        <v/>
      </c>
      <c r="D141" s="190" t="str">
        <f>IF($A141="","",VLOOKUP($A141,'Annex 2 Designated EHV charges'!$D:$O,4,0))</f>
        <v/>
      </c>
      <c r="E141" s="191" t="str">
        <f>IFERROR(IF(VLOOKUP($A141,'Annex 2 Designated EHV charges'!$D:$P,10,FALSE)=0,"",VLOOKUP($A141,'Annex 2 Designated EHV charges'!$D:$P,10,FALSE)),"")</f>
        <v/>
      </c>
      <c r="F141" s="194" t="str">
        <f>IFERROR(IF(VLOOKUP($A141,'Annex 2 Designated EHV charges'!$D:$P,11,FALSE)=0,"",VLOOKUP($A141,'Annex 2 Designated EHV charges'!$D:$P,11,FALSE)),"")</f>
        <v/>
      </c>
      <c r="G141" s="194" t="str">
        <f>IFERROR(IF(VLOOKUP($A141,'Annex 2 Designated EHV charges'!$D:$P,12,FALSE)=0,"",VLOOKUP($A141,'Annex 2 Designated EHV charges'!$D:$P,12,FALSE)),"")</f>
        <v/>
      </c>
      <c r="H141" s="194" t="str">
        <f>IFERROR(IF(VLOOKUP($A141,'Annex 2 Designated EHV charges'!$D:$P,13,FALSE)=0,"",VLOOKUP($A141,'Annex 2 Designated EHV charges'!$D:$P,13,FALSE)),"")</f>
        <v/>
      </c>
    </row>
    <row r="142" spans="1:8" ht="12.75" customHeight="1" x14ac:dyDescent="0.2">
      <c r="A142" s="189" t="str" cm="1">
        <f t="array" ref="A142">IFERROR(INDEX('Annex 2 Designated EHV charges'!$D$10:$D$200, MATCH(0, IF(ISBLANK('Annex 2 Designated EHV charges'!$D$10:$D$200),1, COUNTIF(A$4:$A141, 'Annex 2 Designated EHV charges'!$D$10:$D$200)), 0)),"")</f>
        <v/>
      </c>
      <c r="B142" s="190" t="str">
        <f>IF($A142="","",VLOOKUP($A142,'Annex 2 Designated EHV charges'!$D:$O,2,0))</f>
        <v/>
      </c>
      <c r="C142" s="189" t="str">
        <f>IF($A142="","",VLOOKUP($A142,'Annex 2 Designated EHV charges'!$D:$O,3,0))</f>
        <v/>
      </c>
      <c r="D142" s="190" t="str">
        <f>IF($A142="","",VLOOKUP($A142,'Annex 2 Designated EHV charges'!$D:$O,4,0))</f>
        <v/>
      </c>
      <c r="E142" s="191" t="str">
        <f>IFERROR(IF(VLOOKUP($A142,'Annex 2 Designated EHV charges'!$D:$P,10,FALSE)=0,"",VLOOKUP($A142,'Annex 2 Designated EHV charges'!$D:$P,10,FALSE)),"")</f>
        <v/>
      </c>
      <c r="F142" s="194" t="str">
        <f>IFERROR(IF(VLOOKUP($A142,'Annex 2 Designated EHV charges'!$D:$P,11,FALSE)=0,"",VLOOKUP($A142,'Annex 2 Designated EHV charges'!$D:$P,11,FALSE)),"")</f>
        <v/>
      </c>
      <c r="G142" s="194" t="str">
        <f>IFERROR(IF(VLOOKUP($A142,'Annex 2 Designated EHV charges'!$D:$P,12,FALSE)=0,"",VLOOKUP($A142,'Annex 2 Designated EHV charges'!$D:$P,12,FALSE)),"")</f>
        <v/>
      </c>
      <c r="H142" s="194" t="str">
        <f>IFERROR(IF(VLOOKUP($A142,'Annex 2 Designated EHV charges'!$D:$P,13,FALSE)=0,"",VLOOKUP($A142,'Annex 2 Designated EHV charges'!$D:$P,13,FALSE)),"")</f>
        <v/>
      </c>
    </row>
    <row r="143" spans="1:8" ht="12.75" customHeight="1" x14ac:dyDescent="0.2">
      <c r="A143" s="189" t="str" cm="1">
        <f t="array" ref="A143">IFERROR(INDEX('Annex 2 Designated EHV charges'!$D$10:$D$200, MATCH(0, IF(ISBLANK('Annex 2 Designated EHV charges'!$D$10:$D$200),1, COUNTIF(A$4:$A142, 'Annex 2 Designated EHV charges'!$D$10:$D$200)), 0)),"")</f>
        <v/>
      </c>
      <c r="B143" s="190" t="str">
        <f>IF($A143="","",VLOOKUP($A143,'Annex 2 Designated EHV charges'!$D:$O,2,0))</f>
        <v/>
      </c>
      <c r="C143" s="189" t="str">
        <f>IF($A143="","",VLOOKUP($A143,'Annex 2 Designated EHV charges'!$D:$O,3,0))</f>
        <v/>
      </c>
      <c r="D143" s="190" t="str">
        <f>IF($A143="","",VLOOKUP($A143,'Annex 2 Designated EHV charges'!$D:$O,4,0))</f>
        <v/>
      </c>
      <c r="E143" s="191" t="str">
        <f>IFERROR(IF(VLOOKUP($A143,'Annex 2 Designated EHV charges'!$D:$P,10,FALSE)=0,"",VLOOKUP($A143,'Annex 2 Designated EHV charges'!$D:$P,10,FALSE)),"")</f>
        <v/>
      </c>
      <c r="F143" s="194" t="str">
        <f>IFERROR(IF(VLOOKUP($A143,'Annex 2 Designated EHV charges'!$D:$P,11,FALSE)=0,"",VLOOKUP($A143,'Annex 2 Designated EHV charges'!$D:$P,11,FALSE)),"")</f>
        <v/>
      </c>
      <c r="G143" s="194" t="str">
        <f>IFERROR(IF(VLOOKUP($A143,'Annex 2 Designated EHV charges'!$D:$P,12,FALSE)=0,"",VLOOKUP($A143,'Annex 2 Designated EHV charges'!$D:$P,12,FALSE)),"")</f>
        <v/>
      </c>
      <c r="H143" s="194" t="str">
        <f>IFERROR(IF(VLOOKUP($A143,'Annex 2 Designated EHV charges'!$D:$P,13,FALSE)=0,"",VLOOKUP($A143,'Annex 2 Designated EHV charges'!$D:$P,13,FALSE)),"")</f>
        <v/>
      </c>
    </row>
    <row r="144" spans="1:8" ht="12.75" customHeight="1" x14ac:dyDescent="0.2">
      <c r="A144" s="189" t="str" cm="1">
        <f t="array" ref="A144">IFERROR(INDEX('Annex 2 Designated EHV charges'!$D$10:$D$200, MATCH(0, IF(ISBLANK('Annex 2 Designated EHV charges'!$D$10:$D$200),1, COUNTIF(A$4:$A143, 'Annex 2 Designated EHV charges'!$D$10:$D$200)), 0)),"")</f>
        <v/>
      </c>
      <c r="B144" s="190" t="str">
        <f>IF($A144="","",VLOOKUP($A144,'Annex 2 Designated EHV charges'!$D:$O,2,0))</f>
        <v/>
      </c>
      <c r="C144" s="189" t="str">
        <f>IF($A144="","",VLOOKUP($A144,'Annex 2 Designated EHV charges'!$D:$O,3,0))</f>
        <v/>
      </c>
      <c r="D144" s="190" t="str">
        <f>IF($A144="","",VLOOKUP($A144,'Annex 2 Designated EHV charges'!$D:$O,4,0))</f>
        <v/>
      </c>
      <c r="E144" s="191" t="str">
        <f>IFERROR(IF(VLOOKUP($A144,'Annex 2 Designated EHV charges'!$D:$P,10,FALSE)=0,"",VLOOKUP($A144,'Annex 2 Designated EHV charges'!$D:$P,10,FALSE)),"")</f>
        <v/>
      </c>
      <c r="F144" s="194" t="str">
        <f>IFERROR(IF(VLOOKUP($A144,'Annex 2 Designated EHV charges'!$D:$P,11,FALSE)=0,"",VLOOKUP($A144,'Annex 2 Designated EHV charges'!$D:$P,11,FALSE)),"")</f>
        <v/>
      </c>
      <c r="G144" s="194" t="str">
        <f>IFERROR(IF(VLOOKUP($A144,'Annex 2 Designated EHV charges'!$D:$P,12,FALSE)=0,"",VLOOKUP($A144,'Annex 2 Designated EHV charges'!$D:$P,12,FALSE)),"")</f>
        <v/>
      </c>
      <c r="H144" s="194" t="str">
        <f>IFERROR(IF(VLOOKUP($A144,'Annex 2 Designated EHV charges'!$D:$P,13,FALSE)=0,"",VLOOKUP($A144,'Annex 2 Designated EHV charges'!$D:$P,13,FALSE)),"")</f>
        <v/>
      </c>
    </row>
    <row r="145" spans="1:8" ht="12.75" customHeight="1" x14ac:dyDescent="0.2">
      <c r="A145" s="189" t="str" cm="1">
        <f t="array" ref="A145">IFERROR(INDEX('Annex 2 Designated EHV charges'!$D$10:$D$200, MATCH(0, IF(ISBLANK('Annex 2 Designated EHV charges'!$D$10:$D$200),1, COUNTIF(A$4:$A144, 'Annex 2 Designated EHV charges'!$D$10:$D$200)), 0)),"")</f>
        <v/>
      </c>
      <c r="B145" s="190" t="str">
        <f>IF($A145="","",VLOOKUP($A145,'Annex 2 Designated EHV charges'!$D:$O,2,0))</f>
        <v/>
      </c>
      <c r="C145" s="189" t="str">
        <f>IF($A145="","",VLOOKUP($A145,'Annex 2 Designated EHV charges'!$D:$O,3,0))</f>
        <v/>
      </c>
      <c r="D145" s="190" t="str">
        <f>IF($A145="","",VLOOKUP($A145,'Annex 2 Designated EHV charges'!$D:$O,4,0))</f>
        <v/>
      </c>
      <c r="E145" s="191" t="str">
        <f>IFERROR(IF(VLOOKUP($A145,'Annex 2 Designated EHV charges'!$D:$P,10,FALSE)=0,"",VLOOKUP($A145,'Annex 2 Designated EHV charges'!$D:$P,10,FALSE)),"")</f>
        <v/>
      </c>
      <c r="F145" s="194" t="str">
        <f>IFERROR(IF(VLOOKUP($A145,'Annex 2 Designated EHV charges'!$D:$P,11,FALSE)=0,"",VLOOKUP($A145,'Annex 2 Designated EHV charges'!$D:$P,11,FALSE)),"")</f>
        <v/>
      </c>
      <c r="G145" s="194" t="str">
        <f>IFERROR(IF(VLOOKUP($A145,'Annex 2 Designated EHV charges'!$D:$P,12,FALSE)=0,"",VLOOKUP($A145,'Annex 2 Designated EHV charges'!$D:$P,12,FALSE)),"")</f>
        <v/>
      </c>
      <c r="H145" s="194" t="str">
        <f>IFERROR(IF(VLOOKUP($A145,'Annex 2 Designated EHV charges'!$D:$P,13,FALSE)=0,"",VLOOKUP($A145,'Annex 2 Designated EHV charges'!$D:$P,13,FALSE)),"")</f>
        <v/>
      </c>
    </row>
    <row r="146" spans="1:8" ht="12.75" customHeight="1" x14ac:dyDescent="0.2">
      <c r="A146" s="189" t="str" cm="1">
        <f t="array" ref="A146">IFERROR(INDEX('Annex 2 Designated EHV charges'!$D$10:$D$200, MATCH(0, IF(ISBLANK('Annex 2 Designated EHV charges'!$D$10:$D$200),1, COUNTIF(A$4:$A145, 'Annex 2 Designated EHV charges'!$D$10:$D$200)), 0)),"")</f>
        <v/>
      </c>
      <c r="B146" s="190" t="str">
        <f>IF($A146="","",VLOOKUP($A146,'Annex 2 Designated EHV charges'!$D:$O,2,0))</f>
        <v/>
      </c>
      <c r="C146" s="189" t="str">
        <f>IF($A146="","",VLOOKUP($A146,'Annex 2 Designated EHV charges'!$D:$O,3,0))</f>
        <v/>
      </c>
      <c r="D146" s="190" t="str">
        <f>IF($A146="","",VLOOKUP($A146,'Annex 2 Designated EHV charges'!$D:$O,4,0))</f>
        <v/>
      </c>
      <c r="E146" s="191" t="str">
        <f>IFERROR(IF(VLOOKUP($A146,'Annex 2 Designated EHV charges'!$D:$P,10,FALSE)=0,"",VLOOKUP($A146,'Annex 2 Designated EHV charges'!$D:$P,10,FALSE)),"")</f>
        <v/>
      </c>
      <c r="F146" s="194" t="str">
        <f>IFERROR(IF(VLOOKUP($A146,'Annex 2 Designated EHV charges'!$D:$P,11,FALSE)=0,"",VLOOKUP($A146,'Annex 2 Designated EHV charges'!$D:$P,11,FALSE)),"")</f>
        <v/>
      </c>
      <c r="G146" s="194" t="str">
        <f>IFERROR(IF(VLOOKUP($A146,'Annex 2 Designated EHV charges'!$D:$P,12,FALSE)=0,"",VLOOKUP($A146,'Annex 2 Designated EHV charges'!$D:$P,12,FALSE)),"")</f>
        <v/>
      </c>
      <c r="H146" s="194" t="str">
        <f>IFERROR(IF(VLOOKUP($A146,'Annex 2 Designated EHV charges'!$D:$P,13,FALSE)=0,"",VLOOKUP($A146,'Annex 2 Designated EHV charges'!$D:$P,13,FALSE)),"")</f>
        <v/>
      </c>
    </row>
    <row r="147" spans="1:8" ht="12.75" customHeight="1" x14ac:dyDescent="0.2">
      <c r="A147" s="189" t="str" cm="1">
        <f t="array" ref="A147">IFERROR(INDEX('Annex 2 Designated EHV charges'!$D$10:$D$200, MATCH(0, IF(ISBLANK('Annex 2 Designated EHV charges'!$D$10:$D$200),1, COUNTIF(A$4:$A146, 'Annex 2 Designated EHV charges'!$D$10:$D$200)), 0)),"")</f>
        <v/>
      </c>
      <c r="B147" s="190" t="str">
        <f>IF($A147="","",VLOOKUP($A147,'Annex 2 Designated EHV charges'!$D:$O,2,0))</f>
        <v/>
      </c>
      <c r="C147" s="189" t="str">
        <f>IF($A147="","",VLOOKUP($A147,'Annex 2 Designated EHV charges'!$D:$O,3,0))</f>
        <v/>
      </c>
      <c r="D147" s="190" t="str">
        <f>IF($A147="","",VLOOKUP($A147,'Annex 2 Designated EHV charges'!$D:$O,4,0))</f>
        <v/>
      </c>
      <c r="E147" s="191" t="str">
        <f>IFERROR(IF(VLOOKUP($A147,'Annex 2 Designated EHV charges'!$D:$P,10,FALSE)=0,"",VLOOKUP($A147,'Annex 2 Designated EHV charges'!$D:$P,10,FALSE)),"")</f>
        <v/>
      </c>
      <c r="F147" s="194" t="str">
        <f>IFERROR(IF(VLOOKUP($A147,'Annex 2 Designated EHV charges'!$D:$P,11,FALSE)=0,"",VLOOKUP($A147,'Annex 2 Designated EHV charges'!$D:$P,11,FALSE)),"")</f>
        <v/>
      </c>
      <c r="G147" s="194" t="str">
        <f>IFERROR(IF(VLOOKUP($A147,'Annex 2 Designated EHV charges'!$D:$P,12,FALSE)=0,"",VLOOKUP($A147,'Annex 2 Designated EHV charges'!$D:$P,12,FALSE)),"")</f>
        <v/>
      </c>
      <c r="H147" s="194" t="str">
        <f>IFERROR(IF(VLOOKUP($A147,'Annex 2 Designated EHV charges'!$D:$P,13,FALSE)=0,"",VLOOKUP($A147,'Annex 2 Designated EHV charges'!$D:$P,13,FALSE)),"")</f>
        <v/>
      </c>
    </row>
    <row r="148" spans="1:8" ht="12.75" customHeight="1" x14ac:dyDescent="0.2">
      <c r="A148" s="189" t="str" cm="1">
        <f t="array" ref="A148">IFERROR(INDEX('Annex 2 Designated EHV charges'!$D$10:$D$200, MATCH(0, IF(ISBLANK('Annex 2 Designated EHV charges'!$D$10:$D$200),1, COUNTIF(A$4:$A147, 'Annex 2 Designated EHV charges'!$D$10:$D$200)), 0)),"")</f>
        <v/>
      </c>
      <c r="B148" s="190" t="str">
        <f>IF($A148="","",VLOOKUP($A148,'Annex 2 Designated EHV charges'!$D:$O,2,0))</f>
        <v/>
      </c>
      <c r="C148" s="189" t="str">
        <f>IF($A148="","",VLOOKUP($A148,'Annex 2 Designated EHV charges'!$D:$O,3,0))</f>
        <v/>
      </c>
      <c r="D148" s="190" t="str">
        <f>IF($A148="","",VLOOKUP($A148,'Annex 2 Designated EHV charges'!$D:$O,4,0))</f>
        <v/>
      </c>
      <c r="E148" s="191" t="str">
        <f>IFERROR(IF(VLOOKUP($A148,'Annex 2 Designated EHV charges'!$D:$P,10,FALSE)=0,"",VLOOKUP($A148,'Annex 2 Designated EHV charges'!$D:$P,10,FALSE)),"")</f>
        <v/>
      </c>
      <c r="F148" s="194" t="str">
        <f>IFERROR(IF(VLOOKUP($A148,'Annex 2 Designated EHV charges'!$D:$P,11,FALSE)=0,"",VLOOKUP($A148,'Annex 2 Designated EHV charges'!$D:$P,11,FALSE)),"")</f>
        <v/>
      </c>
      <c r="G148" s="194" t="str">
        <f>IFERROR(IF(VLOOKUP($A148,'Annex 2 Designated EHV charges'!$D:$P,12,FALSE)=0,"",VLOOKUP($A148,'Annex 2 Designated EHV charges'!$D:$P,12,FALSE)),"")</f>
        <v/>
      </c>
      <c r="H148" s="194" t="str">
        <f>IFERROR(IF(VLOOKUP($A148,'Annex 2 Designated EHV charges'!$D:$P,13,FALSE)=0,"",VLOOKUP($A148,'Annex 2 Designated EHV charges'!$D:$P,13,FALSE)),"")</f>
        <v/>
      </c>
    </row>
    <row r="149" spans="1:8" ht="12.75" customHeight="1" x14ac:dyDescent="0.2">
      <c r="A149" s="189" t="str" cm="1">
        <f t="array" ref="A149">IFERROR(INDEX('Annex 2 Designated EHV charges'!$D$10:$D$200, MATCH(0, IF(ISBLANK('Annex 2 Designated EHV charges'!$D$10:$D$200),1, COUNTIF(A$4:$A148, 'Annex 2 Designated EHV charges'!$D$10:$D$200)), 0)),"")</f>
        <v/>
      </c>
      <c r="B149" s="190" t="str">
        <f>IF($A149="","",VLOOKUP($A149,'Annex 2 Designated EHV charges'!$D:$O,2,0))</f>
        <v/>
      </c>
      <c r="C149" s="189" t="str">
        <f>IF($A149="","",VLOOKUP($A149,'Annex 2 Designated EHV charges'!$D:$O,3,0))</f>
        <v/>
      </c>
      <c r="D149" s="190" t="str">
        <f>IF($A149="","",VLOOKUP($A149,'Annex 2 Designated EHV charges'!$D:$O,4,0))</f>
        <v/>
      </c>
      <c r="E149" s="191" t="str">
        <f>IFERROR(IF(VLOOKUP($A149,'Annex 2 Designated EHV charges'!$D:$P,10,FALSE)=0,"",VLOOKUP($A149,'Annex 2 Designated EHV charges'!$D:$P,10,FALSE)),"")</f>
        <v/>
      </c>
      <c r="F149" s="194" t="str">
        <f>IFERROR(IF(VLOOKUP($A149,'Annex 2 Designated EHV charges'!$D:$P,11,FALSE)=0,"",VLOOKUP($A149,'Annex 2 Designated EHV charges'!$D:$P,11,FALSE)),"")</f>
        <v/>
      </c>
      <c r="G149" s="194" t="str">
        <f>IFERROR(IF(VLOOKUP($A149,'Annex 2 Designated EHV charges'!$D:$P,12,FALSE)=0,"",VLOOKUP($A149,'Annex 2 Designated EHV charges'!$D:$P,12,FALSE)),"")</f>
        <v/>
      </c>
      <c r="H149" s="194" t="str">
        <f>IFERROR(IF(VLOOKUP($A149,'Annex 2 Designated EHV charges'!$D:$P,13,FALSE)=0,"",VLOOKUP($A149,'Annex 2 Designated EHV charges'!$D:$P,13,FALSE)),"")</f>
        <v/>
      </c>
    </row>
    <row r="150" spans="1:8" ht="12.75" customHeight="1" x14ac:dyDescent="0.2">
      <c r="A150" s="189" t="str" cm="1">
        <f t="array" ref="A150">IFERROR(INDEX('Annex 2 Designated EHV charges'!$D$10:$D$200, MATCH(0, IF(ISBLANK('Annex 2 Designated EHV charges'!$D$10:$D$200),1, COUNTIF(A$4:$A149, 'Annex 2 Designated EHV charges'!$D$10:$D$200)), 0)),"")</f>
        <v/>
      </c>
      <c r="B150" s="190" t="str">
        <f>IF($A150="","",VLOOKUP($A150,'Annex 2 Designated EHV charges'!$D:$O,2,0))</f>
        <v/>
      </c>
      <c r="C150" s="189" t="str">
        <f>IF($A150="","",VLOOKUP($A150,'Annex 2 Designated EHV charges'!$D:$O,3,0))</f>
        <v/>
      </c>
      <c r="D150" s="190" t="str">
        <f>IF($A150="","",VLOOKUP($A150,'Annex 2 Designated EHV charges'!$D:$O,4,0))</f>
        <v/>
      </c>
      <c r="E150" s="191" t="str">
        <f>IFERROR(IF(VLOOKUP($A150,'Annex 2 Designated EHV charges'!$D:$P,10,FALSE)=0,"",VLOOKUP($A150,'Annex 2 Designated EHV charges'!$D:$P,10,FALSE)),"")</f>
        <v/>
      </c>
      <c r="F150" s="194" t="str">
        <f>IFERROR(IF(VLOOKUP($A150,'Annex 2 Designated EHV charges'!$D:$P,11,FALSE)=0,"",VLOOKUP($A150,'Annex 2 Designated EHV charges'!$D:$P,11,FALSE)),"")</f>
        <v/>
      </c>
      <c r="G150" s="194" t="str">
        <f>IFERROR(IF(VLOOKUP($A150,'Annex 2 Designated EHV charges'!$D:$P,12,FALSE)=0,"",VLOOKUP($A150,'Annex 2 Designated EHV charges'!$D:$P,12,FALSE)),"")</f>
        <v/>
      </c>
      <c r="H150" s="194" t="str">
        <f>IFERROR(IF(VLOOKUP($A150,'Annex 2 Designated EHV charges'!$D:$P,13,FALSE)=0,"",VLOOKUP($A150,'Annex 2 Designated EHV charges'!$D:$P,13,FALSE)),"")</f>
        <v/>
      </c>
    </row>
    <row r="151" spans="1:8" ht="12.75" customHeight="1" x14ac:dyDescent="0.2">
      <c r="A151" s="189" t="str" cm="1">
        <f t="array" ref="A151">IFERROR(INDEX('Annex 2 Designated EHV charges'!$D$10:$D$200, MATCH(0, IF(ISBLANK('Annex 2 Designated EHV charges'!$D$10:$D$200),1, COUNTIF(A$4:$A150, 'Annex 2 Designated EHV charges'!$D$10:$D$200)), 0)),"")</f>
        <v/>
      </c>
      <c r="B151" s="190" t="str">
        <f>IF($A151="","",VLOOKUP($A151,'Annex 2 Designated EHV charges'!$D:$O,2,0))</f>
        <v/>
      </c>
      <c r="C151" s="189" t="str">
        <f>IF($A151="","",VLOOKUP($A151,'Annex 2 Designated EHV charges'!$D:$O,3,0))</f>
        <v/>
      </c>
      <c r="D151" s="190" t="str">
        <f>IF($A151="","",VLOOKUP($A151,'Annex 2 Designated EHV charges'!$D:$O,4,0))</f>
        <v/>
      </c>
      <c r="E151" s="191" t="str">
        <f>IFERROR(IF(VLOOKUP($A151,'Annex 2 Designated EHV charges'!$D:$P,10,FALSE)=0,"",VLOOKUP($A151,'Annex 2 Designated EHV charges'!$D:$P,10,FALSE)),"")</f>
        <v/>
      </c>
      <c r="F151" s="194" t="str">
        <f>IFERROR(IF(VLOOKUP($A151,'Annex 2 Designated EHV charges'!$D:$P,11,FALSE)=0,"",VLOOKUP($A151,'Annex 2 Designated EHV charges'!$D:$P,11,FALSE)),"")</f>
        <v/>
      </c>
      <c r="G151" s="194" t="str">
        <f>IFERROR(IF(VLOOKUP($A151,'Annex 2 Designated EHV charges'!$D:$P,12,FALSE)=0,"",VLOOKUP($A151,'Annex 2 Designated EHV charges'!$D:$P,12,FALSE)),"")</f>
        <v/>
      </c>
      <c r="H151" s="194" t="str">
        <f>IFERROR(IF(VLOOKUP($A151,'Annex 2 Designated EHV charges'!$D:$P,13,FALSE)=0,"",VLOOKUP($A151,'Annex 2 Designated EHV charges'!$D:$P,13,FALSE)),"")</f>
        <v/>
      </c>
    </row>
    <row r="152" spans="1:8" x14ac:dyDescent="0.2">
      <c r="A152" s="189" t="str" cm="1">
        <f t="array" ref="A152">IFERROR(INDEX('Annex 2 Designated EHV charges'!$D$10:$D$200, MATCH(0, IF(ISBLANK('Annex 2 Designated EHV charges'!$D$10:$D$200),1, COUNTIF(A$4:$A151, 'Annex 2 Designated EHV charges'!$D$10:$D$200)), 0)),"")</f>
        <v/>
      </c>
      <c r="B152" s="190" t="str">
        <f>IF($A152="","",VLOOKUP($A152,'Annex 2 Designated EHV charges'!$D:$O,2,0))</f>
        <v/>
      </c>
      <c r="C152" s="189" t="str">
        <f>IF($A152="","",VLOOKUP($A152,'Annex 2 Designated EHV charges'!$D:$O,3,0))</f>
        <v/>
      </c>
      <c r="D152" s="190" t="str">
        <f>IF($A152="","",VLOOKUP($A152,'Annex 2 Designated EHV charges'!$D:$O,4,0))</f>
        <v/>
      </c>
      <c r="E152" s="191" t="str">
        <f>IFERROR(IF(VLOOKUP($A152,'Annex 2 Designated EHV charges'!$D:$P,10,FALSE)=0,"",VLOOKUP($A152,'Annex 2 Designated EHV charges'!$D:$P,10,FALSE)),"")</f>
        <v/>
      </c>
      <c r="F152" s="194" t="str">
        <f>IFERROR(IF(VLOOKUP($A152,'Annex 2 Designated EHV charges'!$D:$P,11,FALSE)=0,"",VLOOKUP($A152,'Annex 2 Designated EHV charges'!$D:$P,11,FALSE)),"")</f>
        <v/>
      </c>
      <c r="G152" s="194" t="str">
        <f>IFERROR(IF(VLOOKUP($A152,'Annex 2 Designated EHV charges'!$D:$P,12,FALSE)=0,"",VLOOKUP($A152,'Annex 2 Designated EHV charges'!$D:$P,12,FALSE)),"")</f>
        <v/>
      </c>
      <c r="H152" s="194" t="str">
        <f>IFERROR(IF(VLOOKUP($A152,'Annex 2 Designated EHV charges'!$D:$P,13,FALSE)=0,"",VLOOKUP($A152,'Annex 2 Designated EHV charges'!$D:$P,13,FALSE)),"")</f>
        <v/>
      </c>
    </row>
    <row r="153" spans="1:8" x14ac:dyDescent="0.2">
      <c r="A153" s="189" t="str" cm="1">
        <f t="array" ref="A153">IFERROR(INDEX('Annex 2 Designated EHV charges'!$D$10:$D$200, MATCH(0, IF(ISBLANK('Annex 2 Designated EHV charges'!$D$10:$D$200),1, COUNTIF(A$4:$A152, 'Annex 2 Designated EHV charges'!$D$10:$D$200)), 0)),"")</f>
        <v/>
      </c>
      <c r="B153" s="190" t="str">
        <f>IF($A153="","",VLOOKUP($A153,'Annex 2 Designated EHV charges'!$D:$O,2,0))</f>
        <v/>
      </c>
      <c r="C153" s="189" t="str">
        <f>IF($A153="","",VLOOKUP($A153,'Annex 2 Designated EHV charges'!$D:$O,3,0))</f>
        <v/>
      </c>
      <c r="D153" s="190" t="str">
        <f>IF($A153="","",VLOOKUP($A153,'Annex 2 Designated EHV charges'!$D:$O,4,0))</f>
        <v/>
      </c>
      <c r="E153" s="191" t="str">
        <f>IFERROR(IF(VLOOKUP($A153,'Annex 2 Designated EHV charges'!$D:$P,10,FALSE)=0,"",VLOOKUP($A153,'Annex 2 Designated EHV charges'!$D:$P,10,FALSE)),"")</f>
        <v/>
      </c>
      <c r="F153" s="194" t="str">
        <f>IFERROR(IF(VLOOKUP($A153,'Annex 2 Designated EHV charges'!$D:$P,11,FALSE)=0,"",VLOOKUP($A153,'Annex 2 Designated EHV charges'!$D:$P,11,FALSE)),"")</f>
        <v/>
      </c>
      <c r="G153" s="194" t="str">
        <f>IFERROR(IF(VLOOKUP($A153,'Annex 2 Designated EHV charges'!$D:$P,12,FALSE)=0,"",VLOOKUP($A153,'Annex 2 Designated EHV charges'!$D:$P,12,FALSE)),"")</f>
        <v/>
      </c>
      <c r="H153" s="194" t="str">
        <f>IFERROR(IF(VLOOKUP($A153,'Annex 2 Designated EHV charges'!$D:$P,13,FALSE)=0,"",VLOOKUP($A153,'Annex 2 Designated EHV charges'!$D:$P,13,FALSE)),"")</f>
        <v/>
      </c>
    </row>
    <row r="154" spans="1:8" x14ac:dyDescent="0.2">
      <c r="A154" s="189" t="str" cm="1">
        <f t="array" ref="A154">IFERROR(INDEX('Annex 2 Designated EHV charges'!$D$10:$D$200, MATCH(0, IF(ISBLANK('Annex 2 Designated EHV charges'!$D$10:$D$200),1, COUNTIF(A$4:$A153, 'Annex 2 Designated EHV charges'!$D$10:$D$200)), 0)),"")</f>
        <v/>
      </c>
      <c r="B154" s="190" t="str">
        <f>IF($A154="","",VLOOKUP($A154,'Annex 2 Designated EHV charges'!$D:$O,2,0))</f>
        <v/>
      </c>
      <c r="C154" s="189" t="str">
        <f>IF($A154="","",VLOOKUP($A154,'Annex 2 Designated EHV charges'!$D:$O,3,0))</f>
        <v/>
      </c>
      <c r="D154" s="190" t="str">
        <f>IF($A154="","",VLOOKUP($A154,'Annex 2 Designated EHV charges'!$D:$O,4,0))</f>
        <v/>
      </c>
      <c r="E154" s="191" t="str">
        <f>IFERROR(IF(VLOOKUP($A154,'Annex 2 Designated EHV charges'!$D:$P,10,FALSE)=0,"",VLOOKUP($A154,'Annex 2 Designated EHV charges'!$D:$P,10,FALSE)),"")</f>
        <v/>
      </c>
      <c r="F154" s="194" t="str">
        <f>IFERROR(IF(VLOOKUP($A154,'Annex 2 Designated EHV charges'!$D:$P,11,FALSE)=0,"",VLOOKUP($A154,'Annex 2 Designated EHV charges'!$D:$P,11,FALSE)),"")</f>
        <v/>
      </c>
      <c r="G154" s="194" t="str">
        <f>IFERROR(IF(VLOOKUP($A154,'Annex 2 Designated EHV charges'!$D:$P,12,FALSE)=0,"",VLOOKUP($A154,'Annex 2 Designated EHV charges'!$D:$P,12,FALSE)),"")</f>
        <v/>
      </c>
      <c r="H154" s="194" t="str">
        <f>IFERROR(IF(VLOOKUP($A154,'Annex 2 Designated EHV charges'!$D:$P,13,FALSE)=0,"",VLOOKUP($A154,'Annex 2 Designated EHV charges'!$D:$P,13,FALSE)),"")</f>
        <v/>
      </c>
    </row>
    <row r="155" spans="1:8" x14ac:dyDescent="0.2">
      <c r="A155" s="189" t="str" cm="1">
        <f t="array" ref="A155">IFERROR(INDEX('Annex 2 Designated EHV charges'!$D$10:$D$200, MATCH(0, IF(ISBLANK('Annex 2 Designated EHV charges'!$D$10:$D$200),1, COUNTIF(A$4:$A154, 'Annex 2 Designated EHV charges'!$D$10:$D$200)), 0)),"")</f>
        <v/>
      </c>
      <c r="B155" s="190" t="str">
        <f>IF($A155="","",VLOOKUP($A155,'Annex 2 Designated EHV charges'!$D:$O,2,0))</f>
        <v/>
      </c>
      <c r="C155" s="189" t="str">
        <f>IF($A155="","",VLOOKUP($A155,'Annex 2 Designated EHV charges'!$D:$O,3,0))</f>
        <v/>
      </c>
      <c r="D155" s="190" t="str">
        <f>IF($A155="","",VLOOKUP($A155,'Annex 2 Designated EHV charges'!$D:$O,4,0))</f>
        <v/>
      </c>
      <c r="E155" s="191" t="str">
        <f>IFERROR(IF(VLOOKUP($A155,'Annex 2 Designated EHV charges'!$D:$P,10,FALSE)=0,"",VLOOKUP($A155,'Annex 2 Designated EHV charges'!$D:$P,10,FALSE)),"")</f>
        <v/>
      </c>
      <c r="F155" s="194" t="str">
        <f>IFERROR(IF(VLOOKUP($A155,'Annex 2 Designated EHV charges'!$D:$P,11,FALSE)=0,"",VLOOKUP($A155,'Annex 2 Designated EHV charges'!$D:$P,11,FALSE)),"")</f>
        <v/>
      </c>
      <c r="G155" s="194" t="str">
        <f>IFERROR(IF(VLOOKUP($A155,'Annex 2 Designated EHV charges'!$D:$P,12,FALSE)=0,"",VLOOKUP($A155,'Annex 2 Designated EHV charges'!$D:$P,12,FALSE)),"")</f>
        <v/>
      </c>
      <c r="H155" s="194" t="str">
        <f>IFERROR(IF(VLOOKUP($A155,'Annex 2 Designated EHV charges'!$D:$P,13,FALSE)=0,"",VLOOKUP($A155,'Annex 2 Designated EHV charges'!$D:$P,13,FALSE)),"")</f>
        <v/>
      </c>
    </row>
    <row r="156" spans="1:8" x14ac:dyDescent="0.2">
      <c r="A156" s="189" t="str" cm="1">
        <f t="array" ref="A156">IFERROR(INDEX('Annex 2 Designated EHV charges'!$D$10:$D$200, MATCH(0, IF(ISBLANK('Annex 2 Designated EHV charges'!$D$10:$D$200),1, COUNTIF(A$4:$A155, 'Annex 2 Designated EHV charges'!$D$10:$D$200)), 0)),"")</f>
        <v/>
      </c>
      <c r="B156" s="190" t="str">
        <f>IF($A156="","",VLOOKUP($A156,'Annex 2 Designated EHV charges'!$D:$O,2,0))</f>
        <v/>
      </c>
      <c r="C156" s="189" t="str">
        <f>IF($A156="","",VLOOKUP($A156,'Annex 2 Designated EHV charges'!$D:$O,3,0))</f>
        <v/>
      </c>
      <c r="D156" s="190" t="str">
        <f>IF($A156="","",VLOOKUP($A156,'Annex 2 Designated EHV charges'!$D:$O,4,0))</f>
        <v/>
      </c>
      <c r="E156" s="191" t="str">
        <f>IFERROR(IF(VLOOKUP($A156,'Annex 2 Designated EHV charges'!$D:$P,10,FALSE)=0,"",VLOOKUP($A156,'Annex 2 Designated EHV charges'!$D:$P,10,FALSE)),"")</f>
        <v/>
      </c>
      <c r="F156" s="194" t="str">
        <f>IFERROR(IF(VLOOKUP($A156,'Annex 2 Designated EHV charges'!$D:$P,11,FALSE)=0,"",VLOOKUP($A156,'Annex 2 Designated EHV charges'!$D:$P,11,FALSE)),"")</f>
        <v/>
      </c>
      <c r="G156" s="194" t="str">
        <f>IFERROR(IF(VLOOKUP($A156,'Annex 2 Designated EHV charges'!$D:$P,12,FALSE)=0,"",VLOOKUP($A156,'Annex 2 Designated EHV charges'!$D:$P,12,FALSE)),"")</f>
        <v/>
      </c>
      <c r="H156" s="194" t="str">
        <f>IFERROR(IF(VLOOKUP($A156,'Annex 2 Designated EHV charges'!$D:$P,13,FALSE)=0,"",VLOOKUP($A156,'Annex 2 Designated EHV charges'!$D:$P,13,FALSE)),"")</f>
        <v/>
      </c>
    </row>
    <row r="157" spans="1:8" x14ac:dyDescent="0.2">
      <c r="A157" s="189" t="str" cm="1">
        <f t="array" ref="A157">IFERROR(INDEX('Annex 2 Designated EHV charges'!$D$10:$D$200, MATCH(0, IF(ISBLANK('Annex 2 Designated EHV charges'!$D$10:$D$200),1, COUNTIF(A$4:$A156, 'Annex 2 Designated EHV charges'!$D$10:$D$200)), 0)),"")</f>
        <v/>
      </c>
      <c r="B157" s="190" t="str">
        <f>IF($A157="","",VLOOKUP($A157,'Annex 2 Designated EHV charges'!$D:$O,2,0))</f>
        <v/>
      </c>
      <c r="C157" s="189" t="str">
        <f>IF($A157="","",VLOOKUP($A157,'Annex 2 Designated EHV charges'!$D:$O,3,0))</f>
        <v/>
      </c>
      <c r="D157" s="190" t="str">
        <f>IF($A157="","",VLOOKUP($A157,'Annex 2 Designated EHV charges'!$D:$O,4,0))</f>
        <v/>
      </c>
      <c r="E157" s="191" t="str">
        <f>IFERROR(IF(VLOOKUP($A157,'Annex 2 Designated EHV charges'!$D:$P,10,FALSE)=0,"",VLOOKUP($A157,'Annex 2 Designated EHV charges'!$D:$P,10,FALSE)),"")</f>
        <v/>
      </c>
      <c r="F157" s="194" t="str">
        <f>IFERROR(IF(VLOOKUP($A157,'Annex 2 Designated EHV charges'!$D:$P,11,FALSE)=0,"",VLOOKUP($A157,'Annex 2 Designated EHV charges'!$D:$P,11,FALSE)),"")</f>
        <v/>
      </c>
      <c r="G157" s="194" t="str">
        <f>IFERROR(IF(VLOOKUP($A157,'Annex 2 Designated EHV charges'!$D:$P,12,FALSE)=0,"",VLOOKUP($A157,'Annex 2 Designated EHV charges'!$D:$P,12,FALSE)),"")</f>
        <v/>
      </c>
      <c r="H157" s="194" t="str">
        <f>IFERROR(IF(VLOOKUP($A157,'Annex 2 Designated EHV charges'!$D:$P,13,FALSE)=0,"",VLOOKUP($A157,'Annex 2 Designated EHV charges'!$D:$P,13,FALSE)),"")</f>
        <v/>
      </c>
    </row>
    <row r="158" spans="1:8" x14ac:dyDescent="0.2">
      <c r="A158" s="189" t="str" cm="1">
        <f t="array" ref="A158">IFERROR(INDEX('Annex 2 Designated EHV charges'!$D$10:$D$200, MATCH(0, IF(ISBLANK('Annex 2 Designated EHV charges'!$D$10:$D$200),1, COUNTIF(A$4:$A157, 'Annex 2 Designated EHV charges'!$D$10:$D$200)), 0)),"")</f>
        <v/>
      </c>
      <c r="B158" s="190" t="str">
        <f>IF($A158="","",VLOOKUP($A158,'Annex 2 Designated EHV charges'!$D:$O,2,0))</f>
        <v/>
      </c>
      <c r="C158" s="189" t="str">
        <f>IF($A158="","",VLOOKUP($A158,'Annex 2 Designated EHV charges'!$D:$O,3,0))</f>
        <v/>
      </c>
      <c r="D158" s="190" t="str">
        <f>IF($A158="","",VLOOKUP($A158,'Annex 2 Designated EHV charges'!$D:$O,4,0))</f>
        <v/>
      </c>
      <c r="E158" s="191" t="str">
        <f>IFERROR(IF(VLOOKUP($A158,'Annex 2 Designated EHV charges'!$D:$P,10,FALSE)=0,"",VLOOKUP($A158,'Annex 2 Designated EHV charges'!$D:$P,10,FALSE)),"")</f>
        <v/>
      </c>
      <c r="F158" s="194" t="str">
        <f>IFERROR(IF(VLOOKUP($A158,'Annex 2 Designated EHV charges'!$D:$P,11,FALSE)=0,"",VLOOKUP($A158,'Annex 2 Designated EHV charges'!$D:$P,11,FALSE)),"")</f>
        <v/>
      </c>
      <c r="G158" s="194" t="str">
        <f>IFERROR(IF(VLOOKUP($A158,'Annex 2 Designated EHV charges'!$D:$P,12,FALSE)=0,"",VLOOKUP($A158,'Annex 2 Designated EHV charges'!$D:$P,12,FALSE)),"")</f>
        <v/>
      </c>
      <c r="H158" s="194" t="str">
        <f>IFERROR(IF(VLOOKUP($A158,'Annex 2 Designated EHV charges'!$D:$P,13,FALSE)=0,"",VLOOKUP($A158,'Annex 2 Designated EHV charges'!$D:$P,13,FALSE)),"")</f>
        <v/>
      </c>
    </row>
    <row r="159" spans="1:8" x14ac:dyDescent="0.2">
      <c r="A159" s="189" t="str" cm="1">
        <f t="array" ref="A159">IFERROR(INDEX('Annex 2 Designated EHV charges'!$D$10:$D$200, MATCH(0, IF(ISBLANK('Annex 2 Designated EHV charges'!$D$10:$D$200),1, COUNTIF(A$4:$A158, 'Annex 2 Designated EHV charges'!$D$10:$D$200)), 0)),"")</f>
        <v/>
      </c>
      <c r="B159" s="190" t="str">
        <f>IF($A159="","",VLOOKUP($A159,'Annex 2 Designated EHV charges'!$D:$O,2,0))</f>
        <v/>
      </c>
      <c r="C159" s="189" t="str">
        <f>IF($A159="","",VLOOKUP($A159,'Annex 2 Designated EHV charges'!$D:$O,3,0))</f>
        <v/>
      </c>
      <c r="D159" s="190" t="str">
        <f>IF($A159="","",VLOOKUP($A159,'Annex 2 Designated EHV charges'!$D:$O,4,0))</f>
        <v/>
      </c>
      <c r="E159" s="191" t="str">
        <f>IFERROR(IF(VLOOKUP($A159,'Annex 2 Designated EHV charges'!$D:$P,10,FALSE)=0,"",VLOOKUP($A159,'Annex 2 Designated EHV charges'!$D:$P,10,FALSE)),"")</f>
        <v/>
      </c>
      <c r="F159" s="194" t="str">
        <f>IFERROR(IF(VLOOKUP($A159,'Annex 2 Designated EHV charges'!$D:$P,11,FALSE)=0,"",VLOOKUP($A159,'Annex 2 Designated EHV charges'!$D:$P,11,FALSE)),"")</f>
        <v/>
      </c>
      <c r="G159" s="194" t="str">
        <f>IFERROR(IF(VLOOKUP($A159,'Annex 2 Designated EHV charges'!$D:$P,12,FALSE)=0,"",VLOOKUP($A159,'Annex 2 Designated EHV charges'!$D:$P,12,FALSE)),"")</f>
        <v/>
      </c>
      <c r="H159" s="194" t="str">
        <f>IFERROR(IF(VLOOKUP($A159,'Annex 2 Designated EHV charges'!$D:$P,13,FALSE)=0,"",VLOOKUP($A159,'Annex 2 Designated EHV charges'!$D:$P,13,FALSE)),"")</f>
        <v/>
      </c>
    </row>
    <row r="160" spans="1:8" x14ac:dyDescent="0.2">
      <c r="A160" s="189" t="str" cm="1">
        <f t="array" ref="A160">IFERROR(INDEX('Annex 2 Designated EHV charges'!$D$10:$D$200, MATCH(0, IF(ISBLANK('Annex 2 Designated EHV charges'!$D$10:$D$200),1, COUNTIF(A$4:$A159, 'Annex 2 Designated EHV charges'!$D$10:$D$200)), 0)),"")</f>
        <v/>
      </c>
      <c r="B160" s="190" t="str">
        <f>IF($A160="","",VLOOKUP($A160,'Annex 2 Designated EHV charges'!$D:$O,2,0))</f>
        <v/>
      </c>
      <c r="C160" s="189" t="str">
        <f>IF($A160="","",VLOOKUP($A160,'Annex 2 Designated EHV charges'!$D:$O,3,0))</f>
        <v/>
      </c>
      <c r="D160" s="190" t="str">
        <f>IF($A160="","",VLOOKUP($A160,'Annex 2 Designated EHV charges'!$D:$O,4,0))</f>
        <v/>
      </c>
      <c r="E160" s="191" t="str">
        <f>IFERROR(IF(VLOOKUP($A160,'Annex 2 Designated EHV charges'!$D:$P,10,FALSE)=0,"",VLOOKUP($A160,'Annex 2 Designated EHV charges'!$D:$P,10,FALSE)),"")</f>
        <v/>
      </c>
      <c r="F160" s="194" t="str">
        <f>IFERROR(IF(VLOOKUP($A160,'Annex 2 Designated EHV charges'!$D:$P,11,FALSE)=0,"",VLOOKUP($A160,'Annex 2 Designated EHV charges'!$D:$P,11,FALSE)),"")</f>
        <v/>
      </c>
      <c r="G160" s="194" t="str">
        <f>IFERROR(IF(VLOOKUP($A160,'Annex 2 Designated EHV charges'!$D:$P,12,FALSE)=0,"",VLOOKUP($A160,'Annex 2 Designated EHV charges'!$D:$P,12,FALSE)),"")</f>
        <v/>
      </c>
      <c r="H160" s="194" t="str">
        <f>IFERROR(IF(VLOOKUP($A160,'Annex 2 Designated EHV charges'!$D:$P,13,FALSE)=0,"",VLOOKUP($A160,'Annex 2 Designated EHV charges'!$D:$P,13,FALSE)),"")</f>
        <v/>
      </c>
    </row>
    <row r="161" spans="1:8" x14ac:dyDescent="0.2">
      <c r="A161" s="189" t="str" cm="1">
        <f t="array" ref="A161">IFERROR(INDEX('Annex 2 Designated EHV charges'!$D$10:$D$200, MATCH(0, IF(ISBLANK('Annex 2 Designated EHV charges'!$D$10:$D$200),1, COUNTIF(A$4:$A160, 'Annex 2 Designated EHV charges'!$D$10:$D$200)), 0)),"")</f>
        <v/>
      </c>
      <c r="B161" s="190" t="str">
        <f>IF($A161="","",VLOOKUP($A161,'Annex 2 Designated EHV charges'!$D:$O,2,0))</f>
        <v/>
      </c>
      <c r="C161" s="189" t="str">
        <f>IF($A161="","",VLOOKUP($A161,'Annex 2 Designated EHV charges'!$D:$O,3,0))</f>
        <v/>
      </c>
      <c r="D161" s="190" t="str">
        <f>IF($A161="","",VLOOKUP($A161,'Annex 2 Designated EHV charges'!$D:$O,4,0))</f>
        <v/>
      </c>
      <c r="E161" s="191" t="str">
        <f>IFERROR(IF(VLOOKUP($A161,'Annex 2 Designated EHV charges'!$D:$P,10,FALSE)=0,"",VLOOKUP($A161,'Annex 2 Designated EHV charges'!$D:$P,10,FALSE)),"")</f>
        <v/>
      </c>
      <c r="F161" s="194" t="str">
        <f>IFERROR(IF(VLOOKUP($A161,'Annex 2 Designated EHV charges'!$D:$P,11,FALSE)=0,"",VLOOKUP($A161,'Annex 2 Designated EHV charges'!$D:$P,11,FALSE)),"")</f>
        <v/>
      </c>
      <c r="G161" s="194" t="str">
        <f>IFERROR(IF(VLOOKUP($A161,'Annex 2 Designated EHV charges'!$D:$P,12,FALSE)=0,"",VLOOKUP($A161,'Annex 2 Designated EHV charges'!$D:$P,12,FALSE)),"")</f>
        <v/>
      </c>
      <c r="H161" s="194" t="str">
        <f>IFERROR(IF(VLOOKUP($A161,'Annex 2 Designated EHV charges'!$D:$P,13,FALSE)=0,"",VLOOKUP($A161,'Annex 2 Designated EHV charges'!$D:$P,13,FALSE)),"")</f>
        <v/>
      </c>
    </row>
    <row r="162" spans="1:8" x14ac:dyDescent="0.2">
      <c r="A162" s="189" t="str" cm="1">
        <f t="array" ref="A162">IFERROR(INDEX('Annex 2 Designated EHV charges'!$D$10:$D$200, MATCH(0, IF(ISBLANK('Annex 2 Designated EHV charges'!$D$10:$D$200),1, COUNTIF(A$4:$A161, 'Annex 2 Designated EHV charges'!$D$10:$D$200)), 0)),"")</f>
        <v/>
      </c>
      <c r="B162" s="190" t="str">
        <f>IF($A162="","",VLOOKUP($A162,'Annex 2 Designated EHV charges'!$D:$O,2,0))</f>
        <v/>
      </c>
      <c r="C162" s="189" t="str">
        <f>IF($A162="","",VLOOKUP($A162,'Annex 2 Designated EHV charges'!$D:$O,3,0))</f>
        <v/>
      </c>
      <c r="D162" s="190" t="str">
        <f>IF($A162="","",VLOOKUP($A162,'Annex 2 Designated EHV charges'!$D:$O,4,0))</f>
        <v/>
      </c>
      <c r="E162" s="191" t="str">
        <f>IFERROR(IF(VLOOKUP($A162,'Annex 2 Designated EHV charges'!$D:$P,10,FALSE)=0,"",VLOOKUP($A162,'Annex 2 Designated EHV charges'!$D:$P,10,FALSE)),"")</f>
        <v/>
      </c>
      <c r="F162" s="194" t="str">
        <f>IFERROR(IF(VLOOKUP($A162,'Annex 2 Designated EHV charges'!$D:$P,11,FALSE)=0,"",VLOOKUP($A162,'Annex 2 Designated EHV charges'!$D:$P,11,FALSE)),"")</f>
        <v/>
      </c>
      <c r="G162" s="194" t="str">
        <f>IFERROR(IF(VLOOKUP($A162,'Annex 2 Designated EHV charges'!$D:$P,12,FALSE)=0,"",VLOOKUP($A162,'Annex 2 Designated EHV charges'!$D:$P,12,FALSE)),"")</f>
        <v/>
      </c>
      <c r="H162" s="194" t="str">
        <f>IFERROR(IF(VLOOKUP($A162,'Annex 2 Designated EHV charges'!$D:$P,13,FALSE)=0,"",VLOOKUP($A162,'Annex 2 Designated EHV charges'!$D:$P,13,FALSE)),"")</f>
        <v/>
      </c>
    </row>
    <row r="163" spans="1:8" x14ac:dyDescent="0.2">
      <c r="A163" s="189" t="str" cm="1">
        <f t="array" ref="A163">IFERROR(INDEX('Annex 2 Designated EHV charges'!$D$10:$D$200, MATCH(0, IF(ISBLANK('Annex 2 Designated EHV charges'!$D$10:$D$200),1, COUNTIF(A$4:$A162, 'Annex 2 Designated EHV charges'!$D$10:$D$200)), 0)),"")</f>
        <v/>
      </c>
      <c r="B163" s="190" t="str">
        <f>IF($A163="","",VLOOKUP($A163,'Annex 2 Designated EHV charges'!$D:$O,2,0))</f>
        <v/>
      </c>
      <c r="C163" s="189" t="str">
        <f>IF($A163="","",VLOOKUP($A163,'Annex 2 Designated EHV charges'!$D:$O,3,0))</f>
        <v/>
      </c>
      <c r="D163" s="190" t="str">
        <f>IF($A163="","",VLOOKUP($A163,'Annex 2 Designated EHV charges'!$D:$O,4,0))</f>
        <v/>
      </c>
      <c r="E163" s="191" t="str">
        <f>IFERROR(IF(VLOOKUP($A163,'Annex 2 Designated EHV charges'!$D:$P,10,FALSE)=0,"",VLOOKUP($A163,'Annex 2 Designated EHV charges'!$D:$P,10,FALSE)),"")</f>
        <v/>
      </c>
      <c r="F163" s="194" t="str">
        <f>IFERROR(IF(VLOOKUP($A163,'Annex 2 Designated EHV charges'!$D:$P,11,FALSE)=0,"",VLOOKUP($A163,'Annex 2 Designated EHV charges'!$D:$P,11,FALSE)),"")</f>
        <v/>
      </c>
      <c r="G163" s="194" t="str">
        <f>IFERROR(IF(VLOOKUP($A163,'Annex 2 Designated EHV charges'!$D:$P,12,FALSE)=0,"",VLOOKUP($A163,'Annex 2 Designated EHV charges'!$D:$P,12,FALSE)),"")</f>
        <v/>
      </c>
      <c r="H163" s="194" t="str">
        <f>IFERROR(IF(VLOOKUP($A163,'Annex 2 Designated EHV charges'!$D:$P,13,FALSE)=0,"",VLOOKUP($A163,'Annex 2 Designated EHV charges'!$D:$P,13,FALSE)),"")</f>
        <v/>
      </c>
    </row>
    <row r="164" spans="1:8" x14ac:dyDescent="0.2">
      <c r="A164" s="189" t="str" cm="1">
        <f t="array" ref="A164">IFERROR(INDEX('Annex 2 Designated EHV charges'!$D$10:$D$200, MATCH(0, IF(ISBLANK('Annex 2 Designated EHV charges'!$D$10:$D$200),1, COUNTIF(A$4:$A163, 'Annex 2 Designated EHV charges'!$D$10:$D$200)), 0)),"")</f>
        <v/>
      </c>
      <c r="B164" s="190" t="str">
        <f>IF($A164="","",VLOOKUP($A164,'Annex 2 Designated EHV charges'!$D:$O,2,0))</f>
        <v/>
      </c>
      <c r="C164" s="189" t="str">
        <f>IF($A164="","",VLOOKUP($A164,'Annex 2 Designated EHV charges'!$D:$O,3,0))</f>
        <v/>
      </c>
      <c r="D164" s="190" t="str">
        <f>IF($A164="","",VLOOKUP($A164,'Annex 2 Designated EHV charges'!$D:$O,4,0))</f>
        <v/>
      </c>
      <c r="E164" s="191" t="str">
        <f>IFERROR(IF(VLOOKUP($A164,'Annex 2 Designated EHV charges'!$D:$P,10,FALSE)=0,"",VLOOKUP($A164,'Annex 2 Designated EHV charges'!$D:$P,10,FALSE)),"")</f>
        <v/>
      </c>
      <c r="F164" s="194" t="str">
        <f>IFERROR(IF(VLOOKUP($A164,'Annex 2 Designated EHV charges'!$D:$P,11,FALSE)=0,"",VLOOKUP($A164,'Annex 2 Designated EHV charges'!$D:$P,11,FALSE)),"")</f>
        <v/>
      </c>
      <c r="G164" s="194" t="str">
        <f>IFERROR(IF(VLOOKUP($A164,'Annex 2 Designated EHV charges'!$D:$P,12,FALSE)=0,"",VLOOKUP($A164,'Annex 2 Designated EHV charges'!$D:$P,12,FALSE)),"")</f>
        <v/>
      </c>
      <c r="H164" s="194" t="str">
        <f>IFERROR(IF(VLOOKUP($A164,'Annex 2 Designated EHV charges'!$D:$P,13,FALSE)=0,"",VLOOKUP($A164,'Annex 2 Designated EHV charges'!$D:$P,13,FALSE)),"")</f>
        <v/>
      </c>
    </row>
    <row r="165" spans="1:8" x14ac:dyDescent="0.2">
      <c r="A165" s="189" t="str" cm="1">
        <f t="array" ref="A165">IFERROR(INDEX('Annex 2 Designated EHV charges'!$D$10:$D$200, MATCH(0, IF(ISBLANK('Annex 2 Designated EHV charges'!$D$10:$D$200),1, COUNTIF(A$4:$A164, 'Annex 2 Designated EHV charges'!$D$10:$D$200)), 0)),"")</f>
        <v/>
      </c>
      <c r="B165" s="190" t="str">
        <f>IF($A165="","",VLOOKUP($A165,'Annex 2 Designated EHV charges'!$D:$O,2,0))</f>
        <v/>
      </c>
      <c r="C165" s="189" t="str">
        <f>IF($A165="","",VLOOKUP($A165,'Annex 2 Designated EHV charges'!$D:$O,3,0))</f>
        <v/>
      </c>
      <c r="D165" s="190" t="str">
        <f>IF($A165="","",VLOOKUP($A165,'Annex 2 Designated EHV charges'!$D:$O,4,0))</f>
        <v/>
      </c>
      <c r="E165" s="191" t="str">
        <f>IFERROR(IF(VLOOKUP($A165,'Annex 2 Designated EHV charges'!$D:$P,10,FALSE)=0,"",VLOOKUP($A165,'Annex 2 Designated EHV charges'!$D:$P,10,FALSE)),"")</f>
        <v/>
      </c>
      <c r="F165" s="194" t="str">
        <f>IFERROR(IF(VLOOKUP($A165,'Annex 2 Designated EHV charges'!$D:$P,11,FALSE)=0,"",VLOOKUP($A165,'Annex 2 Designated EHV charges'!$D:$P,11,FALSE)),"")</f>
        <v/>
      </c>
      <c r="G165" s="194" t="str">
        <f>IFERROR(IF(VLOOKUP($A165,'Annex 2 Designated EHV charges'!$D:$P,12,FALSE)=0,"",VLOOKUP($A165,'Annex 2 Designated EHV charges'!$D:$P,12,FALSE)),"")</f>
        <v/>
      </c>
      <c r="H165" s="194" t="str">
        <f>IFERROR(IF(VLOOKUP($A165,'Annex 2 Designated EHV charges'!$D:$P,13,FALSE)=0,"",VLOOKUP($A165,'Annex 2 Designated EHV charges'!$D:$P,13,FALSE)),"")</f>
        <v/>
      </c>
    </row>
    <row r="166" spans="1:8" x14ac:dyDescent="0.2">
      <c r="A166" s="189" t="str" cm="1">
        <f t="array" ref="A166">IFERROR(INDEX('Annex 2 Designated EHV charges'!$D$10:$D$200, MATCH(0, IF(ISBLANK('Annex 2 Designated EHV charges'!$D$10:$D$200),1, COUNTIF(A$4:$A165, 'Annex 2 Designated EHV charges'!$D$10:$D$200)), 0)),"")</f>
        <v/>
      </c>
      <c r="B166" s="190" t="str">
        <f>IF($A166="","",VLOOKUP($A166,'Annex 2 Designated EHV charges'!$D:$O,2,0))</f>
        <v/>
      </c>
      <c r="C166" s="189" t="str">
        <f>IF($A166="","",VLOOKUP($A166,'Annex 2 Designated EHV charges'!$D:$O,3,0))</f>
        <v/>
      </c>
      <c r="D166" s="190" t="str">
        <f>IF($A166="","",VLOOKUP($A166,'Annex 2 Designated EHV charges'!$D:$O,4,0))</f>
        <v/>
      </c>
      <c r="E166" s="191" t="str">
        <f>IFERROR(IF(VLOOKUP($A166,'Annex 2 Designated EHV charges'!$D:$P,10,FALSE)=0,"",VLOOKUP($A166,'Annex 2 Designated EHV charges'!$D:$P,10,FALSE)),"")</f>
        <v/>
      </c>
      <c r="F166" s="194" t="str">
        <f>IFERROR(IF(VLOOKUP($A166,'Annex 2 Designated EHV charges'!$D:$P,11,FALSE)=0,"",VLOOKUP($A166,'Annex 2 Designated EHV charges'!$D:$P,11,FALSE)),"")</f>
        <v/>
      </c>
      <c r="G166" s="194" t="str">
        <f>IFERROR(IF(VLOOKUP($A166,'Annex 2 Designated EHV charges'!$D:$P,12,FALSE)=0,"",VLOOKUP($A166,'Annex 2 Designated EHV charges'!$D:$P,12,FALSE)),"")</f>
        <v/>
      </c>
      <c r="H166" s="194" t="str">
        <f>IFERROR(IF(VLOOKUP($A166,'Annex 2 Designated EHV charges'!$D:$P,13,FALSE)=0,"",VLOOKUP($A166,'Annex 2 Designated EHV charges'!$D:$P,13,FALSE)),"")</f>
        <v/>
      </c>
    </row>
    <row r="167" spans="1:8" x14ac:dyDescent="0.2">
      <c r="A167" s="189" t="str" cm="1">
        <f t="array" ref="A167">IFERROR(INDEX('Annex 2 Designated EHV charges'!$D$10:$D$200, MATCH(0, IF(ISBLANK('Annex 2 Designated EHV charges'!$D$10:$D$200),1, COUNTIF(A$4:$A166, 'Annex 2 Designated EHV charges'!$D$10:$D$200)), 0)),"")</f>
        <v/>
      </c>
      <c r="B167" s="190" t="str">
        <f>IF($A167="","",VLOOKUP($A167,'Annex 2 Designated EHV charges'!$D:$O,2,0))</f>
        <v/>
      </c>
      <c r="C167" s="189" t="str">
        <f>IF($A167="","",VLOOKUP($A167,'Annex 2 Designated EHV charges'!$D:$O,3,0))</f>
        <v/>
      </c>
      <c r="D167" s="190" t="str">
        <f>IF($A167="","",VLOOKUP($A167,'Annex 2 Designated EHV charges'!$D:$O,4,0))</f>
        <v/>
      </c>
      <c r="E167" s="191" t="str">
        <f>IFERROR(IF(VLOOKUP($A167,'Annex 2 Designated EHV charges'!$D:$P,10,FALSE)=0,"",VLOOKUP($A167,'Annex 2 Designated EHV charges'!$D:$P,10,FALSE)),"")</f>
        <v/>
      </c>
      <c r="F167" s="194" t="str">
        <f>IFERROR(IF(VLOOKUP($A167,'Annex 2 Designated EHV charges'!$D:$P,11,FALSE)=0,"",VLOOKUP($A167,'Annex 2 Designated EHV charges'!$D:$P,11,FALSE)),"")</f>
        <v/>
      </c>
      <c r="G167" s="194" t="str">
        <f>IFERROR(IF(VLOOKUP($A167,'Annex 2 Designated EHV charges'!$D:$P,12,FALSE)=0,"",VLOOKUP($A167,'Annex 2 Designated EHV charges'!$D:$P,12,FALSE)),"")</f>
        <v/>
      </c>
      <c r="H167" s="194" t="str">
        <f>IFERROR(IF(VLOOKUP($A167,'Annex 2 Designated EHV charges'!$D:$P,13,FALSE)=0,"",VLOOKUP($A167,'Annex 2 Designated EHV charges'!$D:$P,13,FALSE)),"")</f>
        <v/>
      </c>
    </row>
    <row r="168" spans="1:8" x14ac:dyDescent="0.2">
      <c r="A168" s="189" t="str" cm="1">
        <f t="array" ref="A168">IFERROR(INDEX('Annex 2 Designated EHV charges'!$D$10:$D$200, MATCH(0, IF(ISBLANK('Annex 2 Designated EHV charges'!$D$10:$D$200),1, COUNTIF(A$4:$A167, 'Annex 2 Designated EHV charges'!$D$10:$D$200)), 0)),"")</f>
        <v/>
      </c>
      <c r="B168" s="190" t="str">
        <f>IF($A168="","",VLOOKUP($A168,'Annex 2 Designated EHV charges'!$D:$O,2,0))</f>
        <v/>
      </c>
      <c r="C168" s="189" t="str">
        <f>IF($A168="","",VLOOKUP($A168,'Annex 2 Designated EHV charges'!$D:$O,3,0))</f>
        <v/>
      </c>
      <c r="D168" s="190" t="str">
        <f>IF($A168="","",VLOOKUP($A168,'Annex 2 Designated EHV charges'!$D:$O,4,0))</f>
        <v/>
      </c>
      <c r="E168" s="191" t="str">
        <f>IFERROR(IF(VLOOKUP($A168,'Annex 2 Designated EHV charges'!$D:$P,10,FALSE)=0,"",VLOOKUP($A168,'Annex 2 Designated EHV charges'!$D:$P,10,FALSE)),"")</f>
        <v/>
      </c>
      <c r="F168" s="194" t="str">
        <f>IFERROR(IF(VLOOKUP($A168,'Annex 2 Designated EHV charges'!$D:$P,11,FALSE)=0,"",VLOOKUP($A168,'Annex 2 Designated EHV charges'!$D:$P,11,FALSE)),"")</f>
        <v/>
      </c>
      <c r="G168" s="194" t="str">
        <f>IFERROR(IF(VLOOKUP($A168,'Annex 2 Designated EHV charges'!$D:$P,12,FALSE)=0,"",VLOOKUP($A168,'Annex 2 Designated EHV charges'!$D:$P,12,FALSE)),"")</f>
        <v/>
      </c>
      <c r="H168" s="194" t="str">
        <f>IFERROR(IF(VLOOKUP($A168,'Annex 2 Designated EHV charges'!$D:$P,13,FALSE)=0,"",VLOOKUP($A168,'Annex 2 Designated EHV charges'!$D:$P,13,FALSE)),"")</f>
        <v/>
      </c>
    </row>
    <row r="169" spans="1:8" x14ac:dyDescent="0.2">
      <c r="A169" s="189" t="str" cm="1">
        <f t="array" ref="A169">IFERROR(INDEX('Annex 2 Designated EHV charges'!$D$10:$D$200, MATCH(0, IF(ISBLANK('Annex 2 Designated EHV charges'!$D$10:$D$200),1, COUNTIF(A$4:$A168, 'Annex 2 Designated EHV charges'!$D$10:$D$200)), 0)),"")</f>
        <v/>
      </c>
      <c r="B169" s="190" t="str">
        <f>IF($A169="","",VLOOKUP($A169,'Annex 2 Designated EHV charges'!$D:$O,2,0))</f>
        <v/>
      </c>
      <c r="C169" s="189" t="str">
        <f>IF($A169="","",VLOOKUP($A169,'Annex 2 Designated EHV charges'!$D:$O,3,0))</f>
        <v/>
      </c>
      <c r="D169" s="190" t="str">
        <f>IF($A169="","",VLOOKUP($A169,'Annex 2 Designated EHV charges'!$D:$O,4,0))</f>
        <v/>
      </c>
      <c r="E169" s="191" t="str">
        <f>IFERROR(IF(VLOOKUP($A169,'Annex 2 Designated EHV charges'!$D:$P,10,FALSE)=0,"",VLOOKUP($A169,'Annex 2 Designated EHV charges'!$D:$P,10,FALSE)),"")</f>
        <v/>
      </c>
      <c r="F169" s="194" t="str">
        <f>IFERROR(IF(VLOOKUP($A169,'Annex 2 Designated EHV charges'!$D:$P,11,FALSE)=0,"",VLOOKUP($A169,'Annex 2 Designated EHV charges'!$D:$P,11,FALSE)),"")</f>
        <v/>
      </c>
      <c r="G169" s="194" t="str">
        <f>IFERROR(IF(VLOOKUP($A169,'Annex 2 Designated EHV charges'!$D:$P,12,FALSE)=0,"",VLOOKUP($A169,'Annex 2 Designated EHV charges'!$D:$P,12,FALSE)),"")</f>
        <v/>
      </c>
      <c r="H169" s="194" t="str">
        <f>IFERROR(IF(VLOOKUP($A169,'Annex 2 Designated EHV charges'!$D:$P,13,FALSE)=0,"",VLOOKUP($A169,'Annex 2 Designated EHV charges'!$D:$P,13,FALSE)),"")</f>
        <v/>
      </c>
    </row>
    <row r="170" spans="1:8" x14ac:dyDescent="0.2">
      <c r="A170" s="189" t="str" cm="1">
        <f t="array" ref="A170">IFERROR(INDEX('Annex 2 Designated EHV charges'!$D$10:$D$200, MATCH(0, IF(ISBLANK('Annex 2 Designated EHV charges'!$D$10:$D$200),1, COUNTIF(A$4:$A169, 'Annex 2 Designated EHV charges'!$D$10:$D$200)), 0)),"")</f>
        <v/>
      </c>
      <c r="B170" s="190" t="str">
        <f>IF($A170="","",VLOOKUP($A170,'Annex 2 Designated EHV charges'!$D:$O,2,0))</f>
        <v/>
      </c>
      <c r="C170" s="189" t="str">
        <f>IF($A170="","",VLOOKUP($A170,'Annex 2 Designated EHV charges'!$D:$O,3,0))</f>
        <v/>
      </c>
      <c r="D170" s="190" t="str">
        <f>IF($A170="","",VLOOKUP($A170,'Annex 2 Designated EHV charges'!$D:$O,4,0))</f>
        <v/>
      </c>
      <c r="E170" s="191" t="str">
        <f>IFERROR(IF(VLOOKUP($A170,'Annex 2 Designated EHV charges'!$D:$P,10,FALSE)=0,"",VLOOKUP($A170,'Annex 2 Designated EHV charges'!$D:$P,10,FALSE)),"")</f>
        <v/>
      </c>
      <c r="F170" s="194" t="str">
        <f>IFERROR(IF(VLOOKUP($A170,'Annex 2 Designated EHV charges'!$D:$P,11,FALSE)=0,"",VLOOKUP($A170,'Annex 2 Designated EHV charges'!$D:$P,11,FALSE)),"")</f>
        <v/>
      </c>
      <c r="G170" s="194" t="str">
        <f>IFERROR(IF(VLOOKUP($A170,'Annex 2 Designated EHV charges'!$D:$P,12,FALSE)=0,"",VLOOKUP($A170,'Annex 2 Designated EHV charges'!$D:$P,12,FALSE)),"")</f>
        <v/>
      </c>
      <c r="H170" s="194" t="str">
        <f>IFERROR(IF(VLOOKUP($A170,'Annex 2 Designated EHV charges'!$D:$P,13,FALSE)=0,"",VLOOKUP($A170,'Annex 2 Designated EHV charges'!$D:$P,13,FALSE)),"")</f>
        <v/>
      </c>
    </row>
    <row r="171" spans="1:8" x14ac:dyDescent="0.2">
      <c r="A171" s="189" t="str" cm="1">
        <f t="array" ref="A171">IFERROR(INDEX('Annex 2 Designated EHV charges'!$D$10:$D$200, MATCH(0, IF(ISBLANK('Annex 2 Designated EHV charges'!$D$10:$D$200),1, COUNTIF(A$4:$A170, 'Annex 2 Designated EHV charges'!$D$10:$D$200)), 0)),"")</f>
        <v/>
      </c>
      <c r="B171" s="190" t="str">
        <f>IF($A171="","",VLOOKUP($A171,'Annex 2 Designated EHV charges'!$D:$O,2,0))</f>
        <v/>
      </c>
      <c r="C171" s="189" t="str">
        <f>IF($A171="","",VLOOKUP($A171,'Annex 2 Designated EHV charges'!$D:$O,3,0))</f>
        <v/>
      </c>
      <c r="D171" s="190" t="str">
        <f>IF($A171="","",VLOOKUP($A171,'Annex 2 Designated EHV charges'!$D:$O,4,0))</f>
        <v/>
      </c>
      <c r="E171" s="191" t="str">
        <f>IFERROR(IF(VLOOKUP($A171,'Annex 2 Designated EHV charges'!$D:$P,10,FALSE)=0,"",VLOOKUP($A171,'Annex 2 Designated EHV charges'!$D:$P,10,FALSE)),"")</f>
        <v/>
      </c>
      <c r="F171" s="194" t="str">
        <f>IFERROR(IF(VLOOKUP($A171,'Annex 2 Designated EHV charges'!$D:$P,11,FALSE)=0,"",VLOOKUP($A171,'Annex 2 Designated EHV charges'!$D:$P,11,FALSE)),"")</f>
        <v/>
      </c>
      <c r="G171" s="194" t="str">
        <f>IFERROR(IF(VLOOKUP($A171,'Annex 2 Designated EHV charges'!$D:$P,12,FALSE)=0,"",VLOOKUP($A171,'Annex 2 Designated EHV charges'!$D:$P,12,FALSE)),"")</f>
        <v/>
      </c>
      <c r="H171" s="194" t="str">
        <f>IFERROR(IF(VLOOKUP($A171,'Annex 2 Designated EHV charges'!$D:$P,13,FALSE)=0,"",VLOOKUP($A171,'Annex 2 Designated EHV charges'!$D:$P,13,FALSE)),"")</f>
        <v/>
      </c>
    </row>
    <row r="172" spans="1:8" x14ac:dyDescent="0.2">
      <c r="A172" s="189" t="str" cm="1">
        <f t="array" ref="A172">IFERROR(INDEX('Annex 2 Designated EHV charges'!$D$10:$D$200, MATCH(0, IF(ISBLANK('Annex 2 Designated EHV charges'!$D$10:$D$200),1, COUNTIF(A$4:$A171, 'Annex 2 Designated EHV charges'!$D$10:$D$200)), 0)),"")</f>
        <v/>
      </c>
      <c r="B172" s="190" t="str">
        <f>IF($A172="","",VLOOKUP($A172,'Annex 2 Designated EHV charges'!$D:$O,2,0))</f>
        <v/>
      </c>
      <c r="C172" s="189" t="str">
        <f>IF($A172="","",VLOOKUP($A172,'Annex 2 Designated EHV charges'!$D:$O,3,0))</f>
        <v/>
      </c>
      <c r="D172" s="190" t="str">
        <f>IF($A172="","",VLOOKUP($A172,'Annex 2 Designated EHV charges'!$D:$O,4,0))</f>
        <v/>
      </c>
      <c r="E172" s="191" t="str">
        <f>IFERROR(IF(VLOOKUP($A172,'Annex 2 Designated EHV charges'!$D:$P,10,FALSE)=0,"",VLOOKUP($A172,'Annex 2 Designated EHV charges'!$D:$P,10,FALSE)),"")</f>
        <v/>
      </c>
      <c r="F172" s="194" t="str">
        <f>IFERROR(IF(VLOOKUP($A172,'Annex 2 Designated EHV charges'!$D:$P,11,FALSE)=0,"",VLOOKUP($A172,'Annex 2 Designated EHV charges'!$D:$P,11,FALSE)),"")</f>
        <v/>
      </c>
      <c r="G172" s="194" t="str">
        <f>IFERROR(IF(VLOOKUP($A172,'Annex 2 Designated EHV charges'!$D:$P,12,FALSE)=0,"",VLOOKUP($A172,'Annex 2 Designated EHV charges'!$D:$P,12,FALSE)),"")</f>
        <v/>
      </c>
      <c r="H172" s="194" t="str">
        <f>IFERROR(IF(VLOOKUP($A172,'Annex 2 Designated EHV charges'!$D:$P,13,FALSE)=0,"",VLOOKUP($A172,'Annex 2 Designated EHV charges'!$D:$P,13,FALSE)),"")</f>
        <v/>
      </c>
    </row>
    <row r="173" spans="1:8" x14ac:dyDescent="0.2">
      <c r="A173" s="189" t="str" cm="1">
        <f t="array" ref="A173">IFERROR(INDEX('Annex 2 Designated EHV charges'!$D$10:$D$200, MATCH(0, IF(ISBLANK('Annex 2 Designated EHV charges'!$D$10:$D$200),1, COUNTIF(A$4:$A172, 'Annex 2 Designated EHV charges'!$D$10:$D$200)), 0)),"")</f>
        <v/>
      </c>
      <c r="B173" s="190" t="str">
        <f>IF($A173="","",VLOOKUP($A173,'Annex 2 Designated EHV charges'!$D:$O,2,0))</f>
        <v/>
      </c>
      <c r="C173" s="189" t="str">
        <f>IF($A173="","",VLOOKUP($A173,'Annex 2 Designated EHV charges'!$D:$O,3,0))</f>
        <v/>
      </c>
      <c r="D173" s="190" t="str">
        <f>IF($A173="","",VLOOKUP($A173,'Annex 2 Designated EHV charges'!$D:$O,4,0))</f>
        <v/>
      </c>
      <c r="E173" s="191" t="str">
        <f>IFERROR(IF(VLOOKUP($A173,'Annex 2 Designated EHV charges'!$D:$P,10,FALSE)=0,"",VLOOKUP($A173,'Annex 2 Designated EHV charges'!$D:$P,10,FALSE)),"")</f>
        <v/>
      </c>
      <c r="F173" s="194" t="str">
        <f>IFERROR(IF(VLOOKUP($A173,'Annex 2 Designated EHV charges'!$D:$P,11,FALSE)=0,"",VLOOKUP($A173,'Annex 2 Designated EHV charges'!$D:$P,11,FALSE)),"")</f>
        <v/>
      </c>
      <c r="G173" s="194" t="str">
        <f>IFERROR(IF(VLOOKUP($A173,'Annex 2 Designated EHV charges'!$D:$P,12,FALSE)=0,"",VLOOKUP($A173,'Annex 2 Designated EHV charges'!$D:$P,12,FALSE)),"")</f>
        <v/>
      </c>
      <c r="H173" s="194" t="str">
        <f>IFERROR(IF(VLOOKUP($A173,'Annex 2 Designated EHV charges'!$D:$P,13,FALSE)=0,"",VLOOKUP($A173,'Annex 2 Designated EHV charges'!$D:$P,13,FALSE)),"")</f>
        <v/>
      </c>
    </row>
    <row r="174" spans="1:8" x14ac:dyDescent="0.2">
      <c r="A174" s="189" t="str" cm="1">
        <f t="array" ref="A174">IFERROR(INDEX('Annex 2 Designated EHV charges'!$D$10:$D$200, MATCH(0, IF(ISBLANK('Annex 2 Designated EHV charges'!$D$10:$D$200),1, COUNTIF(A$4:$A173, 'Annex 2 Designated EHV charges'!$D$10:$D$200)), 0)),"")</f>
        <v/>
      </c>
      <c r="B174" s="190" t="str">
        <f>IF($A174="","",VLOOKUP($A174,'Annex 2 Designated EHV charges'!$D:$O,2,0))</f>
        <v/>
      </c>
      <c r="C174" s="189" t="str">
        <f>IF($A174="","",VLOOKUP($A174,'Annex 2 Designated EHV charges'!$D:$O,3,0))</f>
        <v/>
      </c>
      <c r="D174" s="190" t="str">
        <f>IF($A174="","",VLOOKUP($A174,'Annex 2 Designated EHV charges'!$D:$O,4,0))</f>
        <v/>
      </c>
      <c r="E174" s="191" t="str">
        <f>IFERROR(IF(VLOOKUP($A174,'Annex 2 Designated EHV charges'!$D:$P,10,FALSE)=0,"",VLOOKUP($A174,'Annex 2 Designated EHV charges'!$D:$P,10,FALSE)),"")</f>
        <v/>
      </c>
      <c r="F174" s="194" t="str">
        <f>IFERROR(IF(VLOOKUP($A174,'Annex 2 Designated EHV charges'!$D:$P,11,FALSE)=0,"",VLOOKUP($A174,'Annex 2 Designated EHV charges'!$D:$P,11,FALSE)),"")</f>
        <v/>
      </c>
      <c r="G174" s="194" t="str">
        <f>IFERROR(IF(VLOOKUP($A174,'Annex 2 Designated EHV charges'!$D:$P,12,FALSE)=0,"",VLOOKUP($A174,'Annex 2 Designated EHV charges'!$D:$P,12,FALSE)),"")</f>
        <v/>
      </c>
      <c r="H174" s="194" t="str">
        <f>IFERROR(IF(VLOOKUP($A174,'Annex 2 Designated EHV charges'!$D:$P,13,FALSE)=0,"",VLOOKUP($A174,'Annex 2 Designated EHV charges'!$D:$P,13,FALSE)),"")</f>
        <v/>
      </c>
    </row>
    <row r="175" spans="1:8" x14ac:dyDescent="0.2">
      <c r="A175" s="189" t="str" cm="1">
        <f t="array" ref="A175">IFERROR(INDEX('Annex 2 Designated EHV charges'!$D$10:$D$200, MATCH(0, IF(ISBLANK('Annex 2 Designated EHV charges'!$D$10:$D$200),1, COUNTIF(A$4:$A174, 'Annex 2 Designated EHV charges'!$D$10:$D$200)), 0)),"")</f>
        <v/>
      </c>
      <c r="B175" s="190" t="str">
        <f>IF($A175="","",VLOOKUP($A175,'Annex 2 Designated EHV charges'!$D:$O,2,0))</f>
        <v/>
      </c>
      <c r="C175" s="189" t="str">
        <f>IF($A175="","",VLOOKUP($A175,'Annex 2 Designated EHV charges'!$D:$O,3,0))</f>
        <v/>
      </c>
      <c r="D175" s="190" t="str">
        <f>IF($A175="","",VLOOKUP($A175,'Annex 2 Designated EHV charges'!$D:$O,4,0))</f>
        <v/>
      </c>
      <c r="E175" s="191" t="str">
        <f>IFERROR(IF(VLOOKUP($A175,'Annex 2 Designated EHV charges'!$D:$P,10,FALSE)=0,"",VLOOKUP($A175,'Annex 2 Designated EHV charges'!$D:$P,10,FALSE)),"")</f>
        <v/>
      </c>
      <c r="F175" s="194" t="str">
        <f>IFERROR(IF(VLOOKUP($A175,'Annex 2 Designated EHV charges'!$D:$P,11,FALSE)=0,"",VLOOKUP($A175,'Annex 2 Designated EHV charges'!$D:$P,11,FALSE)),"")</f>
        <v/>
      </c>
      <c r="G175" s="194" t="str">
        <f>IFERROR(IF(VLOOKUP($A175,'Annex 2 Designated EHV charges'!$D:$P,12,FALSE)=0,"",VLOOKUP($A175,'Annex 2 Designated EHV charges'!$D:$P,12,FALSE)),"")</f>
        <v/>
      </c>
      <c r="H175" s="194" t="str">
        <f>IFERROR(IF(VLOOKUP($A175,'Annex 2 Designated EHV charges'!$D:$P,13,FALSE)=0,"",VLOOKUP($A175,'Annex 2 Designated EHV charges'!$D:$P,13,FALSE)),"")</f>
        <v/>
      </c>
    </row>
    <row r="176" spans="1:8" x14ac:dyDescent="0.2">
      <c r="A176" s="189" t="str" cm="1">
        <f t="array" ref="A176">IFERROR(INDEX('Annex 2 Designated EHV charges'!$D$10:$D$200, MATCH(0, IF(ISBLANK('Annex 2 Designated EHV charges'!$D$10:$D$200),1, COUNTIF(A$4:$A175, 'Annex 2 Designated EHV charges'!$D$10:$D$200)), 0)),"")</f>
        <v/>
      </c>
      <c r="B176" s="190" t="str">
        <f>IF($A176="","",VLOOKUP($A176,'Annex 2 Designated EHV charges'!$D:$O,2,0))</f>
        <v/>
      </c>
      <c r="C176" s="189" t="str">
        <f>IF($A176="","",VLOOKUP($A176,'Annex 2 Designated EHV charges'!$D:$O,3,0))</f>
        <v/>
      </c>
      <c r="D176" s="190" t="str">
        <f>IF($A176="","",VLOOKUP($A176,'Annex 2 Designated EHV charges'!$D:$O,4,0))</f>
        <v/>
      </c>
      <c r="E176" s="191" t="str">
        <f>IFERROR(IF(VLOOKUP($A176,'Annex 2 Designated EHV charges'!$D:$P,10,FALSE)=0,"",VLOOKUP($A176,'Annex 2 Designated EHV charges'!$D:$P,10,FALSE)),"")</f>
        <v/>
      </c>
      <c r="F176" s="194" t="str">
        <f>IFERROR(IF(VLOOKUP($A176,'Annex 2 Designated EHV charges'!$D:$P,11,FALSE)=0,"",VLOOKUP($A176,'Annex 2 Designated EHV charges'!$D:$P,11,FALSE)),"")</f>
        <v/>
      </c>
      <c r="G176" s="194" t="str">
        <f>IFERROR(IF(VLOOKUP($A176,'Annex 2 Designated EHV charges'!$D:$P,12,FALSE)=0,"",VLOOKUP($A176,'Annex 2 Designated EHV charges'!$D:$P,12,FALSE)),"")</f>
        <v/>
      </c>
      <c r="H176" s="194" t="str">
        <f>IFERROR(IF(VLOOKUP($A176,'Annex 2 Designated EHV charges'!$D:$P,13,FALSE)=0,"",VLOOKUP($A176,'Annex 2 Designated EHV charges'!$D:$P,13,FALSE)),"")</f>
        <v/>
      </c>
    </row>
    <row r="177" spans="1:8" x14ac:dyDescent="0.2">
      <c r="A177" s="189" t="str" cm="1">
        <f t="array" ref="A177">IFERROR(INDEX('Annex 2 Designated EHV charges'!$D$10:$D$200, MATCH(0, IF(ISBLANK('Annex 2 Designated EHV charges'!$D$10:$D$200),1, COUNTIF(A$4:$A176, 'Annex 2 Designated EHV charges'!$D$10:$D$200)), 0)),"")</f>
        <v/>
      </c>
      <c r="B177" s="190" t="str">
        <f>IF($A177="","",VLOOKUP($A177,'Annex 2 Designated EHV charges'!$D:$O,2,0))</f>
        <v/>
      </c>
      <c r="C177" s="189" t="str">
        <f>IF($A177="","",VLOOKUP($A177,'Annex 2 Designated EHV charges'!$D:$O,3,0))</f>
        <v/>
      </c>
      <c r="D177" s="190" t="str">
        <f>IF($A177="","",VLOOKUP($A177,'Annex 2 Designated EHV charges'!$D:$O,4,0))</f>
        <v/>
      </c>
      <c r="E177" s="191" t="str">
        <f>IFERROR(IF(VLOOKUP($A177,'Annex 2 Designated EHV charges'!$D:$P,10,FALSE)=0,"",VLOOKUP($A177,'Annex 2 Designated EHV charges'!$D:$P,10,FALSE)),"")</f>
        <v/>
      </c>
      <c r="F177" s="194" t="str">
        <f>IFERROR(IF(VLOOKUP($A177,'Annex 2 Designated EHV charges'!$D:$P,11,FALSE)=0,"",VLOOKUP($A177,'Annex 2 Designated EHV charges'!$D:$P,11,FALSE)),"")</f>
        <v/>
      </c>
      <c r="G177" s="194" t="str">
        <f>IFERROR(IF(VLOOKUP($A177,'Annex 2 Designated EHV charges'!$D:$P,12,FALSE)=0,"",VLOOKUP($A177,'Annex 2 Designated EHV charges'!$D:$P,12,FALSE)),"")</f>
        <v/>
      </c>
      <c r="H177" s="194" t="str">
        <f>IFERROR(IF(VLOOKUP($A177,'Annex 2 Designated EHV charges'!$D:$P,13,FALSE)=0,"",VLOOKUP($A177,'Annex 2 Designated EHV charges'!$D:$P,13,FALSE)),"")</f>
        <v/>
      </c>
    </row>
    <row r="178" spans="1:8" x14ac:dyDescent="0.2">
      <c r="A178" s="189" t="str" cm="1">
        <f t="array" ref="A178">IFERROR(INDEX('Annex 2 Designated EHV charges'!$D$10:$D$200, MATCH(0, IF(ISBLANK('Annex 2 Designated EHV charges'!$D$10:$D$200),1, COUNTIF(A$4:$A177, 'Annex 2 Designated EHV charges'!$D$10:$D$200)), 0)),"")</f>
        <v/>
      </c>
      <c r="B178" s="190" t="str">
        <f>IF($A178="","",VLOOKUP($A178,'Annex 2 Designated EHV charges'!$D:$O,2,0))</f>
        <v/>
      </c>
      <c r="C178" s="189" t="str">
        <f>IF($A178="","",VLOOKUP($A178,'Annex 2 Designated EHV charges'!$D:$O,3,0))</f>
        <v/>
      </c>
      <c r="D178" s="190" t="str">
        <f>IF($A178="","",VLOOKUP($A178,'Annex 2 Designated EHV charges'!$D:$O,4,0))</f>
        <v/>
      </c>
      <c r="E178" s="191" t="str">
        <f>IFERROR(IF(VLOOKUP($A178,'Annex 2 Designated EHV charges'!$D:$P,10,FALSE)=0,"",VLOOKUP($A178,'Annex 2 Designated EHV charges'!$D:$P,10,FALSE)),"")</f>
        <v/>
      </c>
      <c r="F178" s="194" t="str">
        <f>IFERROR(IF(VLOOKUP($A178,'Annex 2 Designated EHV charges'!$D:$P,11,FALSE)=0,"",VLOOKUP($A178,'Annex 2 Designated EHV charges'!$D:$P,11,FALSE)),"")</f>
        <v/>
      </c>
      <c r="G178" s="194" t="str">
        <f>IFERROR(IF(VLOOKUP($A178,'Annex 2 Designated EHV charges'!$D:$P,12,FALSE)=0,"",VLOOKUP($A178,'Annex 2 Designated EHV charges'!$D:$P,12,FALSE)),"")</f>
        <v/>
      </c>
      <c r="H178" s="194" t="str">
        <f>IFERROR(IF(VLOOKUP($A178,'Annex 2 Designated EHV charges'!$D:$P,13,FALSE)=0,"",VLOOKUP($A178,'Annex 2 Designated EHV charges'!$D:$P,13,FALSE)),"")</f>
        <v/>
      </c>
    </row>
    <row r="179" spans="1:8" x14ac:dyDescent="0.2">
      <c r="A179" s="189" t="str" cm="1">
        <f t="array" ref="A179">IFERROR(INDEX('Annex 2 Designated EHV charges'!$D$10:$D$200, MATCH(0, IF(ISBLANK('Annex 2 Designated EHV charges'!$D$10:$D$200),1, COUNTIF(A$4:$A178, 'Annex 2 Designated EHV charges'!$D$10:$D$200)), 0)),"")</f>
        <v/>
      </c>
      <c r="B179" s="190" t="str">
        <f>IF($A179="","",VLOOKUP($A179,'Annex 2 Designated EHV charges'!$D:$O,2,0))</f>
        <v/>
      </c>
      <c r="C179" s="189" t="str">
        <f>IF($A179="","",VLOOKUP($A179,'Annex 2 Designated EHV charges'!$D:$O,3,0))</f>
        <v/>
      </c>
      <c r="D179" s="190" t="str">
        <f>IF($A179="","",VLOOKUP($A179,'Annex 2 Designated EHV charges'!$D:$O,4,0))</f>
        <v/>
      </c>
      <c r="E179" s="191" t="str">
        <f>IFERROR(IF(VLOOKUP($A179,'Annex 2 Designated EHV charges'!$D:$P,10,FALSE)=0,"",VLOOKUP($A179,'Annex 2 Designated EHV charges'!$D:$P,10,FALSE)),"")</f>
        <v/>
      </c>
      <c r="F179" s="194" t="str">
        <f>IFERROR(IF(VLOOKUP($A179,'Annex 2 Designated EHV charges'!$D:$P,11,FALSE)=0,"",VLOOKUP($A179,'Annex 2 Designated EHV charges'!$D:$P,11,FALSE)),"")</f>
        <v/>
      </c>
      <c r="G179" s="194" t="str">
        <f>IFERROR(IF(VLOOKUP($A179,'Annex 2 Designated EHV charges'!$D:$P,12,FALSE)=0,"",VLOOKUP($A179,'Annex 2 Designated EHV charges'!$D:$P,12,FALSE)),"")</f>
        <v/>
      </c>
      <c r="H179" s="194" t="str">
        <f>IFERROR(IF(VLOOKUP($A179,'Annex 2 Designated EHV charges'!$D:$P,13,FALSE)=0,"",VLOOKUP($A179,'Annex 2 Designated EHV charges'!$D:$P,13,FALSE)),"")</f>
        <v/>
      </c>
    </row>
    <row r="180" spans="1:8" x14ac:dyDescent="0.2">
      <c r="A180" s="189" t="str" cm="1">
        <f t="array" ref="A180">IFERROR(INDEX('Annex 2 Designated EHV charges'!$D$10:$D$200, MATCH(0, IF(ISBLANK('Annex 2 Designated EHV charges'!$D$10:$D$200),1, COUNTIF(A$4:$A179, 'Annex 2 Designated EHV charges'!$D$10:$D$200)), 0)),"")</f>
        <v/>
      </c>
      <c r="B180" s="190" t="str">
        <f>IF($A180="","",VLOOKUP($A180,'Annex 2 Designated EHV charges'!$D:$O,2,0))</f>
        <v/>
      </c>
      <c r="C180" s="189" t="str">
        <f>IF($A180="","",VLOOKUP($A180,'Annex 2 Designated EHV charges'!$D:$O,3,0))</f>
        <v/>
      </c>
      <c r="D180" s="190" t="str">
        <f>IF($A180="","",VLOOKUP($A180,'Annex 2 Designated EHV charges'!$D:$O,4,0))</f>
        <v/>
      </c>
      <c r="E180" s="191" t="str">
        <f>IFERROR(IF(VLOOKUP($A180,'Annex 2 Designated EHV charges'!$D:$P,10,FALSE)=0,"",VLOOKUP($A180,'Annex 2 Designated EHV charges'!$D:$P,10,FALSE)),"")</f>
        <v/>
      </c>
      <c r="F180" s="194" t="str">
        <f>IFERROR(IF(VLOOKUP($A180,'Annex 2 Designated EHV charges'!$D:$P,11,FALSE)=0,"",VLOOKUP($A180,'Annex 2 Designated EHV charges'!$D:$P,11,FALSE)),"")</f>
        <v/>
      </c>
      <c r="G180" s="194" t="str">
        <f>IFERROR(IF(VLOOKUP($A180,'Annex 2 Designated EHV charges'!$D:$P,12,FALSE)=0,"",VLOOKUP($A180,'Annex 2 Designated EHV charges'!$D:$P,12,FALSE)),"")</f>
        <v/>
      </c>
      <c r="H180" s="194" t="str">
        <f>IFERROR(IF(VLOOKUP($A180,'Annex 2 Designated EHV charges'!$D:$P,13,FALSE)=0,"",VLOOKUP($A180,'Annex 2 Designated EHV charges'!$D:$P,13,FALSE)),"")</f>
        <v/>
      </c>
    </row>
    <row r="181" spans="1:8" x14ac:dyDescent="0.2">
      <c r="A181" s="189" t="str" cm="1">
        <f t="array" ref="A181">IFERROR(INDEX('Annex 2 Designated EHV charges'!$D$10:$D$200, MATCH(0, IF(ISBLANK('Annex 2 Designated EHV charges'!$D$10:$D$200),1, COUNTIF(A$4:$A180, 'Annex 2 Designated EHV charges'!$D$10:$D$200)), 0)),"")</f>
        <v/>
      </c>
      <c r="B181" s="190" t="str">
        <f>IF($A181="","",VLOOKUP($A181,'Annex 2 Designated EHV charges'!$D:$O,2,0))</f>
        <v/>
      </c>
      <c r="C181" s="189" t="str">
        <f>IF($A181="","",VLOOKUP($A181,'Annex 2 Designated EHV charges'!$D:$O,3,0))</f>
        <v/>
      </c>
      <c r="D181" s="190" t="str">
        <f>IF($A181="","",VLOOKUP($A181,'Annex 2 Designated EHV charges'!$D:$O,4,0))</f>
        <v/>
      </c>
      <c r="E181" s="191" t="str">
        <f>IFERROR(IF(VLOOKUP($A181,'Annex 2 Designated EHV charges'!$D:$P,10,FALSE)=0,"",VLOOKUP($A181,'Annex 2 Designated EHV charges'!$D:$P,10,FALSE)),"")</f>
        <v/>
      </c>
      <c r="F181" s="194" t="str">
        <f>IFERROR(IF(VLOOKUP($A181,'Annex 2 Designated EHV charges'!$D:$P,11,FALSE)=0,"",VLOOKUP($A181,'Annex 2 Designated EHV charges'!$D:$P,11,FALSE)),"")</f>
        <v/>
      </c>
      <c r="G181" s="194" t="str">
        <f>IFERROR(IF(VLOOKUP($A181,'Annex 2 Designated EHV charges'!$D:$P,12,FALSE)=0,"",VLOOKUP($A181,'Annex 2 Designated EHV charges'!$D:$P,12,FALSE)),"")</f>
        <v/>
      </c>
      <c r="H181" s="194" t="str">
        <f>IFERROR(IF(VLOOKUP($A181,'Annex 2 Designated EHV charges'!$D:$P,13,FALSE)=0,"",VLOOKUP($A181,'Annex 2 Designated EHV charges'!$D:$P,13,FALSE)),"")</f>
        <v/>
      </c>
    </row>
    <row r="182" spans="1:8" x14ac:dyDescent="0.2">
      <c r="A182" s="189" t="str" cm="1">
        <f t="array" ref="A182">IFERROR(INDEX('Annex 2 Designated EHV charges'!$D$10:$D$200, MATCH(0, IF(ISBLANK('Annex 2 Designated EHV charges'!$D$10:$D$200),1, COUNTIF(A$4:$A181, 'Annex 2 Designated EHV charges'!$D$10:$D$200)), 0)),"")</f>
        <v/>
      </c>
      <c r="B182" s="190" t="str">
        <f>IF($A182="","",VLOOKUP($A182,'Annex 2 Designated EHV charges'!$D:$O,2,0))</f>
        <v/>
      </c>
      <c r="C182" s="189" t="str">
        <f>IF($A182="","",VLOOKUP($A182,'Annex 2 Designated EHV charges'!$D:$O,3,0))</f>
        <v/>
      </c>
      <c r="D182" s="190" t="str">
        <f>IF($A182="","",VLOOKUP($A182,'Annex 2 Designated EHV charges'!$D:$O,4,0))</f>
        <v/>
      </c>
      <c r="E182" s="191" t="str">
        <f>IFERROR(IF(VLOOKUP($A182,'Annex 2 Designated EHV charges'!$D:$P,10,FALSE)=0,"",VLOOKUP($A182,'Annex 2 Designated EHV charges'!$D:$P,10,FALSE)),"")</f>
        <v/>
      </c>
      <c r="F182" s="194" t="str">
        <f>IFERROR(IF(VLOOKUP($A182,'Annex 2 Designated EHV charges'!$D:$P,11,FALSE)=0,"",VLOOKUP($A182,'Annex 2 Designated EHV charges'!$D:$P,11,FALSE)),"")</f>
        <v/>
      </c>
      <c r="G182" s="194" t="str">
        <f>IFERROR(IF(VLOOKUP($A182,'Annex 2 Designated EHV charges'!$D:$P,12,FALSE)=0,"",VLOOKUP($A182,'Annex 2 Designated EHV charges'!$D:$P,12,FALSE)),"")</f>
        <v/>
      </c>
      <c r="H182" s="194" t="str">
        <f>IFERROR(IF(VLOOKUP($A182,'Annex 2 Designated EHV charges'!$D:$P,13,FALSE)=0,"",VLOOKUP($A182,'Annex 2 Designated EHV charges'!$D:$P,13,FALSE)),"")</f>
        <v/>
      </c>
    </row>
    <row r="183" spans="1:8" x14ac:dyDescent="0.2">
      <c r="A183" s="189" t="str" cm="1">
        <f t="array" ref="A183">IFERROR(INDEX('Annex 2 Designated EHV charges'!$D$10:$D$200, MATCH(0, IF(ISBLANK('Annex 2 Designated EHV charges'!$D$10:$D$200),1, COUNTIF(A$4:$A182, 'Annex 2 Designated EHV charges'!$D$10:$D$200)), 0)),"")</f>
        <v/>
      </c>
      <c r="B183" s="190" t="str">
        <f>IF($A183="","",VLOOKUP($A183,'Annex 2 Designated EHV charges'!$D:$O,2,0))</f>
        <v/>
      </c>
      <c r="C183" s="189" t="str">
        <f>IF($A183="","",VLOOKUP($A183,'Annex 2 Designated EHV charges'!$D:$O,3,0))</f>
        <v/>
      </c>
      <c r="D183" s="190" t="str">
        <f>IF($A183="","",VLOOKUP($A183,'Annex 2 Designated EHV charges'!$D:$O,4,0))</f>
        <v/>
      </c>
      <c r="E183" s="191" t="str">
        <f>IFERROR(IF(VLOOKUP($A183,'Annex 2 Designated EHV charges'!$D:$P,10,FALSE)=0,"",VLOOKUP($A183,'Annex 2 Designated EHV charges'!$D:$P,10,FALSE)),"")</f>
        <v/>
      </c>
      <c r="F183" s="194" t="str">
        <f>IFERROR(IF(VLOOKUP($A183,'Annex 2 Designated EHV charges'!$D:$P,11,FALSE)=0,"",VLOOKUP($A183,'Annex 2 Designated EHV charges'!$D:$P,11,FALSE)),"")</f>
        <v/>
      </c>
      <c r="G183" s="194" t="str">
        <f>IFERROR(IF(VLOOKUP($A183,'Annex 2 Designated EHV charges'!$D:$P,12,FALSE)=0,"",VLOOKUP($A183,'Annex 2 Designated EHV charges'!$D:$P,12,FALSE)),"")</f>
        <v/>
      </c>
      <c r="H183" s="194" t="str">
        <f>IFERROR(IF(VLOOKUP($A183,'Annex 2 Designated EHV charges'!$D:$P,13,FALSE)=0,"",VLOOKUP($A183,'Annex 2 Designated EHV charges'!$D:$P,13,FALSE)),"")</f>
        <v/>
      </c>
    </row>
    <row r="184" spans="1:8" x14ac:dyDescent="0.2">
      <c r="A184" s="189" t="str" cm="1">
        <f t="array" ref="A184">IFERROR(INDEX('Annex 2 Designated EHV charges'!$D$10:$D$200, MATCH(0, IF(ISBLANK('Annex 2 Designated EHV charges'!$D$10:$D$200),1, COUNTIF(A$4:$A183, 'Annex 2 Designated EHV charges'!$D$10:$D$200)), 0)),"")</f>
        <v/>
      </c>
      <c r="B184" s="190" t="str">
        <f>IF($A184="","",VLOOKUP($A184,'Annex 2 Designated EHV charges'!$D:$O,2,0))</f>
        <v/>
      </c>
      <c r="C184" s="189" t="str">
        <f>IF($A184="","",VLOOKUP($A184,'Annex 2 Designated EHV charges'!$D:$O,3,0))</f>
        <v/>
      </c>
      <c r="D184" s="190" t="str">
        <f>IF($A184="","",VLOOKUP($A184,'Annex 2 Designated EHV charges'!$D:$O,4,0))</f>
        <v/>
      </c>
      <c r="E184" s="191" t="str">
        <f>IFERROR(IF(VLOOKUP($A184,'Annex 2 Designated EHV charges'!$D:$P,10,FALSE)=0,"",VLOOKUP($A184,'Annex 2 Designated EHV charges'!$D:$P,10,FALSE)),"")</f>
        <v/>
      </c>
      <c r="F184" s="194" t="str">
        <f>IFERROR(IF(VLOOKUP($A184,'Annex 2 Designated EHV charges'!$D:$P,11,FALSE)=0,"",VLOOKUP($A184,'Annex 2 Designated EHV charges'!$D:$P,11,FALSE)),"")</f>
        <v/>
      </c>
      <c r="G184" s="194" t="str">
        <f>IFERROR(IF(VLOOKUP($A184,'Annex 2 Designated EHV charges'!$D:$P,12,FALSE)=0,"",VLOOKUP($A184,'Annex 2 Designated EHV charges'!$D:$P,12,FALSE)),"")</f>
        <v/>
      </c>
      <c r="H184" s="194" t="str">
        <f>IFERROR(IF(VLOOKUP($A184,'Annex 2 Designated EHV charges'!$D:$P,13,FALSE)=0,"",VLOOKUP($A184,'Annex 2 Designated EHV charges'!$D:$P,13,FALSE)),"")</f>
        <v/>
      </c>
    </row>
    <row r="185" spans="1:8" x14ac:dyDescent="0.2">
      <c r="A185" s="189" t="str" cm="1">
        <f t="array" ref="A185">IFERROR(INDEX('Annex 2 Designated EHV charges'!$D$10:$D$200, MATCH(0, IF(ISBLANK('Annex 2 Designated EHV charges'!$D$10:$D$200),1, COUNTIF(A$4:$A184, 'Annex 2 Designated EHV charges'!$D$10:$D$200)), 0)),"")</f>
        <v/>
      </c>
      <c r="B185" s="190" t="str">
        <f>IF($A185="","",VLOOKUP($A185,'Annex 2 Designated EHV charges'!$D:$O,2,0))</f>
        <v/>
      </c>
      <c r="C185" s="189" t="str">
        <f>IF($A185="","",VLOOKUP($A185,'Annex 2 Designated EHV charges'!$D:$O,3,0))</f>
        <v/>
      </c>
      <c r="D185" s="190" t="str">
        <f>IF($A185="","",VLOOKUP($A185,'Annex 2 Designated EHV charges'!$D:$O,4,0))</f>
        <v/>
      </c>
      <c r="E185" s="191" t="str">
        <f>IFERROR(IF(VLOOKUP($A185,'Annex 2 Designated EHV charges'!$D:$P,10,FALSE)=0,"",VLOOKUP($A185,'Annex 2 Designated EHV charges'!$D:$P,10,FALSE)),"")</f>
        <v/>
      </c>
      <c r="F185" s="194" t="str">
        <f>IFERROR(IF(VLOOKUP($A185,'Annex 2 Designated EHV charges'!$D:$P,11,FALSE)=0,"",VLOOKUP($A185,'Annex 2 Designated EHV charges'!$D:$P,11,FALSE)),"")</f>
        <v/>
      </c>
      <c r="G185" s="194" t="str">
        <f>IFERROR(IF(VLOOKUP($A185,'Annex 2 Designated EHV charges'!$D:$P,12,FALSE)=0,"",VLOOKUP($A185,'Annex 2 Designated EHV charges'!$D:$P,12,FALSE)),"")</f>
        <v/>
      </c>
      <c r="H185" s="194" t="str">
        <f>IFERROR(IF(VLOOKUP($A185,'Annex 2 Designated EHV charges'!$D:$P,13,FALSE)=0,"",VLOOKUP($A185,'Annex 2 Designated EHV charges'!$D:$P,13,FALSE)),"")</f>
        <v/>
      </c>
    </row>
    <row r="186" spans="1:8" x14ac:dyDescent="0.2">
      <c r="A186" s="189" t="str" cm="1">
        <f t="array" ref="A186">IFERROR(INDEX('Annex 2 Designated EHV charges'!$D$10:$D$200, MATCH(0, IF(ISBLANK('Annex 2 Designated EHV charges'!$D$10:$D$200),1, COUNTIF(A$4:$A185, 'Annex 2 Designated EHV charges'!$D$10:$D$200)), 0)),"")</f>
        <v/>
      </c>
      <c r="B186" s="190" t="str">
        <f>IF($A186="","",VLOOKUP($A186,'Annex 2 Designated EHV charges'!$D:$O,2,0))</f>
        <v/>
      </c>
      <c r="C186" s="189" t="str">
        <f>IF($A186="","",VLOOKUP($A186,'Annex 2 Designated EHV charges'!$D:$O,3,0))</f>
        <v/>
      </c>
      <c r="D186" s="190" t="str">
        <f>IF($A186="","",VLOOKUP($A186,'Annex 2 Designated EHV charges'!$D:$O,4,0))</f>
        <v/>
      </c>
      <c r="E186" s="191" t="str">
        <f>IFERROR(IF(VLOOKUP($A186,'Annex 2 Designated EHV charges'!$D:$P,10,FALSE)=0,"",VLOOKUP($A186,'Annex 2 Designated EHV charges'!$D:$P,10,FALSE)),"")</f>
        <v/>
      </c>
      <c r="F186" s="194" t="str">
        <f>IFERROR(IF(VLOOKUP($A186,'Annex 2 Designated EHV charges'!$D:$P,11,FALSE)=0,"",VLOOKUP($A186,'Annex 2 Designated EHV charges'!$D:$P,11,FALSE)),"")</f>
        <v/>
      </c>
      <c r="G186" s="194" t="str">
        <f>IFERROR(IF(VLOOKUP($A186,'Annex 2 Designated EHV charges'!$D:$P,12,FALSE)=0,"",VLOOKUP($A186,'Annex 2 Designated EHV charges'!$D:$P,12,FALSE)),"")</f>
        <v/>
      </c>
      <c r="H186" s="194" t="str">
        <f>IFERROR(IF(VLOOKUP($A186,'Annex 2 Designated EHV charges'!$D:$P,13,FALSE)=0,"",VLOOKUP($A186,'Annex 2 Designated EHV charges'!$D:$P,13,FALSE)),"")</f>
        <v/>
      </c>
    </row>
    <row r="187" spans="1:8" x14ac:dyDescent="0.2">
      <c r="A187" s="189" t="str" cm="1">
        <f t="array" ref="A187">IFERROR(INDEX('Annex 2 Designated EHV charges'!$D$10:$D$200, MATCH(0, IF(ISBLANK('Annex 2 Designated EHV charges'!$D$10:$D$200),1, COUNTIF(A$4:$A186, 'Annex 2 Designated EHV charges'!$D$10:$D$200)), 0)),"")</f>
        <v/>
      </c>
      <c r="B187" s="190" t="str">
        <f>IF($A187="","",VLOOKUP($A187,'Annex 2 Designated EHV charges'!$D:$O,2,0))</f>
        <v/>
      </c>
      <c r="C187" s="189" t="str">
        <f>IF($A187="","",VLOOKUP($A187,'Annex 2 Designated EHV charges'!$D:$O,3,0))</f>
        <v/>
      </c>
      <c r="D187" s="190" t="str">
        <f>IF($A187="","",VLOOKUP($A187,'Annex 2 Designated EHV charges'!$D:$O,4,0))</f>
        <v/>
      </c>
      <c r="E187" s="191" t="str">
        <f>IFERROR(IF(VLOOKUP($A187,'Annex 2 Designated EHV charges'!$D:$P,10,FALSE)=0,"",VLOOKUP($A187,'Annex 2 Designated EHV charges'!$D:$P,10,FALSE)),"")</f>
        <v/>
      </c>
      <c r="F187" s="194" t="str">
        <f>IFERROR(IF(VLOOKUP($A187,'Annex 2 Designated EHV charges'!$D:$P,11,FALSE)=0,"",VLOOKUP($A187,'Annex 2 Designated EHV charges'!$D:$P,11,FALSE)),"")</f>
        <v/>
      </c>
      <c r="G187" s="194" t="str">
        <f>IFERROR(IF(VLOOKUP($A187,'Annex 2 Designated EHV charges'!$D:$P,12,FALSE)=0,"",VLOOKUP($A187,'Annex 2 Designated EHV charges'!$D:$P,12,FALSE)),"")</f>
        <v/>
      </c>
      <c r="H187" s="194" t="str">
        <f>IFERROR(IF(VLOOKUP($A187,'Annex 2 Designated EHV charges'!$D:$P,13,FALSE)=0,"",VLOOKUP($A187,'Annex 2 Designated EHV charges'!$D:$P,13,FALSE)),"")</f>
        <v/>
      </c>
    </row>
    <row r="188" spans="1:8" x14ac:dyDescent="0.2">
      <c r="A188" s="189" t="str" cm="1">
        <f t="array" ref="A188">IFERROR(INDEX('Annex 2 Designated EHV charges'!$D$10:$D$200, MATCH(0, IF(ISBLANK('Annex 2 Designated EHV charges'!$D$10:$D$200),1, COUNTIF(A$4:$A187, 'Annex 2 Designated EHV charges'!$D$10:$D$200)), 0)),"")</f>
        <v/>
      </c>
      <c r="B188" s="190" t="str">
        <f>IF($A188="","",VLOOKUP($A188,'Annex 2 Designated EHV charges'!$D:$O,2,0))</f>
        <v/>
      </c>
      <c r="C188" s="189" t="str">
        <f>IF($A188="","",VLOOKUP($A188,'Annex 2 Designated EHV charges'!$D:$O,3,0))</f>
        <v/>
      </c>
      <c r="D188" s="190" t="str">
        <f>IF($A188="","",VLOOKUP($A188,'Annex 2 Designated EHV charges'!$D:$O,4,0))</f>
        <v/>
      </c>
      <c r="E188" s="191" t="str">
        <f>IFERROR(IF(VLOOKUP($A188,'Annex 2 Designated EHV charges'!$D:$P,10,FALSE)=0,"",VLOOKUP($A188,'Annex 2 Designated EHV charges'!$D:$P,10,FALSE)),"")</f>
        <v/>
      </c>
      <c r="F188" s="194" t="str">
        <f>IFERROR(IF(VLOOKUP($A188,'Annex 2 Designated EHV charges'!$D:$P,11,FALSE)=0,"",VLOOKUP($A188,'Annex 2 Designated EHV charges'!$D:$P,11,FALSE)),"")</f>
        <v/>
      </c>
      <c r="G188" s="194" t="str">
        <f>IFERROR(IF(VLOOKUP($A188,'Annex 2 Designated EHV charges'!$D:$P,12,FALSE)=0,"",VLOOKUP($A188,'Annex 2 Designated EHV charges'!$D:$P,12,FALSE)),"")</f>
        <v/>
      </c>
      <c r="H188" s="194" t="str">
        <f>IFERROR(IF(VLOOKUP($A188,'Annex 2 Designated EHV charges'!$D:$P,13,FALSE)=0,"",VLOOKUP($A188,'Annex 2 Designated EHV charges'!$D:$P,13,FALSE)),"")</f>
        <v/>
      </c>
    </row>
    <row r="189" spans="1:8" x14ac:dyDescent="0.2">
      <c r="A189" s="189" t="str" cm="1">
        <f t="array" ref="A189">IFERROR(INDEX('Annex 2 Designated EHV charges'!$D$10:$D$200, MATCH(0, IF(ISBLANK('Annex 2 Designated EHV charges'!$D$10:$D$200),1, COUNTIF(A$4:$A188, 'Annex 2 Designated EHV charges'!$D$10:$D$200)), 0)),"")</f>
        <v/>
      </c>
      <c r="B189" s="190" t="str">
        <f>IF($A189="","",VLOOKUP($A189,'Annex 2 Designated EHV charges'!$D:$O,2,0))</f>
        <v/>
      </c>
      <c r="C189" s="189" t="str">
        <f>IF($A189="","",VLOOKUP($A189,'Annex 2 Designated EHV charges'!$D:$O,3,0))</f>
        <v/>
      </c>
      <c r="D189" s="190" t="str">
        <f>IF($A189="","",VLOOKUP($A189,'Annex 2 Designated EHV charges'!$D:$O,4,0))</f>
        <v/>
      </c>
      <c r="E189" s="191" t="str">
        <f>IFERROR(IF(VLOOKUP($A189,'Annex 2 Designated EHV charges'!$D:$P,10,FALSE)=0,"",VLOOKUP($A189,'Annex 2 Designated EHV charges'!$D:$P,10,FALSE)),"")</f>
        <v/>
      </c>
      <c r="F189" s="194" t="str">
        <f>IFERROR(IF(VLOOKUP($A189,'Annex 2 Designated EHV charges'!$D:$P,11,FALSE)=0,"",VLOOKUP($A189,'Annex 2 Designated EHV charges'!$D:$P,11,FALSE)),"")</f>
        <v/>
      </c>
      <c r="G189" s="194" t="str">
        <f>IFERROR(IF(VLOOKUP($A189,'Annex 2 Designated EHV charges'!$D:$P,12,FALSE)=0,"",VLOOKUP($A189,'Annex 2 Designated EHV charges'!$D:$P,12,FALSE)),"")</f>
        <v/>
      </c>
      <c r="H189" s="194" t="str">
        <f>IFERROR(IF(VLOOKUP($A189,'Annex 2 Designated EHV charges'!$D:$P,13,FALSE)=0,"",VLOOKUP($A189,'Annex 2 Designated EHV charges'!$D:$P,13,FALSE)),"")</f>
        <v/>
      </c>
    </row>
    <row r="190" spans="1:8" x14ac:dyDescent="0.2">
      <c r="A190" s="189" t="str" cm="1">
        <f t="array" ref="A190">IFERROR(INDEX('Annex 2 Designated EHV charges'!$D$10:$D$200, MATCH(0, IF(ISBLANK('Annex 2 Designated EHV charges'!$D$10:$D$200),1, COUNTIF(A$4:$A189, 'Annex 2 Designated EHV charges'!$D$10:$D$200)), 0)),"")</f>
        <v/>
      </c>
      <c r="B190" s="190" t="str">
        <f>IF($A190="","",VLOOKUP($A190,'Annex 2 Designated EHV charges'!$D:$O,2,0))</f>
        <v/>
      </c>
      <c r="C190" s="189" t="str">
        <f>IF($A190="","",VLOOKUP($A190,'Annex 2 Designated EHV charges'!$D:$O,3,0))</f>
        <v/>
      </c>
      <c r="D190" s="190" t="str">
        <f>IF($A190="","",VLOOKUP($A190,'Annex 2 Designated EHV charges'!$D:$O,4,0))</f>
        <v/>
      </c>
      <c r="E190" s="191" t="str">
        <f>IFERROR(IF(VLOOKUP($A190,'Annex 2 Designated EHV charges'!$D:$P,10,FALSE)=0,"",VLOOKUP($A190,'Annex 2 Designated EHV charges'!$D:$P,10,FALSE)),"")</f>
        <v/>
      </c>
      <c r="F190" s="194" t="str">
        <f>IFERROR(IF(VLOOKUP($A190,'Annex 2 Designated EHV charges'!$D:$P,11,FALSE)=0,"",VLOOKUP($A190,'Annex 2 Designated EHV charges'!$D:$P,11,FALSE)),"")</f>
        <v/>
      </c>
      <c r="G190" s="194" t="str">
        <f>IFERROR(IF(VLOOKUP($A190,'Annex 2 Designated EHV charges'!$D:$P,12,FALSE)=0,"",VLOOKUP($A190,'Annex 2 Designated EHV charges'!$D:$P,12,FALSE)),"")</f>
        <v/>
      </c>
      <c r="H190" s="194" t="str">
        <f>IFERROR(IF(VLOOKUP($A190,'Annex 2 Designated EHV charges'!$D:$P,13,FALSE)=0,"",VLOOKUP($A190,'Annex 2 Designated EHV charges'!$D:$P,13,FALSE)),"")</f>
        <v/>
      </c>
    </row>
    <row r="191" spans="1:8" x14ac:dyDescent="0.2">
      <c r="A191" s="189" t="str" cm="1">
        <f t="array" ref="A191">IFERROR(INDEX('Annex 2 Designated EHV charges'!$D$10:$D$200, MATCH(0, IF(ISBLANK('Annex 2 Designated EHV charges'!$D$10:$D$200),1, COUNTIF(A$4:$A190, 'Annex 2 Designated EHV charges'!$D$10:$D$200)), 0)),"")</f>
        <v/>
      </c>
      <c r="B191" s="190" t="str">
        <f>IF($A191="","",VLOOKUP($A191,'Annex 2 Designated EHV charges'!$D:$O,2,0))</f>
        <v/>
      </c>
      <c r="C191" s="189" t="str">
        <f>IF($A191="","",VLOOKUP($A191,'Annex 2 Designated EHV charges'!$D:$O,3,0))</f>
        <v/>
      </c>
      <c r="D191" s="190" t="str">
        <f>IF($A191="","",VLOOKUP($A191,'Annex 2 Designated EHV charges'!$D:$O,4,0))</f>
        <v/>
      </c>
      <c r="E191" s="191" t="str">
        <f>IFERROR(IF(VLOOKUP($A191,'Annex 2 Designated EHV charges'!$D:$P,10,FALSE)=0,"",VLOOKUP($A191,'Annex 2 Designated EHV charges'!$D:$P,10,FALSE)),"")</f>
        <v/>
      </c>
      <c r="F191" s="194" t="str">
        <f>IFERROR(IF(VLOOKUP($A191,'Annex 2 Designated EHV charges'!$D:$P,11,FALSE)=0,"",VLOOKUP($A191,'Annex 2 Designated EHV charges'!$D:$P,11,FALSE)),"")</f>
        <v/>
      </c>
      <c r="G191" s="194" t="str">
        <f>IFERROR(IF(VLOOKUP($A191,'Annex 2 Designated EHV charges'!$D:$P,12,FALSE)=0,"",VLOOKUP($A191,'Annex 2 Designated EHV charges'!$D:$P,12,FALSE)),"")</f>
        <v/>
      </c>
      <c r="H191" s="194" t="str">
        <f>IFERROR(IF(VLOOKUP($A191,'Annex 2 Designated EHV charges'!$D:$P,13,FALSE)=0,"",VLOOKUP($A191,'Annex 2 Designated EHV charges'!$D:$P,13,FALSE)),"")</f>
        <v/>
      </c>
    </row>
    <row r="192" spans="1:8" x14ac:dyDescent="0.2">
      <c r="A192" s="189" t="str" cm="1">
        <f t="array" ref="A192">IFERROR(INDEX('Annex 2 Designated EHV charges'!$D$10:$D$200, MATCH(0, IF(ISBLANK('Annex 2 Designated EHV charges'!$D$10:$D$200),1, COUNTIF(A$4:$A191, 'Annex 2 Designated EHV charges'!$D$10:$D$200)), 0)),"")</f>
        <v/>
      </c>
      <c r="B192" s="190" t="str">
        <f>IF($A192="","",VLOOKUP($A192,'Annex 2 Designated EHV charges'!$D:$O,2,0))</f>
        <v/>
      </c>
      <c r="C192" s="189" t="str">
        <f>IF($A192="","",VLOOKUP($A192,'Annex 2 Designated EHV charges'!$D:$O,3,0))</f>
        <v/>
      </c>
      <c r="D192" s="190" t="str">
        <f>IF($A192="","",VLOOKUP($A192,'Annex 2 Designated EHV charges'!$D:$O,4,0))</f>
        <v/>
      </c>
      <c r="E192" s="191" t="str">
        <f>IFERROR(IF(VLOOKUP($A192,'Annex 2 Designated EHV charges'!$D:$P,10,FALSE)=0,"",VLOOKUP($A192,'Annex 2 Designated EHV charges'!$D:$P,10,FALSE)),"")</f>
        <v/>
      </c>
      <c r="F192" s="194" t="str">
        <f>IFERROR(IF(VLOOKUP($A192,'Annex 2 Designated EHV charges'!$D:$P,11,FALSE)=0,"",VLOOKUP($A192,'Annex 2 Designated EHV charges'!$D:$P,11,FALSE)),"")</f>
        <v/>
      </c>
      <c r="G192" s="194" t="str">
        <f>IFERROR(IF(VLOOKUP($A192,'Annex 2 Designated EHV charges'!$D:$P,12,FALSE)=0,"",VLOOKUP($A192,'Annex 2 Designated EHV charges'!$D:$P,12,FALSE)),"")</f>
        <v/>
      </c>
      <c r="H192" s="194" t="str">
        <f>IFERROR(IF(VLOOKUP($A192,'Annex 2 Designated EHV charges'!$D:$P,13,FALSE)=0,"",VLOOKUP($A192,'Annex 2 Designated EHV charges'!$D:$P,13,FALSE)),"")</f>
        <v/>
      </c>
    </row>
    <row r="193" spans="1:8" x14ac:dyDescent="0.2">
      <c r="A193" s="189" t="str" cm="1">
        <f t="array" ref="A193">IFERROR(INDEX('Annex 2 Designated EHV charges'!$D$10:$D$200, MATCH(0, IF(ISBLANK('Annex 2 Designated EHV charges'!$D$10:$D$200),1, COUNTIF(A$4:$A192, 'Annex 2 Designated EHV charges'!$D$10:$D$200)), 0)),"")</f>
        <v/>
      </c>
      <c r="B193" s="190" t="str">
        <f>IF($A193="","",VLOOKUP($A193,'Annex 2 Designated EHV charges'!$D:$O,2,0))</f>
        <v/>
      </c>
      <c r="C193" s="189" t="str">
        <f>IF($A193="","",VLOOKUP($A193,'Annex 2 Designated EHV charges'!$D:$O,3,0))</f>
        <v/>
      </c>
      <c r="D193" s="190" t="str">
        <f>IF($A193="","",VLOOKUP($A193,'Annex 2 Designated EHV charges'!$D:$O,4,0))</f>
        <v/>
      </c>
      <c r="E193" s="191" t="str">
        <f>IFERROR(IF(VLOOKUP($A193,'Annex 2 Designated EHV charges'!$D:$P,10,FALSE)=0,"",VLOOKUP($A193,'Annex 2 Designated EHV charges'!$D:$P,10,FALSE)),"")</f>
        <v/>
      </c>
      <c r="F193" s="194" t="str">
        <f>IFERROR(IF(VLOOKUP($A193,'Annex 2 Designated EHV charges'!$D:$P,11,FALSE)=0,"",VLOOKUP($A193,'Annex 2 Designated EHV charges'!$D:$P,11,FALSE)),"")</f>
        <v/>
      </c>
      <c r="G193" s="194" t="str">
        <f>IFERROR(IF(VLOOKUP($A193,'Annex 2 Designated EHV charges'!$D:$P,12,FALSE)=0,"",VLOOKUP($A193,'Annex 2 Designated EHV charges'!$D:$P,12,FALSE)),"")</f>
        <v/>
      </c>
      <c r="H193" s="194" t="str">
        <f>IFERROR(IF(VLOOKUP($A193,'Annex 2 Designated EHV charges'!$D:$P,13,FALSE)=0,"",VLOOKUP($A193,'Annex 2 Designated EHV charges'!$D:$P,13,FALSE)),"")</f>
        <v/>
      </c>
    </row>
    <row r="194" spans="1:8" x14ac:dyDescent="0.2">
      <c r="A194" s="189" t="str" cm="1">
        <f t="array" ref="A194">IFERROR(INDEX('Annex 2 Designated EHV charges'!$D$10:$D$200, MATCH(0, IF(ISBLANK('Annex 2 Designated EHV charges'!$D$10:$D$200),1, COUNTIF(A$4:$A193, 'Annex 2 Designated EHV charges'!$D$10:$D$200)), 0)),"")</f>
        <v/>
      </c>
      <c r="B194" s="190" t="str">
        <f>IF($A194="","",VLOOKUP($A194,'Annex 2 Designated EHV charges'!$D:$O,2,0))</f>
        <v/>
      </c>
      <c r="C194" s="189" t="str">
        <f>IF($A194="","",VLOOKUP($A194,'Annex 2 Designated EHV charges'!$D:$O,3,0))</f>
        <v/>
      </c>
      <c r="D194" s="190" t="str">
        <f>IF($A194="","",VLOOKUP($A194,'Annex 2 Designated EHV charges'!$D:$O,4,0))</f>
        <v/>
      </c>
      <c r="E194" s="191" t="str">
        <f>IFERROR(IF(VLOOKUP($A194,'Annex 2 Designated EHV charges'!$D:$P,10,FALSE)=0,"",VLOOKUP($A194,'Annex 2 Designated EHV charges'!$D:$P,10,FALSE)),"")</f>
        <v/>
      </c>
      <c r="F194" s="194" t="str">
        <f>IFERROR(IF(VLOOKUP($A194,'Annex 2 Designated EHV charges'!$D:$P,11,FALSE)=0,"",VLOOKUP($A194,'Annex 2 Designated EHV charges'!$D:$P,11,FALSE)),"")</f>
        <v/>
      </c>
      <c r="G194" s="194" t="str">
        <f>IFERROR(IF(VLOOKUP($A194,'Annex 2 Designated EHV charges'!$D:$P,12,FALSE)=0,"",VLOOKUP($A194,'Annex 2 Designated EHV charges'!$D:$P,12,FALSE)),"")</f>
        <v/>
      </c>
      <c r="H194" s="194" t="str">
        <f>IFERROR(IF(VLOOKUP($A194,'Annex 2 Designated EHV charges'!$D:$P,13,FALSE)=0,"",VLOOKUP($A194,'Annex 2 Designated EHV charges'!$D:$P,13,FALSE)),"")</f>
        <v/>
      </c>
    </row>
    <row r="195" spans="1:8" x14ac:dyDescent="0.2">
      <c r="A195" s="189" t="str" cm="1">
        <f t="array" ref="A195">IFERROR(INDEX('Annex 2 Designated EHV charges'!$D$10:$D$200, MATCH(0, IF(ISBLANK('Annex 2 Designated EHV charges'!$D$10:$D$200),1, COUNTIF(A$4:$A194, 'Annex 2 Designated EHV charges'!$D$10:$D$200)), 0)),"")</f>
        <v/>
      </c>
      <c r="B195" s="190" t="str">
        <f>IF($A195="","",VLOOKUP($A195,'Annex 2 Designated EHV charges'!$D:$O,2,0))</f>
        <v/>
      </c>
      <c r="C195" s="189" t="str">
        <f>IF($A195="","",VLOOKUP($A195,'Annex 2 Designated EHV charges'!$D:$O,3,0))</f>
        <v/>
      </c>
      <c r="D195" s="190" t="str">
        <f>IF($A195="","",VLOOKUP($A195,'Annex 2 Designated EHV charges'!$D:$O,4,0))</f>
        <v/>
      </c>
      <c r="E195" s="191" t="str">
        <f>IFERROR(IF(VLOOKUP($A195,'Annex 2 Designated EHV charges'!$D:$P,10,FALSE)=0,"",VLOOKUP($A195,'Annex 2 Designated EHV charges'!$D:$P,10,FALSE)),"")</f>
        <v/>
      </c>
      <c r="F195" s="194" t="str">
        <f>IFERROR(IF(VLOOKUP($A195,'Annex 2 Designated EHV charges'!$D:$P,11,FALSE)=0,"",VLOOKUP($A195,'Annex 2 Designated EHV charges'!$D:$P,11,FALSE)),"")</f>
        <v/>
      </c>
      <c r="G195" s="194" t="str">
        <f>IFERROR(IF(VLOOKUP($A195,'Annex 2 Designated EHV charges'!$D:$P,12,FALSE)=0,"",VLOOKUP($A195,'Annex 2 Designated EHV charges'!$D:$P,12,FALSE)),"")</f>
        <v/>
      </c>
      <c r="H195" s="194" t="str">
        <f>IFERROR(IF(VLOOKUP($A195,'Annex 2 Designated EHV charges'!$D:$P,13,FALSE)=0,"",VLOOKUP($A195,'Annex 2 Designated EHV charges'!$D:$P,13,FALSE)),"")</f>
        <v/>
      </c>
    </row>
    <row r="196" spans="1:8" x14ac:dyDescent="0.2">
      <c r="A196" s="189" t="str" cm="1">
        <f t="array" ref="A196">IFERROR(INDEX('Annex 2 Designated EHV charges'!$D$10:$D$200, MATCH(0, IF(ISBLANK('Annex 2 Designated EHV charges'!$D$10:$D$200),1, COUNTIF(A$4:$A195, 'Annex 2 Designated EHV charges'!$D$10:$D$200)), 0)),"")</f>
        <v/>
      </c>
      <c r="B196" s="190" t="str">
        <f>IF($A196="","",VLOOKUP($A196,'Annex 2 Designated EHV charges'!$D:$O,2,0))</f>
        <v/>
      </c>
      <c r="C196" s="189" t="str">
        <f>IF($A196="","",VLOOKUP($A196,'Annex 2 Designated EHV charges'!$D:$O,3,0))</f>
        <v/>
      </c>
      <c r="D196" s="190" t="str">
        <f>IF($A196="","",VLOOKUP($A196,'Annex 2 Designated EHV charges'!$D:$O,4,0))</f>
        <v/>
      </c>
      <c r="E196" s="191" t="str">
        <f>IFERROR(IF(VLOOKUP($A196,'Annex 2 Designated EHV charges'!$D:$P,10,FALSE)=0,"",VLOOKUP($A196,'Annex 2 Designated EHV charges'!$D:$P,10,FALSE)),"")</f>
        <v/>
      </c>
      <c r="F196" s="194" t="str">
        <f>IFERROR(IF(VLOOKUP($A196,'Annex 2 Designated EHV charges'!$D:$P,11,FALSE)=0,"",VLOOKUP($A196,'Annex 2 Designated EHV charges'!$D:$P,11,FALSE)),"")</f>
        <v/>
      </c>
      <c r="G196" s="194" t="str">
        <f>IFERROR(IF(VLOOKUP($A196,'Annex 2 Designated EHV charges'!$D:$P,12,FALSE)=0,"",VLOOKUP($A196,'Annex 2 Designated EHV charges'!$D:$P,12,FALSE)),"")</f>
        <v/>
      </c>
      <c r="H196" s="194" t="str">
        <f>IFERROR(IF(VLOOKUP($A196,'Annex 2 Designated EHV charges'!$D:$P,13,FALSE)=0,"",VLOOKUP($A196,'Annex 2 Designated EHV charges'!$D:$P,13,FALSE)),"")</f>
        <v/>
      </c>
    </row>
    <row r="197" spans="1:8" x14ac:dyDescent="0.2">
      <c r="A197" s="189" t="str" cm="1">
        <f t="array" ref="A197">IFERROR(INDEX('Annex 2 Designated EHV charges'!$D$10:$D$200, MATCH(0, IF(ISBLANK('Annex 2 Designated EHV charges'!$D$10:$D$200),1, COUNTIF(A$4:$A196, 'Annex 2 Designated EHV charges'!$D$10:$D$200)), 0)),"")</f>
        <v/>
      </c>
      <c r="B197" s="190" t="str">
        <f>IF($A197="","",VLOOKUP($A197,'Annex 2 Designated EHV charges'!$D:$O,2,0))</f>
        <v/>
      </c>
      <c r="C197" s="189" t="str">
        <f>IF($A197="","",VLOOKUP($A197,'Annex 2 Designated EHV charges'!$D:$O,3,0))</f>
        <v/>
      </c>
      <c r="D197" s="190" t="str">
        <f>IF($A197="","",VLOOKUP($A197,'Annex 2 Designated EHV charges'!$D:$O,4,0))</f>
        <v/>
      </c>
      <c r="E197" s="191" t="str">
        <f>IFERROR(IF(VLOOKUP($A197,'Annex 2 Designated EHV charges'!$D:$P,10,FALSE)=0,"",VLOOKUP($A197,'Annex 2 Designated EHV charges'!$D:$P,10,FALSE)),"")</f>
        <v/>
      </c>
      <c r="F197" s="194" t="str">
        <f>IFERROR(IF(VLOOKUP($A197,'Annex 2 Designated EHV charges'!$D:$P,11,FALSE)=0,"",VLOOKUP($A197,'Annex 2 Designated EHV charges'!$D:$P,11,FALSE)),"")</f>
        <v/>
      </c>
      <c r="G197" s="194" t="str">
        <f>IFERROR(IF(VLOOKUP($A197,'Annex 2 Designated EHV charges'!$D:$P,12,FALSE)=0,"",VLOOKUP($A197,'Annex 2 Designated EHV charges'!$D:$P,12,FALSE)),"")</f>
        <v/>
      </c>
      <c r="H197" s="194" t="str">
        <f>IFERROR(IF(VLOOKUP($A197,'Annex 2 Designated EHV charges'!$D:$P,13,FALSE)=0,"",VLOOKUP($A197,'Annex 2 Designated EHV charges'!$D:$P,13,FALSE)),"")</f>
        <v/>
      </c>
    </row>
    <row r="198" spans="1:8" x14ac:dyDescent="0.2">
      <c r="A198" s="189" t="str" cm="1">
        <f t="array" ref="A198">IFERROR(INDEX('Annex 2 Designated EHV charges'!$D$10:$D$200, MATCH(0, IF(ISBLANK('Annex 2 Designated EHV charges'!$D$10:$D$200),1, COUNTIF(A$4:$A197, 'Annex 2 Designated EHV charges'!$D$10:$D$200)), 0)),"")</f>
        <v/>
      </c>
      <c r="B198" s="190" t="str">
        <f>IF($A198="","",VLOOKUP($A198,'Annex 2 Designated EHV charges'!$D:$O,2,0))</f>
        <v/>
      </c>
      <c r="C198" s="189" t="str">
        <f>IF($A198="","",VLOOKUP($A198,'Annex 2 Designated EHV charges'!$D:$O,3,0))</f>
        <v/>
      </c>
      <c r="D198" s="190" t="str">
        <f>IF($A198="","",VLOOKUP($A198,'Annex 2 Designated EHV charges'!$D:$O,4,0))</f>
        <v/>
      </c>
      <c r="E198" s="191" t="str">
        <f>IFERROR(IF(VLOOKUP($A198,'Annex 2 Designated EHV charges'!$D:$P,10,FALSE)=0,"",VLOOKUP($A198,'Annex 2 Designated EHV charges'!$D:$P,10,FALSE)),"")</f>
        <v/>
      </c>
      <c r="F198" s="194" t="str">
        <f>IFERROR(IF(VLOOKUP($A198,'Annex 2 Designated EHV charges'!$D:$P,11,FALSE)=0,"",VLOOKUP($A198,'Annex 2 Designated EHV charges'!$D:$P,11,FALSE)),"")</f>
        <v/>
      </c>
      <c r="G198" s="194" t="str">
        <f>IFERROR(IF(VLOOKUP($A198,'Annex 2 Designated EHV charges'!$D:$P,12,FALSE)=0,"",VLOOKUP($A198,'Annex 2 Designated EHV charges'!$D:$P,12,FALSE)),"")</f>
        <v/>
      </c>
      <c r="H198" s="194" t="str">
        <f>IFERROR(IF(VLOOKUP($A198,'Annex 2 Designated EHV charges'!$D:$P,13,FALSE)=0,"",VLOOKUP($A198,'Annex 2 Designated EHV charges'!$D:$P,13,FALSE)),"")</f>
        <v/>
      </c>
    </row>
    <row r="199" spans="1:8" x14ac:dyDescent="0.2">
      <c r="A199" s="189" t="str" cm="1">
        <f t="array" ref="A199">IFERROR(INDEX('Annex 2 Designated EHV charges'!$D$10:$D$200, MATCH(0, IF(ISBLANK('Annex 2 Designated EHV charges'!$D$10:$D$200),1, COUNTIF(A$4:$A198, 'Annex 2 Designated EHV charges'!$D$10:$D$200)), 0)),"")</f>
        <v/>
      </c>
      <c r="B199" s="190" t="str">
        <f>IF($A199="","",VLOOKUP($A199,'Annex 2 Designated EHV charges'!$D:$O,2,0))</f>
        <v/>
      </c>
      <c r="C199" s="189" t="str">
        <f>IF($A199="","",VLOOKUP($A199,'Annex 2 Designated EHV charges'!$D:$O,3,0))</f>
        <v/>
      </c>
      <c r="D199" s="190" t="str">
        <f>IF($A199="","",VLOOKUP($A199,'Annex 2 Designated EHV charges'!$D:$O,4,0))</f>
        <v/>
      </c>
      <c r="E199" s="191" t="str">
        <f>IFERROR(IF(VLOOKUP($A199,'Annex 2 Designated EHV charges'!$D:$P,10,FALSE)=0,"",VLOOKUP($A199,'Annex 2 Designated EHV charges'!$D:$P,10,FALSE)),"")</f>
        <v/>
      </c>
      <c r="F199" s="194" t="str">
        <f>IFERROR(IF(VLOOKUP($A199,'Annex 2 Designated EHV charges'!$D:$P,11,FALSE)=0,"",VLOOKUP($A199,'Annex 2 Designated EHV charges'!$D:$P,11,FALSE)),"")</f>
        <v/>
      </c>
      <c r="G199" s="194" t="str">
        <f>IFERROR(IF(VLOOKUP($A199,'Annex 2 Designated EHV charges'!$D:$P,12,FALSE)=0,"",VLOOKUP($A199,'Annex 2 Designated EHV charges'!$D:$P,12,FALSE)),"")</f>
        <v/>
      </c>
      <c r="H199" s="194" t="str">
        <f>IFERROR(IF(VLOOKUP($A199,'Annex 2 Designated EHV charges'!$D:$P,13,FALSE)=0,"",VLOOKUP($A199,'Annex 2 Designated EHV charges'!$D:$P,13,FALSE)),"")</f>
        <v/>
      </c>
    </row>
    <row r="200" spans="1:8" x14ac:dyDescent="0.2">
      <c r="A200" s="189" t="str" cm="1">
        <f t="array" ref="A200">IFERROR(INDEX('Annex 2 Designated EHV charges'!$D$10:$D$200, MATCH(0, IF(ISBLANK('Annex 2 Designated EHV charges'!$D$10:$D$200),1, COUNTIF(A$4:$A199, 'Annex 2 Designated EHV charges'!$D$10:$D$200)), 0)),"")</f>
        <v/>
      </c>
      <c r="B200" s="190" t="str">
        <f>IF($A200="","",VLOOKUP($A200,'Annex 2 Designated EHV charges'!$D:$O,2,0))</f>
        <v/>
      </c>
      <c r="C200" s="189" t="str">
        <f>IF($A200="","",VLOOKUP($A200,'Annex 2 Designated EHV charges'!$D:$O,3,0))</f>
        <v/>
      </c>
      <c r="D200" s="190" t="str">
        <f>IF($A200="","",VLOOKUP($A200,'Annex 2 Designated EHV charges'!$D:$O,4,0))</f>
        <v/>
      </c>
      <c r="E200" s="191" t="str">
        <f>IFERROR(IF(VLOOKUP($A200,'Annex 2 Designated EHV charges'!$D:$P,10,FALSE)=0,"",VLOOKUP($A200,'Annex 2 Designated EHV charges'!$D:$P,10,FALSE)),"")</f>
        <v/>
      </c>
      <c r="F200" s="194" t="str">
        <f>IFERROR(IF(VLOOKUP($A200,'Annex 2 Designated EHV charges'!$D:$P,11,FALSE)=0,"",VLOOKUP($A200,'Annex 2 Designated EHV charges'!$D:$P,11,FALSE)),"")</f>
        <v/>
      </c>
      <c r="G200" s="194" t="str">
        <f>IFERROR(IF(VLOOKUP($A200,'Annex 2 Designated EHV charges'!$D:$P,12,FALSE)=0,"",VLOOKUP($A200,'Annex 2 Designated EHV charges'!$D:$P,12,FALSE)),"")</f>
        <v/>
      </c>
      <c r="H200" s="194" t="str">
        <f>IFERROR(IF(VLOOKUP($A200,'Annex 2 Designated EHV charges'!$D:$P,13,FALSE)=0,"",VLOOKUP($A200,'Annex 2 Designated EHV charges'!$D:$P,13,FALSE)),"")</f>
        <v/>
      </c>
    </row>
    <row r="201" spans="1:8" x14ac:dyDescent="0.2">
      <c r="A201" s="189" t="str" cm="1">
        <f t="array" ref="A201">IFERROR(INDEX('Annex 2 Designated EHV charges'!$D$10:$D$200, MATCH(0, IF(ISBLANK('Annex 2 Designated EHV charges'!$D$10:$D$200),1, COUNTIF(A$4:$A200, 'Annex 2 Designated EHV charges'!$D$10:$D$200)), 0)),"")</f>
        <v/>
      </c>
      <c r="B201" s="190" t="str">
        <f>IF($A201="","",VLOOKUP($A201,'Annex 2 Designated EHV charges'!$D:$O,2,0))</f>
        <v/>
      </c>
      <c r="C201" s="189" t="str">
        <f>IF($A201="","",VLOOKUP($A201,'Annex 2 Designated EHV charges'!$D:$O,3,0))</f>
        <v/>
      </c>
      <c r="D201" s="190" t="str">
        <f>IF($A201="","",VLOOKUP($A201,'Annex 2 Designated EHV charges'!$D:$O,4,0))</f>
        <v/>
      </c>
      <c r="E201" s="191" t="str">
        <f>IFERROR(IF(VLOOKUP($A201,'Annex 2 Designated EHV charges'!$D:$P,10,FALSE)=0,"",VLOOKUP($A201,'Annex 2 Designated EHV charges'!$D:$P,10,FALSE)),"")</f>
        <v/>
      </c>
      <c r="F201" s="194" t="str">
        <f>IFERROR(IF(VLOOKUP($A201,'Annex 2 Designated EHV charges'!$D:$P,11,FALSE)=0,"",VLOOKUP($A201,'Annex 2 Designated EHV charges'!$D:$P,11,FALSE)),"")</f>
        <v/>
      </c>
      <c r="G201" s="194" t="str">
        <f>IFERROR(IF(VLOOKUP($A201,'Annex 2 Designated EHV charges'!$D:$P,12,FALSE)=0,"",VLOOKUP($A201,'Annex 2 Designated EHV charges'!$D:$P,12,FALSE)),"")</f>
        <v/>
      </c>
      <c r="H201" s="194" t="str">
        <f>IFERROR(IF(VLOOKUP($A201,'Annex 2 Designated EHV charges'!$D:$P,13,FALSE)=0,"",VLOOKUP($A201,'Annex 2 Designated EHV charges'!$D:$P,13,FALSE)),"")</f>
        <v/>
      </c>
    </row>
    <row r="202" spans="1:8" x14ac:dyDescent="0.2">
      <c r="A202" s="189" t="str" cm="1">
        <f t="array" ref="A202">IFERROR(INDEX('Annex 2 Designated EHV charges'!$D$10:$D$200, MATCH(0, IF(ISBLANK('Annex 2 Designated EHV charges'!$D$10:$D$200),1, COUNTIF(A$4:$A201, 'Annex 2 Designated EHV charges'!$D$10:$D$200)), 0)),"")</f>
        <v/>
      </c>
      <c r="B202" s="190" t="str">
        <f>IF($A202="","",VLOOKUP($A202,'Annex 2 Designated EHV charges'!$D:$O,2,0))</f>
        <v/>
      </c>
      <c r="C202" s="189" t="str">
        <f>IF($A202="","",VLOOKUP($A202,'Annex 2 Designated EHV charges'!$D:$O,3,0))</f>
        <v/>
      </c>
      <c r="D202" s="190" t="str">
        <f>IF($A202="","",VLOOKUP($A202,'Annex 2 Designated EHV charges'!$D:$O,4,0))</f>
        <v/>
      </c>
      <c r="E202" s="191" t="str">
        <f>IFERROR(IF(VLOOKUP($A202,'Annex 2 Designated EHV charges'!$D:$P,10,FALSE)=0,"",VLOOKUP($A202,'Annex 2 Designated EHV charges'!$D:$P,10,FALSE)),"")</f>
        <v/>
      </c>
      <c r="F202" s="194" t="str">
        <f>IFERROR(IF(VLOOKUP($A202,'Annex 2 Designated EHV charges'!$D:$P,11,FALSE)=0,"",VLOOKUP($A202,'Annex 2 Designated EHV charges'!$D:$P,11,FALSE)),"")</f>
        <v/>
      </c>
      <c r="G202" s="194" t="str">
        <f>IFERROR(IF(VLOOKUP($A202,'Annex 2 Designated EHV charges'!$D:$P,12,FALSE)=0,"",VLOOKUP($A202,'Annex 2 Designated EHV charges'!$D:$P,12,FALSE)),"")</f>
        <v/>
      </c>
      <c r="H202" s="194" t="str">
        <f>IFERROR(IF(VLOOKUP($A202,'Annex 2 Designated EHV charges'!$D:$P,13,FALSE)=0,"",VLOOKUP($A202,'Annex 2 Designated EHV charges'!$D:$P,13,FALSE)),"")</f>
        <v/>
      </c>
    </row>
    <row r="203" spans="1:8" x14ac:dyDescent="0.2">
      <c r="A203" s="189" t="str" cm="1">
        <f t="array" ref="A203">IFERROR(INDEX('Annex 2 Designated EHV charges'!$D$10:$D$200, MATCH(0, IF(ISBLANK('Annex 2 Designated EHV charges'!$D$10:$D$200),1, COUNTIF(A$4:$A202, 'Annex 2 Designated EHV charges'!$D$10:$D$200)), 0)),"")</f>
        <v/>
      </c>
      <c r="B203" s="190" t="str">
        <f>IF($A203="","",VLOOKUP($A203,'Annex 2 Designated EHV charges'!$D:$O,2,0))</f>
        <v/>
      </c>
      <c r="C203" s="189" t="str">
        <f>IF($A203="","",VLOOKUP($A203,'Annex 2 Designated EHV charges'!$D:$O,3,0))</f>
        <v/>
      </c>
      <c r="D203" s="190" t="str">
        <f>IF($A203="","",VLOOKUP($A203,'Annex 2 Designated EHV charges'!$D:$O,4,0))</f>
        <v/>
      </c>
      <c r="E203" s="191" t="str">
        <f>IFERROR(IF(VLOOKUP($A203,'Annex 2 Designated EHV charges'!$D:$P,10,FALSE)=0,"",VLOOKUP($A203,'Annex 2 Designated EHV charges'!$D:$P,10,FALSE)),"")</f>
        <v/>
      </c>
      <c r="F203" s="194" t="str">
        <f>IFERROR(IF(VLOOKUP($A203,'Annex 2 Designated EHV charges'!$D:$P,11,FALSE)=0,"",VLOOKUP($A203,'Annex 2 Designated EHV charges'!$D:$P,11,FALSE)),"")</f>
        <v/>
      </c>
      <c r="G203" s="194" t="str">
        <f>IFERROR(IF(VLOOKUP($A203,'Annex 2 Designated EHV charges'!$D:$P,12,FALSE)=0,"",VLOOKUP($A203,'Annex 2 Designated EHV charges'!$D:$P,12,FALSE)),"")</f>
        <v/>
      </c>
      <c r="H203" s="194" t="str">
        <f>IFERROR(IF(VLOOKUP($A203,'Annex 2 Designated EHV charges'!$D:$P,13,FALSE)=0,"",VLOOKUP($A203,'Annex 2 Designated EHV charges'!$D:$P,13,FALSE)),"")</f>
        <v/>
      </c>
    </row>
    <row r="204" spans="1:8" x14ac:dyDescent="0.2">
      <c r="A204" s="189" t="str" cm="1">
        <f t="array" ref="A204">IFERROR(INDEX('Annex 2 Designated EHV charges'!$D$10:$D$200, MATCH(0, IF(ISBLANK('Annex 2 Designated EHV charges'!$D$10:$D$200),1, COUNTIF(A$4:$A203, 'Annex 2 Designated EHV charges'!$D$10:$D$200)), 0)),"")</f>
        <v/>
      </c>
      <c r="B204" s="190" t="str">
        <f>IF($A204="","",VLOOKUP($A204,'Annex 2 Designated EHV charges'!$D:$O,2,0))</f>
        <v/>
      </c>
      <c r="C204" s="189" t="str">
        <f>IF($A204="","",VLOOKUP($A204,'Annex 2 Designated EHV charges'!$D:$O,3,0))</f>
        <v/>
      </c>
      <c r="D204" s="190" t="str">
        <f>IF($A204="","",VLOOKUP($A204,'Annex 2 Designated EHV charges'!$D:$O,4,0))</f>
        <v/>
      </c>
      <c r="E204" s="191" t="str">
        <f>IFERROR(IF(VLOOKUP($A204,'Annex 2 Designated EHV charges'!$D:$P,10,FALSE)=0,"",VLOOKUP($A204,'Annex 2 Designated EHV charges'!$D:$P,10,FALSE)),"")</f>
        <v/>
      </c>
      <c r="F204" s="194" t="str">
        <f>IFERROR(IF(VLOOKUP($A204,'Annex 2 Designated EHV charges'!$D:$P,11,FALSE)=0,"",VLOOKUP($A204,'Annex 2 Designated EHV charges'!$D:$P,11,FALSE)),"")</f>
        <v/>
      </c>
      <c r="G204" s="194" t="str">
        <f>IFERROR(IF(VLOOKUP($A204,'Annex 2 Designated EHV charges'!$D:$P,12,FALSE)=0,"",VLOOKUP($A204,'Annex 2 Designated EHV charges'!$D:$P,12,FALSE)),"")</f>
        <v/>
      </c>
      <c r="H204" s="194" t="str">
        <f>IFERROR(IF(VLOOKUP($A204,'Annex 2 Designated EHV charges'!$D:$P,13,FALSE)=0,"",VLOOKUP($A204,'Annex 2 Designated EHV charges'!$D:$P,13,FALSE)),"")</f>
        <v/>
      </c>
    </row>
    <row r="205" spans="1:8" x14ac:dyDescent="0.2">
      <c r="A205" s="189" t="str" cm="1">
        <f t="array" ref="A205">IFERROR(INDEX('Annex 2 Designated EHV charges'!$D$10:$D$200, MATCH(0, IF(ISBLANK('Annex 2 Designated EHV charges'!$D$10:$D$200),1, COUNTIF(A$4:$A204, 'Annex 2 Designated EHV charges'!$D$10:$D$200)), 0)),"")</f>
        <v/>
      </c>
      <c r="B205" s="190" t="str">
        <f>IF($A205="","",VLOOKUP($A205,'Annex 2 Designated EHV charges'!$D:$O,2,0))</f>
        <v/>
      </c>
      <c r="C205" s="189" t="str">
        <f>IF($A205="","",VLOOKUP($A205,'Annex 2 Designated EHV charges'!$D:$O,3,0))</f>
        <v/>
      </c>
      <c r="D205" s="190" t="str">
        <f>IF($A205="","",VLOOKUP($A205,'Annex 2 Designated EHV charges'!$D:$O,4,0))</f>
        <v/>
      </c>
      <c r="E205" s="191" t="str">
        <f>IFERROR(IF(VLOOKUP($A205,'Annex 2 Designated EHV charges'!$D:$P,10,FALSE)=0,"",VLOOKUP($A205,'Annex 2 Designated EHV charges'!$D:$P,10,FALSE)),"")</f>
        <v/>
      </c>
      <c r="F205" s="194" t="str">
        <f>IFERROR(IF(VLOOKUP($A205,'Annex 2 Designated EHV charges'!$D:$P,11,FALSE)=0,"",VLOOKUP($A205,'Annex 2 Designated EHV charges'!$D:$P,11,FALSE)),"")</f>
        <v/>
      </c>
      <c r="G205" s="194" t="str">
        <f>IFERROR(IF(VLOOKUP($A205,'Annex 2 Designated EHV charges'!$D:$P,12,FALSE)=0,"",VLOOKUP($A205,'Annex 2 Designated EHV charges'!$D:$P,12,FALSE)),"")</f>
        <v/>
      </c>
      <c r="H205" s="194" t="str">
        <f>IFERROR(IF(VLOOKUP($A205,'Annex 2 Designated EHV charges'!$D:$P,13,FALSE)=0,"",VLOOKUP($A205,'Annex 2 Designated EHV charges'!$D:$P,13,FALSE)),"")</f>
        <v/>
      </c>
    </row>
    <row r="206" spans="1:8" x14ac:dyDescent="0.2">
      <c r="A206" s="189" t="str" cm="1">
        <f t="array" ref="A206">IFERROR(INDEX('Annex 2 Designated EHV charges'!$D$10:$D$200, MATCH(0, IF(ISBLANK('Annex 2 Designated EHV charges'!$D$10:$D$200),1, COUNTIF(A$4:$A205, 'Annex 2 Designated EHV charges'!$D$10:$D$200)), 0)),"")</f>
        <v/>
      </c>
      <c r="B206" s="190" t="str">
        <f>IF($A206="","",VLOOKUP($A206,'Annex 2 Designated EHV charges'!$D:$O,2,0))</f>
        <v/>
      </c>
      <c r="C206" s="189" t="str">
        <f>IF($A206="","",VLOOKUP($A206,'Annex 2 Designated EHV charges'!$D:$O,3,0))</f>
        <v/>
      </c>
      <c r="D206" s="190" t="str">
        <f>IF($A206="","",VLOOKUP($A206,'Annex 2 Designated EHV charges'!$D:$O,4,0))</f>
        <v/>
      </c>
      <c r="E206" s="191" t="str">
        <f>IFERROR(IF(VLOOKUP($A206,'Annex 2 Designated EHV charges'!$D:$P,10,FALSE)=0,"",VLOOKUP($A206,'Annex 2 Designated EHV charges'!$D:$P,10,FALSE)),"")</f>
        <v/>
      </c>
      <c r="F206" s="194" t="str">
        <f>IFERROR(IF(VLOOKUP($A206,'Annex 2 Designated EHV charges'!$D:$P,11,FALSE)=0,"",VLOOKUP($A206,'Annex 2 Designated EHV charges'!$D:$P,11,FALSE)),"")</f>
        <v/>
      </c>
      <c r="G206" s="194" t="str">
        <f>IFERROR(IF(VLOOKUP($A206,'Annex 2 Designated EHV charges'!$D:$P,12,FALSE)=0,"",VLOOKUP($A206,'Annex 2 Designated EHV charges'!$D:$P,12,FALSE)),"")</f>
        <v/>
      </c>
      <c r="H206" s="194" t="str">
        <f>IFERROR(IF(VLOOKUP($A206,'Annex 2 Designated EHV charges'!$D:$P,13,FALSE)=0,"",VLOOKUP($A206,'Annex 2 Designated EHV charges'!$D:$P,13,FALSE)),"")</f>
        <v/>
      </c>
    </row>
    <row r="207" spans="1:8" x14ac:dyDescent="0.2">
      <c r="A207" s="189" t="str" cm="1">
        <f t="array" ref="A207">IFERROR(INDEX('Annex 2 Designated EHV charges'!$D$10:$D$200, MATCH(0, IF(ISBLANK('Annex 2 Designated EHV charges'!$D$10:$D$200),1, COUNTIF(A$4:$A206, 'Annex 2 Designated EHV charges'!$D$10:$D$200)), 0)),"")</f>
        <v/>
      </c>
      <c r="B207" s="190" t="str">
        <f>IF($A207="","",VLOOKUP($A207,'Annex 2 Designated EHV charges'!$D:$O,2,0))</f>
        <v/>
      </c>
      <c r="C207" s="189" t="str">
        <f>IF($A207="","",VLOOKUP($A207,'Annex 2 Designated EHV charges'!$D:$O,3,0))</f>
        <v/>
      </c>
      <c r="D207" s="190" t="str">
        <f>IF($A207="","",VLOOKUP($A207,'Annex 2 Designated EHV charges'!$D:$O,4,0))</f>
        <v/>
      </c>
      <c r="E207" s="191" t="str">
        <f>IFERROR(IF(VLOOKUP($A207,'Annex 2 Designated EHV charges'!$D:$P,10,FALSE)=0,"",VLOOKUP($A207,'Annex 2 Designated EHV charges'!$D:$P,10,FALSE)),"")</f>
        <v/>
      </c>
      <c r="F207" s="194" t="str">
        <f>IFERROR(IF(VLOOKUP($A207,'Annex 2 Designated EHV charges'!$D:$P,11,FALSE)=0,"",VLOOKUP($A207,'Annex 2 Designated EHV charges'!$D:$P,11,FALSE)),"")</f>
        <v/>
      </c>
      <c r="G207" s="194" t="str">
        <f>IFERROR(IF(VLOOKUP($A207,'Annex 2 Designated EHV charges'!$D:$P,12,FALSE)=0,"",VLOOKUP($A207,'Annex 2 Designated EHV charges'!$D:$P,12,FALSE)),"")</f>
        <v/>
      </c>
      <c r="H207" s="194" t="str">
        <f>IFERROR(IF(VLOOKUP($A207,'Annex 2 Designated EHV charges'!$D:$P,13,FALSE)=0,"",VLOOKUP($A207,'Annex 2 Designated EHV charges'!$D:$P,13,FALSE)),"")</f>
        <v/>
      </c>
    </row>
    <row r="208" spans="1:8" x14ac:dyDescent="0.2">
      <c r="A208" s="189" t="str" cm="1">
        <f t="array" ref="A208">IFERROR(INDEX('Annex 2 Designated EHV charges'!$D$10:$D$200, MATCH(0, IF(ISBLANK('Annex 2 Designated EHV charges'!$D$10:$D$200),1, COUNTIF(A$4:$A207, 'Annex 2 Designated EHV charges'!$D$10:$D$200)), 0)),"")</f>
        <v/>
      </c>
      <c r="B208" s="190" t="str">
        <f>IF($A208="","",VLOOKUP($A208,'Annex 2 Designated EHV charges'!$D:$O,2,0))</f>
        <v/>
      </c>
      <c r="C208" s="189" t="str">
        <f>IF($A208="","",VLOOKUP($A208,'Annex 2 Designated EHV charges'!$D:$O,3,0))</f>
        <v/>
      </c>
      <c r="D208" s="190" t="str">
        <f>IF($A208="","",VLOOKUP($A208,'Annex 2 Designated EHV charges'!$D:$O,4,0))</f>
        <v/>
      </c>
      <c r="E208" s="191" t="str">
        <f>IFERROR(IF(VLOOKUP($A208,'Annex 2 Designated EHV charges'!$D:$P,10,FALSE)=0,"",VLOOKUP($A208,'Annex 2 Designated EHV charges'!$D:$P,10,FALSE)),"")</f>
        <v/>
      </c>
      <c r="F208" s="194" t="str">
        <f>IFERROR(IF(VLOOKUP($A208,'Annex 2 Designated EHV charges'!$D:$P,11,FALSE)=0,"",VLOOKUP($A208,'Annex 2 Designated EHV charges'!$D:$P,11,FALSE)),"")</f>
        <v/>
      </c>
      <c r="G208" s="194" t="str">
        <f>IFERROR(IF(VLOOKUP($A208,'Annex 2 Designated EHV charges'!$D:$P,12,FALSE)=0,"",VLOOKUP($A208,'Annex 2 Designated EHV charges'!$D:$P,12,FALSE)),"")</f>
        <v/>
      </c>
      <c r="H208" s="194" t="str">
        <f>IFERROR(IF(VLOOKUP($A208,'Annex 2 Designated EHV charges'!$D:$P,13,FALSE)=0,"",VLOOKUP($A208,'Annex 2 Designated EHV charges'!$D:$P,13,FALSE)),"")</f>
        <v/>
      </c>
    </row>
    <row r="209" spans="1:8" x14ac:dyDescent="0.2">
      <c r="A209" s="189" t="str" cm="1">
        <f t="array" ref="A209">IFERROR(INDEX('Annex 2 Designated EHV charges'!$D$10:$D$200, MATCH(0, IF(ISBLANK('Annex 2 Designated EHV charges'!$D$10:$D$200),1, COUNTIF(A$4:$A208, 'Annex 2 Designated EHV charges'!$D$10:$D$200)), 0)),"")</f>
        <v/>
      </c>
      <c r="B209" s="190" t="str">
        <f>IF($A209="","",VLOOKUP($A209,'Annex 2 Designated EHV charges'!$D:$O,2,0))</f>
        <v/>
      </c>
      <c r="C209" s="189" t="str">
        <f>IF($A209="","",VLOOKUP($A209,'Annex 2 Designated EHV charges'!$D:$O,3,0))</f>
        <v/>
      </c>
      <c r="D209" s="190" t="str">
        <f>IF($A209="","",VLOOKUP($A209,'Annex 2 Designated EHV charges'!$D:$O,4,0))</f>
        <v/>
      </c>
      <c r="E209" s="191" t="str">
        <f>IFERROR(IF(VLOOKUP($A209,'Annex 2 Designated EHV charges'!$D:$P,10,FALSE)=0,"",VLOOKUP($A209,'Annex 2 Designated EHV charges'!$D:$P,10,FALSE)),"")</f>
        <v/>
      </c>
      <c r="F209" s="194" t="str">
        <f>IFERROR(IF(VLOOKUP($A209,'Annex 2 Designated EHV charges'!$D:$P,11,FALSE)=0,"",VLOOKUP($A209,'Annex 2 Designated EHV charges'!$D:$P,11,FALSE)),"")</f>
        <v/>
      </c>
      <c r="G209" s="194" t="str">
        <f>IFERROR(IF(VLOOKUP($A209,'Annex 2 Designated EHV charges'!$D:$P,12,FALSE)=0,"",VLOOKUP($A209,'Annex 2 Designated EHV charges'!$D:$P,12,FALSE)),"")</f>
        <v/>
      </c>
      <c r="H209" s="194" t="str">
        <f>IFERROR(IF(VLOOKUP($A209,'Annex 2 Designated EHV charges'!$D:$P,13,FALSE)=0,"",VLOOKUP($A209,'Annex 2 Designated EHV charges'!$D:$P,13,FALSE)),"")</f>
        <v/>
      </c>
    </row>
    <row r="210" spans="1:8" x14ac:dyDescent="0.2">
      <c r="A210" s="189" t="str" cm="1">
        <f t="array" ref="A210">IFERROR(INDEX('Annex 2 Designated EHV charges'!$D$10:$D$200, MATCH(0, IF(ISBLANK('Annex 2 Designated EHV charges'!$D$10:$D$200),1, COUNTIF(A$4:$A209, 'Annex 2 Designated EHV charges'!$D$10:$D$200)), 0)),"")</f>
        <v/>
      </c>
      <c r="B210" s="190" t="str">
        <f>IF($A210="","",VLOOKUP($A210,'Annex 2 Designated EHV charges'!$D:$O,2,0))</f>
        <v/>
      </c>
      <c r="C210" s="189" t="str">
        <f>IF($A210="","",VLOOKUP($A210,'Annex 2 Designated EHV charges'!$D:$O,3,0))</f>
        <v/>
      </c>
      <c r="D210" s="190" t="str">
        <f>IF($A210="","",VLOOKUP($A210,'Annex 2 Designated EHV charges'!$D:$O,4,0))</f>
        <v/>
      </c>
      <c r="E210" s="191" t="str">
        <f>IFERROR(IF(VLOOKUP($A210,'Annex 2 Designated EHV charges'!$D:$P,10,FALSE)=0,"",VLOOKUP($A210,'Annex 2 Designated EHV charges'!$D:$P,10,FALSE)),"")</f>
        <v/>
      </c>
      <c r="F210" s="194" t="str">
        <f>IFERROR(IF(VLOOKUP($A210,'Annex 2 Designated EHV charges'!$D:$P,11,FALSE)=0,"",VLOOKUP($A210,'Annex 2 Designated EHV charges'!$D:$P,11,FALSE)),"")</f>
        <v/>
      </c>
      <c r="G210" s="194" t="str">
        <f>IFERROR(IF(VLOOKUP($A210,'Annex 2 Designated EHV charges'!$D:$P,12,FALSE)=0,"",VLOOKUP($A210,'Annex 2 Designated EHV charges'!$D:$P,12,FALSE)),"")</f>
        <v/>
      </c>
      <c r="H210" s="194" t="str">
        <f>IFERROR(IF(VLOOKUP($A210,'Annex 2 Designated EHV charges'!$D:$P,13,FALSE)=0,"",VLOOKUP($A210,'Annex 2 Designated EHV charges'!$D:$P,13,FALSE)),"")</f>
        <v/>
      </c>
    </row>
    <row r="211" spans="1:8" x14ac:dyDescent="0.2">
      <c r="A211" s="189" t="str" cm="1">
        <f t="array" ref="A211">IFERROR(INDEX('Annex 2 Designated EHV charges'!$D$10:$D$200, MATCH(0, IF(ISBLANK('Annex 2 Designated EHV charges'!$D$10:$D$200),1, COUNTIF(A$4:$A210, 'Annex 2 Designated EHV charges'!$D$10:$D$200)), 0)),"")</f>
        <v/>
      </c>
      <c r="B211" s="190" t="str">
        <f>IF($A211="","",VLOOKUP($A211,'Annex 2 Designated EHV charges'!$D:$O,2,0))</f>
        <v/>
      </c>
      <c r="C211" s="189" t="str">
        <f>IF($A211="","",VLOOKUP($A211,'Annex 2 Designated EHV charges'!$D:$O,3,0))</f>
        <v/>
      </c>
      <c r="D211" s="190" t="str">
        <f>IF($A211="","",VLOOKUP($A211,'Annex 2 Designated EHV charges'!$D:$O,4,0))</f>
        <v/>
      </c>
      <c r="E211" s="191" t="str">
        <f>IFERROR(IF(VLOOKUP($A211,'Annex 2 Designated EHV charges'!$D:$P,10,FALSE)=0,"",VLOOKUP($A211,'Annex 2 Designated EHV charges'!$D:$P,10,FALSE)),"")</f>
        <v/>
      </c>
      <c r="F211" s="194" t="str">
        <f>IFERROR(IF(VLOOKUP($A211,'Annex 2 Designated EHV charges'!$D:$P,11,FALSE)=0,"",VLOOKUP($A211,'Annex 2 Designated EHV charges'!$D:$P,11,FALSE)),"")</f>
        <v/>
      </c>
      <c r="G211" s="194" t="str">
        <f>IFERROR(IF(VLOOKUP($A211,'Annex 2 Designated EHV charges'!$D:$P,12,FALSE)=0,"",VLOOKUP($A211,'Annex 2 Designated EHV charges'!$D:$P,12,FALSE)),"")</f>
        <v/>
      </c>
      <c r="H211" s="194" t="str">
        <f>IFERROR(IF(VLOOKUP($A211,'Annex 2 Designated EHV charges'!$D:$P,13,FALSE)=0,"",VLOOKUP($A211,'Annex 2 Designated EHV charges'!$D:$P,13,FALSE)),"")</f>
        <v/>
      </c>
    </row>
    <row r="212" spans="1:8" x14ac:dyDescent="0.2">
      <c r="A212" s="189" t="str" cm="1">
        <f t="array" ref="A212">IFERROR(INDEX('Annex 2 Designated EHV charges'!$D$10:$D$200, MATCH(0, IF(ISBLANK('Annex 2 Designated EHV charges'!$D$10:$D$200),1, COUNTIF(A$4:$A211, 'Annex 2 Designated EHV charges'!$D$10:$D$200)), 0)),"")</f>
        <v/>
      </c>
      <c r="B212" s="190" t="str">
        <f>IF($A212="","",VLOOKUP($A212,'Annex 2 Designated EHV charges'!$D:$O,2,0))</f>
        <v/>
      </c>
      <c r="C212" s="189" t="str">
        <f>IF($A212="","",VLOOKUP($A212,'Annex 2 Designated EHV charges'!$D:$O,3,0))</f>
        <v/>
      </c>
      <c r="D212" s="190" t="str">
        <f>IF($A212="","",VLOOKUP($A212,'Annex 2 Designated EHV charges'!$D:$O,4,0))</f>
        <v/>
      </c>
      <c r="E212" s="191" t="str">
        <f>IFERROR(IF(VLOOKUP($A212,'Annex 2 Designated EHV charges'!$D:$P,10,FALSE)=0,"",VLOOKUP($A212,'Annex 2 Designated EHV charges'!$D:$P,10,FALSE)),"")</f>
        <v/>
      </c>
      <c r="F212" s="194" t="str">
        <f>IFERROR(IF(VLOOKUP($A212,'Annex 2 Designated EHV charges'!$D:$P,11,FALSE)=0,"",VLOOKUP($A212,'Annex 2 Designated EHV charges'!$D:$P,11,FALSE)),"")</f>
        <v/>
      </c>
      <c r="G212" s="194" t="str">
        <f>IFERROR(IF(VLOOKUP($A212,'Annex 2 Designated EHV charges'!$D:$P,12,FALSE)=0,"",VLOOKUP($A212,'Annex 2 Designated EHV charges'!$D:$P,12,FALSE)),"")</f>
        <v/>
      </c>
      <c r="H212" s="194" t="str">
        <f>IFERROR(IF(VLOOKUP($A212,'Annex 2 Designated EHV charges'!$D:$P,13,FALSE)=0,"",VLOOKUP($A212,'Annex 2 Designated EHV charges'!$D:$P,13,FALSE)),"")</f>
        <v/>
      </c>
    </row>
    <row r="213" spans="1:8" x14ac:dyDescent="0.2">
      <c r="A213" s="189" t="str" cm="1">
        <f t="array" ref="A213">IFERROR(INDEX('Annex 2 Designated EHV charges'!$D$10:$D$200, MATCH(0, IF(ISBLANK('Annex 2 Designated EHV charges'!$D$10:$D$200),1, COUNTIF(A$4:$A212, 'Annex 2 Designated EHV charges'!$D$10:$D$200)), 0)),"")</f>
        <v/>
      </c>
      <c r="B213" s="190" t="str">
        <f>IF($A213="","",VLOOKUP($A213,'Annex 2 Designated EHV charges'!$D:$O,2,0))</f>
        <v/>
      </c>
      <c r="C213" s="189" t="str">
        <f>IF($A213="","",VLOOKUP($A213,'Annex 2 Designated EHV charges'!$D:$O,3,0))</f>
        <v/>
      </c>
      <c r="D213" s="190" t="str">
        <f>IF($A213="","",VLOOKUP($A213,'Annex 2 Designated EHV charges'!$D:$O,4,0))</f>
        <v/>
      </c>
      <c r="E213" s="191" t="str">
        <f>IFERROR(IF(VLOOKUP($A213,'Annex 2 Designated EHV charges'!$D:$P,10,FALSE)=0,"",VLOOKUP($A213,'Annex 2 Designated EHV charges'!$D:$P,10,FALSE)),"")</f>
        <v/>
      </c>
      <c r="F213" s="194" t="str">
        <f>IFERROR(IF(VLOOKUP($A213,'Annex 2 Designated EHV charges'!$D:$P,11,FALSE)=0,"",VLOOKUP($A213,'Annex 2 Designated EHV charges'!$D:$P,11,FALSE)),"")</f>
        <v/>
      </c>
      <c r="G213" s="194" t="str">
        <f>IFERROR(IF(VLOOKUP($A213,'Annex 2 Designated EHV charges'!$D:$P,12,FALSE)=0,"",VLOOKUP($A213,'Annex 2 Designated EHV charges'!$D:$P,12,FALSE)),"")</f>
        <v/>
      </c>
      <c r="H213" s="194" t="str">
        <f>IFERROR(IF(VLOOKUP($A213,'Annex 2 Designated EHV charges'!$D:$P,13,FALSE)=0,"",VLOOKUP($A213,'Annex 2 Designated EHV charges'!$D:$P,13,FALSE)),"")</f>
        <v/>
      </c>
    </row>
    <row r="214" spans="1:8" x14ac:dyDescent="0.2">
      <c r="A214" s="189" t="str" cm="1">
        <f t="array" ref="A214">IFERROR(INDEX('Annex 2 Designated EHV charges'!$D$10:$D$200, MATCH(0, IF(ISBLANK('Annex 2 Designated EHV charges'!$D$10:$D$200),1, COUNTIF(A$4:$A213, 'Annex 2 Designated EHV charges'!$D$10:$D$200)), 0)),"")</f>
        <v/>
      </c>
      <c r="B214" s="190" t="str">
        <f>IF($A214="","",VLOOKUP($A214,'Annex 2 Designated EHV charges'!$D:$O,2,0))</f>
        <v/>
      </c>
      <c r="C214" s="189" t="str">
        <f>IF($A214="","",VLOOKUP($A214,'Annex 2 Designated EHV charges'!$D:$O,3,0))</f>
        <v/>
      </c>
      <c r="D214" s="190" t="str">
        <f>IF($A214="","",VLOOKUP($A214,'Annex 2 Designated EHV charges'!$D:$O,4,0))</f>
        <v/>
      </c>
      <c r="E214" s="191" t="str">
        <f>IFERROR(IF(VLOOKUP($A214,'Annex 2 Designated EHV charges'!$D:$P,10,FALSE)=0,"",VLOOKUP($A214,'Annex 2 Designated EHV charges'!$D:$P,10,FALSE)),"")</f>
        <v/>
      </c>
      <c r="F214" s="194" t="str">
        <f>IFERROR(IF(VLOOKUP($A214,'Annex 2 Designated EHV charges'!$D:$P,11,FALSE)=0,"",VLOOKUP($A214,'Annex 2 Designated EHV charges'!$D:$P,11,FALSE)),"")</f>
        <v/>
      </c>
      <c r="G214" s="194" t="str">
        <f>IFERROR(IF(VLOOKUP($A214,'Annex 2 Designated EHV charges'!$D:$P,12,FALSE)=0,"",VLOOKUP($A214,'Annex 2 Designated EHV charges'!$D:$P,12,FALSE)),"")</f>
        <v/>
      </c>
      <c r="H214" s="194" t="str">
        <f>IFERROR(IF(VLOOKUP($A214,'Annex 2 Designated EHV charges'!$D:$P,13,FALSE)=0,"",VLOOKUP($A214,'Annex 2 Designated EHV charges'!$D:$P,13,FALSE)),"")</f>
        <v/>
      </c>
    </row>
    <row r="215" spans="1:8" x14ac:dyDescent="0.2">
      <c r="A215" s="189" t="str" cm="1">
        <f t="array" ref="A215">IFERROR(INDEX('Annex 2 Designated EHV charges'!$D$10:$D$200, MATCH(0, IF(ISBLANK('Annex 2 Designated EHV charges'!$D$10:$D$200),1, COUNTIF(A$4:$A214, 'Annex 2 Designated EHV charges'!$D$10:$D$200)), 0)),"")</f>
        <v/>
      </c>
      <c r="B215" s="190" t="str">
        <f>IF($A215="","",VLOOKUP($A215,'Annex 2 Designated EHV charges'!$D:$O,2,0))</f>
        <v/>
      </c>
      <c r="C215" s="189" t="str">
        <f>IF($A215="","",VLOOKUP($A215,'Annex 2 Designated EHV charges'!$D:$O,3,0))</f>
        <v/>
      </c>
      <c r="D215" s="190" t="str">
        <f>IF($A215="","",VLOOKUP($A215,'Annex 2 Designated EHV charges'!$D:$O,4,0))</f>
        <v/>
      </c>
      <c r="E215" s="191" t="str">
        <f>IFERROR(IF(VLOOKUP($A215,'Annex 2 Designated EHV charges'!$D:$P,10,FALSE)=0,"",VLOOKUP($A215,'Annex 2 Designated EHV charges'!$D:$P,10,FALSE)),"")</f>
        <v/>
      </c>
      <c r="F215" s="194" t="str">
        <f>IFERROR(IF(VLOOKUP($A215,'Annex 2 Designated EHV charges'!$D:$P,11,FALSE)=0,"",VLOOKUP($A215,'Annex 2 Designated EHV charges'!$D:$P,11,FALSE)),"")</f>
        <v/>
      </c>
      <c r="G215" s="194" t="str">
        <f>IFERROR(IF(VLOOKUP($A215,'Annex 2 Designated EHV charges'!$D:$P,12,FALSE)=0,"",VLOOKUP($A215,'Annex 2 Designated EHV charges'!$D:$P,12,FALSE)),"")</f>
        <v/>
      </c>
      <c r="H215" s="194" t="str">
        <f>IFERROR(IF(VLOOKUP($A215,'Annex 2 Designated EHV charges'!$D:$P,13,FALSE)=0,"",VLOOKUP($A215,'Annex 2 Designated EHV charges'!$D:$P,13,FALSE)),"")</f>
        <v/>
      </c>
    </row>
    <row r="216" spans="1:8" x14ac:dyDescent="0.2">
      <c r="A216" s="189" t="str" cm="1">
        <f t="array" ref="A216">IFERROR(INDEX('Annex 2 Designated EHV charges'!$D$10:$D$200, MATCH(0, IF(ISBLANK('Annex 2 Designated EHV charges'!$D$10:$D$200),1, COUNTIF(A$4:$A215, 'Annex 2 Designated EHV charges'!$D$10:$D$200)), 0)),"")</f>
        <v/>
      </c>
      <c r="B216" s="190" t="str">
        <f>IF($A216="","",VLOOKUP($A216,'Annex 2 Designated EHV charges'!$D:$O,2,0))</f>
        <v/>
      </c>
      <c r="C216" s="189" t="str">
        <f>IF($A216="","",VLOOKUP($A216,'Annex 2 Designated EHV charges'!$D:$O,3,0))</f>
        <v/>
      </c>
      <c r="D216" s="190" t="str">
        <f>IF($A216="","",VLOOKUP($A216,'Annex 2 Designated EHV charges'!$D:$O,4,0))</f>
        <v/>
      </c>
      <c r="E216" s="191" t="str">
        <f>IFERROR(IF(VLOOKUP($A216,'Annex 2 Designated EHV charges'!$D:$P,10,FALSE)=0,"",VLOOKUP($A216,'Annex 2 Designated EHV charges'!$D:$P,10,FALSE)),"")</f>
        <v/>
      </c>
      <c r="F216" s="194" t="str">
        <f>IFERROR(IF(VLOOKUP($A216,'Annex 2 Designated EHV charges'!$D:$P,11,FALSE)=0,"",VLOOKUP($A216,'Annex 2 Designated EHV charges'!$D:$P,11,FALSE)),"")</f>
        <v/>
      </c>
      <c r="G216" s="194" t="str">
        <f>IFERROR(IF(VLOOKUP($A216,'Annex 2 Designated EHV charges'!$D:$P,12,FALSE)=0,"",VLOOKUP($A216,'Annex 2 Designated EHV charges'!$D:$P,12,FALSE)),"")</f>
        <v/>
      </c>
      <c r="H216" s="194" t="str">
        <f>IFERROR(IF(VLOOKUP($A216,'Annex 2 Designated EHV charges'!$D:$P,13,FALSE)=0,"",VLOOKUP($A216,'Annex 2 Designated EHV charges'!$D:$P,13,FALSE)),"")</f>
        <v/>
      </c>
    </row>
    <row r="217" spans="1:8" x14ac:dyDescent="0.2">
      <c r="A217" s="189" t="str" cm="1">
        <f t="array" ref="A217">IFERROR(INDEX('Annex 2 Designated EHV charges'!$D$10:$D$200, MATCH(0, IF(ISBLANK('Annex 2 Designated EHV charges'!$D$10:$D$200),1, COUNTIF(A$4:$A216, 'Annex 2 Designated EHV charges'!$D$10:$D$200)), 0)),"")</f>
        <v/>
      </c>
      <c r="B217" s="190" t="str">
        <f>IF($A217="","",VLOOKUP($A217,'Annex 2 Designated EHV charges'!$D:$O,2,0))</f>
        <v/>
      </c>
      <c r="C217" s="189" t="str">
        <f>IF($A217="","",VLOOKUP($A217,'Annex 2 Designated EHV charges'!$D:$O,3,0))</f>
        <v/>
      </c>
      <c r="D217" s="190" t="str">
        <f>IF($A217="","",VLOOKUP($A217,'Annex 2 Designated EHV charges'!$D:$O,4,0))</f>
        <v/>
      </c>
      <c r="E217" s="191" t="str">
        <f>IFERROR(IF(VLOOKUP($A217,'Annex 2 Designated EHV charges'!$D:$P,10,FALSE)=0,"",VLOOKUP($A217,'Annex 2 Designated EHV charges'!$D:$P,10,FALSE)),"")</f>
        <v/>
      </c>
      <c r="F217" s="194" t="str">
        <f>IFERROR(IF(VLOOKUP($A217,'Annex 2 Designated EHV charges'!$D:$P,11,FALSE)=0,"",VLOOKUP($A217,'Annex 2 Designated EHV charges'!$D:$P,11,FALSE)),"")</f>
        <v/>
      </c>
      <c r="G217" s="194" t="str">
        <f>IFERROR(IF(VLOOKUP($A217,'Annex 2 Designated EHV charges'!$D:$P,12,FALSE)=0,"",VLOOKUP($A217,'Annex 2 Designated EHV charges'!$D:$P,12,FALSE)),"")</f>
        <v/>
      </c>
      <c r="H217" s="194" t="str">
        <f>IFERROR(IF(VLOOKUP($A217,'Annex 2 Designated EHV charges'!$D:$P,13,FALSE)=0,"",VLOOKUP($A217,'Annex 2 Designated EHV charges'!$D:$P,13,FALSE)),"")</f>
        <v/>
      </c>
    </row>
    <row r="218" spans="1:8" x14ac:dyDescent="0.2">
      <c r="A218" s="189" t="str" cm="1">
        <f t="array" ref="A218">IFERROR(INDEX('Annex 2 Designated EHV charges'!$D$10:$D$200, MATCH(0, IF(ISBLANK('Annex 2 Designated EHV charges'!$D$10:$D$200),1, COUNTIF(A$4:$A217, 'Annex 2 Designated EHV charges'!$D$10:$D$200)), 0)),"")</f>
        <v/>
      </c>
      <c r="B218" s="190" t="str">
        <f>IF($A218="","",VLOOKUP($A218,'Annex 2 Designated EHV charges'!$D:$O,2,0))</f>
        <v/>
      </c>
      <c r="C218" s="189" t="str">
        <f>IF($A218="","",VLOOKUP($A218,'Annex 2 Designated EHV charges'!$D:$O,3,0))</f>
        <v/>
      </c>
      <c r="D218" s="190" t="str">
        <f>IF($A218="","",VLOOKUP($A218,'Annex 2 Designated EHV charges'!$D:$O,4,0))</f>
        <v/>
      </c>
      <c r="E218" s="191" t="str">
        <f>IFERROR(IF(VLOOKUP($A218,'Annex 2 Designated EHV charges'!$D:$P,10,FALSE)=0,"",VLOOKUP($A218,'Annex 2 Designated EHV charges'!$D:$P,10,FALSE)),"")</f>
        <v/>
      </c>
      <c r="F218" s="194" t="str">
        <f>IFERROR(IF(VLOOKUP($A218,'Annex 2 Designated EHV charges'!$D:$P,11,FALSE)=0,"",VLOOKUP($A218,'Annex 2 Designated EHV charges'!$D:$P,11,FALSE)),"")</f>
        <v/>
      </c>
      <c r="G218" s="194" t="str">
        <f>IFERROR(IF(VLOOKUP($A218,'Annex 2 Designated EHV charges'!$D:$P,12,FALSE)=0,"",VLOOKUP($A218,'Annex 2 Designated EHV charges'!$D:$P,12,FALSE)),"")</f>
        <v/>
      </c>
      <c r="H218" s="194" t="str">
        <f>IFERROR(IF(VLOOKUP($A218,'Annex 2 Designated EHV charges'!$D:$P,13,FALSE)=0,"",VLOOKUP($A218,'Annex 2 Designated EHV charges'!$D:$P,13,FALSE)),"")</f>
        <v/>
      </c>
    </row>
    <row r="219" spans="1:8" x14ac:dyDescent="0.2">
      <c r="A219" s="189" t="str" cm="1">
        <f t="array" ref="A219">IFERROR(INDEX('Annex 2 Designated EHV charges'!$D$10:$D$200, MATCH(0, IF(ISBLANK('Annex 2 Designated EHV charges'!$D$10:$D$200),1, COUNTIF(A$4:$A218, 'Annex 2 Designated EHV charges'!$D$10:$D$200)), 0)),"")</f>
        <v/>
      </c>
      <c r="B219" s="190" t="str">
        <f>IF($A219="","",VLOOKUP($A219,'Annex 2 Designated EHV charges'!$D:$O,2,0))</f>
        <v/>
      </c>
      <c r="C219" s="189" t="str">
        <f>IF($A219="","",VLOOKUP($A219,'Annex 2 Designated EHV charges'!$D:$O,3,0))</f>
        <v/>
      </c>
      <c r="D219" s="190" t="str">
        <f>IF($A219="","",VLOOKUP($A219,'Annex 2 Designated EHV charges'!$D:$O,4,0))</f>
        <v/>
      </c>
      <c r="E219" s="191" t="str">
        <f>IFERROR(IF(VLOOKUP($A219,'Annex 2 Designated EHV charges'!$D:$P,10,FALSE)=0,"",VLOOKUP($A219,'Annex 2 Designated EHV charges'!$D:$P,10,FALSE)),"")</f>
        <v/>
      </c>
      <c r="F219" s="194" t="str">
        <f>IFERROR(IF(VLOOKUP($A219,'Annex 2 Designated EHV charges'!$D:$P,11,FALSE)=0,"",VLOOKUP($A219,'Annex 2 Designated EHV charges'!$D:$P,11,FALSE)),"")</f>
        <v/>
      </c>
      <c r="G219" s="194" t="str">
        <f>IFERROR(IF(VLOOKUP($A219,'Annex 2 Designated EHV charges'!$D:$P,12,FALSE)=0,"",VLOOKUP($A219,'Annex 2 Designated EHV charges'!$D:$P,12,FALSE)),"")</f>
        <v/>
      </c>
      <c r="H219" s="194" t="str">
        <f>IFERROR(IF(VLOOKUP($A219,'Annex 2 Designated EHV charges'!$D:$P,13,FALSE)=0,"",VLOOKUP($A219,'Annex 2 Designated EHV charges'!$D:$P,13,FALSE)),"")</f>
        <v/>
      </c>
    </row>
    <row r="220" spans="1:8" x14ac:dyDescent="0.2">
      <c r="A220" s="189" t="str" cm="1">
        <f t="array" ref="A220">IFERROR(INDEX('Annex 2 Designated EHV charges'!$D$10:$D$200, MATCH(0, IF(ISBLANK('Annex 2 Designated EHV charges'!$D$10:$D$200),1, COUNTIF(A$4:$A219, 'Annex 2 Designated EHV charges'!$D$10:$D$200)), 0)),"")</f>
        <v/>
      </c>
      <c r="B220" s="190" t="str">
        <f>IF($A220="","",VLOOKUP($A220,'Annex 2 Designated EHV charges'!$D:$O,2,0))</f>
        <v/>
      </c>
      <c r="C220" s="189" t="str">
        <f>IF($A220="","",VLOOKUP($A220,'Annex 2 Designated EHV charges'!$D:$O,3,0))</f>
        <v/>
      </c>
      <c r="D220" s="190" t="str">
        <f>IF($A220="","",VLOOKUP($A220,'Annex 2 Designated EHV charges'!$D:$O,4,0))</f>
        <v/>
      </c>
      <c r="E220" s="191" t="str">
        <f>IFERROR(IF(VLOOKUP($A220,'Annex 2 Designated EHV charges'!$D:$P,10,FALSE)=0,"",VLOOKUP($A220,'Annex 2 Designated EHV charges'!$D:$P,10,FALSE)),"")</f>
        <v/>
      </c>
      <c r="F220" s="194" t="str">
        <f>IFERROR(IF(VLOOKUP($A220,'Annex 2 Designated EHV charges'!$D:$P,11,FALSE)=0,"",VLOOKUP($A220,'Annex 2 Designated EHV charges'!$D:$P,11,FALSE)),"")</f>
        <v/>
      </c>
      <c r="G220" s="194" t="str">
        <f>IFERROR(IF(VLOOKUP($A220,'Annex 2 Designated EHV charges'!$D:$P,12,FALSE)=0,"",VLOOKUP($A220,'Annex 2 Designated EHV charges'!$D:$P,12,FALSE)),"")</f>
        <v/>
      </c>
      <c r="H220" s="194" t="str">
        <f>IFERROR(IF(VLOOKUP($A220,'Annex 2 Designated EHV charges'!$D:$P,13,FALSE)=0,"",VLOOKUP($A220,'Annex 2 Designated EHV charges'!$D:$P,13,FALSE)),"")</f>
        <v/>
      </c>
    </row>
    <row r="221" spans="1:8" x14ac:dyDescent="0.2">
      <c r="A221" s="189" t="str" cm="1">
        <f t="array" ref="A221">IFERROR(INDEX('Annex 2 Designated EHV charges'!$D$10:$D$200, MATCH(0, IF(ISBLANK('Annex 2 Designated EHV charges'!$D$10:$D$200),1, COUNTIF(A$4:$A220, 'Annex 2 Designated EHV charges'!$D$10:$D$200)), 0)),"")</f>
        <v/>
      </c>
      <c r="B221" s="190" t="str">
        <f>IF($A221="","",VLOOKUP($A221,'Annex 2 Designated EHV charges'!$D:$O,2,0))</f>
        <v/>
      </c>
      <c r="C221" s="189" t="str">
        <f>IF($A221="","",VLOOKUP($A221,'Annex 2 Designated EHV charges'!$D:$O,3,0))</f>
        <v/>
      </c>
      <c r="D221" s="190" t="str">
        <f>IF($A221="","",VLOOKUP($A221,'Annex 2 Designated EHV charges'!$D:$O,4,0))</f>
        <v/>
      </c>
      <c r="E221" s="191" t="str">
        <f>IFERROR(IF(VLOOKUP($A221,'Annex 2 Designated EHV charges'!$D:$P,10,FALSE)=0,"",VLOOKUP($A221,'Annex 2 Designated EHV charges'!$D:$P,10,FALSE)),"")</f>
        <v/>
      </c>
      <c r="F221" s="194" t="str">
        <f>IFERROR(IF(VLOOKUP($A221,'Annex 2 Designated EHV charges'!$D:$P,11,FALSE)=0,"",VLOOKUP($A221,'Annex 2 Designated EHV charges'!$D:$P,11,FALSE)),"")</f>
        <v/>
      </c>
      <c r="G221" s="194" t="str">
        <f>IFERROR(IF(VLOOKUP($A221,'Annex 2 Designated EHV charges'!$D:$P,12,FALSE)=0,"",VLOOKUP($A221,'Annex 2 Designated EHV charges'!$D:$P,12,FALSE)),"")</f>
        <v/>
      </c>
      <c r="H221" s="194" t="str">
        <f>IFERROR(IF(VLOOKUP($A221,'Annex 2 Designated EHV charges'!$D:$P,13,FALSE)=0,"",VLOOKUP($A221,'Annex 2 Designated EHV charges'!$D:$P,13,FALSE)),"")</f>
        <v/>
      </c>
    </row>
    <row r="222" spans="1:8" x14ac:dyDescent="0.2">
      <c r="A222" s="189" t="str" cm="1">
        <f t="array" ref="A222">IFERROR(INDEX('Annex 2 Designated EHV charges'!$D$10:$D$200, MATCH(0, IF(ISBLANK('Annex 2 Designated EHV charges'!$D$10:$D$200),1, COUNTIF(A$4:$A221, 'Annex 2 Designated EHV charges'!$D$10:$D$200)), 0)),"")</f>
        <v/>
      </c>
      <c r="B222" s="190" t="str">
        <f>IF($A222="","",VLOOKUP($A222,'Annex 2 Designated EHV charges'!$D:$O,2,0))</f>
        <v/>
      </c>
      <c r="C222" s="189" t="str">
        <f>IF($A222="","",VLOOKUP($A222,'Annex 2 Designated EHV charges'!$D:$O,3,0))</f>
        <v/>
      </c>
      <c r="D222" s="190" t="str">
        <f>IF($A222="","",VLOOKUP($A222,'Annex 2 Designated EHV charges'!$D:$O,4,0))</f>
        <v/>
      </c>
      <c r="E222" s="191" t="str">
        <f>IFERROR(IF(VLOOKUP($A222,'Annex 2 Designated EHV charges'!$D:$P,10,FALSE)=0,"",VLOOKUP($A222,'Annex 2 Designated EHV charges'!$D:$P,10,FALSE)),"")</f>
        <v/>
      </c>
      <c r="F222" s="194" t="str">
        <f>IFERROR(IF(VLOOKUP($A222,'Annex 2 Designated EHV charges'!$D:$P,11,FALSE)=0,"",VLOOKUP($A222,'Annex 2 Designated EHV charges'!$D:$P,11,FALSE)),"")</f>
        <v/>
      </c>
      <c r="G222" s="194" t="str">
        <f>IFERROR(IF(VLOOKUP($A222,'Annex 2 Designated EHV charges'!$D:$P,12,FALSE)=0,"",VLOOKUP($A222,'Annex 2 Designated EHV charges'!$D:$P,12,FALSE)),"")</f>
        <v/>
      </c>
      <c r="H222" s="194" t="str">
        <f>IFERROR(IF(VLOOKUP($A222,'Annex 2 Designated EHV charges'!$D:$P,13,FALSE)=0,"",VLOOKUP($A222,'Annex 2 Designated EHV charges'!$D:$P,13,FALSE)),"")</f>
        <v/>
      </c>
    </row>
    <row r="223" spans="1:8" x14ac:dyDescent="0.2">
      <c r="A223" s="189" t="str" cm="1">
        <f t="array" ref="A223">IFERROR(INDEX('Annex 2 Designated EHV charges'!$D$10:$D$200, MATCH(0, IF(ISBLANK('Annex 2 Designated EHV charges'!$D$10:$D$200),1, COUNTIF(A$4:$A222, 'Annex 2 Designated EHV charges'!$D$10:$D$200)), 0)),"")</f>
        <v/>
      </c>
      <c r="B223" s="190" t="str">
        <f>IF($A223="","",VLOOKUP($A223,'Annex 2 Designated EHV charges'!$D:$O,2,0))</f>
        <v/>
      </c>
      <c r="C223" s="189" t="str">
        <f>IF($A223="","",VLOOKUP($A223,'Annex 2 Designated EHV charges'!$D:$O,3,0))</f>
        <v/>
      </c>
      <c r="D223" s="190" t="str">
        <f>IF($A223="","",VLOOKUP($A223,'Annex 2 Designated EHV charges'!$D:$O,4,0))</f>
        <v/>
      </c>
      <c r="E223" s="191" t="str">
        <f>IFERROR(IF(VLOOKUP($A223,'Annex 2 Designated EHV charges'!$D:$P,10,FALSE)=0,"",VLOOKUP($A223,'Annex 2 Designated EHV charges'!$D:$P,10,FALSE)),"")</f>
        <v/>
      </c>
      <c r="F223" s="194" t="str">
        <f>IFERROR(IF(VLOOKUP($A223,'Annex 2 Designated EHV charges'!$D:$P,11,FALSE)=0,"",VLOOKUP($A223,'Annex 2 Designated EHV charges'!$D:$P,11,FALSE)),"")</f>
        <v/>
      </c>
      <c r="G223" s="194" t="str">
        <f>IFERROR(IF(VLOOKUP($A223,'Annex 2 Designated EHV charges'!$D:$P,12,FALSE)=0,"",VLOOKUP($A223,'Annex 2 Designated EHV charges'!$D:$P,12,FALSE)),"")</f>
        <v/>
      </c>
      <c r="H223" s="194" t="str">
        <f>IFERROR(IF(VLOOKUP($A223,'Annex 2 Designated EHV charges'!$D:$P,13,FALSE)=0,"",VLOOKUP($A223,'Annex 2 Designated EHV charges'!$D:$P,13,FALSE)),"")</f>
        <v/>
      </c>
    </row>
    <row r="224" spans="1:8" x14ac:dyDescent="0.2">
      <c r="A224" s="189" t="str" cm="1">
        <f t="array" ref="A224">IFERROR(INDEX('Annex 2 Designated EHV charges'!$D$10:$D$200, MATCH(0, IF(ISBLANK('Annex 2 Designated EHV charges'!$D$10:$D$200),1, COUNTIF(A$4:$A223, 'Annex 2 Designated EHV charges'!$D$10:$D$200)), 0)),"")</f>
        <v/>
      </c>
      <c r="B224" s="190" t="str">
        <f>IF($A224="","",VLOOKUP($A224,'Annex 2 Designated EHV charges'!$D:$O,2,0))</f>
        <v/>
      </c>
      <c r="C224" s="189" t="str">
        <f>IF($A224="","",VLOOKUP($A224,'Annex 2 Designated EHV charges'!$D:$O,3,0))</f>
        <v/>
      </c>
      <c r="D224" s="190" t="str">
        <f>IF($A224="","",VLOOKUP($A224,'Annex 2 Designated EHV charges'!$D:$O,4,0))</f>
        <v/>
      </c>
      <c r="E224" s="191" t="str">
        <f>IFERROR(IF(VLOOKUP($A224,'Annex 2 Designated EHV charges'!$D:$P,10,FALSE)=0,"",VLOOKUP($A224,'Annex 2 Designated EHV charges'!$D:$P,10,FALSE)),"")</f>
        <v/>
      </c>
      <c r="F224" s="194" t="str">
        <f>IFERROR(IF(VLOOKUP($A224,'Annex 2 Designated EHV charges'!$D:$P,11,FALSE)=0,"",VLOOKUP($A224,'Annex 2 Designated EHV charges'!$D:$P,11,FALSE)),"")</f>
        <v/>
      </c>
      <c r="G224" s="194" t="str">
        <f>IFERROR(IF(VLOOKUP($A224,'Annex 2 Designated EHV charges'!$D:$P,12,FALSE)=0,"",VLOOKUP($A224,'Annex 2 Designated EHV charges'!$D:$P,12,FALSE)),"")</f>
        <v/>
      </c>
      <c r="H224" s="194" t="str">
        <f>IFERROR(IF(VLOOKUP($A224,'Annex 2 Designated EHV charges'!$D:$P,13,FALSE)=0,"",VLOOKUP($A224,'Annex 2 Designated EHV charges'!$D:$P,13,FALSE)),"")</f>
        <v/>
      </c>
    </row>
    <row r="225" spans="1:8" x14ac:dyDescent="0.2">
      <c r="A225" s="189" t="str" cm="1">
        <f t="array" ref="A225">IFERROR(INDEX('Annex 2 Designated EHV charges'!$D$10:$D$200, MATCH(0, IF(ISBLANK('Annex 2 Designated EHV charges'!$D$10:$D$200),1, COUNTIF(A$4:$A224, 'Annex 2 Designated EHV charges'!$D$10:$D$200)), 0)),"")</f>
        <v/>
      </c>
      <c r="B225" s="190" t="str">
        <f>IF($A225="","",VLOOKUP($A225,'Annex 2 Designated EHV charges'!$D:$O,2,0))</f>
        <v/>
      </c>
      <c r="C225" s="189" t="str">
        <f>IF($A225="","",VLOOKUP($A225,'Annex 2 Designated EHV charges'!$D:$O,3,0))</f>
        <v/>
      </c>
      <c r="D225" s="190" t="str">
        <f>IF($A225="","",VLOOKUP($A225,'Annex 2 Designated EHV charges'!$D:$O,4,0))</f>
        <v/>
      </c>
      <c r="E225" s="191" t="str">
        <f>IFERROR(IF(VLOOKUP($A225,'Annex 2 Designated EHV charges'!$D:$P,10,FALSE)=0,"",VLOOKUP($A225,'Annex 2 Designated EHV charges'!$D:$P,10,FALSE)),"")</f>
        <v/>
      </c>
      <c r="F225" s="194" t="str">
        <f>IFERROR(IF(VLOOKUP($A225,'Annex 2 Designated EHV charges'!$D:$P,11,FALSE)=0,"",VLOOKUP($A225,'Annex 2 Designated EHV charges'!$D:$P,11,FALSE)),"")</f>
        <v/>
      </c>
      <c r="G225" s="194" t="str">
        <f>IFERROR(IF(VLOOKUP($A225,'Annex 2 Designated EHV charges'!$D:$P,12,FALSE)=0,"",VLOOKUP($A225,'Annex 2 Designated EHV charges'!$D:$P,12,FALSE)),"")</f>
        <v/>
      </c>
      <c r="H225" s="194" t="str">
        <f>IFERROR(IF(VLOOKUP($A225,'Annex 2 Designated EHV charges'!$D:$P,13,FALSE)=0,"",VLOOKUP($A225,'Annex 2 Designated EHV charges'!$D:$P,13,FALSE)),"")</f>
        <v/>
      </c>
    </row>
    <row r="226" spans="1:8" x14ac:dyDescent="0.2">
      <c r="A226" s="189" t="str" cm="1">
        <f t="array" ref="A226">IFERROR(INDEX('Annex 2 Designated EHV charges'!$D$10:$D$200, MATCH(0, IF(ISBLANK('Annex 2 Designated EHV charges'!$D$10:$D$200),1, COUNTIF(A$4:$A225, 'Annex 2 Designated EHV charges'!$D$10:$D$200)), 0)),"")</f>
        <v/>
      </c>
      <c r="B226" s="190" t="str">
        <f>IF($A226="","",VLOOKUP($A226,'Annex 2 Designated EHV charges'!$D:$O,2,0))</f>
        <v/>
      </c>
      <c r="C226" s="189" t="str">
        <f>IF($A226="","",VLOOKUP($A226,'Annex 2 Designated EHV charges'!$D:$O,3,0))</f>
        <v/>
      </c>
      <c r="D226" s="190" t="str">
        <f>IF($A226="","",VLOOKUP($A226,'Annex 2 Designated EHV charges'!$D:$O,4,0))</f>
        <v/>
      </c>
      <c r="E226" s="191" t="str">
        <f>IFERROR(IF(VLOOKUP($A226,'Annex 2 Designated EHV charges'!$D:$P,10,FALSE)=0,"",VLOOKUP($A226,'Annex 2 Designated EHV charges'!$D:$P,10,FALSE)),"")</f>
        <v/>
      </c>
      <c r="F226" s="194" t="str">
        <f>IFERROR(IF(VLOOKUP($A226,'Annex 2 Designated EHV charges'!$D:$P,11,FALSE)=0,"",VLOOKUP($A226,'Annex 2 Designated EHV charges'!$D:$P,11,FALSE)),"")</f>
        <v/>
      </c>
      <c r="G226" s="194" t="str">
        <f>IFERROR(IF(VLOOKUP($A226,'Annex 2 Designated EHV charges'!$D:$P,12,FALSE)=0,"",VLOOKUP($A226,'Annex 2 Designated EHV charges'!$D:$P,12,FALSE)),"")</f>
        <v/>
      </c>
      <c r="H226" s="194" t="str">
        <f>IFERROR(IF(VLOOKUP($A226,'Annex 2 Designated EHV charges'!$D:$P,13,FALSE)=0,"",VLOOKUP($A226,'Annex 2 Designated EHV charges'!$D:$P,13,FALSE)),"")</f>
        <v/>
      </c>
    </row>
    <row r="227" spans="1:8" x14ac:dyDescent="0.2">
      <c r="A227" s="189" t="str" cm="1">
        <f t="array" ref="A227">IFERROR(INDEX('Annex 2 Designated EHV charges'!$D$10:$D$200, MATCH(0, IF(ISBLANK('Annex 2 Designated EHV charges'!$D$10:$D$200),1, COUNTIF(A$4:$A226, 'Annex 2 Designated EHV charges'!$D$10:$D$200)), 0)),"")</f>
        <v/>
      </c>
      <c r="B227" s="190" t="str">
        <f>IF($A227="","",VLOOKUP($A227,'Annex 2 Designated EHV charges'!$D:$O,2,0))</f>
        <v/>
      </c>
      <c r="C227" s="189" t="str">
        <f>IF($A227="","",VLOOKUP($A227,'Annex 2 Designated EHV charges'!$D:$O,3,0))</f>
        <v/>
      </c>
      <c r="D227" s="190" t="str">
        <f>IF($A227="","",VLOOKUP($A227,'Annex 2 Designated EHV charges'!$D:$O,4,0))</f>
        <v/>
      </c>
      <c r="E227" s="191" t="str">
        <f>IFERROR(IF(VLOOKUP($A227,'Annex 2 Designated EHV charges'!$D:$P,10,FALSE)=0,"",VLOOKUP($A227,'Annex 2 Designated EHV charges'!$D:$P,10,FALSE)),"")</f>
        <v/>
      </c>
      <c r="F227" s="194" t="str">
        <f>IFERROR(IF(VLOOKUP($A227,'Annex 2 Designated EHV charges'!$D:$P,11,FALSE)=0,"",VLOOKUP($A227,'Annex 2 Designated EHV charges'!$D:$P,11,FALSE)),"")</f>
        <v/>
      </c>
      <c r="G227" s="194" t="str">
        <f>IFERROR(IF(VLOOKUP($A227,'Annex 2 Designated EHV charges'!$D:$P,12,FALSE)=0,"",VLOOKUP($A227,'Annex 2 Designated EHV charges'!$D:$P,12,FALSE)),"")</f>
        <v/>
      </c>
      <c r="H227" s="194" t="str">
        <f>IFERROR(IF(VLOOKUP($A227,'Annex 2 Designated EHV charges'!$D:$P,13,FALSE)=0,"",VLOOKUP($A227,'Annex 2 Designated EHV charges'!$D:$P,13,FALSE)),"")</f>
        <v/>
      </c>
    </row>
    <row r="228" spans="1:8" x14ac:dyDescent="0.2">
      <c r="A228" s="189" t="str" cm="1">
        <f t="array" ref="A228">IFERROR(INDEX('Annex 2 Designated EHV charges'!$D$10:$D$200, MATCH(0, IF(ISBLANK('Annex 2 Designated EHV charges'!$D$10:$D$200),1, COUNTIF(A$4:$A227, 'Annex 2 Designated EHV charges'!$D$10:$D$200)), 0)),"")</f>
        <v/>
      </c>
      <c r="B228" s="190" t="str">
        <f>IF($A228="","",VLOOKUP($A228,'Annex 2 Designated EHV charges'!$D:$O,2,0))</f>
        <v/>
      </c>
      <c r="C228" s="189" t="str">
        <f>IF($A228="","",VLOOKUP($A228,'Annex 2 Designated EHV charges'!$D:$O,3,0))</f>
        <v/>
      </c>
      <c r="D228" s="190" t="str">
        <f>IF($A228="","",VLOOKUP($A228,'Annex 2 Designated EHV charges'!$D:$O,4,0))</f>
        <v/>
      </c>
      <c r="E228" s="191" t="str">
        <f>IFERROR(IF(VLOOKUP($A228,'Annex 2 Designated EHV charges'!$D:$P,10,FALSE)=0,"",VLOOKUP($A228,'Annex 2 Designated EHV charges'!$D:$P,10,FALSE)),"")</f>
        <v/>
      </c>
      <c r="F228" s="194" t="str">
        <f>IFERROR(IF(VLOOKUP($A228,'Annex 2 Designated EHV charges'!$D:$P,11,FALSE)=0,"",VLOOKUP($A228,'Annex 2 Designated EHV charges'!$D:$P,11,FALSE)),"")</f>
        <v/>
      </c>
      <c r="G228" s="194" t="str">
        <f>IFERROR(IF(VLOOKUP($A228,'Annex 2 Designated EHV charges'!$D:$P,12,FALSE)=0,"",VLOOKUP($A228,'Annex 2 Designated EHV charges'!$D:$P,12,FALSE)),"")</f>
        <v/>
      </c>
      <c r="H228" s="194" t="str">
        <f>IFERROR(IF(VLOOKUP($A228,'Annex 2 Designated EHV charges'!$D:$P,13,FALSE)=0,"",VLOOKUP($A228,'Annex 2 Designated EHV charges'!$D:$P,13,FALSE)),"")</f>
        <v/>
      </c>
    </row>
    <row r="229" spans="1:8" x14ac:dyDescent="0.2">
      <c r="A229" s="189" t="str" cm="1">
        <f t="array" ref="A229">IFERROR(INDEX('Annex 2 Designated EHV charges'!$D$10:$D$200, MATCH(0, IF(ISBLANK('Annex 2 Designated EHV charges'!$D$10:$D$200),1, COUNTIF(A$4:$A228, 'Annex 2 Designated EHV charges'!$D$10:$D$200)), 0)),"")</f>
        <v/>
      </c>
      <c r="B229" s="190" t="str">
        <f>IF($A229="","",VLOOKUP($A229,'Annex 2 Designated EHV charges'!$D:$O,2,0))</f>
        <v/>
      </c>
      <c r="C229" s="189" t="str">
        <f>IF($A229="","",VLOOKUP($A229,'Annex 2 Designated EHV charges'!$D:$O,3,0))</f>
        <v/>
      </c>
      <c r="D229" s="190" t="str">
        <f>IF($A229="","",VLOOKUP($A229,'Annex 2 Designated EHV charges'!$D:$O,4,0))</f>
        <v/>
      </c>
      <c r="E229" s="191" t="str">
        <f>IFERROR(IF(VLOOKUP($A229,'Annex 2 Designated EHV charges'!$D:$P,10,FALSE)=0,"",VLOOKUP($A229,'Annex 2 Designated EHV charges'!$D:$P,10,FALSE)),"")</f>
        <v/>
      </c>
      <c r="F229" s="194" t="str">
        <f>IFERROR(IF(VLOOKUP($A229,'Annex 2 Designated EHV charges'!$D:$P,11,FALSE)=0,"",VLOOKUP($A229,'Annex 2 Designated EHV charges'!$D:$P,11,FALSE)),"")</f>
        <v/>
      </c>
      <c r="G229" s="194" t="str">
        <f>IFERROR(IF(VLOOKUP($A229,'Annex 2 Designated EHV charges'!$D:$P,12,FALSE)=0,"",VLOOKUP($A229,'Annex 2 Designated EHV charges'!$D:$P,12,FALSE)),"")</f>
        <v/>
      </c>
      <c r="H229" s="194" t="str">
        <f>IFERROR(IF(VLOOKUP($A229,'Annex 2 Designated EHV charges'!$D:$P,13,FALSE)=0,"",VLOOKUP($A229,'Annex 2 Designated EHV charges'!$D:$P,13,FALSE)),"")</f>
        <v/>
      </c>
    </row>
    <row r="230" spans="1:8" x14ac:dyDescent="0.2">
      <c r="A230" s="189" t="str" cm="1">
        <f t="array" ref="A230">IFERROR(INDEX('Annex 2 Designated EHV charges'!$D$10:$D$200, MATCH(0, IF(ISBLANK('Annex 2 Designated EHV charges'!$D$10:$D$200),1, COUNTIF(A$4:$A229, 'Annex 2 Designated EHV charges'!$D$10:$D$200)), 0)),"")</f>
        <v/>
      </c>
      <c r="B230" s="190" t="str">
        <f>IF($A230="","",VLOOKUP($A230,'Annex 2 Designated EHV charges'!$D:$O,2,0))</f>
        <v/>
      </c>
      <c r="C230" s="189" t="str">
        <f>IF($A230="","",VLOOKUP($A230,'Annex 2 Designated EHV charges'!$D:$O,3,0))</f>
        <v/>
      </c>
      <c r="D230" s="190" t="str">
        <f>IF($A230="","",VLOOKUP($A230,'Annex 2 Designated EHV charges'!$D:$O,4,0))</f>
        <v/>
      </c>
      <c r="E230" s="191" t="str">
        <f>IFERROR(IF(VLOOKUP($A230,'Annex 2 Designated EHV charges'!$D:$P,10,FALSE)=0,"",VLOOKUP($A230,'Annex 2 Designated EHV charges'!$D:$P,10,FALSE)),"")</f>
        <v/>
      </c>
      <c r="F230" s="194" t="str">
        <f>IFERROR(IF(VLOOKUP($A230,'Annex 2 Designated EHV charges'!$D:$P,11,FALSE)=0,"",VLOOKUP($A230,'Annex 2 Designated EHV charges'!$D:$P,11,FALSE)),"")</f>
        <v/>
      </c>
      <c r="G230" s="194" t="str">
        <f>IFERROR(IF(VLOOKUP($A230,'Annex 2 Designated EHV charges'!$D:$P,12,FALSE)=0,"",VLOOKUP($A230,'Annex 2 Designated EHV charges'!$D:$P,12,FALSE)),"")</f>
        <v/>
      </c>
      <c r="H230" s="194" t="str">
        <f>IFERROR(IF(VLOOKUP($A230,'Annex 2 Designated EHV charges'!$D:$P,13,FALSE)=0,"",VLOOKUP($A230,'Annex 2 Designated EHV charges'!$D:$P,13,FALSE)),"")</f>
        <v/>
      </c>
    </row>
    <row r="231" spans="1:8" x14ac:dyDescent="0.2">
      <c r="A231" s="189" t="str" cm="1">
        <f t="array" ref="A231">IFERROR(INDEX('Annex 2 Designated EHV charges'!$D$10:$D$200, MATCH(0, IF(ISBLANK('Annex 2 Designated EHV charges'!$D$10:$D$200),1, COUNTIF(A$4:$A230, 'Annex 2 Designated EHV charges'!$D$10:$D$200)), 0)),"")</f>
        <v/>
      </c>
      <c r="B231" s="190" t="str">
        <f>IF($A231="","",VLOOKUP($A231,'Annex 2 Designated EHV charges'!$D:$O,2,0))</f>
        <v/>
      </c>
      <c r="C231" s="189" t="str">
        <f>IF($A231="","",VLOOKUP($A231,'Annex 2 Designated EHV charges'!$D:$O,3,0))</f>
        <v/>
      </c>
      <c r="D231" s="190" t="str">
        <f>IF($A231="","",VLOOKUP($A231,'Annex 2 Designated EHV charges'!$D:$O,4,0))</f>
        <v/>
      </c>
      <c r="E231" s="191" t="str">
        <f>IFERROR(IF(VLOOKUP($A231,'Annex 2 Designated EHV charges'!$D:$P,10,FALSE)=0,"",VLOOKUP($A231,'Annex 2 Designated EHV charges'!$D:$P,10,FALSE)),"")</f>
        <v/>
      </c>
      <c r="F231" s="194" t="str">
        <f>IFERROR(IF(VLOOKUP($A231,'Annex 2 Designated EHV charges'!$D:$P,11,FALSE)=0,"",VLOOKUP($A231,'Annex 2 Designated EHV charges'!$D:$P,11,FALSE)),"")</f>
        <v/>
      </c>
      <c r="G231" s="194" t="str">
        <f>IFERROR(IF(VLOOKUP($A231,'Annex 2 Designated EHV charges'!$D:$P,12,FALSE)=0,"",VLOOKUP($A231,'Annex 2 Designated EHV charges'!$D:$P,12,FALSE)),"")</f>
        <v/>
      </c>
      <c r="H231" s="194" t="str">
        <f>IFERROR(IF(VLOOKUP($A231,'Annex 2 Designated EHV charges'!$D:$P,13,FALSE)=0,"",VLOOKUP($A231,'Annex 2 Designated EHV charges'!$D:$P,13,FALSE)),"")</f>
        <v/>
      </c>
    </row>
    <row r="232" spans="1:8" x14ac:dyDescent="0.2">
      <c r="A232" s="189" t="str" cm="1">
        <f t="array" ref="A232">IFERROR(INDEX('Annex 2 Designated EHV charges'!$D$10:$D$200, MATCH(0, IF(ISBLANK('Annex 2 Designated EHV charges'!$D$10:$D$200),1, COUNTIF(A$4:$A231, 'Annex 2 Designated EHV charges'!$D$10:$D$200)), 0)),"")</f>
        <v/>
      </c>
      <c r="B232" s="190" t="str">
        <f>IF($A232="","",VLOOKUP($A232,'Annex 2 Designated EHV charges'!$D:$O,2,0))</f>
        <v/>
      </c>
      <c r="C232" s="189" t="str">
        <f>IF($A232="","",VLOOKUP($A232,'Annex 2 Designated EHV charges'!$D:$O,3,0))</f>
        <v/>
      </c>
      <c r="D232" s="190" t="str">
        <f>IF($A232="","",VLOOKUP($A232,'Annex 2 Designated EHV charges'!$D:$O,4,0))</f>
        <v/>
      </c>
      <c r="E232" s="191" t="str">
        <f>IFERROR(IF(VLOOKUP($A232,'Annex 2 Designated EHV charges'!$D:$P,10,FALSE)=0,"",VLOOKUP($A232,'Annex 2 Designated EHV charges'!$D:$P,10,FALSE)),"")</f>
        <v/>
      </c>
      <c r="F232" s="194" t="str">
        <f>IFERROR(IF(VLOOKUP($A232,'Annex 2 Designated EHV charges'!$D:$P,11,FALSE)=0,"",VLOOKUP($A232,'Annex 2 Designated EHV charges'!$D:$P,11,FALSE)),"")</f>
        <v/>
      </c>
      <c r="G232" s="194" t="str">
        <f>IFERROR(IF(VLOOKUP($A232,'Annex 2 Designated EHV charges'!$D:$P,12,FALSE)=0,"",VLOOKUP($A232,'Annex 2 Designated EHV charges'!$D:$P,12,FALSE)),"")</f>
        <v/>
      </c>
      <c r="H232" s="194" t="str">
        <f>IFERROR(IF(VLOOKUP($A232,'Annex 2 Designated EHV charges'!$D:$P,13,FALSE)=0,"",VLOOKUP($A232,'Annex 2 Designated EHV charges'!$D:$P,13,FALSE)),"")</f>
        <v/>
      </c>
    </row>
    <row r="233" spans="1:8" x14ac:dyDescent="0.2">
      <c r="A233" s="189" t="str" cm="1">
        <f t="array" ref="A233">IFERROR(INDEX('Annex 2 Designated EHV charges'!$D$10:$D$200, MATCH(0, IF(ISBLANK('Annex 2 Designated EHV charges'!$D$10:$D$200),1, COUNTIF(A$4:$A232, 'Annex 2 Designated EHV charges'!$D$10:$D$200)), 0)),"")</f>
        <v/>
      </c>
      <c r="B233" s="190" t="str">
        <f>IF($A233="","",VLOOKUP($A233,'Annex 2 Designated EHV charges'!$D:$O,2,0))</f>
        <v/>
      </c>
      <c r="C233" s="189" t="str">
        <f>IF($A233="","",VLOOKUP($A233,'Annex 2 Designated EHV charges'!$D:$O,3,0))</f>
        <v/>
      </c>
      <c r="D233" s="190" t="str">
        <f>IF($A233="","",VLOOKUP($A233,'Annex 2 Designated EHV charges'!$D:$O,4,0))</f>
        <v/>
      </c>
      <c r="E233" s="191" t="str">
        <f>IFERROR(IF(VLOOKUP($A233,'Annex 2 Designated EHV charges'!$D:$P,10,FALSE)=0,"",VLOOKUP($A233,'Annex 2 Designated EHV charges'!$D:$P,10,FALSE)),"")</f>
        <v/>
      </c>
      <c r="F233" s="194" t="str">
        <f>IFERROR(IF(VLOOKUP($A233,'Annex 2 Designated EHV charges'!$D:$P,11,FALSE)=0,"",VLOOKUP($A233,'Annex 2 Designated EHV charges'!$D:$P,11,FALSE)),"")</f>
        <v/>
      </c>
      <c r="G233" s="194" t="str">
        <f>IFERROR(IF(VLOOKUP($A233,'Annex 2 Designated EHV charges'!$D:$P,12,FALSE)=0,"",VLOOKUP($A233,'Annex 2 Designated EHV charges'!$D:$P,12,FALSE)),"")</f>
        <v/>
      </c>
      <c r="H233" s="194" t="str">
        <f>IFERROR(IF(VLOOKUP($A233,'Annex 2 Designated EHV charges'!$D:$P,13,FALSE)=0,"",VLOOKUP($A233,'Annex 2 Designated EHV charges'!$D:$P,13,FALSE)),"")</f>
        <v/>
      </c>
    </row>
    <row r="234" spans="1:8" x14ac:dyDescent="0.2">
      <c r="A234" s="189" t="str" cm="1">
        <f t="array" ref="A234">IFERROR(INDEX('Annex 2 Designated EHV charges'!$D$10:$D$200, MATCH(0, IF(ISBLANK('Annex 2 Designated EHV charges'!$D$10:$D$200),1, COUNTIF(A$4:$A233, 'Annex 2 Designated EHV charges'!$D$10:$D$200)), 0)),"")</f>
        <v/>
      </c>
      <c r="B234" s="190" t="str">
        <f>IF($A234="","",VLOOKUP($A234,'Annex 2 Designated EHV charges'!$D:$O,2,0))</f>
        <v/>
      </c>
      <c r="C234" s="189" t="str">
        <f>IF($A234="","",VLOOKUP($A234,'Annex 2 Designated EHV charges'!$D:$O,3,0))</f>
        <v/>
      </c>
      <c r="D234" s="190" t="str">
        <f>IF($A234="","",VLOOKUP($A234,'Annex 2 Designated EHV charges'!$D:$O,4,0))</f>
        <v/>
      </c>
      <c r="E234" s="191" t="str">
        <f>IFERROR(IF(VLOOKUP($A234,'Annex 2 Designated EHV charges'!$D:$P,10,FALSE)=0,"",VLOOKUP($A234,'Annex 2 Designated EHV charges'!$D:$P,10,FALSE)),"")</f>
        <v/>
      </c>
      <c r="F234" s="194" t="str">
        <f>IFERROR(IF(VLOOKUP($A234,'Annex 2 Designated EHV charges'!$D:$P,11,FALSE)=0,"",VLOOKUP($A234,'Annex 2 Designated EHV charges'!$D:$P,11,FALSE)),"")</f>
        <v/>
      </c>
      <c r="G234" s="194" t="str">
        <f>IFERROR(IF(VLOOKUP($A234,'Annex 2 Designated EHV charges'!$D:$P,12,FALSE)=0,"",VLOOKUP($A234,'Annex 2 Designated EHV charges'!$D:$P,12,FALSE)),"")</f>
        <v/>
      </c>
      <c r="H234" s="194" t="str">
        <f>IFERROR(IF(VLOOKUP($A234,'Annex 2 Designated EHV charges'!$D:$P,13,FALSE)=0,"",VLOOKUP($A234,'Annex 2 Designated EHV charges'!$D:$P,13,FALSE)),"")</f>
        <v/>
      </c>
    </row>
    <row r="235" spans="1:8" x14ac:dyDescent="0.2">
      <c r="A235" s="189" t="str" cm="1">
        <f t="array" ref="A235">IFERROR(INDEX('Annex 2 Designated EHV charges'!$D$10:$D$200, MATCH(0, IF(ISBLANK('Annex 2 Designated EHV charges'!$D$10:$D$200),1, COUNTIF(A$4:$A234, 'Annex 2 Designated EHV charges'!$D$10:$D$200)), 0)),"")</f>
        <v/>
      </c>
      <c r="B235" s="190" t="str">
        <f>IF($A235="","",VLOOKUP($A235,'Annex 2 Designated EHV charges'!$D:$O,2,0))</f>
        <v/>
      </c>
      <c r="C235" s="189" t="str">
        <f>IF($A235="","",VLOOKUP($A235,'Annex 2 Designated EHV charges'!$D:$O,3,0))</f>
        <v/>
      </c>
      <c r="D235" s="190" t="str">
        <f>IF($A235="","",VLOOKUP($A235,'Annex 2 Designated EHV charges'!$D:$O,4,0))</f>
        <v/>
      </c>
      <c r="E235" s="191" t="str">
        <f>IFERROR(IF(VLOOKUP($A235,'Annex 2 Designated EHV charges'!$D:$P,10,FALSE)=0,"",VLOOKUP($A235,'Annex 2 Designated EHV charges'!$D:$P,10,FALSE)),"")</f>
        <v/>
      </c>
      <c r="F235" s="194" t="str">
        <f>IFERROR(IF(VLOOKUP($A235,'Annex 2 Designated EHV charges'!$D:$P,11,FALSE)=0,"",VLOOKUP($A235,'Annex 2 Designated EHV charges'!$D:$P,11,FALSE)),"")</f>
        <v/>
      </c>
      <c r="G235" s="194" t="str">
        <f>IFERROR(IF(VLOOKUP($A235,'Annex 2 Designated EHV charges'!$D:$P,12,FALSE)=0,"",VLOOKUP($A235,'Annex 2 Designated EHV charges'!$D:$P,12,FALSE)),"")</f>
        <v/>
      </c>
      <c r="H235" s="194" t="str">
        <f>IFERROR(IF(VLOOKUP($A235,'Annex 2 Designated EHV charges'!$D:$P,13,FALSE)=0,"",VLOOKUP($A235,'Annex 2 Designated EHV charges'!$D:$P,13,FALSE)),"")</f>
        <v/>
      </c>
    </row>
    <row r="236" spans="1:8" x14ac:dyDescent="0.2">
      <c r="A236" s="189" t="str" cm="1">
        <f t="array" ref="A236">IFERROR(INDEX('Annex 2 Designated EHV charges'!$D$10:$D$200, MATCH(0, IF(ISBLANK('Annex 2 Designated EHV charges'!$D$10:$D$200),1, COUNTIF(A$4:$A235, 'Annex 2 Designated EHV charges'!$D$10:$D$200)), 0)),"")</f>
        <v/>
      </c>
      <c r="B236" s="190" t="str">
        <f>IF($A236="","",VLOOKUP($A236,'Annex 2 Designated EHV charges'!$D:$O,2,0))</f>
        <v/>
      </c>
      <c r="C236" s="189" t="str">
        <f>IF($A236="","",VLOOKUP($A236,'Annex 2 Designated EHV charges'!$D:$O,3,0))</f>
        <v/>
      </c>
      <c r="D236" s="190" t="str">
        <f>IF($A236="","",VLOOKUP($A236,'Annex 2 Designated EHV charges'!$D:$O,4,0))</f>
        <v/>
      </c>
      <c r="E236" s="191" t="str">
        <f>IFERROR(IF(VLOOKUP($A236,'Annex 2 Designated EHV charges'!$D:$P,10,FALSE)=0,"",VLOOKUP($A236,'Annex 2 Designated EHV charges'!$D:$P,10,FALSE)),"")</f>
        <v/>
      </c>
      <c r="F236" s="194" t="str">
        <f>IFERROR(IF(VLOOKUP($A236,'Annex 2 Designated EHV charges'!$D:$P,11,FALSE)=0,"",VLOOKUP($A236,'Annex 2 Designated EHV charges'!$D:$P,11,FALSE)),"")</f>
        <v/>
      </c>
      <c r="G236" s="194" t="str">
        <f>IFERROR(IF(VLOOKUP($A236,'Annex 2 Designated EHV charges'!$D:$P,12,FALSE)=0,"",VLOOKUP($A236,'Annex 2 Designated EHV charges'!$D:$P,12,FALSE)),"")</f>
        <v/>
      </c>
      <c r="H236" s="194" t="str">
        <f>IFERROR(IF(VLOOKUP($A236,'Annex 2 Designated EHV charges'!$D:$P,13,FALSE)=0,"",VLOOKUP($A236,'Annex 2 Designated EHV charges'!$D:$P,13,FALSE)),"")</f>
        <v/>
      </c>
    </row>
    <row r="237" spans="1:8" x14ac:dyDescent="0.2">
      <c r="A237" s="189" t="str" cm="1">
        <f t="array" ref="A237">IFERROR(INDEX('Annex 2 Designated EHV charges'!$D$10:$D$200, MATCH(0, IF(ISBLANK('Annex 2 Designated EHV charges'!$D$10:$D$200),1, COUNTIF(A$4:$A236, 'Annex 2 Designated EHV charges'!$D$10:$D$200)), 0)),"")</f>
        <v/>
      </c>
      <c r="B237" s="190" t="str">
        <f>IF($A237="","",VLOOKUP($A237,'Annex 2 Designated EHV charges'!$D:$O,2,0))</f>
        <v/>
      </c>
      <c r="C237" s="189" t="str">
        <f>IF($A237="","",VLOOKUP($A237,'Annex 2 Designated EHV charges'!$D:$O,3,0))</f>
        <v/>
      </c>
      <c r="D237" s="190" t="str">
        <f>IF($A237="","",VLOOKUP($A237,'Annex 2 Designated EHV charges'!$D:$O,4,0))</f>
        <v/>
      </c>
      <c r="E237" s="191" t="str">
        <f>IFERROR(IF(VLOOKUP($A237,'Annex 2 Designated EHV charges'!$D:$P,10,FALSE)=0,"",VLOOKUP($A237,'Annex 2 Designated EHV charges'!$D:$P,10,FALSE)),"")</f>
        <v/>
      </c>
      <c r="F237" s="194" t="str">
        <f>IFERROR(IF(VLOOKUP($A237,'Annex 2 Designated EHV charges'!$D:$P,11,FALSE)=0,"",VLOOKUP($A237,'Annex 2 Designated EHV charges'!$D:$P,11,FALSE)),"")</f>
        <v/>
      </c>
      <c r="G237" s="194" t="str">
        <f>IFERROR(IF(VLOOKUP($A237,'Annex 2 Designated EHV charges'!$D:$P,12,FALSE)=0,"",VLOOKUP($A237,'Annex 2 Designated EHV charges'!$D:$P,12,FALSE)),"")</f>
        <v/>
      </c>
      <c r="H237" s="194" t="str">
        <f>IFERROR(IF(VLOOKUP($A237,'Annex 2 Designated EHV charges'!$D:$P,13,FALSE)=0,"",VLOOKUP($A237,'Annex 2 Designated EHV charges'!$D:$P,13,FALSE)),"")</f>
        <v/>
      </c>
    </row>
    <row r="238" spans="1:8" x14ac:dyDescent="0.2">
      <c r="A238" s="189" t="str" cm="1">
        <f t="array" ref="A238">IFERROR(INDEX('Annex 2 Designated EHV charges'!$D$10:$D$200, MATCH(0, IF(ISBLANK('Annex 2 Designated EHV charges'!$D$10:$D$200),1, COUNTIF(A$4:$A237, 'Annex 2 Designated EHV charges'!$D$10:$D$200)), 0)),"")</f>
        <v/>
      </c>
      <c r="B238" s="190" t="str">
        <f>IF($A238="","",VLOOKUP($A238,'Annex 2 Designated EHV charges'!$D:$O,2,0))</f>
        <v/>
      </c>
      <c r="C238" s="189" t="str">
        <f>IF($A238="","",VLOOKUP($A238,'Annex 2 Designated EHV charges'!$D:$O,3,0))</f>
        <v/>
      </c>
      <c r="D238" s="190" t="str">
        <f>IF($A238="","",VLOOKUP($A238,'Annex 2 Designated EHV charges'!$D:$O,4,0))</f>
        <v/>
      </c>
      <c r="E238" s="191" t="str">
        <f>IFERROR(IF(VLOOKUP($A238,'Annex 2 Designated EHV charges'!$D:$P,10,FALSE)=0,"",VLOOKUP($A238,'Annex 2 Designated EHV charges'!$D:$P,10,FALSE)),"")</f>
        <v/>
      </c>
      <c r="F238" s="194" t="str">
        <f>IFERROR(IF(VLOOKUP($A238,'Annex 2 Designated EHV charges'!$D:$P,11,FALSE)=0,"",VLOOKUP($A238,'Annex 2 Designated EHV charges'!$D:$P,11,FALSE)),"")</f>
        <v/>
      </c>
      <c r="G238" s="194" t="str">
        <f>IFERROR(IF(VLOOKUP($A238,'Annex 2 Designated EHV charges'!$D:$P,12,FALSE)=0,"",VLOOKUP($A238,'Annex 2 Designated EHV charges'!$D:$P,12,FALSE)),"")</f>
        <v/>
      </c>
      <c r="H238" s="194" t="str">
        <f>IFERROR(IF(VLOOKUP($A238,'Annex 2 Designated EHV charges'!$D:$P,13,FALSE)=0,"",VLOOKUP($A238,'Annex 2 Designated EHV charges'!$D:$P,13,FALSE)),"")</f>
        <v/>
      </c>
    </row>
    <row r="239" spans="1:8" x14ac:dyDescent="0.2">
      <c r="A239" s="189" t="str" cm="1">
        <f t="array" ref="A239">IFERROR(INDEX('Annex 2 Designated EHV charges'!$D$10:$D$200, MATCH(0, IF(ISBLANK('Annex 2 Designated EHV charges'!$D$10:$D$200),1, COUNTIF(A$4:$A238, 'Annex 2 Designated EHV charges'!$D$10:$D$200)), 0)),"")</f>
        <v/>
      </c>
      <c r="B239" s="190" t="str">
        <f>IF($A239="","",VLOOKUP($A239,'Annex 2 Designated EHV charges'!$D:$O,2,0))</f>
        <v/>
      </c>
      <c r="C239" s="189" t="str">
        <f>IF($A239="","",VLOOKUP($A239,'Annex 2 Designated EHV charges'!$D:$O,3,0))</f>
        <v/>
      </c>
      <c r="D239" s="190" t="str">
        <f>IF($A239="","",VLOOKUP($A239,'Annex 2 Designated EHV charges'!$D:$O,4,0))</f>
        <v/>
      </c>
      <c r="E239" s="191" t="str">
        <f>IFERROR(IF(VLOOKUP($A239,'Annex 2 Designated EHV charges'!$D:$P,10,FALSE)=0,"",VLOOKUP($A239,'Annex 2 Designated EHV charges'!$D:$P,10,FALSE)),"")</f>
        <v/>
      </c>
      <c r="F239" s="194" t="str">
        <f>IFERROR(IF(VLOOKUP($A239,'Annex 2 Designated EHV charges'!$D:$P,11,FALSE)=0,"",VLOOKUP($A239,'Annex 2 Designated EHV charges'!$D:$P,11,FALSE)),"")</f>
        <v/>
      </c>
      <c r="G239" s="194" t="str">
        <f>IFERROR(IF(VLOOKUP($A239,'Annex 2 Designated EHV charges'!$D:$P,12,FALSE)=0,"",VLOOKUP($A239,'Annex 2 Designated EHV charges'!$D:$P,12,FALSE)),"")</f>
        <v/>
      </c>
      <c r="H239" s="194" t="str">
        <f>IFERROR(IF(VLOOKUP($A239,'Annex 2 Designated EHV charges'!$D:$P,13,FALSE)=0,"",VLOOKUP($A239,'Annex 2 Designated EHV charges'!$D:$P,13,FALSE)),"")</f>
        <v/>
      </c>
    </row>
    <row r="240" spans="1:8" x14ac:dyDescent="0.2">
      <c r="A240" s="189" t="str" cm="1">
        <f t="array" ref="A240">IFERROR(INDEX('Annex 2 Designated EHV charges'!$D$10:$D$200, MATCH(0, IF(ISBLANK('Annex 2 Designated EHV charges'!$D$10:$D$200),1, COUNTIF(A$4:$A239, 'Annex 2 Designated EHV charges'!$D$10:$D$200)), 0)),"")</f>
        <v/>
      </c>
      <c r="B240" s="190" t="str">
        <f>IF($A240="","",VLOOKUP($A240,'Annex 2 Designated EHV charges'!$D:$O,2,0))</f>
        <v/>
      </c>
      <c r="C240" s="189" t="str">
        <f>IF($A240="","",VLOOKUP($A240,'Annex 2 Designated EHV charges'!$D:$O,3,0))</f>
        <v/>
      </c>
      <c r="D240" s="190" t="str">
        <f>IF($A240="","",VLOOKUP($A240,'Annex 2 Designated EHV charges'!$D:$O,4,0))</f>
        <v/>
      </c>
      <c r="E240" s="191" t="str">
        <f>IFERROR(IF(VLOOKUP($A240,'Annex 2 Designated EHV charges'!$D:$P,10,FALSE)=0,"",VLOOKUP($A240,'Annex 2 Designated EHV charges'!$D:$P,10,FALSE)),"")</f>
        <v/>
      </c>
      <c r="F240" s="194" t="str">
        <f>IFERROR(IF(VLOOKUP($A240,'Annex 2 Designated EHV charges'!$D:$P,11,FALSE)=0,"",VLOOKUP($A240,'Annex 2 Designated EHV charges'!$D:$P,11,FALSE)),"")</f>
        <v/>
      </c>
      <c r="G240" s="194" t="str">
        <f>IFERROR(IF(VLOOKUP($A240,'Annex 2 Designated EHV charges'!$D:$P,12,FALSE)=0,"",VLOOKUP($A240,'Annex 2 Designated EHV charges'!$D:$P,12,FALSE)),"")</f>
        <v/>
      </c>
      <c r="H240" s="194" t="str">
        <f>IFERROR(IF(VLOOKUP($A240,'Annex 2 Designated EHV charges'!$D:$P,13,FALSE)=0,"",VLOOKUP($A240,'Annex 2 Designated EHV charges'!$D:$P,13,FALSE)),"")</f>
        <v/>
      </c>
    </row>
    <row r="241" spans="1:8" x14ac:dyDescent="0.2">
      <c r="A241" s="189" t="str" cm="1">
        <f t="array" ref="A241">IFERROR(INDEX('Annex 2 Designated EHV charges'!$D$10:$D$200, MATCH(0, IF(ISBLANK('Annex 2 Designated EHV charges'!$D$10:$D$200),1, COUNTIF(A$4:$A240, 'Annex 2 Designated EHV charges'!$D$10:$D$200)), 0)),"")</f>
        <v/>
      </c>
      <c r="B241" s="190" t="str">
        <f>IF($A241="","",VLOOKUP($A241,'Annex 2 Designated EHV charges'!$D:$O,2,0))</f>
        <v/>
      </c>
      <c r="C241" s="189" t="str">
        <f>IF($A241="","",VLOOKUP($A241,'Annex 2 Designated EHV charges'!$D:$O,3,0))</f>
        <v/>
      </c>
      <c r="D241" s="190" t="str">
        <f>IF($A241="","",VLOOKUP($A241,'Annex 2 Designated EHV charges'!$D:$O,4,0))</f>
        <v/>
      </c>
      <c r="E241" s="191" t="str">
        <f>IFERROR(IF(VLOOKUP($A241,'Annex 2 Designated EHV charges'!$D:$P,10,FALSE)=0,"",VLOOKUP($A241,'Annex 2 Designated EHV charges'!$D:$P,10,FALSE)),"")</f>
        <v/>
      </c>
      <c r="F241" s="194" t="str">
        <f>IFERROR(IF(VLOOKUP($A241,'Annex 2 Designated EHV charges'!$D:$P,11,FALSE)=0,"",VLOOKUP($A241,'Annex 2 Designated EHV charges'!$D:$P,11,FALSE)),"")</f>
        <v/>
      </c>
      <c r="G241" s="194" t="str">
        <f>IFERROR(IF(VLOOKUP($A241,'Annex 2 Designated EHV charges'!$D:$P,12,FALSE)=0,"",VLOOKUP($A241,'Annex 2 Designated EHV charges'!$D:$P,12,FALSE)),"")</f>
        <v/>
      </c>
      <c r="H241" s="194" t="str">
        <f>IFERROR(IF(VLOOKUP($A241,'Annex 2 Designated EHV charges'!$D:$P,13,FALSE)=0,"",VLOOKUP($A241,'Annex 2 Designated EHV charges'!$D:$P,13,FALSE)),"")</f>
        <v/>
      </c>
    </row>
    <row r="242" spans="1:8" x14ac:dyDescent="0.2">
      <c r="A242" s="189" t="str" cm="1">
        <f t="array" ref="A242">IFERROR(INDEX('Annex 2 Designated EHV charges'!$D$10:$D$200, MATCH(0, IF(ISBLANK('Annex 2 Designated EHV charges'!$D$10:$D$200),1, COUNTIF(A$4:$A241, 'Annex 2 Designated EHV charges'!$D$10:$D$200)), 0)),"")</f>
        <v/>
      </c>
      <c r="B242" s="190" t="str">
        <f>IF($A242="","",VLOOKUP($A242,'Annex 2 Designated EHV charges'!$D:$O,2,0))</f>
        <v/>
      </c>
      <c r="C242" s="189" t="str">
        <f>IF($A242="","",VLOOKUP($A242,'Annex 2 Designated EHV charges'!$D:$O,3,0))</f>
        <v/>
      </c>
      <c r="D242" s="190" t="str">
        <f>IF($A242="","",VLOOKUP($A242,'Annex 2 Designated EHV charges'!$D:$O,4,0))</f>
        <v/>
      </c>
      <c r="E242" s="191" t="str">
        <f>IFERROR(IF(VLOOKUP($A242,'Annex 2 Designated EHV charges'!$D:$P,10,FALSE)=0,"",VLOOKUP($A242,'Annex 2 Designated EHV charges'!$D:$P,10,FALSE)),"")</f>
        <v/>
      </c>
      <c r="F242" s="194" t="str">
        <f>IFERROR(IF(VLOOKUP($A242,'Annex 2 Designated EHV charges'!$D:$P,11,FALSE)=0,"",VLOOKUP($A242,'Annex 2 Designated EHV charges'!$D:$P,11,FALSE)),"")</f>
        <v/>
      </c>
      <c r="G242" s="194" t="str">
        <f>IFERROR(IF(VLOOKUP($A242,'Annex 2 Designated EHV charges'!$D:$P,12,FALSE)=0,"",VLOOKUP($A242,'Annex 2 Designated EHV charges'!$D:$P,12,FALSE)),"")</f>
        <v/>
      </c>
      <c r="H242" s="194" t="str">
        <f>IFERROR(IF(VLOOKUP($A242,'Annex 2 Designated EHV charges'!$D:$P,13,FALSE)=0,"",VLOOKUP($A242,'Annex 2 Designated EHV charges'!$D:$P,13,FALSE)),"")</f>
        <v/>
      </c>
    </row>
    <row r="243" spans="1:8" x14ac:dyDescent="0.2">
      <c r="A243" s="189" t="str" cm="1">
        <f t="array" ref="A243">IFERROR(INDEX('Annex 2 Designated EHV charges'!$D$10:$D$200, MATCH(0, IF(ISBLANK('Annex 2 Designated EHV charges'!$D$10:$D$200),1, COUNTIF(A$4:$A242, 'Annex 2 Designated EHV charges'!$D$10:$D$200)), 0)),"")</f>
        <v/>
      </c>
      <c r="B243" s="190" t="str">
        <f>IF($A243="","",VLOOKUP($A243,'Annex 2 Designated EHV charges'!$D:$O,2,0))</f>
        <v/>
      </c>
      <c r="C243" s="189" t="str">
        <f>IF($A243="","",VLOOKUP($A243,'Annex 2 Designated EHV charges'!$D:$O,3,0))</f>
        <v/>
      </c>
      <c r="D243" s="190" t="str">
        <f>IF($A243="","",VLOOKUP($A243,'Annex 2 Designated EHV charges'!$D:$O,4,0))</f>
        <v/>
      </c>
      <c r="E243" s="191" t="str">
        <f>IFERROR(IF(VLOOKUP($A243,'Annex 2 Designated EHV charges'!$D:$P,10,FALSE)=0,"",VLOOKUP($A243,'Annex 2 Designated EHV charges'!$D:$P,10,FALSE)),"")</f>
        <v/>
      </c>
      <c r="F243" s="194" t="str">
        <f>IFERROR(IF(VLOOKUP($A243,'Annex 2 Designated EHV charges'!$D:$P,11,FALSE)=0,"",VLOOKUP($A243,'Annex 2 Designated EHV charges'!$D:$P,11,FALSE)),"")</f>
        <v/>
      </c>
      <c r="G243" s="194" t="str">
        <f>IFERROR(IF(VLOOKUP($A243,'Annex 2 Designated EHV charges'!$D:$P,12,FALSE)=0,"",VLOOKUP($A243,'Annex 2 Designated EHV charges'!$D:$P,12,FALSE)),"")</f>
        <v/>
      </c>
      <c r="H243" s="194" t="str">
        <f>IFERROR(IF(VLOOKUP($A243,'Annex 2 Designated EHV charges'!$D:$P,13,FALSE)=0,"",VLOOKUP($A243,'Annex 2 Designated EHV charges'!$D:$P,13,FALSE)),"")</f>
        <v/>
      </c>
    </row>
    <row r="244" spans="1:8" x14ac:dyDescent="0.2">
      <c r="A244" s="189" t="str" cm="1">
        <f t="array" ref="A244">IFERROR(INDEX('Annex 2 Designated EHV charges'!$D$10:$D$200, MATCH(0, IF(ISBLANK('Annex 2 Designated EHV charges'!$D$10:$D$200),1, COUNTIF(A$4:$A243, 'Annex 2 Designated EHV charges'!$D$10:$D$200)), 0)),"")</f>
        <v/>
      </c>
      <c r="B244" s="190" t="str">
        <f>IF($A244="","",VLOOKUP($A244,'Annex 2 Designated EHV charges'!$D:$O,2,0))</f>
        <v/>
      </c>
      <c r="C244" s="189" t="str">
        <f>IF($A244="","",VLOOKUP($A244,'Annex 2 Designated EHV charges'!$D:$O,3,0))</f>
        <v/>
      </c>
      <c r="D244" s="190" t="str">
        <f>IF($A244="","",VLOOKUP($A244,'Annex 2 Designated EHV charges'!$D:$O,4,0))</f>
        <v/>
      </c>
      <c r="E244" s="191" t="str">
        <f>IFERROR(IF(VLOOKUP($A244,'Annex 2 Designated EHV charges'!$D:$P,10,FALSE)=0,"",VLOOKUP($A244,'Annex 2 Designated EHV charges'!$D:$P,10,FALSE)),"")</f>
        <v/>
      </c>
      <c r="F244" s="194" t="str">
        <f>IFERROR(IF(VLOOKUP($A244,'Annex 2 Designated EHV charges'!$D:$P,11,FALSE)=0,"",VLOOKUP($A244,'Annex 2 Designated EHV charges'!$D:$P,11,FALSE)),"")</f>
        <v/>
      </c>
      <c r="G244" s="194" t="str">
        <f>IFERROR(IF(VLOOKUP($A244,'Annex 2 Designated EHV charges'!$D:$P,12,FALSE)=0,"",VLOOKUP($A244,'Annex 2 Designated EHV charges'!$D:$P,12,FALSE)),"")</f>
        <v/>
      </c>
      <c r="H244" s="194" t="str">
        <f>IFERROR(IF(VLOOKUP($A244,'Annex 2 Designated EHV charges'!$D:$P,13,FALSE)=0,"",VLOOKUP($A244,'Annex 2 Designated EHV charges'!$D:$P,13,FALSE)),"")</f>
        <v/>
      </c>
    </row>
    <row r="245" spans="1:8" x14ac:dyDescent="0.2">
      <c r="A245" s="189" t="str" cm="1">
        <f t="array" ref="A245">IFERROR(INDEX('Annex 2 Designated EHV charges'!$D$10:$D$200, MATCH(0, IF(ISBLANK('Annex 2 Designated EHV charges'!$D$10:$D$200),1, COUNTIF(A$4:$A244, 'Annex 2 Designated EHV charges'!$D$10:$D$200)), 0)),"")</f>
        <v/>
      </c>
      <c r="B245" s="190" t="str">
        <f>IF($A245="","",VLOOKUP($A245,'Annex 2 Designated EHV charges'!$D:$O,2,0))</f>
        <v/>
      </c>
      <c r="C245" s="189" t="str">
        <f>IF($A245="","",VLOOKUP($A245,'Annex 2 Designated EHV charges'!$D:$O,3,0))</f>
        <v/>
      </c>
      <c r="D245" s="190" t="str">
        <f>IF($A245="","",VLOOKUP($A245,'Annex 2 Designated EHV charges'!$D:$O,4,0))</f>
        <v/>
      </c>
      <c r="E245" s="191" t="str">
        <f>IFERROR(IF(VLOOKUP($A245,'Annex 2 Designated EHV charges'!$D:$P,10,FALSE)=0,"",VLOOKUP($A245,'Annex 2 Designated EHV charges'!$D:$P,10,FALSE)),"")</f>
        <v/>
      </c>
      <c r="F245" s="194" t="str">
        <f>IFERROR(IF(VLOOKUP($A245,'Annex 2 Designated EHV charges'!$D:$P,11,FALSE)=0,"",VLOOKUP($A245,'Annex 2 Designated EHV charges'!$D:$P,11,FALSE)),"")</f>
        <v/>
      </c>
      <c r="G245" s="194" t="str">
        <f>IFERROR(IF(VLOOKUP($A245,'Annex 2 Designated EHV charges'!$D:$P,12,FALSE)=0,"",VLOOKUP($A245,'Annex 2 Designated EHV charges'!$D:$P,12,FALSE)),"")</f>
        <v/>
      </c>
      <c r="H245" s="194" t="str">
        <f>IFERROR(IF(VLOOKUP($A245,'Annex 2 Designated EHV charges'!$D:$P,13,FALSE)=0,"",VLOOKUP($A245,'Annex 2 Designated EHV charges'!$D:$P,13,FALSE)),"")</f>
        <v/>
      </c>
    </row>
    <row r="246" spans="1:8" x14ac:dyDescent="0.2">
      <c r="A246" s="189" t="str" cm="1">
        <f t="array" ref="A246">IFERROR(INDEX('Annex 2 Designated EHV charges'!$D$10:$D$200, MATCH(0, IF(ISBLANK('Annex 2 Designated EHV charges'!$D$10:$D$200),1, COUNTIF(A$4:$A245, 'Annex 2 Designated EHV charges'!$D$10:$D$200)), 0)),"")</f>
        <v/>
      </c>
      <c r="B246" s="190" t="str">
        <f>IF($A246="","",VLOOKUP($A246,'Annex 2 Designated EHV charges'!$D:$O,2,0))</f>
        <v/>
      </c>
      <c r="C246" s="189" t="str">
        <f>IF($A246="","",VLOOKUP($A246,'Annex 2 Designated EHV charges'!$D:$O,3,0))</f>
        <v/>
      </c>
      <c r="D246" s="190" t="str">
        <f>IF($A246="","",VLOOKUP($A246,'Annex 2 Designated EHV charges'!$D:$O,4,0))</f>
        <v/>
      </c>
      <c r="E246" s="191" t="str">
        <f>IFERROR(IF(VLOOKUP($A246,'Annex 2 Designated EHV charges'!$D:$P,10,FALSE)=0,"",VLOOKUP($A246,'Annex 2 Designated EHV charges'!$D:$P,10,FALSE)),"")</f>
        <v/>
      </c>
      <c r="F246" s="194" t="str">
        <f>IFERROR(IF(VLOOKUP($A246,'Annex 2 Designated EHV charges'!$D:$P,11,FALSE)=0,"",VLOOKUP($A246,'Annex 2 Designated EHV charges'!$D:$P,11,FALSE)),"")</f>
        <v/>
      </c>
      <c r="G246" s="194" t="str">
        <f>IFERROR(IF(VLOOKUP($A246,'Annex 2 Designated EHV charges'!$D:$P,12,FALSE)=0,"",VLOOKUP($A246,'Annex 2 Designated EHV charges'!$D:$P,12,FALSE)),"")</f>
        <v/>
      </c>
      <c r="H246" s="194" t="str">
        <f>IFERROR(IF(VLOOKUP($A246,'Annex 2 Designated EHV charges'!$D:$P,13,FALSE)=0,"",VLOOKUP($A246,'Annex 2 Designated EHV charges'!$D:$P,13,FALSE)),"")</f>
        <v/>
      </c>
    </row>
    <row r="247" spans="1:8" x14ac:dyDescent="0.2">
      <c r="A247" s="189" t="str" cm="1">
        <f t="array" ref="A247">IFERROR(INDEX('Annex 2 Designated EHV charges'!$D$10:$D$200, MATCH(0, IF(ISBLANK('Annex 2 Designated EHV charges'!$D$10:$D$200),1, COUNTIF(A$4:$A246, 'Annex 2 Designated EHV charges'!$D$10:$D$200)), 0)),"")</f>
        <v/>
      </c>
      <c r="B247" s="190" t="str">
        <f>IF($A247="","",VLOOKUP($A247,'Annex 2 Designated EHV charges'!$D:$O,2,0))</f>
        <v/>
      </c>
      <c r="C247" s="189" t="str">
        <f>IF($A247="","",VLOOKUP($A247,'Annex 2 Designated EHV charges'!$D:$O,3,0))</f>
        <v/>
      </c>
      <c r="D247" s="190" t="str">
        <f>IF($A247="","",VLOOKUP($A247,'Annex 2 Designated EHV charges'!$D:$O,4,0))</f>
        <v/>
      </c>
      <c r="E247" s="191" t="str">
        <f>IFERROR(IF(VLOOKUP($A247,'Annex 2 Designated EHV charges'!$D:$P,10,FALSE)=0,"",VLOOKUP($A247,'Annex 2 Designated EHV charges'!$D:$P,10,FALSE)),"")</f>
        <v/>
      </c>
      <c r="F247" s="194" t="str">
        <f>IFERROR(IF(VLOOKUP($A247,'Annex 2 Designated EHV charges'!$D:$P,11,FALSE)=0,"",VLOOKUP($A247,'Annex 2 Designated EHV charges'!$D:$P,11,FALSE)),"")</f>
        <v/>
      </c>
      <c r="G247" s="194" t="str">
        <f>IFERROR(IF(VLOOKUP($A247,'Annex 2 Designated EHV charges'!$D:$P,12,FALSE)=0,"",VLOOKUP($A247,'Annex 2 Designated EHV charges'!$D:$P,12,FALSE)),"")</f>
        <v/>
      </c>
      <c r="H247" s="194" t="str">
        <f>IFERROR(IF(VLOOKUP($A247,'Annex 2 Designated EHV charges'!$D:$P,13,FALSE)=0,"",VLOOKUP($A247,'Annex 2 Designated EHV charges'!$D:$P,13,FALSE)),"")</f>
        <v/>
      </c>
    </row>
    <row r="248" spans="1:8" x14ac:dyDescent="0.2">
      <c r="A248" s="189" t="str" cm="1">
        <f t="array" ref="A248">IFERROR(INDEX('Annex 2 Designated EHV charges'!$D$10:$D$200, MATCH(0, IF(ISBLANK('Annex 2 Designated EHV charges'!$D$10:$D$200),1, COUNTIF(A$4:$A247, 'Annex 2 Designated EHV charges'!$D$10:$D$200)), 0)),"")</f>
        <v/>
      </c>
      <c r="B248" s="190" t="str">
        <f>IF($A248="","",VLOOKUP($A248,'Annex 2 Designated EHV charges'!$D:$O,2,0))</f>
        <v/>
      </c>
      <c r="C248" s="189" t="str">
        <f>IF($A248="","",VLOOKUP($A248,'Annex 2 Designated EHV charges'!$D:$O,3,0))</f>
        <v/>
      </c>
      <c r="D248" s="190" t="str">
        <f>IF($A248="","",VLOOKUP($A248,'Annex 2 Designated EHV charges'!$D:$O,4,0))</f>
        <v/>
      </c>
      <c r="E248" s="191" t="str">
        <f>IFERROR(IF(VLOOKUP($A248,'Annex 2 Designated EHV charges'!$D:$P,10,FALSE)=0,"",VLOOKUP($A248,'Annex 2 Designated EHV charges'!$D:$P,10,FALSE)),"")</f>
        <v/>
      </c>
      <c r="F248" s="194" t="str">
        <f>IFERROR(IF(VLOOKUP($A248,'Annex 2 Designated EHV charges'!$D:$P,11,FALSE)=0,"",VLOOKUP($A248,'Annex 2 Designated EHV charges'!$D:$P,11,FALSE)),"")</f>
        <v/>
      </c>
      <c r="G248" s="194" t="str">
        <f>IFERROR(IF(VLOOKUP($A248,'Annex 2 Designated EHV charges'!$D:$P,12,FALSE)=0,"",VLOOKUP($A248,'Annex 2 Designated EHV charges'!$D:$P,12,FALSE)),"")</f>
        <v/>
      </c>
      <c r="H248" s="194" t="str">
        <f>IFERROR(IF(VLOOKUP($A248,'Annex 2 Designated EHV charges'!$D:$P,13,FALSE)=0,"",VLOOKUP($A248,'Annex 2 Designated EHV charges'!$D:$P,13,FALSE)),"")</f>
        <v/>
      </c>
    </row>
    <row r="249" spans="1:8" x14ac:dyDescent="0.2">
      <c r="A249" s="189" t="str" cm="1">
        <f t="array" ref="A249">IFERROR(INDEX('Annex 2 Designated EHV charges'!$D$10:$D$200, MATCH(0, IF(ISBLANK('Annex 2 Designated EHV charges'!$D$10:$D$200),1, COUNTIF(A$4:$A248, 'Annex 2 Designated EHV charges'!$D$10:$D$200)), 0)),"")</f>
        <v/>
      </c>
      <c r="B249" s="190" t="str">
        <f>IF($A249="","",VLOOKUP($A249,'Annex 2 Designated EHV charges'!$D:$O,2,0))</f>
        <v/>
      </c>
      <c r="C249" s="189" t="str">
        <f>IF($A249="","",VLOOKUP($A249,'Annex 2 Designated EHV charges'!$D:$O,3,0))</f>
        <v/>
      </c>
      <c r="D249" s="190" t="str">
        <f>IF($A249="","",VLOOKUP($A249,'Annex 2 Designated EHV charges'!$D:$O,4,0))</f>
        <v/>
      </c>
      <c r="E249" s="191" t="str">
        <f>IFERROR(IF(VLOOKUP($A249,'Annex 2 Designated EHV charges'!$D:$P,10,FALSE)=0,"",VLOOKUP($A249,'Annex 2 Designated EHV charges'!$D:$P,10,FALSE)),"")</f>
        <v/>
      </c>
      <c r="F249" s="194" t="str">
        <f>IFERROR(IF(VLOOKUP($A249,'Annex 2 Designated EHV charges'!$D:$P,11,FALSE)=0,"",VLOOKUP($A249,'Annex 2 Designated EHV charges'!$D:$P,11,FALSE)),"")</f>
        <v/>
      </c>
      <c r="G249" s="194" t="str">
        <f>IFERROR(IF(VLOOKUP($A249,'Annex 2 Designated EHV charges'!$D:$P,12,FALSE)=0,"",VLOOKUP($A249,'Annex 2 Designated EHV charges'!$D:$P,12,FALSE)),"")</f>
        <v/>
      </c>
      <c r="H249" s="194" t="str">
        <f>IFERROR(IF(VLOOKUP($A249,'Annex 2 Designated EHV charges'!$D:$P,13,FALSE)=0,"",VLOOKUP($A249,'Annex 2 Designated EHV charges'!$D:$P,13,FALSE)),"")</f>
        <v/>
      </c>
    </row>
    <row r="250" spans="1:8" x14ac:dyDescent="0.2">
      <c r="A250" s="189" t="str" cm="1">
        <f t="array" ref="A250">IFERROR(INDEX('Annex 2 Designated EHV charges'!$D$10:$D$200, MATCH(0, IF(ISBLANK('Annex 2 Designated EHV charges'!$D$10:$D$200),1, COUNTIF(A$4:$A249, 'Annex 2 Designated EHV charges'!$D$10:$D$200)), 0)),"")</f>
        <v/>
      </c>
      <c r="B250" s="190" t="str">
        <f>IF($A250="","",VLOOKUP($A250,'Annex 2 Designated EHV charges'!$D:$O,2,0))</f>
        <v/>
      </c>
      <c r="C250" s="189" t="str">
        <f>IF($A250="","",VLOOKUP($A250,'Annex 2 Designated EHV charges'!$D:$O,3,0))</f>
        <v/>
      </c>
      <c r="D250" s="190" t="str">
        <f>IF($A250="","",VLOOKUP($A250,'Annex 2 Designated EHV charges'!$D:$O,4,0))</f>
        <v/>
      </c>
      <c r="E250" s="191" t="str">
        <f>IFERROR(IF(VLOOKUP($A250,'Annex 2 Designated EHV charges'!$D:$P,10,FALSE)=0,"",VLOOKUP($A250,'Annex 2 Designated EHV charges'!$D:$P,10,FALSE)),"")</f>
        <v/>
      </c>
      <c r="F250" s="194" t="str">
        <f>IFERROR(IF(VLOOKUP($A250,'Annex 2 Designated EHV charges'!$D:$P,11,FALSE)=0,"",VLOOKUP($A250,'Annex 2 Designated EHV charges'!$D:$P,11,FALSE)),"")</f>
        <v/>
      </c>
      <c r="G250" s="194" t="str">
        <f>IFERROR(IF(VLOOKUP($A250,'Annex 2 Designated EHV charges'!$D:$P,12,FALSE)=0,"",VLOOKUP($A250,'Annex 2 Designated EHV charges'!$D:$P,12,FALSE)),"")</f>
        <v/>
      </c>
      <c r="H250" s="194" t="str">
        <f>IFERROR(IF(VLOOKUP($A250,'Annex 2 Designated EHV charges'!$D:$P,13,FALSE)=0,"",VLOOKUP($A250,'Annex 2 Designated EHV charges'!$D:$P,13,FALSE)),"")</f>
        <v/>
      </c>
    </row>
    <row r="251" spans="1:8" x14ac:dyDescent="0.2">
      <c r="A251" s="189" t="str" cm="1">
        <f t="array" ref="A251">IFERROR(INDEX('Annex 2 Designated EHV charges'!$D$10:$D$200, MATCH(0, IF(ISBLANK('Annex 2 Designated EHV charges'!$D$10:$D$200),1, COUNTIF(A$4:$A250, 'Annex 2 Designated EHV charges'!$D$10:$D$200)), 0)),"")</f>
        <v/>
      </c>
      <c r="B251" s="190" t="str">
        <f>IF($A251="","",VLOOKUP($A251,'Annex 2 Designated EHV charges'!$D:$O,2,0))</f>
        <v/>
      </c>
      <c r="C251" s="189" t="str">
        <f>IF($A251="","",VLOOKUP($A251,'Annex 2 Designated EHV charges'!$D:$O,3,0))</f>
        <v/>
      </c>
      <c r="D251" s="190" t="str">
        <f>IF($A251="","",VLOOKUP($A251,'Annex 2 Designated EHV charges'!$D:$O,4,0))</f>
        <v/>
      </c>
      <c r="E251" s="191" t="str">
        <f>IFERROR(IF(VLOOKUP($A251,'Annex 2 Designated EHV charges'!$D:$P,10,FALSE)=0,"",VLOOKUP($A251,'Annex 2 Designated EHV charges'!$D:$P,10,FALSE)),"")</f>
        <v/>
      </c>
      <c r="F251" s="194" t="str">
        <f>IFERROR(IF(VLOOKUP($A251,'Annex 2 Designated EHV charges'!$D:$P,11,FALSE)=0,"",VLOOKUP($A251,'Annex 2 Designated EHV charges'!$D:$P,11,FALSE)),"")</f>
        <v/>
      </c>
      <c r="G251" s="194" t="str">
        <f>IFERROR(IF(VLOOKUP($A251,'Annex 2 Designated EHV charges'!$D:$P,12,FALSE)=0,"",VLOOKUP($A251,'Annex 2 Designated EHV charges'!$D:$P,12,FALSE)),"")</f>
        <v/>
      </c>
      <c r="H251" s="194" t="str">
        <f>IFERROR(IF(VLOOKUP($A251,'Annex 2 Designated EHV charges'!$D:$P,13,FALSE)=0,"",VLOOKUP($A251,'Annex 2 Designated EHV charges'!$D:$P,13,FALSE)),"")</f>
        <v/>
      </c>
    </row>
    <row r="252" spans="1:8" x14ac:dyDescent="0.2">
      <c r="A252" s="189" t="str" cm="1">
        <f t="array" ref="A252">IFERROR(INDEX('Annex 2 Designated EHV charges'!$D$10:$D$200, MATCH(0, IF(ISBLANK('Annex 2 Designated EHV charges'!$D$10:$D$200),1, COUNTIF(A$4:$A251, 'Annex 2 Designated EHV charges'!$D$10:$D$200)), 0)),"")</f>
        <v/>
      </c>
      <c r="B252" s="190" t="str">
        <f>IF($A252="","",VLOOKUP($A252,'Annex 2 Designated EHV charges'!$D:$O,2,0))</f>
        <v/>
      </c>
      <c r="C252" s="189" t="str">
        <f>IF($A252="","",VLOOKUP($A252,'Annex 2 Designated EHV charges'!$D:$O,3,0))</f>
        <v/>
      </c>
      <c r="D252" s="190" t="str">
        <f>IF($A252="","",VLOOKUP($A252,'Annex 2 Designated EHV charges'!$D:$O,4,0))</f>
        <v/>
      </c>
      <c r="E252" s="191" t="str">
        <f>IFERROR(IF(VLOOKUP($A252,'Annex 2 Designated EHV charges'!$D:$P,10,FALSE)=0,"",VLOOKUP($A252,'Annex 2 Designated EHV charges'!$D:$P,10,FALSE)),"")</f>
        <v/>
      </c>
      <c r="F252" s="194" t="str">
        <f>IFERROR(IF(VLOOKUP($A252,'Annex 2 Designated EHV charges'!$D:$P,11,FALSE)=0,"",VLOOKUP($A252,'Annex 2 Designated EHV charges'!$D:$P,11,FALSE)),"")</f>
        <v/>
      </c>
      <c r="G252" s="194" t="str">
        <f>IFERROR(IF(VLOOKUP($A252,'Annex 2 Designated EHV charges'!$D:$P,12,FALSE)=0,"",VLOOKUP($A252,'Annex 2 Designated EHV charges'!$D:$P,12,FALSE)),"")</f>
        <v/>
      </c>
      <c r="H252" s="194" t="str">
        <f>IFERROR(IF(VLOOKUP($A252,'Annex 2 Designated EHV charges'!$D:$P,13,FALSE)=0,"",VLOOKUP($A252,'Annex 2 Designated EHV charges'!$D:$P,13,FALSE)),"")</f>
        <v/>
      </c>
    </row>
    <row r="253" spans="1:8" x14ac:dyDescent="0.2">
      <c r="A253" s="189" t="str" cm="1">
        <f t="array" ref="A253">IFERROR(INDEX('Annex 2 Designated EHV charges'!$D$10:$D$200, MATCH(0, IF(ISBLANK('Annex 2 Designated EHV charges'!$D$10:$D$200),1, COUNTIF(A$4:$A252, 'Annex 2 Designated EHV charges'!$D$10:$D$200)), 0)),"")</f>
        <v/>
      </c>
      <c r="B253" s="190" t="str">
        <f>IF($A253="","",VLOOKUP($A253,'Annex 2 Designated EHV charges'!$D:$O,2,0))</f>
        <v/>
      </c>
      <c r="C253" s="189" t="str">
        <f>IF($A253="","",VLOOKUP($A253,'Annex 2 Designated EHV charges'!$D:$O,3,0))</f>
        <v/>
      </c>
      <c r="D253" s="190" t="str">
        <f>IF($A253="","",VLOOKUP($A253,'Annex 2 Designated EHV charges'!$D:$O,4,0))</f>
        <v/>
      </c>
      <c r="E253" s="191" t="str">
        <f>IFERROR(IF(VLOOKUP($A253,'Annex 2 Designated EHV charges'!$D:$P,10,FALSE)=0,"",VLOOKUP($A253,'Annex 2 Designated EHV charges'!$D:$P,10,FALSE)),"")</f>
        <v/>
      </c>
      <c r="F253" s="194" t="str">
        <f>IFERROR(IF(VLOOKUP($A253,'Annex 2 Designated EHV charges'!$D:$P,11,FALSE)=0,"",VLOOKUP($A253,'Annex 2 Designated EHV charges'!$D:$P,11,FALSE)),"")</f>
        <v/>
      </c>
      <c r="G253" s="194" t="str">
        <f>IFERROR(IF(VLOOKUP($A253,'Annex 2 Designated EHV charges'!$D:$P,12,FALSE)=0,"",VLOOKUP($A253,'Annex 2 Designated EHV charges'!$D:$P,12,FALSE)),"")</f>
        <v/>
      </c>
      <c r="H253" s="194" t="str">
        <f>IFERROR(IF(VLOOKUP($A253,'Annex 2 Designated EHV charges'!$D:$P,13,FALSE)=0,"",VLOOKUP($A253,'Annex 2 Designated EHV charges'!$D:$P,13,FALSE)),"")</f>
        <v/>
      </c>
    </row>
    <row r="254" spans="1:8" x14ac:dyDescent="0.2">
      <c r="A254" s="189" t="str" cm="1">
        <f t="array" ref="A254">IFERROR(INDEX('Annex 2 Designated EHV charges'!$D$10:$D$200, MATCH(0, IF(ISBLANK('Annex 2 Designated EHV charges'!$D$10:$D$200),1, COUNTIF(A$4:$A253, 'Annex 2 Designated EHV charges'!$D$10:$D$200)), 0)),"")</f>
        <v/>
      </c>
      <c r="B254" s="190" t="str">
        <f>IF($A254="","",VLOOKUP($A254,'Annex 2 Designated EHV charges'!$D:$O,2,0))</f>
        <v/>
      </c>
      <c r="C254" s="189" t="str">
        <f>IF($A254="","",VLOOKUP($A254,'Annex 2 Designated EHV charges'!$D:$O,3,0))</f>
        <v/>
      </c>
      <c r="D254" s="190" t="str">
        <f>IF($A254="","",VLOOKUP($A254,'Annex 2 Designated EHV charges'!$D:$O,4,0))</f>
        <v/>
      </c>
      <c r="E254" s="191" t="str">
        <f>IFERROR(IF(VLOOKUP($A254,'Annex 2 Designated EHV charges'!$D:$P,10,FALSE)=0,"",VLOOKUP($A254,'Annex 2 Designated EHV charges'!$D:$P,10,FALSE)),"")</f>
        <v/>
      </c>
      <c r="F254" s="194" t="str">
        <f>IFERROR(IF(VLOOKUP($A254,'Annex 2 Designated EHV charges'!$D:$P,11,FALSE)=0,"",VLOOKUP($A254,'Annex 2 Designated EHV charges'!$D:$P,11,FALSE)),"")</f>
        <v/>
      </c>
      <c r="G254" s="194" t="str">
        <f>IFERROR(IF(VLOOKUP($A254,'Annex 2 Designated EHV charges'!$D:$P,12,FALSE)=0,"",VLOOKUP($A254,'Annex 2 Designated EHV charges'!$D:$P,12,FALSE)),"")</f>
        <v/>
      </c>
      <c r="H254" s="194" t="str">
        <f>IFERROR(IF(VLOOKUP($A254,'Annex 2 Designated EHV charges'!$D:$P,13,FALSE)=0,"",VLOOKUP($A254,'Annex 2 Designated EHV charges'!$D:$P,13,FALSE)),"")</f>
        <v/>
      </c>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17"/>
  <sheetViews>
    <sheetView zoomScale="80" zoomScaleNormal="80" zoomScaleSheetLayoutView="100" workbookViewId="0"/>
  </sheetViews>
  <sheetFormatPr defaultRowHeight="12.75" x14ac:dyDescent="0.2"/>
  <cols>
    <col min="1" max="1" width="27.42578125" customWidth="1"/>
    <col min="2" max="2" width="11" customWidth="1"/>
    <col min="4" max="10" width="16.5703125" customWidth="1"/>
  </cols>
  <sheetData>
    <row r="1" spans="1:12" s="2" customFormat="1" ht="27.75" customHeight="1" x14ac:dyDescent="0.2">
      <c r="A1" s="13" t="s">
        <v>16</v>
      </c>
      <c r="B1" s="3"/>
      <c r="D1" s="3"/>
      <c r="E1" s="3"/>
      <c r="F1" s="3"/>
      <c r="G1" s="10"/>
      <c r="H1" s="4"/>
      <c r="I1" s="4"/>
    </row>
    <row r="2" spans="1:12" s="2" customFormat="1" ht="27" customHeight="1" x14ac:dyDescent="0.2">
      <c r="A2" s="254" t="str">
        <f>Overview!B4&amp; " - Effective from "&amp;Overview!D4&amp;" - "&amp;Overview!E4&amp;" LV and HV tariffs"</f>
        <v>South Eastern Power Networks - Effective from 1 April 2026 - Final LV and HV tariffs</v>
      </c>
      <c r="B2" s="254"/>
      <c r="C2" s="254"/>
      <c r="D2" s="254"/>
      <c r="E2" s="254"/>
      <c r="F2" s="254"/>
      <c r="G2" s="254"/>
      <c r="H2" s="254"/>
      <c r="I2" s="254"/>
      <c r="J2" s="254"/>
      <c r="K2" s="4"/>
      <c r="L2" s="4"/>
    </row>
    <row r="3" spans="1:12" s="2" customFormat="1" ht="9" customHeight="1" x14ac:dyDescent="0.2">
      <c r="A3" s="4"/>
      <c r="B3" s="4"/>
      <c r="C3" s="4"/>
      <c r="D3" s="4"/>
      <c r="E3" s="4"/>
      <c r="F3" s="4"/>
      <c r="G3" s="4"/>
      <c r="H3" s="4"/>
      <c r="I3" s="4"/>
      <c r="J3" s="4"/>
      <c r="K3" s="4"/>
      <c r="L3" s="4"/>
    </row>
    <row r="4" spans="1:12" s="2" customFormat="1" ht="27" customHeight="1" x14ac:dyDescent="0.2">
      <c r="A4" s="280" t="s">
        <v>701</v>
      </c>
      <c r="B4" s="280"/>
      <c r="C4" s="280"/>
      <c r="D4" s="280"/>
      <c r="E4" s="280"/>
      <c r="F4" s="280"/>
      <c r="G4" s="280"/>
      <c r="H4" s="280"/>
      <c r="I4" s="280"/>
      <c r="J4" s="280"/>
      <c r="K4" s="4"/>
      <c r="L4" s="4"/>
    </row>
    <row r="5" spans="1:12" s="2" customFormat="1" ht="71.25" customHeight="1" x14ac:dyDescent="0.2">
      <c r="A5" s="15"/>
      <c r="B5" s="27" t="s">
        <v>700</v>
      </c>
      <c r="C5" s="14" t="s">
        <v>20</v>
      </c>
      <c r="D5" s="52" t="s">
        <v>141</v>
      </c>
      <c r="E5" s="52" t="s">
        <v>143</v>
      </c>
      <c r="F5" s="52" t="s">
        <v>142</v>
      </c>
      <c r="G5" s="14" t="s">
        <v>21</v>
      </c>
      <c r="H5" s="14"/>
      <c r="I5" s="14"/>
      <c r="J5" s="14"/>
      <c r="K5" s="4"/>
      <c r="L5" s="4"/>
    </row>
    <row r="6" spans="1:12" s="2" customFormat="1" ht="32.25" customHeight="1" x14ac:dyDescent="0.2">
      <c r="A6" s="16"/>
      <c r="B6" s="26"/>
      <c r="C6" s="17"/>
      <c r="D6" s="18"/>
      <c r="E6" s="18"/>
      <c r="F6" s="18"/>
      <c r="G6" s="19"/>
      <c r="H6" s="25"/>
      <c r="I6" s="25"/>
      <c r="J6" s="25"/>
      <c r="K6" s="4"/>
      <c r="L6" s="4"/>
    </row>
    <row r="7" spans="1:12" ht="12.75" customHeight="1" x14ac:dyDescent="0.2">
      <c r="A7" s="281" t="s">
        <v>1</v>
      </c>
      <c r="B7" s="268" t="s">
        <v>705</v>
      </c>
      <c r="C7" s="269"/>
      <c r="D7" s="269"/>
      <c r="E7" s="269"/>
      <c r="F7" s="269"/>
      <c r="G7" s="269"/>
      <c r="H7" s="269"/>
      <c r="I7" s="269"/>
      <c r="J7" s="270"/>
    </row>
    <row r="8" spans="1:12" x14ac:dyDescent="0.2">
      <c r="A8" s="281"/>
      <c r="B8" s="271"/>
      <c r="C8" s="272"/>
      <c r="D8" s="272"/>
      <c r="E8" s="272"/>
      <c r="F8" s="272"/>
      <c r="G8" s="272"/>
      <c r="H8" s="272"/>
      <c r="I8" s="272"/>
      <c r="J8" s="273"/>
    </row>
    <row r="9" spans="1:12" x14ac:dyDescent="0.2">
      <c r="A9" s="281"/>
      <c r="B9" s="274"/>
      <c r="C9" s="275"/>
      <c r="D9" s="275"/>
      <c r="E9" s="275"/>
      <c r="F9" s="275"/>
      <c r="G9" s="275"/>
      <c r="H9" s="275"/>
      <c r="I9" s="275"/>
      <c r="J9" s="276"/>
    </row>
    <row r="10" spans="1:12" x14ac:dyDescent="0.2">
      <c r="A10" s="47"/>
      <c r="B10" s="47"/>
      <c r="C10" s="47"/>
      <c r="D10" s="47"/>
      <c r="E10" s="47"/>
      <c r="F10" s="47"/>
      <c r="G10" s="47"/>
      <c r="H10" s="47"/>
      <c r="I10" s="47"/>
      <c r="J10" s="47"/>
    </row>
    <row r="11" spans="1:12" x14ac:dyDescent="0.2">
      <c r="A11" s="47"/>
      <c r="B11" s="47"/>
      <c r="C11" s="47"/>
      <c r="D11" s="47"/>
      <c r="E11" s="47"/>
      <c r="F11" s="47"/>
      <c r="G11" s="47"/>
      <c r="H11" s="47"/>
      <c r="I11" s="47"/>
      <c r="J11" s="47"/>
    </row>
    <row r="12" spans="1:12" s="2" customFormat="1" ht="27" customHeight="1" x14ac:dyDescent="0.2">
      <c r="A12" s="280" t="s">
        <v>702</v>
      </c>
      <c r="B12" s="280"/>
      <c r="C12" s="280"/>
      <c r="D12" s="280"/>
      <c r="E12" s="280"/>
      <c r="F12" s="280"/>
      <c r="G12" s="280"/>
      <c r="H12" s="280"/>
      <c r="I12" s="280"/>
      <c r="J12" s="280"/>
      <c r="K12" s="4"/>
      <c r="L12" s="4"/>
    </row>
    <row r="13" spans="1:12" s="2" customFormat="1" ht="58.5" customHeight="1" x14ac:dyDescent="0.2">
      <c r="A13" s="15"/>
      <c r="B13" s="27" t="s">
        <v>700</v>
      </c>
      <c r="C13" s="14" t="s">
        <v>20</v>
      </c>
      <c r="D13" s="52" t="s">
        <v>141</v>
      </c>
      <c r="E13" s="52" t="s">
        <v>143</v>
      </c>
      <c r="F13" s="52" t="s">
        <v>142</v>
      </c>
      <c r="G13" s="14" t="s">
        <v>21</v>
      </c>
      <c r="H13" s="14" t="s">
        <v>22</v>
      </c>
      <c r="I13" s="27" t="s">
        <v>117</v>
      </c>
      <c r="J13" s="14" t="s">
        <v>28</v>
      </c>
      <c r="K13" s="4"/>
      <c r="L13" s="4"/>
    </row>
    <row r="14" spans="1:12" s="2" customFormat="1" ht="32.25" customHeight="1" x14ac:dyDescent="0.2">
      <c r="A14" s="16"/>
      <c r="B14" s="26"/>
      <c r="C14" s="17"/>
      <c r="D14" s="18"/>
      <c r="E14" s="18"/>
      <c r="F14" s="18"/>
      <c r="G14" s="19"/>
      <c r="H14" s="19"/>
      <c r="I14" s="19"/>
      <c r="J14" s="18"/>
      <c r="K14" s="4"/>
      <c r="L14" s="4"/>
    </row>
    <row r="15" spans="1:12" ht="12.75" customHeight="1" x14ac:dyDescent="0.2">
      <c r="A15" s="281" t="s">
        <v>1</v>
      </c>
      <c r="B15" s="268" t="s">
        <v>706</v>
      </c>
      <c r="C15" s="269"/>
      <c r="D15" s="269"/>
      <c r="E15" s="269"/>
      <c r="F15" s="269"/>
      <c r="G15" s="269"/>
      <c r="H15" s="269"/>
      <c r="I15" s="269"/>
      <c r="J15" s="277"/>
    </row>
    <row r="16" spans="1:12" ht="12.75" customHeight="1" x14ac:dyDescent="0.2">
      <c r="A16" s="281"/>
      <c r="B16" s="271"/>
      <c r="C16" s="272"/>
      <c r="D16" s="272"/>
      <c r="E16" s="272"/>
      <c r="F16" s="272"/>
      <c r="G16" s="272"/>
      <c r="H16" s="272"/>
      <c r="I16" s="272"/>
      <c r="J16" s="278"/>
    </row>
    <row r="17" spans="1:10" ht="12.75" customHeight="1" x14ac:dyDescent="0.2">
      <c r="A17" s="281"/>
      <c r="B17" s="274"/>
      <c r="C17" s="275"/>
      <c r="D17" s="275"/>
      <c r="E17" s="275"/>
      <c r="F17" s="275"/>
      <c r="G17" s="275"/>
      <c r="H17" s="275"/>
      <c r="I17" s="275"/>
      <c r="J17" s="279"/>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7">
    <mergeCell ref="B7:J9"/>
    <mergeCell ref="B15:J17"/>
    <mergeCell ref="A2:J2"/>
    <mergeCell ref="A4:J4"/>
    <mergeCell ref="A7:A9"/>
    <mergeCell ref="A12:J12"/>
    <mergeCell ref="A15:A17"/>
  </mergeCells>
  <phoneticPr fontId="10"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Annex 3 - Schedule of Charges for use of the Distribution System to Preserved/Additional LLFC Classes</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1"/>
  <sheetViews>
    <sheetView zoomScale="80" zoomScaleNormal="80" zoomScaleSheetLayoutView="85" workbookViewId="0"/>
  </sheetViews>
  <sheetFormatPr defaultColWidth="9.140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15.5703125" style="4" customWidth="1"/>
    <col min="12" max="17" width="15.5703125" style="2" customWidth="1"/>
    <col min="18" max="16384" width="9.140625" style="2"/>
  </cols>
  <sheetData>
    <row r="1" spans="1:13" ht="27.75" customHeight="1" x14ac:dyDescent="0.2">
      <c r="A1" s="13" t="s">
        <v>16</v>
      </c>
      <c r="B1" s="4"/>
      <c r="C1" s="4"/>
      <c r="D1" s="4"/>
      <c r="E1" s="4"/>
      <c r="F1" s="4"/>
      <c r="G1" s="4"/>
      <c r="H1" s="4"/>
      <c r="I1" s="4"/>
      <c r="J1" s="2"/>
      <c r="K1" s="2"/>
    </row>
    <row r="2" spans="1:13" ht="31.5" customHeight="1" x14ac:dyDescent="0.2">
      <c r="A2" s="282" t="str">
        <f>Overview!B4&amp; " - Effective from "&amp;Overview!D4&amp;" - "&amp;Overview!E4&amp;" LDNO tariffs"</f>
        <v>South Eastern Power Networks - Effective from 1 April 2026 - Final LDNO tariffs</v>
      </c>
      <c r="B2" s="282"/>
      <c r="C2" s="282"/>
      <c r="D2" s="282"/>
      <c r="E2" s="282"/>
      <c r="F2" s="282"/>
      <c r="G2" s="282"/>
      <c r="H2" s="282"/>
      <c r="I2" s="282"/>
      <c r="J2" s="282"/>
    </row>
    <row r="3" spans="1:13" ht="8.25" customHeight="1" x14ac:dyDescent="0.2">
      <c r="A3" s="83"/>
      <c r="B3" s="83"/>
      <c r="C3" s="83"/>
      <c r="D3" s="83"/>
      <c r="E3" s="83"/>
      <c r="F3" s="83"/>
      <c r="G3" s="83"/>
      <c r="H3" s="83"/>
      <c r="I3" s="83"/>
      <c r="J3" s="83"/>
    </row>
    <row r="4" spans="1:13" ht="27" customHeight="1" x14ac:dyDescent="0.2">
      <c r="A4" s="254" t="s">
        <v>139</v>
      </c>
      <c r="B4" s="254"/>
      <c r="C4" s="254"/>
      <c r="D4" s="254"/>
      <c r="E4" s="85"/>
      <c r="F4" s="254" t="s">
        <v>140</v>
      </c>
      <c r="G4" s="254"/>
      <c r="H4" s="254"/>
      <c r="I4" s="254"/>
      <c r="J4" s="254"/>
      <c r="L4" s="4"/>
    </row>
    <row r="5" spans="1:13" ht="32.25" customHeight="1" x14ac:dyDescent="0.2">
      <c r="A5" s="74" t="s">
        <v>9</v>
      </c>
      <c r="B5" s="77" t="s">
        <v>51</v>
      </c>
      <c r="C5" s="90" t="s">
        <v>52</v>
      </c>
      <c r="D5" s="76" t="s">
        <v>53</v>
      </c>
      <c r="E5" s="81"/>
      <c r="F5" s="258"/>
      <c r="G5" s="259"/>
      <c r="H5" s="78" t="s">
        <v>57</v>
      </c>
      <c r="I5" s="79" t="s">
        <v>58</v>
      </c>
      <c r="J5" s="76" t="s">
        <v>53</v>
      </c>
      <c r="K5" s="81"/>
      <c r="L5" s="4"/>
      <c r="M5" s="4"/>
    </row>
    <row r="6" spans="1:13" ht="56.25" customHeight="1" x14ac:dyDescent="0.2">
      <c r="A6" s="184" t="s">
        <v>54</v>
      </c>
      <c r="B6" s="80" t="s">
        <v>666</v>
      </c>
      <c r="C6" s="80" t="s">
        <v>667</v>
      </c>
      <c r="D6" s="185" t="s">
        <v>668</v>
      </c>
      <c r="E6" s="81"/>
      <c r="F6" s="252" t="s">
        <v>55</v>
      </c>
      <c r="G6" s="253"/>
      <c r="H6" s="80" t="s">
        <v>666</v>
      </c>
      <c r="I6" s="80" t="s">
        <v>667</v>
      </c>
      <c r="J6" s="185" t="s">
        <v>668</v>
      </c>
      <c r="K6" s="81"/>
      <c r="L6" s="4"/>
      <c r="M6" s="4"/>
    </row>
    <row r="7" spans="1:13" ht="56.25" customHeight="1" x14ac:dyDescent="0.2">
      <c r="A7" s="184" t="s">
        <v>12</v>
      </c>
      <c r="B7" s="21"/>
      <c r="C7" s="186"/>
      <c r="D7" s="80" t="s">
        <v>669</v>
      </c>
      <c r="E7" s="81"/>
      <c r="F7" s="252" t="s">
        <v>670</v>
      </c>
      <c r="G7" s="253"/>
      <c r="H7" s="21"/>
      <c r="I7" s="80" t="s">
        <v>671</v>
      </c>
      <c r="J7" s="185" t="s">
        <v>668</v>
      </c>
      <c r="K7" s="81"/>
      <c r="L7" s="4"/>
      <c r="M7" s="4"/>
    </row>
    <row r="8" spans="1:13" ht="55.5" customHeight="1" x14ac:dyDescent="0.2">
      <c r="A8" s="183" t="s">
        <v>10</v>
      </c>
      <c r="B8" s="248" t="s">
        <v>11</v>
      </c>
      <c r="C8" s="249"/>
      <c r="D8" s="250"/>
      <c r="E8" s="81"/>
      <c r="F8" s="252" t="s">
        <v>12</v>
      </c>
      <c r="G8" s="253"/>
      <c r="H8" s="21"/>
      <c r="I8" s="21"/>
      <c r="J8" s="80" t="s">
        <v>669</v>
      </c>
      <c r="K8" s="81"/>
      <c r="L8" s="4"/>
      <c r="M8" s="4"/>
    </row>
    <row r="9" spans="1:13" s="75" customFormat="1" ht="55.5" customHeight="1" x14ac:dyDescent="0.2">
      <c r="E9" s="84"/>
      <c r="F9" s="251" t="s">
        <v>10</v>
      </c>
      <c r="G9" s="251"/>
      <c r="H9" s="248" t="s">
        <v>11</v>
      </c>
      <c r="I9" s="249"/>
      <c r="J9" s="250"/>
      <c r="K9" s="81"/>
      <c r="L9" s="47"/>
      <c r="M9" s="47"/>
    </row>
    <row r="11" spans="1:13" ht="49.5" customHeight="1" x14ac:dyDescent="0.2">
      <c r="A11" s="27" t="s">
        <v>116</v>
      </c>
      <c r="B11" s="27" t="s">
        <v>444</v>
      </c>
      <c r="C11" s="14" t="s">
        <v>20</v>
      </c>
      <c r="D11" s="52" t="s">
        <v>141</v>
      </c>
      <c r="E11" s="52" t="s">
        <v>143</v>
      </c>
      <c r="F11" s="52" t="s">
        <v>142</v>
      </c>
      <c r="G11" s="14" t="s">
        <v>21</v>
      </c>
      <c r="H11" s="14" t="s">
        <v>22</v>
      </c>
      <c r="I11" s="14" t="s">
        <v>117</v>
      </c>
      <c r="J11" s="14" t="s">
        <v>28</v>
      </c>
    </row>
    <row r="12" spans="1:13" ht="27.75" customHeight="1" x14ac:dyDescent="0.2">
      <c r="A12" s="163" t="s">
        <v>583</v>
      </c>
      <c r="B12" s="26" t="s">
        <v>721</v>
      </c>
      <c r="C12" s="164" t="s">
        <v>711</v>
      </c>
      <c r="D12" s="135">
        <v>14.003</v>
      </c>
      <c r="E12" s="136">
        <v>0.50700000000000001</v>
      </c>
      <c r="F12" s="137">
        <v>0.157</v>
      </c>
      <c r="G12" s="165">
        <v>6.31</v>
      </c>
      <c r="H12" s="166"/>
      <c r="I12" s="168"/>
      <c r="J12" s="39"/>
    </row>
    <row r="13" spans="1:13" ht="27.75" customHeight="1" x14ac:dyDescent="0.2">
      <c r="A13" s="163" t="s">
        <v>625</v>
      </c>
      <c r="B13" s="26" t="s">
        <v>722</v>
      </c>
      <c r="C13" s="164">
        <v>2</v>
      </c>
      <c r="D13" s="135">
        <v>14.003</v>
      </c>
      <c r="E13" s="136">
        <v>0.50700000000000001</v>
      </c>
      <c r="F13" s="137">
        <v>0.157</v>
      </c>
      <c r="G13" s="166"/>
      <c r="H13" s="166"/>
      <c r="I13" s="168"/>
      <c r="J13" s="39"/>
    </row>
    <row r="14" spans="1:13" ht="27.75" customHeight="1" x14ac:dyDescent="0.2">
      <c r="A14" s="163" t="s">
        <v>584</v>
      </c>
      <c r="B14" s="26" t="s">
        <v>723</v>
      </c>
      <c r="C14" s="164" t="s">
        <v>712</v>
      </c>
      <c r="D14" s="135">
        <v>10.464</v>
      </c>
      <c r="E14" s="136">
        <v>0.379</v>
      </c>
      <c r="F14" s="137">
        <v>0.11700000000000001</v>
      </c>
      <c r="G14" s="165">
        <v>6.13</v>
      </c>
      <c r="H14" s="166"/>
      <c r="I14" s="168"/>
      <c r="J14" s="39"/>
    </row>
    <row r="15" spans="1:13" ht="27.75" customHeight="1" x14ac:dyDescent="0.2">
      <c r="A15" s="163" t="s">
        <v>585</v>
      </c>
      <c r="B15" s="26" t="s">
        <v>724</v>
      </c>
      <c r="C15" s="164" t="s">
        <v>712</v>
      </c>
      <c r="D15" s="135">
        <v>10.464</v>
      </c>
      <c r="E15" s="136">
        <v>0.379</v>
      </c>
      <c r="F15" s="137">
        <v>0.11700000000000001</v>
      </c>
      <c r="G15" s="165">
        <v>6.62</v>
      </c>
      <c r="H15" s="166"/>
      <c r="I15" s="168"/>
      <c r="J15" s="39"/>
    </row>
    <row r="16" spans="1:13" ht="27.75" customHeight="1" x14ac:dyDescent="0.2">
      <c r="A16" s="163" t="s">
        <v>586</v>
      </c>
      <c r="B16" s="26" t="s">
        <v>725</v>
      </c>
      <c r="C16" s="164" t="s">
        <v>712</v>
      </c>
      <c r="D16" s="135">
        <v>10.464</v>
      </c>
      <c r="E16" s="136">
        <v>0.379</v>
      </c>
      <c r="F16" s="137">
        <v>0.11700000000000001</v>
      </c>
      <c r="G16" s="165">
        <v>7.58</v>
      </c>
      <c r="H16" s="166"/>
      <c r="I16" s="168"/>
      <c r="J16" s="39"/>
    </row>
    <row r="17" spans="1:10" ht="27.75" customHeight="1" x14ac:dyDescent="0.2">
      <c r="A17" s="163" t="s">
        <v>587</v>
      </c>
      <c r="B17" s="26" t="s">
        <v>726</v>
      </c>
      <c r="C17" s="164" t="s">
        <v>712</v>
      </c>
      <c r="D17" s="135">
        <v>10.464</v>
      </c>
      <c r="E17" s="136">
        <v>0.379</v>
      </c>
      <c r="F17" s="137">
        <v>0.11700000000000001</v>
      </c>
      <c r="G17" s="165">
        <v>9.17</v>
      </c>
      <c r="H17" s="166"/>
      <c r="I17" s="168"/>
      <c r="J17" s="39"/>
    </row>
    <row r="18" spans="1:10" ht="27.75" customHeight="1" x14ac:dyDescent="0.2">
      <c r="A18" s="163" t="s">
        <v>588</v>
      </c>
      <c r="B18" s="26" t="s">
        <v>727</v>
      </c>
      <c r="C18" s="164" t="s">
        <v>712</v>
      </c>
      <c r="D18" s="135">
        <v>10.464</v>
      </c>
      <c r="E18" s="136">
        <v>0.379</v>
      </c>
      <c r="F18" s="137">
        <v>0.11700000000000001</v>
      </c>
      <c r="G18" s="165">
        <v>14.64</v>
      </c>
      <c r="H18" s="166"/>
      <c r="I18" s="168"/>
      <c r="J18" s="39"/>
    </row>
    <row r="19" spans="1:10" ht="27.75" customHeight="1" x14ac:dyDescent="0.2">
      <c r="A19" s="163" t="s">
        <v>398</v>
      </c>
      <c r="B19" s="26" t="s">
        <v>728</v>
      </c>
      <c r="C19" s="164">
        <v>4</v>
      </c>
      <c r="D19" s="135">
        <v>10.464</v>
      </c>
      <c r="E19" s="136">
        <v>0.379</v>
      </c>
      <c r="F19" s="137">
        <v>0.11700000000000001</v>
      </c>
      <c r="G19" s="166"/>
      <c r="H19" s="166"/>
      <c r="I19" s="168"/>
      <c r="J19" s="39"/>
    </row>
    <row r="20" spans="1:10" ht="27.75" customHeight="1" x14ac:dyDescent="0.2">
      <c r="A20" s="163" t="s">
        <v>464</v>
      </c>
      <c r="B20" s="26" t="s">
        <v>729</v>
      </c>
      <c r="C20" s="164">
        <v>0</v>
      </c>
      <c r="D20" s="135">
        <v>7.4610000000000003</v>
      </c>
      <c r="E20" s="136">
        <v>0.25600000000000001</v>
      </c>
      <c r="F20" s="137">
        <v>0.08</v>
      </c>
      <c r="G20" s="165">
        <v>13.72</v>
      </c>
      <c r="H20" s="165">
        <v>5.65</v>
      </c>
      <c r="I20" s="169">
        <v>5.65</v>
      </c>
      <c r="J20" s="38">
        <v>0.23799999999999999</v>
      </c>
    </row>
    <row r="21" spans="1:10" ht="27.75" customHeight="1" x14ac:dyDescent="0.2">
      <c r="A21" s="163" t="s">
        <v>465</v>
      </c>
      <c r="B21" s="26" t="s">
        <v>730</v>
      </c>
      <c r="C21" s="164">
        <v>0</v>
      </c>
      <c r="D21" s="135">
        <v>7.4610000000000003</v>
      </c>
      <c r="E21" s="136">
        <v>0.25600000000000001</v>
      </c>
      <c r="F21" s="137">
        <v>0.08</v>
      </c>
      <c r="G21" s="165">
        <v>30.71</v>
      </c>
      <c r="H21" s="165">
        <v>5.65</v>
      </c>
      <c r="I21" s="169">
        <v>5.65</v>
      </c>
      <c r="J21" s="38">
        <v>0.23799999999999999</v>
      </c>
    </row>
    <row r="22" spans="1:10" ht="27.75" customHeight="1" x14ac:dyDescent="0.2">
      <c r="A22" s="163" t="s">
        <v>466</v>
      </c>
      <c r="B22" s="26" t="s">
        <v>731</v>
      </c>
      <c r="C22" s="164">
        <v>0</v>
      </c>
      <c r="D22" s="135">
        <v>7.4610000000000003</v>
      </c>
      <c r="E22" s="136">
        <v>0.25600000000000001</v>
      </c>
      <c r="F22" s="137">
        <v>0.08</v>
      </c>
      <c r="G22" s="165">
        <v>43.41</v>
      </c>
      <c r="H22" s="165">
        <v>5.65</v>
      </c>
      <c r="I22" s="169">
        <v>5.65</v>
      </c>
      <c r="J22" s="38">
        <v>0.23799999999999999</v>
      </c>
    </row>
    <row r="23" spans="1:10" ht="27.75" customHeight="1" x14ac:dyDescent="0.2">
      <c r="A23" s="163" t="s">
        <v>467</v>
      </c>
      <c r="B23" s="26" t="s">
        <v>732</v>
      </c>
      <c r="C23" s="164">
        <v>0</v>
      </c>
      <c r="D23" s="135">
        <v>7.4610000000000003</v>
      </c>
      <c r="E23" s="136">
        <v>0.25600000000000001</v>
      </c>
      <c r="F23" s="137">
        <v>0.08</v>
      </c>
      <c r="G23" s="165">
        <v>59.28</v>
      </c>
      <c r="H23" s="165">
        <v>5.65</v>
      </c>
      <c r="I23" s="169">
        <v>5.65</v>
      </c>
      <c r="J23" s="38">
        <v>0.23799999999999999</v>
      </c>
    </row>
    <row r="24" spans="1:10" ht="27.75" customHeight="1" x14ac:dyDescent="0.2">
      <c r="A24" s="163" t="s">
        <v>468</v>
      </c>
      <c r="B24" s="26" t="s">
        <v>733</v>
      </c>
      <c r="C24" s="164">
        <v>0</v>
      </c>
      <c r="D24" s="135">
        <v>7.4610000000000003</v>
      </c>
      <c r="E24" s="136">
        <v>0.25600000000000001</v>
      </c>
      <c r="F24" s="137">
        <v>0.08</v>
      </c>
      <c r="G24" s="165">
        <v>120.23</v>
      </c>
      <c r="H24" s="165">
        <v>5.65</v>
      </c>
      <c r="I24" s="169">
        <v>5.65</v>
      </c>
      <c r="J24" s="38">
        <v>0.23799999999999999</v>
      </c>
    </row>
    <row r="25" spans="1:10" ht="27.75" customHeight="1" x14ac:dyDescent="0.2">
      <c r="A25" s="163" t="s">
        <v>399</v>
      </c>
      <c r="B25" s="26" t="s">
        <v>734</v>
      </c>
      <c r="C25" s="170" t="s">
        <v>718</v>
      </c>
      <c r="D25" s="138">
        <v>37.993000000000002</v>
      </c>
      <c r="E25" s="139">
        <v>1.6919999999999999</v>
      </c>
      <c r="F25" s="137">
        <v>1.3460000000000001</v>
      </c>
      <c r="G25" s="166"/>
      <c r="H25" s="166"/>
      <c r="I25" s="168"/>
      <c r="J25" s="39"/>
    </row>
    <row r="26" spans="1:10" ht="27.75" customHeight="1" x14ac:dyDescent="0.2">
      <c r="A26" s="163" t="s">
        <v>400</v>
      </c>
      <c r="B26" s="26" t="s">
        <v>735</v>
      </c>
      <c r="C26" s="170" t="s">
        <v>1049</v>
      </c>
      <c r="D26" s="135">
        <v>-12.382</v>
      </c>
      <c r="E26" s="136">
        <v>-0.44800000000000001</v>
      </c>
      <c r="F26" s="137">
        <v>-0.13900000000000001</v>
      </c>
      <c r="G26" s="165">
        <v>0</v>
      </c>
      <c r="H26" s="166"/>
      <c r="I26" s="168"/>
      <c r="J26" s="39"/>
    </row>
    <row r="27" spans="1:10" ht="27.75" customHeight="1" x14ac:dyDescent="0.2">
      <c r="A27" s="163" t="s">
        <v>401</v>
      </c>
      <c r="B27" s="26" t="s">
        <v>736</v>
      </c>
      <c r="C27" s="170">
        <v>0</v>
      </c>
      <c r="D27" s="135">
        <v>-12.382</v>
      </c>
      <c r="E27" s="136">
        <v>-0.44800000000000001</v>
      </c>
      <c r="F27" s="137">
        <v>-0.13900000000000001</v>
      </c>
      <c r="G27" s="165">
        <v>0</v>
      </c>
      <c r="H27" s="166"/>
      <c r="I27" s="168"/>
      <c r="J27" s="38">
        <v>0.41199999999999998</v>
      </c>
    </row>
    <row r="28" spans="1:10" ht="27.75" customHeight="1" x14ac:dyDescent="0.2">
      <c r="A28" s="167" t="s">
        <v>589</v>
      </c>
      <c r="B28" s="26" t="s">
        <v>737</v>
      </c>
      <c r="C28" s="170" t="s">
        <v>711</v>
      </c>
      <c r="D28" s="135">
        <v>10.7</v>
      </c>
      <c r="E28" s="136">
        <v>0.38700000000000001</v>
      </c>
      <c r="F28" s="137">
        <v>0.12</v>
      </c>
      <c r="G28" s="165">
        <v>4.82</v>
      </c>
      <c r="H28" s="166"/>
      <c r="I28" s="168"/>
      <c r="J28" s="39"/>
    </row>
    <row r="29" spans="1:10" ht="27.75" customHeight="1" x14ac:dyDescent="0.2">
      <c r="A29" s="167" t="s">
        <v>469</v>
      </c>
      <c r="B29" s="26" t="s">
        <v>738</v>
      </c>
      <c r="C29" s="170">
        <v>2</v>
      </c>
      <c r="D29" s="135">
        <v>10.7</v>
      </c>
      <c r="E29" s="136">
        <v>0.38700000000000001</v>
      </c>
      <c r="F29" s="137">
        <v>0.12</v>
      </c>
      <c r="G29" s="166"/>
      <c r="H29" s="166"/>
      <c r="I29" s="168"/>
      <c r="J29" s="39"/>
    </row>
    <row r="30" spans="1:10" ht="27.75" customHeight="1" x14ac:dyDescent="0.2">
      <c r="A30" s="167" t="s">
        <v>590</v>
      </c>
      <c r="B30" s="26" t="s">
        <v>739</v>
      </c>
      <c r="C30" s="170" t="s">
        <v>712</v>
      </c>
      <c r="D30" s="135">
        <v>7.9960000000000004</v>
      </c>
      <c r="E30" s="136">
        <v>0.28899999999999998</v>
      </c>
      <c r="F30" s="137">
        <v>0.09</v>
      </c>
      <c r="G30" s="165">
        <v>4.6900000000000004</v>
      </c>
      <c r="H30" s="166"/>
      <c r="I30" s="168"/>
      <c r="J30" s="39"/>
    </row>
    <row r="31" spans="1:10" ht="27.75" customHeight="1" x14ac:dyDescent="0.2">
      <c r="A31" s="167" t="s">
        <v>591</v>
      </c>
      <c r="B31" s="26" t="s">
        <v>740</v>
      </c>
      <c r="C31" s="170" t="s">
        <v>712</v>
      </c>
      <c r="D31" s="135">
        <v>7.9960000000000004</v>
      </c>
      <c r="E31" s="136">
        <v>0.28899999999999998</v>
      </c>
      <c r="F31" s="137">
        <v>0.09</v>
      </c>
      <c r="G31" s="165">
        <v>5.0599999999999996</v>
      </c>
      <c r="H31" s="166"/>
      <c r="I31" s="168"/>
      <c r="J31" s="39"/>
    </row>
    <row r="32" spans="1:10" ht="27.75" customHeight="1" x14ac:dyDescent="0.2">
      <c r="A32" s="167" t="s">
        <v>592</v>
      </c>
      <c r="B32" s="26" t="s">
        <v>741</v>
      </c>
      <c r="C32" s="170" t="s">
        <v>712</v>
      </c>
      <c r="D32" s="135">
        <v>7.9960000000000004</v>
      </c>
      <c r="E32" s="136">
        <v>0.28899999999999998</v>
      </c>
      <c r="F32" s="137">
        <v>0.09</v>
      </c>
      <c r="G32" s="165">
        <v>5.79</v>
      </c>
      <c r="H32" s="166"/>
      <c r="I32" s="168"/>
      <c r="J32" s="39"/>
    </row>
    <row r="33" spans="1:10" ht="27.75" customHeight="1" x14ac:dyDescent="0.2">
      <c r="A33" s="167" t="s">
        <v>593</v>
      </c>
      <c r="B33" s="26" t="s">
        <v>742</v>
      </c>
      <c r="C33" s="170" t="s">
        <v>712</v>
      </c>
      <c r="D33" s="135">
        <v>7.9960000000000004</v>
      </c>
      <c r="E33" s="136">
        <v>0.28899999999999998</v>
      </c>
      <c r="F33" s="137">
        <v>0.09</v>
      </c>
      <c r="G33" s="165">
        <v>7.01</v>
      </c>
      <c r="H33" s="166"/>
      <c r="I33" s="168"/>
      <c r="J33" s="39"/>
    </row>
    <row r="34" spans="1:10" ht="27.75" customHeight="1" x14ac:dyDescent="0.2">
      <c r="A34" s="167" t="s">
        <v>594</v>
      </c>
      <c r="B34" s="26" t="s">
        <v>743</v>
      </c>
      <c r="C34" s="170" t="s">
        <v>712</v>
      </c>
      <c r="D34" s="135">
        <v>7.9960000000000004</v>
      </c>
      <c r="E34" s="136">
        <v>0.28899999999999998</v>
      </c>
      <c r="F34" s="137">
        <v>0.09</v>
      </c>
      <c r="G34" s="165">
        <v>11.19</v>
      </c>
      <c r="H34" s="166"/>
      <c r="I34" s="168"/>
      <c r="J34" s="39"/>
    </row>
    <row r="35" spans="1:10" ht="27.75" customHeight="1" x14ac:dyDescent="0.2">
      <c r="A35" s="167" t="s">
        <v>402</v>
      </c>
      <c r="B35" s="26" t="s">
        <v>744</v>
      </c>
      <c r="C35" s="170">
        <v>4</v>
      </c>
      <c r="D35" s="135">
        <v>7.9960000000000004</v>
      </c>
      <c r="E35" s="136">
        <v>0.28899999999999998</v>
      </c>
      <c r="F35" s="137">
        <v>0.09</v>
      </c>
      <c r="G35" s="166"/>
      <c r="H35" s="166"/>
      <c r="I35" s="168"/>
      <c r="J35" s="39"/>
    </row>
    <row r="36" spans="1:10" ht="27.75" customHeight="1" x14ac:dyDescent="0.2">
      <c r="A36" s="167" t="s">
        <v>470</v>
      </c>
      <c r="B36" s="26" t="s">
        <v>745</v>
      </c>
      <c r="C36" s="170">
        <v>0</v>
      </c>
      <c r="D36" s="135">
        <v>5.7009999999999996</v>
      </c>
      <c r="E36" s="136">
        <v>0.19600000000000001</v>
      </c>
      <c r="F36" s="137">
        <v>6.0999999999999999E-2</v>
      </c>
      <c r="G36" s="165">
        <v>10.49</v>
      </c>
      <c r="H36" s="165">
        <v>4.32</v>
      </c>
      <c r="I36" s="169">
        <v>4.32</v>
      </c>
      <c r="J36" s="38">
        <v>0.182</v>
      </c>
    </row>
    <row r="37" spans="1:10" ht="27.75" customHeight="1" x14ac:dyDescent="0.2">
      <c r="A37" s="167" t="s">
        <v>471</v>
      </c>
      <c r="B37" s="26" t="s">
        <v>746</v>
      </c>
      <c r="C37" s="170">
        <v>0</v>
      </c>
      <c r="D37" s="135">
        <v>5.7009999999999996</v>
      </c>
      <c r="E37" s="136">
        <v>0.19600000000000001</v>
      </c>
      <c r="F37" s="137">
        <v>6.0999999999999999E-2</v>
      </c>
      <c r="G37" s="165">
        <v>23.47</v>
      </c>
      <c r="H37" s="165">
        <v>4.32</v>
      </c>
      <c r="I37" s="169">
        <v>4.32</v>
      </c>
      <c r="J37" s="38">
        <v>0.182</v>
      </c>
    </row>
    <row r="38" spans="1:10" ht="27.75" customHeight="1" x14ac:dyDescent="0.2">
      <c r="A38" s="167" t="s">
        <v>472</v>
      </c>
      <c r="B38" s="26" t="s">
        <v>747</v>
      </c>
      <c r="C38" s="170">
        <v>0</v>
      </c>
      <c r="D38" s="135">
        <v>5.7009999999999996</v>
      </c>
      <c r="E38" s="136">
        <v>0.19600000000000001</v>
      </c>
      <c r="F38" s="137">
        <v>6.0999999999999999E-2</v>
      </c>
      <c r="G38" s="165">
        <v>33.17</v>
      </c>
      <c r="H38" s="165">
        <v>4.32</v>
      </c>
      <c r="I38" s="169">
        <v>4.32</v>
      </c>
      <c r="J38" s="38">
        <v>0.182</v>
      </c>
    </row>
    <row r="39" spans="1:10" ht="27.75" customHeight="1" x14ac:dyDescent="0.2">
      <c r="A39" s="167" t="s">
        <v>473</v>
      </c>
      <c r="B39" s="26" t="s">
        <v>748</v>
      </c>
      <c r="C39" s="170">
        <v>0</v>
      </c>
      <c r="D39" s="135">
        <v>5.7009999999999996</v>
      </c>
      <c r="E39" s="136">
        <v>0.19600000000000001</v>
      </c>
      <c r="F39" s="137">
        <v>6.0999999999999999E-2</v>
      </c>
      <c r="G39" s="165">
        <v>45.3</v>
      </c>
      <c r="H39" s="165">
        <v>4.32</v>
      </c>
      <c r="I39" s="169">
        <v>4.32</v>
      </c>
      <c r="J39" s="38">
        <v>0.182</v>
      </c>
    </row>
    <row r="40" spans="1:10" ht="27.75" customHeight="1" x14ac:dyDescent="0.2">
      <c r="A40" s="167" t="s">
        <v>474</v>
      </c>
      <c r="B40" s="26" t="s">
        <v>749</v>
      </c>
      <c r="C40" s="170">
        <v>0</v>
      </c>
      <c r="D40" s="135">
        <v>5.7009999999999996</v>
      </c>
      <c r="E40" s="136">
        <v>0.19600000000000001</v>
      </c>
      <c r="F40" s="137">
        <v>6.0999999999999999E-2</v>
      </c>
      <c r="G40" s="165">
        <v>91.87</v>
      </c>
      <c r="H40" s="165">
        <v>4.32</v>
      </c>
      <c r="I40" s="169">
        <v>4.32</v>
      </c>
      <c r="J40" s="38">
        <v>0.182</v>
      </c>
    </row>
    <row r="41" spans="1:10" ht="27.75" customHeight="1" x14ac:dyDescent="0.2">
      <c r="A41" s="167" t="s">
        <v>475</v>
      </c>
      <c r="B41" s="26" t="s">
        <v>750</v>
      </c>
      <c r="C41" s="170">
        <v>0</v>
      </c>
      <c r="D41" s="135">
        <v>5.3540000000000001</v>
      </c>
      <c r="E41" s="136">
        <v>0.16600000000000001</v>
      </c>
      <c r="F41" s="137">
        <v>5.2999999999999999E-2</v>
      </c>
      <c r="G41" s="165">
        <v>13.44</v>
      </c>
      <c r="H41" s="165">
        <v>5.71</v>
      </c>
      <c r="I41" s="169">
        <v>5.71</v>
      </c>
      <c r="J41" s="38">
        <v>0.16600000000000001</v>
      </c>
    </row>
    <row r="42" spans="1:10" ht="27.75" customHeight="1" x14ac:dyDescent="0.2">
      <c r="A42" s="167" t="s">
        <v>476</v>
      </c>
      <c r="B42" s="26" t="s">
        <v>751</v>
      </c>
      <c r="C42" s="170">
        <v>0</v>
      </c>
      <c r="D42" s="135">
        <v>5.3540000000000001</v>
      </c>
      <c r="E42" s="136">
        <v>0.16600000000000001</v>
      </c>
      <c r="F42" s="137">
        <v>5.2999999999999999E-2</v>
      </c>
      <c r="G42" s="165">
        <v>33.35</v>
      </c>
      <c r="H42" s="165">
        <v>5.71</v>
      </c>
      <c r="I42" s="169">
        <v>5.71</v>
      </c>
      <c r="J42" s="38">
        <v>0.16600000000000001</v>
      </c>
    </row>
    <row r="43" spans="1:10" ht="27.75" customHeight="1" x14ac:dyDescent="0.2">
      <c r="A43" s="167" t="s">
        <v>477</v>
      </c>
      <c r="B43" s="26" t="s">
        <v>752</v>
      </c>
      <c r="C43" s="170">
        <v>0</v>
      </c>
      <c r="D43" s="135">
        <v>5.3540000000000001</v>
      </c>
      <c r="E43" s="136">
        <v>0.16600000000000001</v>
      </c>
      <c r="F43" s="137">
        <v>5.2999999999999999E-2</v>
      </c>
      <c r="G43" s="165">
        <v>48.24</v>
      </c>
      <c r="H43" s="165">
        <v>5.71</v>
      </c>
      <c r="I43" s="169">
        <v>5.71</v>
      </c>
      <c r="J43" s="38">
        <v>0.16600000000000001</v>
      </c>
    </row>
    <row r="44" spans="1:10" ht="27.75" customHeight="1" x14ac:dyDescent="0.2">
      <c r="A44" s="167" t="s">
        <v>478</v>
      </c>
      <c r="B44" s="26" t="s">
        <v>753</v>
      </c>
      <c r="C44" s="170">
        <v>0</v>
      </c>
      <c r="D44" s="135">
        <v>5.3540000000000001</v>
      </c>
      <c r="E44" s="136">
        <v>0.16600000000000001</v>
      </c>
      <c r="F44" s="137">
        <v>5.2999999999999999E-2</v>
      </c>
      <c r="G44" s="165">
        <v>66.849999999999994</v>
      </c>
      <c r="H44" s="165">
        <v>5.71</v>
      </c>
      <c r="I44" s="169">
        <v>5.71</v>
      </c>
      <c r="J44" s="38">
        <v>0.16600000000000001</v>
      </c>
    </row>
    <row r="45" spans="1:10" ht="27.75" customHeight="1" x14ac:dyDescent="0.2">
      <c r="A45" s="167" t="s">
        <v>479</v>
      </c>
      <c r="B45" s="26" t="s">
        <v>754</v>
      </c>
      <c r="C45" s="170">
        <v>0</v>
      </c>
      <c r="D45" s="135">
        <v>5.3540000000000001</v>
      </c>
      <c r="E45" s="136">
        <v>0.16600000000000001</v>
      </c>
      <c r="F45" s="137">
        <v>5.2999999999999999E-2</v>
      </c>
      <c r="G45" s="165">
        <v>138.32</v>
      </c>
      <c r="H45" s="165">
        <v>5.71</v>
      </c>
      <c r="I45" s="169">
        <v>5.71</v>
      </c>
      <c r="J45" s="38">
        <v>0.16600000000000001</v>
      </c>
    </row>
    <row r="46" spans="1:10" ht="27.75" customHeight="1" x14ac:dyDescent="0.2">
      <c r="A46" s="167" t="s">
        <v>480</v>
      </c>
      <c r="B46" s="26" t="s">
        <v>755</v>
      </c>
      <c r="C46" s="170">
        <v>0</v>
      </c>
      <c r="D46" s="135">
        <v>5.2110000000000003</v>
      </c>
      <c r="E46" s="136">
        <v>0.153</v>
      </c>
      <c r="F46" s="137">
        <v>4.9000000000000002E-2</v>
      </c>
      <c r="G46" s="165">
        <v>152.44</v>
      </c>
      <c r="H46" s="165">
        <v>5.77</v>
      </c>
      <c r="I46" s="169">
        <v>5.77</v>
      </c>
      <c r="J46" s="38">
        <v>0.16200000000000001</v>
      </c>
    </row>
    <row r="47" spans="1:10" ht="27.75" customHeight="1" x14ac:dyDescent="0.2">
      <c r="A47" s="167" t="s">
        <v>481</v>
      </c>
      <c r="B47" s="26" t="s">
        <v>756</v>
      </c>
      <c r="C47" s="170">
        <v>0</v>
      </c>
      <c r="D47" s="135">
        <v>5.2110000000000003</v>
      </c>
      <c r="E47" s="136">
        <v>0.153</v>
      </c>
      <c r="F47" s="137">
        <v>4.9000000000000002E-2</v>
      </c>
      <c r="G47" s="165">
        <v>312.70999999999998</v>
      </c>
      <c r="H47" s="165">
        <v>5.77</v>
      </c>
      <c r="I47" s="169">
        <v>5.77</v>
      </c>
      <c r="J47" s="38">
        <v>0.16200000000000001</v>
      </c>
    </row>
    <row r="48" spans="1:10" ht="27.75" customHeight="1" x14ac:dyDescent="0.2">
      <c r="A48" s="167" t="s">
        <v>482</v>
      </c>
      <c r="B48" s="26" t="s">
        <v>757</v>
      </c>
      <c r="C48" s="170">
        <v>0</v>
      </c>
      <c r="D48" s="135">
        <v>5.2110000000000003</v>
      </c>
      <c r="E48" s="136">
        <v>0.153</v>
      </c>
      <c r="F48" s="137">
        <v>4.9000000000000002E-2</v>
      </c>
      <c r="G48" s="165">
        <v>552.13</v>
      </c>
      <c r="H48" s="165">
        <v>5.77</v>
      </c>
      <c r="I48" s="169">
        <v>5.77</v>
      </c>
      <c r="J48" s="38">
        <v>0.16200000000000001</v>
      </c>
    </row>
    <row r="49" spans="1:10" ht="27.75" customHeight="1" x14ac:dyDescent="0.2">
      <c r="A49" s="167" t="s">
        <v>483</v>
      </c>
      <c r="B49" s="26" t="s">
        <v>758</v>
      </c>
      <c r="C49" s="170">
        <v>0</v>
      </c>
      <c r="D49" s="135">
        <v>5.2110000000000003</v>
      </c>
      <c r="E49" s="136">
        <v>0.153</v>
      </c>
      <c r="F49" s="137">
        <v>4.9000000000000002E-2</v>
      </c>
      <c r="G49" s="165">
        <v>721.65</v>
      </c>
      <c r="H49" s="165">
        <v>5.77</v>
      </c>
      <c r="I49" s="169">
        <v>5.77</v>
      </c>
      <c r="J49" s="38">
        <v>0.16200000000000001</v>
      </c>
    </row>
    <row r="50" spans="1:10" ht="27.75" customHeight="1" x14ac:dyDescent="0.2">
      <c r="A50" s="167" t="s">
        <v>484</v>
      </c>
      <c r="B50" s="26" t="s">
        <v>759</v>
      </c>
      <c r="C50" s="170">
        <v>0</v>
      </c>
      <c r="D50" s="135">
        <v>5.2110000000000003</v>
      </c>
      <c r="E50" s="136">
        <v>0.153</v>
      </c>
      <c r="F50" s="137">
        <v>4.9000000000000002E-2</v>
      </c>
      <c r="G50" s="165">
        <v>1796.21</v>
      </c>
      <c r="H50" s="165">
        <v>5.77</v>
      </c>
      <c r="I50" s="169">
        <v>5.77</v>
      </c>
      <c r="J50" s="38">
        <v>0.16200000000000001</v>
      </c>
    </row>
    <row r="51" spans="1:10" ht="27.75" customHeight="1" x14ac:dyDescent="0.2">
      <c r="A51" s="167" t="s">
        <v>403</v>
      </c>
      <c r="B51" s="26" t="s">
        <v>760</v>
      </c>
      <c r="C51" s="170" t="s">
        <v>718</v>
      </c>
      <c r="D51" s="138">
        <v>29.032</v>
      </c>
      <c r="E51" s="139">
        <v>1.2929999999999999</v>
      </c>
      <c r="F51" s="137">
        <v>1.0289999999999999</v>
      </c>
      <c r="G51" s="166"/>
      <c r="H51" s="166"/>
      <c r="I51" s="168"/>
      <c r="J51" s="39"/>
    </row>
    <row r="52" spans="1:10" ht="27.75" customHeight="1" x14ac:dyDescent="0.2">
      <c r="A52" s="167" t="s">
        <v>404</v>
      </c>
      <c r="B52" s="26" t="s">
        <v>761</v>
      </c>
      <c r="C52" s="170" t="s">
        <v>1049</v>
      </c>
      <c r="D52" s="135">
        <v>-12.382</v>
      </c>
      <c r="E52" s="136">
        <v>-0.44800000000000001</v>
      </c>
      <c r="F52" s="137">
        <v>-0.13900000000000001</v>
      </c>
      <c r="G52" s="165">
        <v>0</v>
      </c>
      <c r="H52" s="166"/>
      <c r="I52" s="168"/>
      <c r="J52" s="39"/>
    </row>
    <row r="53" spans="1:10" ht="27.75" customHeight="1" x14ac:dyDescent="0.2">
      <c r="A53" s="167" t="s">
        <v>405</v>
      </c>
      <c r="B53" s="26" t="s">
        <v>762</v>
      </c>
      <c r="C53" s="170">
        <v>0</v>
      </c>
      <c r="D53" s="135">
        <v>-10.023999999999999</v>
      </c>
      <c r="E53" s="136">
        <v>-0.35</v>
      </c>
      <c r="F53" s="137">
        <v>-0.109</v>
      </c>
      <c r="G53" s="165">
        <v>0</v>
      </c>
      <c r="H53" s="166"/>
      <c r="I53" s="168"/>
      <c r="J53" s="39"/>
    </row>
    <row r="54" spans="1:10" ht="27.75" customHeight="1" x14ac:dyDescent="0.2">
      <c r="A54" s="167" t="s">
        <v>406</v>
      </c>
      <c r="B54" s="26" t="s">
        <v>763</v>
      </c>
      <c r="C54" s="170">
        <v>0</v>
      </c>
      <c r="D54" s="135">
        <v>-12.382</v>
      </c>
      <c r="E54" s="136">
        <v>-0.44800000000000001</v>
      </c>
      <c r="F54" s="137">
        <v>-0.13900000000000001</v>
      </c>
      <c r="G54" s="165">
        <v>0</v>
      </c>
      <c r="H54" s="166"/>
      <c r="I54" s="168"/>
      <c r="J54" s="38">
        <v>0.41199999999999998</v>
      </c>
    </row>
    <row r="55" spans="1:10" ht="27.75" customHeight="1" x14ac:dyDescent="0.2">
      <c r="A55" s="167" t="s">
        <v>407</v>
      </c>
      <c r="B55" s="26" t="s">
        <v>764</v>
      </c>
      <c r="C55" s="170">
        <v>0</v>
      </c>
      <c r="D55" s="135">
        <v>-10.023999999999999</v>
      </c>
      <c r="E55" s="136">
        <v>-0.35</v>
      </c>
      <c r="F55" s="137">
        <v>-0.109</v>
      </c>
      <c r="G55" s="165">
        <v>0</v>
      </c>
      <c r="H55" s="166"/>
      <c r="I55" s="168"/>
      <c r="J55" s="38">
        <v>0.312</v>
      </c>
    </row>
    <row r="56" spans="1:10" ht="27.75" customHeight="1" x14ac:dyDescent="0.2">
      <c r="A56" s="167" t="s">
        <v>408</v>
      </c>
      <c r="B56" s="26" t="s">
        <v>765</v>
      </c>
      <c r="C56" s="170">
        <v>0</v>
      </c>
      <c r="D56" s="135">
        <v>-7.0069999999999997</v>
      </c>
      <c r="E56" s="136">
        <v>-0.218</v>
      </c>
      <c r="F56" s="137">
        <v>-6.9000000000000006E-2</v>
      </c>
      <c r="G56" s="165">
        <v>0</v>
      </c>
      <c r="H56" s="166"/>
      <c r="I56" s="168"/>
      <c r="J56" s="38">
        <v>0.27100000000000002</v>
      </c>
    </row>
    <row r="57" spans="1:10" ht="27.75" customHeight="1" x14ac:dyDescent="0.2">
      <c r="A57" s="163" t="s">
        <v>595</v>
      </c>
      <c r="B57" s="26" t="s">
        <v>766</v>
      </c>
      <c r="C57" s="170" t="s">
        <v>711</v>
      </c>
      <c r="D57" s="135">
        <v>7.71</v>
      </c>
      <c r="E57" s="136">
        <v>0.27900000000000003</v>
      </c>
      <c r="F57" s="137">
        <v>8.5999999999999993E-2</v>
      </c>
      <c r="G57" s="165">
        <v>3.47</v>
      </c>
      <c r="H57" s="166"/>
      <c r="I57" s="168"/>
      <c r="J57" s="39"/>
    </row>
    <row r="58" spans="1:10" ht="27.75" customHeight="1" x14ac:dyDescent="0.2">
      <c r="A58" s="163" t="s">
        <v>626</v>
      </c>
      <c r="B58" s="26" t="s">
        <v>767</v>
      </c>
      <c r="C58" s="170">
        <v>2</v>
      </c>
      <c r="D58" s="135">
        <v>7.71</v>
      </c>
      <c r="E58" s="136">
        <v>0.27900000000000003</v>
      </c>
      <c r="F58" s="137">
        <v>8.5999999999999993E-2</v>
      </c>
      <c r="G58" s="166"/>
      <c r="H58" s="166"/>
      <c r="I58" s="168"/>
      <c r="J58" s="39"/>
    </row>
    <row r="59" spans="1:10" ht="27.75" customHeight="1" x14ac:dyDescent="0.2">
      <c r="A59" s="163" t="s">
        <v>596</v>
      </c>
      <c r="B59" s="26" t="s">
        <v>768</v>
      </c>
      <c r="C59" s="170" t="s">
        <v>712</v>
      </c>
      <c r="D59" s="135">
        <v>5.7619999999999996</v>
      </c>
      <c r="E59" s="136">
        <v>0.20799999999999999</v>
      </c>
      <c r="F59" s="137">
        <v>6.5000000000000002E-2</v>
      </c>
      <c r="G59" s="165">
        <v>3.38</v>
      </c>
      <c r="H59" s="166"/>
      <c r="I59" s="168"/>
      <c r="J59" s="39"/>
    </row>
    <row r="60" spans="1:10" ht="27.75" customHeight="1" x14ac:dyDescent="0.2">
      <c r="A60" s="163" t="s">
        <v>597</v>
      </c>
      <c r="B60" s="26" t="s">
        <v>769</v>
      </c>
      <c r="C60" s="170" t="s">
        <v>712</v>
      </c>
      <c r="D60" s="135">
        <v>5.7619999999999996</v>
      </c>
      <c r="E60" s="136">
        <v>0.20799999999999999</v>
      </c>
      <c r="F60" s="137">
        <v>6.5000000000000002E-2</v>
      </c>
      <c r="G60" s="165">
        <v>3.65</v>
      </c>
      <c r="H60" s="166"/>
      <c r="I60" s="168"/>
      <c r="J60" s="39"/>
    </row>
    <row r="61" spans="1:10" ht="27.75" customHeight="1" x14ac:dyDescent="0.2">
      <c r="A61" s="163" t="s">
        <v>598</v>
      </c>
      <c r="B61" s="26" t="s">
        <v>770</v>
      </c>
      <c r="C61" s="170" t="s">
        <v>712</v>
      </c>
      <c r="D61" s="135">
        <v>5.7619999999999996</v>
      </c>
      <c r="E61" s="136">
        <v>0.20799999999999999</v>
      </c>
      <c r="F61" s="137">
        <v>6.5000000000000002E-2</v>
      </c>
      <c r="G61" s="165">
        <v>4.18</v>
      </c>
      <c r="H61" s="166"/>
      <c r="I61" s="168"/>
      <c r="J61" s="39"/>
    </row>
    <row r="62" spans="1:10" ht="27.75" customHeight="1" x14ac:dyDescent="0.2">
      <c r="A62" s="163" t="s">
        <v>599</v>
      </c>
      <c r="B62" s="26" t="s">
        <v>771</v>
      </c>
      <c r="C62" s="170" t="s">
        <v>712</v>
      </c>
      <c r="D62" s="135">
        <v>5.7619999999999996</v>
      </c>
      <c r="E62" s="136">
        <v>0.20799999999999999</v>
      </c>
      <c r="F62" s="137">
        <v>6.5000000000000002E-2</v>
      </c>
      <c r="G62" s="165">
        <v>5.05</v>
      </c>
      <c r="H62" s="166"/>
      <c r="I62" s="168"/>
      <c r="J62" s="39"/>
    </row>
    <row r="63" spans="1:10" ht="27.75" customHeight="1" x14ac:dyDescent="0.2">
      <c r="A63" s="163" t="s">
        <v>600</v>
      </c>
      <c r="B63" s="26" t="s">
        <v>772</v>
      </c>
      <c r="C63" s="170" t="s">
        <v>712</v>
      </c>
      <c r="D63" s="135">
        <v>5.7619999999999996</v>
      </c>
      <c r="E63" s="136">
        <v>0.20799999999999999</v>
      </c>
      <c r="F63" s="137">
        <v>6.5000000000000002E-2</v>
      </c>
      <c r="G63" s="165">
        <v>8.06</v>
      </c>
      <c r="H63" s="166"/>
      <c r="I63" s="168"/>
      <c r="J63" s="39"/>
    </row>
    <row r="64" spans="1:10" ht="27.75" customHeight="1" x14ac:dyDescent="0.2">
      <c r="A64" s="163" t="s">
        <v>409</v>
      </c>
      <c r="B64" s="26" t="s">
        <v>773</v>
      </c>
      <c r="C64" s="170">
        <v>4</v>
      </c>
      <c r="D64" s="135">
        <v>5.7619999999999996</v>
      </c>
      <c r="E64" s="136">
        <v>0.20799999999999999</v>
      </c>
      <c r="F64" s="137">
        <v>6.5000000000000002E-2</v>
      </c>
      <c r="G64" s="166"/>
      <c r="H64" s="166"/>
      <c r="I64" s="168"/>
      <c r="J64" s="39"/>
    </row>
    <row r="65" spans="1:10" ht="27.75" customHeight="1" x14ac:dyDescent="0.2">
      <c r="A65" s="163" t="s">
        <v>545</v>
      </c>
      <c r="B65" s="26" t="s">
        <v>774</v>
      </c>
      <c r="C65" s="170">
        <v>0</v>
      </c>
      <c r="D65" s="135">
        <v>4.1079999999999997</v>
      </c>
      <c r="E65" s="136">
        <v>0.14099999999999999</v>
      </c>
      <c r="F65" s="137">
        <v>4.3999999999999997E-2</v>
      </c>
      <c r="G65" s="165">
        <v>7.56</v>
      </c>
      <c r="H65" s="165">
        <v>3.11</v>
      </c>
      <c r="I65" s="169">
        <v>3.11</v>
      </c>
      <c r="J65" s="38">
        <v>0.13100000000000001</v>
      </c>
    </row>
    <row r="66" spans="1:10" ht="27.75" customHeight="1" x14ac:dyDescent="0.2">
      <c r="A66" s="163" t="s">
        <v>546</v>
      </c>
      <c r="B66" s="26" t="s">
        <v>775</v>
      </c>
      <c r="C66" s="170">
        <v>0</v>
      </c>
      <c r="D66" s="135">
        <v>4.1079999999999997</v>
      </c>
      <c r="E66" s="136">
        <v>0.14099999999999999</v>
      </c>
      <c r="F66" s="137">
        <v>4.3999999999999997E-2</v>
      </c>
      <c r="G66" s="165">
        <v>16.91</v>
      </c>
      <c r="H66" s="165">
        <v>3.11</v>
      </c>
      <c r="I66" s="169">
        <v>3.11</v>
      </c>
      <c r="J66" s="38">
        <v>0.13100000000000001</v>
      </c>
    </row>
    <row r="67" spans="1:10" ht="27.75" customHeight="1" x14ac:dyDescent="0.2">
      <c r="A67" s="163" t="s">
        <v>547</v>
      </c>
      <c r="B67" s="26" t="s">
        <v>776</v>
      </c>
      <c r="C67" s="170">
        <v>0</v>
      </c>
      <c r="D67" s="135">
        <v>4.1079999999999997</v>
      </c>
      <c r="E67" s="136">
        <v>0.14099999999999999</v>
      </c>
      <c r="F67" s="137">
        <v>4.3999999999999997E-2</v>
      </c>
      <c r="G67" s="165">
        <v>23.9</v>
      </c>
      <c r="H67" s="165">
        <v>3.11</v>
      </c>
      <c r="I67" s="169">
        <v>3.11</v>
      </c>
      <c r="J67" s="38">
        <v>0.13100000000000001</v>
      </c>
    </row>
    <row r="68" spans="1:10" ht="27.75" customHeight="1" x14ac:dyDescent="0.2">
      <c r="A68" s="163" t="s">
        <v>548</v>
      </c>
      <c r="B68" s="26" t="s">
        <v>777</v>
      </c>
      <c r="C68" s="170">
        <v>0</v>
      </c>
      <c r="D68" s="135">
        <v>4.1079999999999997</v>
      </c>
      <c r="E68" s="136">
        <v>0.14099999999999999</v>
      </c>
      <c r="F68" s="137">
        <v>4.3999999999999997E-2</v>
      </c>
      <c r="G68" s="165">
        <v>32.64</v>
      </c>
      <c r="H68" s="165">
        <v>3.11</v>
      </c>
      <c r="I68" s="169">
        <v>3.11</v>
      </c>
      <c r="J68" s="38">
        <v>0.13100000000000001</v>
      </c>
    </row>
    <row r="69" spans="1:10" ht="27.75" customHeight="1" x14ac:dyDescent="0.2">
      <c r="A69" s="163" t="s">
        <v>549</v>
      </c>
      <c r="B69" s="26" t="s">
        <v>778</v>
      </c>
      <c r="C69" s="170">
        <v>0</v>
      </c>
      <c r="D69" s="135">
        <v>4.1079999999999997</v>
      </c>
      <c r="E69" s="136">
        <v>0.14099999999999999</v>
      </c>
      <c r="F69" s="137">
        <v>4.3999999999999997E-2</v>
      </c>
      <c r="G69" s="165">
        <v>66.2</v>
      </c>
      <c r="H69" s="165">
        <v>3.11</v>
      </c>
      <c r="I69" s="169">
        <v>3.11</v>
      </c>
      <c r="J69" s="38">
        <v>0.13100000000000001</v>
      </c>
    </row>
    <row r="70" spans="1:10" ht="27.75" customHeight="1" x14ac:dyDescent="0.2">
      <c r="A70" s="163" t="s">
        <v>550</v>
      </c>
      <c r="B70" s="26" t="s">
        <v>779</v>
      </c>
      <c r="C70" s="170">
        <v>0</v>
      </c>
      <c r="D70" s="135">
        <v>3.8039999999999998</v>
      </c>
      <c r="E70" s="136">
        <v>0.11799999999999999</v>
      </c>
      <c r="F70" s="137">
        <v>3.6999999999999998E-2</v>
      </c>
      <c r="G70" s="165">
        <v>9.5500000000000007</v>
      </c>
      <c r="H70" s="165">
        <v>4.0599999999999996</v>
      </c>
      <c r="I70" s="169">
        <v>4.0599999999999996</v>
      </c>
      <c r="J70" s="38">
        <v>0.11799999999999999</v>
      </c>
    </row>
    <row r="71" spans="1:10" ht="27.75" customHeight="1" x14ac:dyDescent="0.2">
      <c r="A71" s="163" t="s">
        <v>551</v>
      </c>
      <c r="B71" s="26" t="s">
        <v>780</v>
      </c>
      <c r="C71" s="170">
        <v>0</v>
      </c>
      <c r="D71" s="135">
        <v>3.8039999999999998</v>
      </c>
      <c r="E71" s="136">
        <v>0.11799999999999999</v>
      </c>
      <c r="F71" s="137">
        <v>3.6999999999999998E-2</v>
      </c>
      <c r="G71" s="165">
        <v>23.7</v>
      </c>
      <c r="H71" s="165">
        <v>4.0599999999999996</v>
      </c>
      <c r="I71" s="169">
        <v>4.0599999999999996</v>
      </c>
      <c r="J71" s="38">
        <v>0.11799999999999999</v>
      </c>
    </row>
    <row r="72" spans="1:10" ht="27.75" customHeight="1" x14ac:dyDescent="0.2">
      <c r="A72" s="163" t="s">
        <v>552</v>
      </c>
      <c r="B72" s="26" t="s">
        <v>781</v>
      </c>
      <c r="C72" s="170">
        <v>0</v>
      </c>
      <c r="D72" s="135">
        <v>3.8039999999999998</v>
      </c>
      <c r="E72" s="136">
        <v>0.11799999999999999</v>
      </c>
      <c r="F72" s="137">
        <v>3.6999999999999998E-2</v>
      </c>
      <c r="G72" s="165">
        <v>34.28</v>
      </c>
      <c r="H72" s="165">
        <v>4.0599999999999996</v>
      </c>
      <c r="I72" s="169">
        <v>4.0599999999999996</v>
      </c>
      <c r="J72" s="38">
        <v>0.11799999999999999</v>
      </c>
    </row>
    <row r="73" spans="1:10" ht="27.75" customHeight="1" x14ac:dyDescent="0.2">
      <c r="A73" s="163" t="s">
        <v>553</v>
      </c>
      <c r="B73" s="26" t="s">
        <v>782</v>
      </c>
      <c r="C73" s="170">
        <v>0</v>
      </c>
      <c r="D73" s="135">
        <v>3.8039999999999998</v>
      </c>
      <c r="E73" s="136">
        <v>0.11799999999999999</v>
      </c>
      <c r="F73" s="137">
        <v>3.6999999999999998E-2</v>
      </c>
      <c r="G73" s="165">
        <v>47.5</v>
      </c>
      <c r="H73" s="165">
        <v>4.0599999999999996</v>
      </c>
      <c r="I73" s="169">
        <v>4.0599999999999996</v>
      </c>
      <c r="J73" s="38">
        <v>0.11799999999999999</v>
      </c>
    </row>
    <row r="74" spans="1:10" ht="27.75" customHeight="1" x14ac:dyDescent="0.2">
      <c r="A74" s="163" t="s">
        <v>554</v>
      </c>
      <c r="B74" s="26" t="s">
        <v>783</v>
      </c>
      <c r="C74" s="170">
        <v>0</v>
      </c>
      <c r="D74" s="135">
        <v>3.8039999999999998</v>
      </c>
      <c r="E74" s="136">
        <v>0.11799999999999999</v>
      </c>
      <c r="F74" s="137">
        <v>3.6999999999999998E-2</v>
      </c>
      <c r="G74" s="165">
        <v>98.28</v>
      </c>
      <c r="H74" s="165">
        <v>4.0599999999999996</v>
      </c>
      <c r="I74" s="169">
        <v>4.0599999999999996</v>
      </c>
      <c r="J74" s="38">
        <v>0.11799999999999999</v>
      </c>
    </row>
    <row r="75" spans="1:10" ht="27.75" customHeight="1" x14ac:dyDescent="0.2">
      <c r="A75" s="163" t="s">
        <v>555</v>
      </c>
      <c r="B75" s="26" t="s">
        <v>784</v>
      </c>
      <c r="C75" s="170">
        <v>0</v>
      </c>
      <c r="D75" s="135">
        <v>3.6829999999999998</v>
      </c>
      <c r="E75" s="136">
        <v>0.108</v>
      </c>
      <c r="F75" s="137">
        <v>3.4000000000000002E-2</v>
      </c>
      <c r="G75" s="165">
        <v>107.75</v>
      </c>
      <c r="H75" s="165">
        <v>4.08</v>
      </c>
      <c r="I75" s="169">
        <v>4.08</v>
      </c>
      <c r="J75" s="38">
        <v>0.114</v>
      </c>
    </row>
    <row r="76" spans="1:10" ht="27.75" customHeight="1" x14ac:dyDescent="0.2">
      <c r="A76" s="163" t="s">
        <v>556</v>
      </c>
      <c r="B76" s="26" t="s">
        <v>785</v>
      </c>
      <c r="C76" s="170">
        <v>0</v>
      </c>
      <c r="D76" s="135">
        <v>3.6829999999999998</v>
      </c>
      <c r="E76" s="136">
        <v>0.108</v>
      </c>
      <c r="F76" s="137">
        <v>3.4000000000000002E-2</v>
      </c>
      <c r="G76" s="165">
        <v>221.04</v>
      </c>
      <c r="H76" s="165">
        <v>4.08</v>
      </c>
      <c r="I76" s="169">
        <v>4.08</v>
      </c>
      <c r="J76" s="38">
        <v>0.114</v>
      </c>
    </row>
    <row r="77" spans="1:10" ht="27.75" customHeight="1" x14ac:dyDescent="0.2">
      <c r="A77" s="163" t="s">
        <v>557</v>
      </c>
      <c r="B77" s="26" t="s">
        <v>786</v>
      </c>
      <c r="C77" s="170">
        <v>0</v>
      </c>
      <c r="D77" s="135">
        <v>3.6829999999999998</v>
      </c>
      <c r="E77" s="136">
        <v>0.108</v>
      </c>
      <c r="F77" s="137">
        <v>3.4000000000000002E-2</v>
      </c>
      <c r="G77" s="165">
        <v>390.28</v>
      </c>
      <c r="H77" s="165">
        <v>4.08</v>
      </c>
      <c r="I77" s="169">
        <v>4.08</v>
      </c>
      <c r="J77" s="38">
        <v>0.114</v>
      </c>
    </row>
    <row r="78" spans="1:10" ht="27.75" customHeight="1" x14ac:dyDescent="0.2">
      <c r="A78" s="163" t="s">
        <v>558</v>
      </c>
      <c r="B78" s="26" t="s">
        <v>787</v>
      </c>
      <c r="C78" s="170">
        <v>0</v>
      </c>
      <c r="D78" s="135">
        <v>3.6829999999999998</v>
      </c>
      <c r="E78" s="136">
        <v>0.108</v>
      </c>
      <c r="F78" s="137">
        <v>3.4000000000000002E-2</v>
      </c>
      <c r="G78" s="165">
        <v>510.1</v>
      </c>
      <c r="H78" s="165">
        <v>4.08</v>
      </c>
      <c r="I78" s="169">
        <v>4.08</v>
      </c>
      <c r="J78" s="38">
        <v>0.114</v>
      </c>
    </row>
    <row r="79" spans="1:10" ht="27.75" customHeight="1" x14ac:dyDescent="0.2">
      <c r="A79" s="163" t="s">
        <v>559</v>
      </c>
      <c r="B79" s="26" t="s">
        <v>788</v>
      </c>
      <c r="C79" s="170">
        <v>0</v>
      </c>
      <c r="D79" s="135">
        <v>3.6829999999999998</v>
      </c>
      <c r="E79" s="136">
        <v>0.108</v>
      </c>
      <c r="F79" s="137">
        <v>3.4000000000000002E-2</v>
      </c>
      <c r="G79" s="165">
        <v>1269.6600000000001</v>
      </c>
      <c r="H79" s="165">
        <v>4.08</v>
      </c>
      <c r="I79" s="169">
        <v>4.08</v>
      </c>
      <c r="J79" s="38">
        <v>0.114</v>
      </c>
    </row>
    <row r="80" spans="1:10" ht="27.75" customHeight="1" x14ac:dyDescent="0.2">
      <c r="A80" s="163" t="s">
        <v>410</v>
      </c>
      <c r="B80" s="26" t="s">
        <v>789</v>
      </c>
      <c r="C80" s="170" t="s">
        <v>718</v>
      </c>
      <c r="D80" s="138">
        <v>20.92</v>
      </c>
      <c r="E80" s="139">
        <v>0.93200000000000005</v>
      </c>
      <c r="F80" s="137">
        <v>0.74099999999999999</v>
      </c>
      <c r="G80" s="166"/>
      <c r="H80" s="166"/>
      <c r="I80" s="168"/>
      <c r="J80" s="39"/>
    </row>
    <row r="81" spans="1:10" ht="27.75" customHeight="1" x14ac:dyDescent="0.2">
      <c r="A81" s="163" t="s">
        <v>411</v>
      </c>
      <c r="B81" s="26" t="s">
        <v>790</v>
      </c>
      <c r="C81" s="170" t="s">
        <v>1049</v>
      </c>
      <c r="D81" s="135">
        <v>-6.8040000000000003</v>
      </c>
      <c r="E81" s="136">
        <v>-0.246</v>
      </c>
      <c r="F81" s="137">
        <v>-7.5999999999999998E-2</v>
      </c>
      <c r="G81" s="165">
        <v>0</v>
      </c>
      <c r="H81" s="166"/>
      <c r="I81" s="168"/>
      <c r="J81" s="39"/>
    </row>
    <row r="82" spans="1:10" ht="27.75" customHeight="1" x14ac:dyDescent="0.2">
      <c r="A82" s="163" t="s">
        <v>412</v>
      </c>
      <c r="B82" s="26" t="s">
        <v>791</v>
      </c>
      <c r="C82" s="170">
        <v>0</v>
      </c>
      <c r="D82" s="135">
        <v>-6.1429999999999998</v>
      </c>
      <c r="E82" s="136">
        <v>-0.215</v>
      </c>
      <c r="F82" s="137">
        <v>-6.7000000000000004E-2</v>
      </c>
      <c r="G82" s="165">
        <v>0</v>
      </c>
      <c r="H82" s="166"/>
      <c r="I82" s="168"/>
      <c r="J82" s="39"/>
    </row>
    <row r="83" spans="1:10" ht="27.75" customHeight="1" x14ac:dyDescent="0.2">
      <c r="A83" s="163" t="s">
        <v>413</v>
      </c>
      <c r="B83" s="26" t="s">
        <v>792</v>
      </c>
      <c r="C83" s="170">
        <v>0</v>
      </c>
      <c r="D83" s="135">
        <v>-6.8040000000000003</v>
      </c>
      <c r="E83" s="136">
        <v>-0.246</v>
      </c>
      <c r="F83" s="137">
        <v>-7.5999999999999998E-2</v>
      </c>
      <c r="G83" s="165">
        <v>0</v>
      </c>
      <c r="H83" s="166"/>
      <c r="I83" s="168"/>
      <c r="J83" s="38">
        <v>0.22600000000000001</v>
      </c>
    </row>
    <row r="84" spans="1:10" ht="27.75" customHeight="1" x14ac:dyDescent="0.2">
      <c r="A84" s="163" t="s">
        <v>414</v>
      </c>
      <c r="B84" s="26" t="s">
        <v>793</v>
      </c>
      <c r="C84" s="170">
        <v>0</v>
      </c>
      <c r="D84" s="135">
        <v>-6.1429999999999998</v>
      </c>
      <c r="E84" s="136">
        <v>-0.215</v>
      </c>
      <c r="F84" s="137">
        <v>-6.7000000000000004E-2</v>
      </c>
      <c r="G84" s="165">
        <v>0</v>
      </c>
      <c r="H84" s="166"/>
      <c r="I84" s="168"/>
      <c r="J84" s="38">
        <v>0.191</v>
      </c>
    </row>
    <row r="85" spans="1:10" ht="27.75" customHeight="1" x14ac:dyDescent="0.2">
      <c r="A85" s="163" t="s">
        <v>415</v>
      </c>
      <c r="B85" s="26" t="s">
        <v>794</v>
      </c>
      <c r="C85" s="170">
        <v>0</v>
      </c>
      <c r="D85" s="135">
        <v>-7.0069999999999997</v>
      </c>
      <c r="E85" s="136">
        <v>-0.218</v>
      </c>
      <c r="F85" s="137">
        <v>-6.9000000000000006E-2</v>
      </c>
      <c r="G85" s="165">
        <v>12.47</v>
      </c>
      <c r="H85" s="166"/>
      <c r="I85" s="168"/>
      <c r="J85" s="38">
        <v>0.27100000000000002</v>
      </c>
    </row>
    <row r="86" spans="1:10" ht="27.75" customHeight="1" x14ac:dyDescent="0.2">
      <c r="A86" s="163" t="s">
        <v>601</v>
      </c>
      <c r="B86" s="26" t="s">
        <v>795</v>
      </c>
      <c r="C86" s="170" t="s">
        <v>711</v>
      </c>
      <c r="D86" s="135">
        <v>6.1710000000000003</v>
      </c>
      <c r="E86" s="136">
        <v>0.223</v>
      </c>
      <c r="F86" s="137">
        <v>6.9000000000000006E-2</v>
      </c>
      <c r="G86" s="165">
        <v>2.78</v>
      </c>
      <c r="H86" s="166"/>
      <c r="I86" s="168"/>
      <c r="J86" s="39"/>
    </row>
    <row r="87" spans="1:10" ht="27.75" customHeight="1" x14ac:dyDescent="0.2">
      <c r="A87" s="163" t="s">
        <v>627</v>
      </c>
      <c r="B87" s="26" t="s">
        <v>796</v>
      </c>
      <c r="C87" s="170">
        <v>2</v>
      </c>
      <c r="D87" s="135">
        <v>6.1710000000000003</v>
      </c>
      <c r="E87" s="136">
        <v>0.223</v>
      </c>
      <c r="F87" s="137">
        <v>6.9000000000000006E-2</v>
      </c>
      <c r="G87" s="166"/>
      <c r="H87" s="166"/>
      <c r="I87" s="168"/>
      <c r="J87" s="39"/>
    </row>
    <row r="88" spans="1:10" ht="27.75" customHeight="1" x14ac:dyDescent="0.2">
      <c r="A88" s="163" t="s">
        <v>602</v>
      </c>
      <c r="B88" s="26" t="s">
        <v>797</v>
      </c>
      <c r="C88" s="170" t="s">
        <v>712</v>
      </c>
      <c r="D88" s="135">
        <v>4.6109999999999998</v>
      </c>
      <c r="E88" s="136">
        <v>0.16700000000000001</v>
      </c>
      <c r="F88" s="137">
        <v>5.1999999999999998E-2</v>
      </c>
      <c r="G88" s="165">
        <v>2.7</v>
      </c>
      <c r="H88" s="166"/>
      <c r="I88" s="168"/>
      <c r="J88" s="39"/>
    </row>
    <row r="89" spans="1:10" ht="27.75" customHeight="1" x14ac:dyDescent="0.2">
      <c r="A89" s="163" t="s">
        <v>603</v>
      </c>
      <c r="B89" s="26" t="s">
        <v>798</v>
      </c>
      <c r="C89" s="170" t="s">
        <v>712</v>
      </c>
      <c r="D89" s="135">
        <v>4.6109999999999998</v>
      </c>
      <c r="E89" s="136">
        <v>0.16700000000000001</v>
      </c>
      <c r="F89" s="137">
        <v>5.1999999999999998E-2</v>
      </c>
      <c r="G89" s="165">
        <v>2.92</v>
      </c>
      <c r="H89" s="166"/>
      <c r="I89" s="168"/>
      <c r="J89" s="39"/>
    </row>
    <row r="90" spans="1:10" ht="27.75" customHeight="1" x14ac:dyDescent="0.2">
      <c r="A90" s="163" t="s">
        <v>604</v>
      </c>
      <c r="B90" s="26" t="s">
        <v>799</v>
      </c>
      <c r="C90" s="170" t="s">
        <v>712</v>
      </c>
      <c r="D90" s="135">
        <v>4.6109999999999998</v>
      </c>
      <c r="E90" s="136">
        <v>0.16700000000000001</v>
      </c>
      <c r="F90" s="137">
        <v>5.1999999999999998E-2</v>
      </c>
      <c r="G90" s="165">
        <v>3.34</v>
      </c>
      <c r="H90" s="166"/>
      <c r="I90" s="168"/>
      <c r="J90" s="39"/>
    </row>
    <row r="91" spans="1:10" ht="27.75" customHeight="1" x14ac:dyDescent="0.2">
      <c r="A91" s="163" t="s">
        <v>605</v>
      </c>
      <c r="B91" s="26" t="s">
        <v>800</v>
      </c>
      <c r="C91" s="170" t="s">
        <v>712</v>
      </c>
      <c r="D91" s="135">
        <v>4.6109999999999998</v>
      </c>
      <c r="E91" s="136">
        <v>0.16700000000000001</v>
      </c>
      <c r="F91" s="137">
        <v>5.1999999999999998E-2</v>
      </c>
      <c r="G91" s="165">
        <v>4.04</v>
      </c>
      <c r="H91" s="166"/>
      <c r="I91" s="168"/>
      <c r="J91" s="39"/>
    </row>
    <row r="92" spans="1:10" ht="27.75" customHeight="1" x14ac:dyDescent="0.2">
      <c r="A92" s="163" t="s">
        <v>606</v>
      </c>
      <c r="B92" s="26" t="s">
        <v>801</v>
      </c>
      <c r="C92" s="170" t="s">
        <v>712</v>
      </c>
      <c r="D92" s="135">
        <v>4.6109999999999998</v>
      </c>
      <c r="E92" s="136">
        <v>0.16700000000000001</v>
      </c>
      <c r="F92" s="137">
        <v>5.1999999999999998E-2</v>
      </c>
      <c r="G92" s="165">
        <v>6.45</v>
      </c>
      <c r="H92" s="166"/>
      <c r="I92" s="168"/>
      <c r="J92" s="39"/>
    </row>
    <row r="93" spans="1:10" ht="27.75" customHeight="1" x14ac:dyDescent="0.2">
      <c r="A93" s="163" t="s">
        <v>416</v>
      </c>
      <c r="B93" s="26" t="s">
        <v>802</v>
      </c>
      <c r="C93" s="170">
        <v>4</v>
      </c>
      <c r="D93" s="135">
        <v>4.6109999999999998</v>
      </c>
      <c r="E93" s="136">
        <v>0.16700000000000001</v>
      </c>
      <c r="F93" s="137">
        <v>5.1999999999999998E-2</v>
      </c>
      <c r="G93" s="166"/>
      <c r="H93" s="166"/>
      <c r="I93" s="168"/>
      <c r="J93" s="39"/>
    </row>
    <row r="94" spans="1:10" ht="27.75" customHeight="1" x14ac:dyDescent="0.2">
      <c r="A94" s="163" t="s">
        <v>530</v>
      </c>
      <c r="B94" s="26" t="s">
        <v>803</v>
      </c>
      <c r="C94" s="170">
        <v>0</v>
      </c>
      <c r="D94" s="135">
        <v>3.2879999999999998</v>
      </c>
      <c r="E94" s="136">
        <v>0.113</v>
      </c>
      <c r="F94" s="137">
        <v>3.5000000000000003E-2</v>
      </c>
      <c r="G94" s="165">
        <v>6.05</v>
      </c>
      <c r="H94" s="165">
        <v>2.4900000000000002</v>
      </c>
      <c r="I94" s="169">
        <v>2.4900000000000002</v>
      </c>
      <c r="J94" s="38">
        <v>0.105</v>
      </c>
    </row>
    <row r="95" spans="1:10" ht="27.75" customHeight="1" x14ac:dyDescent="0.2">
      <c r="A95" s="163" t="s">
        <v>531</v>
      </c>
      <c r="B95" s="26" t="s">
        <v>804</v>
      </c>
      <c r="C95" s="170">
        <v>0</v>
      </c>
      <c r="D95" s="135">
        <v>3.2879999999999998</v>
      </c>
      <c r="E95" s="136">
        <v>0.113</v>
      </c>
      <c r="F95" s="137">
        <v>3.5000000000000003E-2</v>
      </c>
      <c r="G95" s="165">
        <v>13.53</v>
      </c>
      <c r="H95" s="165">
        <v>2.4900000000000002</v>
      </c>
      <c r="I95" s="169">
        <v>2.4900000000000002</v>
      </c>
      <c r="J95" s="38">
        <v>0.105</v>
      </c>
    </row>
    <row r="96" spans="1:10" ht="27.75" customHeight="1" x14ac:dyDescent="0.2">
      <c r="A96" s="163" t="s">
        <v>532</v>
      </c>
      <c r="B96" s="26" t="s">
        <v>805</v>
      </c>
      <c r="C96" s="170">
        <v>0</v>
      </c>
      <c r="D96" s="135">
        <v>3.2879999999999998</v>
      </c>
      <c r="E96" s="136">
        <v>0.113</v>
      </c>
      <c r="F96" s="137">
        <v>3.5000000000000003E-2</v>
      </c>
      <c r="G96" s="165">
        <v>19.13</v>
      </c>
      <c r="H96" s="165">
        <v>2.4900000000000002</v>
      </c>
      <c r="I96" s="169">
        <v>2.4900000000000002</v>
      </c>
      <c r="J96" s="38">
        <v>0.105</v>
      </c>
    </row>
    <row r="97" spans="1:10" ht="27.75" customHeight="1" x14ac:dyDescent="0.2">
      <c r="A97" s="163" t="s">
        <v>533</v>
      </c>
      <c r="B97" s="26" t="s">
        <v>806</v>
      </c>
      <c r="C97" s="170">
        <v>0</v>
      </c>
      <c r="D97" s="135">
        <v>3.2879999999999998</v>
      </c>
      <c r="E97" s="136">
        <v>0.113</v>
      </c>
      <c r="F97" s="137">
        <v>3.5000000000000003E-2</v>
      </c>
      <c r="G97" s="165">
        <v>26.12</v>
      </c>
      <c r="H97" s="165">
        <v>2.4900000000000002</v>
      </c>
      <c r="I97" s="169">
        <v>2.4900000000000002</v>
      </c>
      <c r="J97" s="38">
        <v>0.105</v>
      </c>
    </row>
    <row r="98" spans="1:10" ht="27.75" customHeight="1" x14ac:dyDescent="0.2">
      <c r="A98" s="163" t="s">
        <v>534</v>
      </c>
      <c r="B98" s="26" t="s">
        <v>807</v>
      </c>
      <c r="C98" s="170">
        <v>0</v>
      </c>
      <c r="D98" s="135">
        <v>3.2879999999999998</v>
      </c>
      <c r="E98" s="136">
        <v>0.113</v>
      </c>
      <c r="F98" s="137">
        <v>3.5000000000000003E-2</v>
      </c>
      <c r="G98" s="165">
        <v>52.98</v>
      </c>
      <c r="H98" s="165">
        <v>2.4900000000000002</v>
      </c>
      <c r="I98" s="169">
        <v>2.4900000000000002</v>
      </c>
      <c r="J98" s="38">
        <v>0.105</v>
      </c>
    </row>
    <row r="99" spans="1:10" ht="27.75" customHeight="1" x14ac:dyDescent="0.2">
      <c r="A99" s="163" t="s">
        <v>535</v>
      </c>
      <c r="B99" s="26" t="s">
        <v>808</v>
      </c>
      <c r="C99" s="170">
        <v>0</v>
      </c>
      <c r="D99" s="135">
        <v>3.0449999999999999</v>
      </c>
      <c r="E99" s="136">
        <v>9.5000000000000001E-2</v>
      </c>
      <c r="F99" s="137">
        <v>0.03</v>
      </c>
      <c r="G99" s="165">
        <v>7.64</v>
      </c>
      <c r="H99" s="165">
        <v>3.25</v>
      </c>
      <c r="I99" s="169">
        <v>3.25</v>
      </c>
      <c r="J99" s="38">
        <v>9.4E-2</v>
      </c>
    </row>
    <row r="100" spans="1:10" ht="27.75" customHeight="1" x14ac:dyDescent="0.2">
      <c r="A100" s="163" t="s">
        <v>536</v>
      </c>
      <c r="B100" s="26" t="s">
        <v>809</v>
      </c>
      <c r="C100" s="170">
        <v>0</v>
      </c>
      <c r="D100" s="135">
        <v>3.0449999999999999</v>
      </c>
      <c r="E100" s="136">
        <v>9.5000000000000001E-2</v>
      </c>
      <c r="F100" s="137">
        <v>0.03</v>
      </c>
      <c r="G100" s="165">
        <v>18.97</v>
      </c>
      <c r="H100" s="165">
        <v>3.25</v>
      </c>
      <c r="I100" s="169">
        <v>3.25</v>
      </c>
      <c r="J100" s="38">
        <v>9.4E-2</v>
      </c>
    </row>
    <row r="101" spans="1:10" ht="27.75" customHeight="1" x14ac:dyDescent="0.2">
      <c r="A101" s="163" t="s">
        <v>537</v>
      </c>
      <c r="B101" s="26" t="s">
        <v>810</v>
      </c>
      <c r="C101" s="170">
        <v>0</v>
      </c>
      <c r="D101" s="135">
        <v>3.0449999999999999</v>
      </c>
      <c r="E101" s="136">
        <v>9.5000000000000001E-2</v>
      </c>
      <c r="F101" s="137">
        <v>0.03</v>
      </c>
      <c r="G101" s="165">
        <v>27.43</v>
      </c>
      <c r="H101" s="165">
        <v>3.25</v>
      </c>
      <c r="I101" s="169">
        <v>3.25</v>
      </c>
      <c r="J101" s="38">
        <v>9.4E-2</v>
      </c>
    </row>
    <row r="102" spans="1:10" ht="27.75" customHeight="1" x14ac:dyDescent="0.2">
      <c r="A102" s="163" t="s">
        <v>538</v>
      </c>
      <c r="B102" s="26" t="s">
        <v>811</v>
      </c>
      <c r="C102" s="170">
        <v>0</v>
      </c>
      <c r="D102" s="135">
        <v>3.0449999999999999</v>
      </c>
      <c r="E102" s="136">
        <v>9.5000000000000001E-2</v>
      </c>
      <c r="F102" s="137">
        <v>0.03</v>
      </c>
      <c r="G102" s="165">
        <v>38.020000000000003</v>
      </c>
      <c r="H102" s="165">
        <v>3.25</v>
      </c>
      <c r="I102" s="169">
        <v>3.25</v>
      </c>
      <c r="J102" s="38">
        <v>9.4E-2</v>
      </c>
    </row>
    <row r="103" spans="1:10" ht="27.75" customHeight="1" x14ac:dyDescent="0.2">
      <c r="A103" s="163" t="s">
        <v>539</v>
      </c>
      <c r="B103" s="26" t="s">
        <v>812</v>
      </c>
      <c r="C103" s="170">
        <v>0</v>
      </c>
      <c r="D103" s="135">
        <v>3.0449999999999999</v>
      </c>
      <c r="E103" s="136">
        <v>9.5000000000000001E-2</v>
      </c>
      <c r="F103" s="137">
        <v>0.03</v>
      </c>
      <c r="G103" s="165">
        <v>78.66</v>
      </c>
      <c r="H103" s="165">
        <v>3.25</v>
      </c>
      <c r="I103" s="169">
        <v>3.25</v>
      </c>
      <c r="J103" s="38">
        <v>9.4E-2</v>
      </c>
    </row>
    <row r="104" spans="1:10" ht="27.75" customHeight="1" x14ac:dyDescent="0.2">
      <c r="A104" s="163" t="s">
        <v>540</v>
      </c>
      <c r="B104" s="26" t="s">
        <v>813</v>
      </c>
      <c r="C104" s="170">
        <v>0</v>
      </c>
      <c r="D104" s="135">
        <v>2.948</v>
      </c>
      <c r="E104" s="136">
        <v>8.6999999999999994E-2</v>
      </c>
      <c r="F104" s="137">
        <v>2.8000000000000001E-2</v>
      </c>
      <c r="G104" s="165">
        <v>86.24</v>
      </c>
      <c r="H104" s="165">
        <v>3.26</v>
      </c>
      <c r="I104" s="169">
        <v>3.26</v>
      </c>
      <c r="J104" s="38">
        <v>9.0999999999999998E-2</v>
      </c>
    </row>
    <row r="105" spans="1:10" ht="27.75" customHeight="1" x14ac:dyDescent="0.2">
      <c r="A105" s="163" t="s">
        <v>541</v>
      </c>
      <c r="B105" s="26" t="s">
        <v>814</v>
      </c>
      <c r="C105" s="170">
        <v>0</v>
      </c>
      <c r="D105" s="135">
        <v>2.948</v>
      </c>
      <c r="E105" s="136">
        <v>8.6999999999999994E-2</v>
      </c>
      <c r="F105" s="137">
        <v>2.8000000000000001E-2</v>
      </c>
      <c r="G105" s="165">
        <v>176.92</v>
      </c>
      <c r="H105" s="165">
        <v>3.26</v>
      </c>
      <c r="I105" s="169">
        <v>3.26</v>
      </c>
      <c r="J105" s="38">
        <v>9.0999999999999998E-2</v>
      </c>
    </row>
    <row r="106" spans="1:10" ht="27.75" customHeight="1" x14ac:dyDescent="0.2">
      <c r="A106" s="163" t="s">
        <v>542</v>
      </c>
      <c r="B106" s="26" t="s">
        <v>815</v>
      </c>
      <c r="C106" s="170">
        <v>0</v>
      </c>
      <c r="D106" s="135">
        <v>2.948</v>
      </c>
      <c r="E106" s="136">
        <v>8.6999999999999994E-2</v>
      </c>
      <c r="F106" s="137">
        <v>2.8000000000000001E-2</v>
      </c>
      <c r="G106" s="165">
        <v>312.37</v>
      </c>
      <c r="H106" s="165">
        <v>3.26</v>
      </c>
      <c r="I106" s="169">
        <v>3.26</v>
      </c>
      <c r="J106" s="38">
        <v>9.0999999999999998E-2</v>
      </c>
    </row>
    <row r="107" spans="1:10" ht="27.75" customHeight="1" x14ac:dyDescent="0.2">
      <c r="A107" s="163" t="s">
        <v>543</v>
      </c>
      <c r="B107" s="26" t="s">
        <v>816</v>
      </c>
      <c r="C107" s="170">
        <v>0</v>
      </c>
      <c r="D107" s="135">
        <v>2.948</v>
      </c>
      <c r="E107" s="136">
        <v>8.6999999999999994E-2</v>
      </c>
      <c r="F107" s="137">
        <v>2.8000000000000001E-2</v>
      </c>
      <c r="G107" s="165">
        <v>408.27</v>
      </c>
      <c r="H107" s="165">
        <v>3.26</v>
      </c>
      <c r="I107" s="169">
        <v>3.26</v>
      </c>
      <c r="J107" s="38">
        <v>9.0999999999999998E-2</v>
      </c>
    </row>
    <row r="108" spans="1:10" ht="27.75" customHeight="1" x14ac:dyDescent="0.2">
      <c r="A108" s="163" t="s">
        <v>544</v>
      </c>
      <c r="B108" s="26" t="s">
        <v>817</v>
      </c>
      <c r="C108" s="170">
        <v>0</v>
      </c>
      <c r="D108" s="135">
        <v>2.948</v>
      </c>
      <c r="E108" s="136">
        <v>8.6999999999999994E-2</v>
      </c>
      <c r="F108" s="137">
        <v>2.8000000000000001E-2</v>
      </c>
      <c r="G108" s="165">
        <v>1016.19</v>
      </c>
      <c r="H108" s="165">
        <v>3.26</v>
      </c>
      <c r="I108" s="169">
        <v>3.26</v>
      </c>
      <c r="J108" s="38">
        <v>9.0999999999999998E-2</v>
      </c>
    </row>
    <row r="109" spans="1:10" ht="27.75" customHeight="1" x14ac:dyDescent="0.2">
      <c r="A109" s="163" t="s">
        <v>417</v>
      </c>
      <c r="B109" s="26" t="s">
        <v>818</v>
      </c>
      <c r="C109" s="170" t="s">
        <v>718</v>
      </c>
      <c r="D109" s="138">
        <v>16.744</v>
      </c>
      <c r="E109" s="139">
        <v>0.746</v>
      </c>
      <c r="F109" s="137">
        <v>0.59299999999999997</v>
      </c>
      <c r="G109" s="166"/>
      <c r="H109" s="166"/>
      <c r="I109" s="168"/>
      <c r="J109" s="39"/>
    </row>
    <row r="110" spans="1:10" ht="27.75" customHeight="1" x14ac:dyDescent="0.2">
      <c r="A110" s="163" t="s">
        <v>418</v>
      </c>
      <c r="B110" s="26" t="s">
        <v>819</v>
      </c>
      <c r="C110" s="170" t="s">
        <v>1049</v>
      </c>
      <c r="D110" s="135">
        <v>-5.4459999999999997</v>
      </c>
      <c r="E110" s="136">
        <v>-0.19700000000000001</v>
      </c>
      <c r="F110" s="137">
        <v>-6.0999999999999999E-2</v>
      </c>
      <c r="G110" s="165">
        <v>0</v>
      </c>
      <c r="H110" s="166"/>
      <c r="I110" s="168"/>
      <c r="J110" s="39"/>
    </row>
    <row r="111" spans="1:10" ht="27.75" customHeight="1" x14ac:dyDescent="0.2">
      <c r="A111" s="163" t="s">
        <v>419</v>
      </c>
      <c r="B111" s="26" t="s">
        <v>820</v>
      </c>
      <c r="C111" s="170">
        <v>0</v>
      </c>
      <c r="D111" s="135">
        <v>-4.9160000000000004</v>
      </c>
      <c r="E111" s="136">
        <v>-0.17199999999999999</v>
      </c>
      <c r="F111" s="137">
        <v>-5.2999999999999999E-2</v>
      </c>
      <c r="G111" s="165">
        <v>0</v>
      </c>
      <c r="H111" s="166"/>
      <c r="I111" s="168"/>
      <c r="J111" s="39"/>
    </row>
    <row r="112" spans="1:10" ht="27.75" customHeight="1" x14ac:dyDescent="0.2">
      <c r="A112" s="163" t="s">
        <v>420</v>
      </c>
      <c r="B112" s="26" t="s">
        <v>821</v>
      </c>
      <c r="C112" s="170">
        <v>0</v>
      </c>
      <c r="D112" s="135">
        <v>-5.4459999999999997</v>
      </c>
      <c r="E112" s="136">
        <v>-0.19700000000000001</v>
      </c>
      <c r="F112" s="137">
        <v>-6.0999999999999999E-2</v>
      </c>
      <c r="G112" s="165">
        <v>0</v>
      </c>
      <c r="H112" s="166"/>
      <c r="I112" s="168"/>
      <c r="J112" s="38">
        <v>0.18099999999999999</v>
      </c>
    </row>
    <row r="113" spans="1:10" ht="27.75" customHeight="1" x14ac:dyDescent="0.2">
      <c r="A113" s="163" t="s">
        <v>421</v>
      </c>
      <c r="B113" s="26" t="s">
        <v>822</v>
      </c>
      <c r="C113" s="170">
        <v>0</v>
      </c>
      <c r="D113" s="135">
        <v>-4.9160000000000004</v>
      </c>
      <c r="E113" s="136">
        <v>-0.17199999999999999</v>
      </c>
      <c r="F113" s="137">
        <v>-5.2999999999999999E-2</v>
      </c>
      <c r="G113" s="165">
        <v>0</v>
      </c>
      <c r="H113" s="166"/>
      <c r="I113" s="168"/>
      <c r="J113" s="38">
        <v>0.153</v>
      </c>
    </row>
    <row r="114" spans="1:10" ht="27.75" customHeight="1" x14ac:dyDescent="0.2">
      <c r="A114" s="163" t="s">
        <v>422</v>
      </c>
      <c r="B114" s="26" t="s">
        <v>823</v>
      </c>
      <c r="C114" s="170">
        <v>0</v>
      </c>
      <c r="D114" s="135">
        <v>-5.6079999999999997</v>
      </c>
      <c r="E114" s="136">
        <v>-0.17399999999999999</v>
      </c>
      <c r="F114" s="137">
        <v>-5.5E-2</v>
      </c>
      <c r="G114" s="165">
        <v>9.98</v>
      </c>
      <c r="H114" s="166"/>
      <c r="I114" s="168"/>
      <c r="J114" s="38">
        <v>0.217</v>
      </c>
    </row>
    <row r="115" spans="1:10" ht="27.75" customHeight="1" x14ac:dyDescent="0.2">
      <c r="A115" s="163" t="s">
        <v>607</v>
      </c>
      <c r="B115" s="26" t="s">
        <v>824</v>
      </c>
      <c r="C115" s="170" t="s">
        <v>711</v>
      </c>
      <c r="D115" s="135">
        <v>5.0819999999999999</v>
      </c>
      <c r="E115" s="136">
        <v>0.184</v>
      </c>
      <c r="F115" s="137">
        <v>5.7000000000000002E-2</v>
      </c>
      <c r="G115" s="165">
        <v>2.29</v>
      </c>
      <c r="H115" s="166"/>
      <c r="I115" s="168"/>
      <c r="J115" s="39"/>
    </row>
    <row r="116" spans="1:10" ht="27.75" customHeight="1" x14ac:dyDescent="0.2">
      <c r="A116" s="163" t="s">
        <v>628</v>
      </c>
      <c r="B116" s="26" t="s">
        <v>825</v>
      </c>
      <c r="C116" s="170">
        <v>2</v>
      </c>
      <c r="D116" s="135">
        <v>5.0819999999999999</v>
      </c>
      <c r="E116" s="136">
        <v>0.184</v>
      </c>
      <c r="F116" s="137">
        <v>5.7000000000000002E-2</v>
      </c>
      <c r="G116" s="166"/>
      <c r="H116" s="166"/>
      <c r="I116" s="168"/>
      <c r="J116" s="39"/>
    </row>
    <row r="117" spans="1:10" ht="27.75" customHeight="1" x14ac:dyDescent="0.2">
      <c r="A117" s="163" t="s">
        <v>608</v>
      </c>
      <c r="B117" s="26" t="s">
        <v>826</v>
      </c>
      <c r="C117" s="170" t="s">
        <v>712</v>
      </c>
      <c r="D117" s="135">
        <v>3.798</v>
      </c>
      <c r="E117" s="136">
        <v>0.13700000000000001</v>
      </c>
      <c r="F117" s="137">
        <v>4.2999999999999997E-2</v>
      </c>
      <c r="G117" s="165">
        <v>2.23</v>
      </c>
      <c r="H117" s="166"/>
      <c r="I117" s="168"/>
      <c r="J117" s="39"/>
    </row>
    <row r="118" spans="1:10" ht="27.75" customHeight="1" x14ac:dyDescent="0.2">
      <c r="A118" s="163" t="s">
        <v>609</v>
      </c>
      <c r="B118" s="26" t="s">
        <v>827</v>
      </c>
      <c r="C118" s="170" t="s">
        <v>712</v>
      </c>
      <c r="D118" s="135">
        <v>3.798</v>
      </c>
      <c r="E118" s="136">
        <v>0.13700000000000001</v>
      </c>
      <c r="F118" s="137">
        <v>4.2999999999999997E-2</v>
      </c>
      <c r="G118" s="165">
        <v>2.4</v>
      </c>
      <c r="H118" s="166"/>
      <c r="I118" s="168"/>
      <c r="J118" s="39"/>
    </row>
    <row r="119" spans="1:10" ht="27.75" customHeight="1" x14ac:dyDescent="0.2">
      <c r="A119" s="163" t="s">
        <v>610</v>
      </c>
      <c r="B119" s="26" t="s">
        <v>828</v>
      </c>
      <c r="C119" s="170" t="s">
        <v>712</v>
      </c>
      <c r="D119" s="135">
        <v>3.798</v>
      </c>
      <c r="E119" s="136">
        <v>0.13700000000000001</v>
      </c>
      <c r="F119" s="137">
        <v>4.2999999999999997E-2</v>
      </c>
      <c r="G119" s="165">
        <v>2.75</v>
      </c>
      <c r="H119" s="166"/>
      <c r="I119" s="168"/>
      <c r="J119" s="39"/>
    </row>
    <row r="120" spans="1:10" ht="27.75" customHeight="1" x14ac:dyDescent="0.2">
      <c r="A120" s="163" t="s">
        <v>611</v>
      </c>
      <c r="B120" s="26" t="s">
        <v>829</v>
      </c>
      <c r="C120" s="170" t="s">
        <v>712</v>
      </c>
      <c r="D120" s="135">
        <v>3.798</v>
      </c>
      <c r="E120" s="136">
        <v>0.13700000000000001</v>
      </c>
      <c r="F120" s="137">
        <v>4.2999999999999997E-2</v>
      </c>
      <c r="G120" s="165">
        <v>3.33</v>
      </c>
      <c r="H120" s="166"/>
      <c r="I120" s="168"/>
      <c r="J120" s="39"/>
    </row>
    <row r="121" spans="1:10" ht="27.75" customHeight="1" x14ac:dyDescent="0.2">
      <c r="A121" s="163" t="s">
        <v>612</v>
      </c>
      <c r="B121" s="26" t="s">
        <v>830</v>
      </c>
      <c r="C121" s="170" t="s">
        <v>712</v>
      </c>
      <c r="D121" s="135">
        <v>3.798</v>
      </c>
      <c r="E121" s="136">
        <v>0.13700000000000001</v>
      </c>
      <c r="F121" s="137">
        <v>4.2999999999999997E-2</v>
      </c>
      <c r="G121" s="165">
        <v>5.31</v>
      </c>
      <c r="H121" s="166"/>
      <c r="I121" s="168"/>
      <c r="J121" s="39"/>
    </row>
    <row r="122" spans="1:10" ht="27.75" customHeight="1" x14ac:dyDescent="0.2">
      <c r="A122" s="163" t="s">
        <v>423</v>
      </c>
      <c r="B122" s="26" t="s">
        <v>831</v>
      </c>
      <c r="C122" s="170">
        <v>4</v>
      </c>
      <c r="D122" s="135">
        <v>3.798</v>
      </c>
      <c r="E122" s="136">
        <v>0.13700000000000001</v>
      </c>
      <c r="F122" s="137">
        <v>4.2999999999999997E-2</v>
      </c>
      <c r="G122" s="166"/>
      <c r="H122" s="166"/>
      <c r="I122" s="168"/>
      <c r="J122" s="39"/>
    </row>
    <row r="123" spans="1:10" ht="27.75" customHeight="1" x14ac:dyDescent="0.2">
      <c r="A123" s="163" t="s">
        <v>515</v>
      </c>
      <c r="B123" s="26" t="s">
        <v>832</v>
      </c>
      <c r="C123" s="170">
        <v>0</v>
      </c>
      <c r="D123" s="135">
        <v>2.7080000000000002</v>
      </c>
      <c r="E123" s="136">
        <v>9.2999999999999999E-2</v>
      </c>
      <c r="F123" s="137">
        <v>2.9000000000000001E-2</v>
      </c>
      <c r="G123" s="165">
        <v>4.9800000000000004</v>
      </c>
      <c r="H123" s="165">
        <v>2.0499999999999998</v>
      </c>
      <c r="I123" s="169">
        <v>2.0499999999999998</v>
      </c>
      <c r="J123" s="38">
        <v>8.5999999999999993E-2</v>
      </c>
    </row>
    <row r="124" spans="1:10" ht="27.75" customHeight="1" x14ac:dyDescent="0.2">
      <c r="A124" s="163" t="s">
        <v>516</v>
      </c>
      <c r="B124" s="26" t="s">
        <v>833</v>
      </c>
      <c r="C124" s="170">
        <v>0</v>
      </c>
      <c r="D124" s="135">
        <v>2.7080000000000002</v>
      </c>
      <c r="E124" s="136">
        <v>9.2999999999999999E-2</v>
      </c>
      <c r="F124" s="137">
        <v>2.9000000000000001E-2</v>
      </c>
      <c r="G124" s="165">
        <v>11.15</v>
      </c>
      <c r="H124" s="165">
        <v>2.0499999999999998</v>
      </c>
      <c r="I124" s="169">
        <v>2.0499999999999998</v>
      </c>
      <c r="J124" s="38">
        <v>8.5999999999999993E-2</v>
      </c>
    </row>
    <row r="125" spans="1:10" ht="27.75" customHeight="1" x14ac:dyDescent="0.2">
      <c r="A125" s="163" t="s">
        <v>517</v>
      </c>
      <c r="B125" s="26" t="s">
        <v>834</v>
      </c>
      <c r="C125" s="170">
        <v>0</v>
      </c>
      <c r="D125" s="135">
        <v>2.7080000000000002</v>
      </c>
      <c r="E125" s="136">
        <v>9.2999999999999999E-2</v>
      </c>
      <c r="F125" s="137">
        <v>2.9000000000000001E-2</v>
      </c>
      <c r="G125" s="165">
        <v>15.75</v>
      </c>
      <c r="H125" s="165">
        <v>2.0499999999999998</v>
      </c>
      <c r="I125" s="169">
        <v>2.0499999999999998</v>
      </c>
      <c r="J125" s="38">
        <v>8.5999999999999993E-2</v>
      </c>
    </row>
    <row r="126" spans="1:10" ht="27.75" customHeight="1" x14ac:dyDescent="0.2">
      <c r="A126" s="163" t="s">
        <v>518</v>
      </c>
      <c r="B126" s="26" t="s">
        <v>835</v>
      </c>
      <c r="C126" s="170">
        <v>0</v>
      </c>
      <c r="D126" s="135">
        <v>2.7080000000000002</v>
      </c>
      <c r="E126" s="136">
        <v>9.2999999999999999E-2</v>
      </c>
      <c r="F126" s="137">
        <v>2.9000000000000001E-2</v>
      </c>
      <c r="G126" s="165">
        <v>21.51</v>
      </c>
      <c r="H126" s="165">
        <v>2.0499999999999998</v>
      </c>
      <c r="I126" s="169">
        <v>2.0499999999999998</v>
      </c>
      <c r="J126" s="38">
        <v>8.5999999999999993E-2</v>
      </c>
    </row>
    <row r="127" spans="1:10" ht="27.75" customHeight="1" x14ac:dyDescent="0.2">
      <c r="A127" s="163" t="s">
        <v>519</v>
      </c>
      <c r="B127" s="26" t="s">
        <v>836</v>
      </c>
      <c r="C127" s="170">
        <v>0</v>
      </c>
      <c r="D127" s="135">
        <v>2.7080000000000002</v>
      </c>
      <c r="E127" s="136">
        <v>9.2999999999999999E-2</v>
      </c>
      <c r="F127" s="137">
        <v>2.9000000000000001E-2</v>
      </c>
      <c r="G127" s="165">
        <v>43.63</v>
      </c>
      <c r="H127" s="165">
        <v>2.0499999999999998</v>
      </c>
      <c r="I127" s="169">
        <v>2.0499999999999998</v>
      </c>
      <c r="J127" s="38">
        <v>8.5999999999999993E-2</v>
      </c>
    </row>
    <row r="128" spans="1:10" ht="27.75" customHeight="1" x14ac:dyDescent="0.2">
      <c r="A128" s="163" t="s">
        <v>520</v>
      </c>
      <c r="B128" s="26" t="s">
        <v>837</v>
      </c>
      <c r="C128" s="170">
        <v>0</v>
      </c>
      <c r="D128" s="135">
        <v>2.5070000000000001</v>
      </c>
      <c r="E128" s="136">
        <v>7.8E-2</v>
      </c>
      <c r="F128" s="137">
        <v>2.5000000000000001E-2</v>
      </c>
      <c r="G128" s="165">
        <v>6.29</v>
      </c>
      <c r="H128" s="165">
        <v>2.68</v>
      </c>
      <c r="I128" s="169">
        <v>2.68</v>
      </c>
      <c r="J128" s="38">
        <v>7.8E-2</v>
      </c>
    </row>
    <row r="129" spans="1:10" ht="27.75" customHeight="1" x14ac:dyDescent="0.2">
      <c r="A129" s="163" t="s">
        <v>521</v>
      </c>
      <c r="B129" s="26" t="s">
        <v>838</v>
      </c>
      <c r="C129" s="170">
        <v>0</v>
      </c>
      <c r="D129" s="135">
        <v>2.5070000000000001</v>
      </c>
      <c r="E129" s="136">
        <v>7.8E-2</v>
      </c>
      <c r="F129" s="137">
        <v>2.5000000000000001E-2</v>
      </c>
      <c r="G129" s="165">
        <v>15.62</v>
      </c>
      <c r="H129" s="165">
        <v>2.68</v>
      </c>
      <c r="I129" s="169">
        <v>2.68</v>
      </c>
      <c r="J129" s="38">
        <v>7.8E-2</v>
      </c>
    </row>
    <row r="130" spans="1:10" ht="27.75" customHeight="1" x14ac:dyDescent="0.2">
      <c r="A130" s="163" t="s">
        <v>522</v>
      </c>
      <c r="B130" s="26" t="s">
        <v>839</v>
      </c>
      <c r="C130" s="170">
        <v>0</v>
      </c>
      <c r="D130" s="135">
        <v>2.5070000000000001</v>
      </c>
      <c r="E130" s="136">
        <v>7.8E-2</v>
      </c>
      <c r="F130" s="137">
        <v>2.5000000000000001E-2</v>
      </c>
      <c r="G130" s="165">
        <v>22.59</v>
      </c>
      <c r="H130" s="165">
        <v>2.68</v>
      </c>
      <c r="I130" s="169">
        <v>2.68</v>
      </c>
      <c r="J130" s="38">
        <v>7.8E-2</v>
      </c>
    </row>
    <row r="131" spans="1:10" ht="27.75" customHeight="1" x14ac:dyDescent="0.2">
      <c r="A131" s="163" t="s">
        <v>523</v>
      </c>
      <c r="B131" s="26" t="s">
        <v>840</v>
      </c>
      <c r="C131" s="170">
        <v>0</v>
      </c>
      <c r="D131" s="135">
        <v>2.5070000000000001</v>
      </c>
      <c r="E131" s="136">
        <v>7.8E-2</v>
      </c>
      <c r="F131" s="137">
        <v>2.5000000000000001E-2</v>
      </c>
      <c r="G131" s="165">
        <v>31.31</v>
      </c>
      <c r="H131" s="165">
        <v>2.68</v>
      </c>
      <c r="I131" s="169">
        <v>2.68</v>
      </c>
      <c r="J131" s="38">
        <v>7.8E-2</v>
      </c>
    </row>
    <row r="132" spans="1:10" ht="27.75" customHeight="1" x14ac:dyDescent="0.2">
      <c r="A132" s="163" t="s">
        <v>524</v>
      </c>
      <c r="B132" s="26" t="s">
        <v>841</v>
      </c>
      <c r="C132" s="170">
        <v>0</v>
      </c>
      <c r="D132" s="135">
        <v>2.5070000000000001</v>
      </c>
      <c r="E132" s="136">
        <v>7.8E-2</v>
      </c>
      <c r="F132" s="137">
        <v>2.5000000000000001E-2</v>
      </c>
      <c r="G132" s="165">
        <v>64.78</v>
      </c>
      <c r="H132" s="165">
        <v>2.68</v>
      </c>
      <c r="I132" s="169">
        <v>2.68</v>
      </c>
      <c r="J132" s="38">
        <v>7.8E-2</v>
      </c>
    </row>
    <row r="133" spans="1:10" ht="27.75" customHeight="1" x14ac:dyDescent="0.2">
      <c r="A133" s="163" t="s">
        <v>525</v>
      </c>
      <c r="B133" s="26" t="s">
        <v>842</v>
      </c>
      <c r="C133" s="170">
        <v>0</v>
      </c>
      <c r="D133" s="135">
        <v>2.4279999999999999</v>
      </c>
      <c r="E133" s="136">
        <v>7.0999999999999994E-2</v>
      </c>
      <c r="F133" s="137">
        <v>2.3E-2</v>
      </c>
      <c r="G133" s="165">
        <v>71.02</v>
      </c>
      <c r="H133" s="165">
        <v>2.69</v>
      </c>
      <c r="I133" s="169">
        <v>2.69</v>
      </c>
      <c r="J133" s="38">
        <v>7.4999999999999997E-2</v>
      </c>
    </row>
    <row r="134" spans="1:10" ht="27.75" customHeight="1" x14ac:dyDescent="0.2">
      <c r="A134" s="163" t="s">
        <v>526</v>
      </c>
      <c r="B134" s="26" t="s">
        <v>843</v>
      </c>
      <c r="C134" s="170">
        <v>0</v>
      </c>
      <c r="D134" s="135">
        <v>2.4279999999999999</v>
      </c>
      <c r="E134" s="136">
        <v>7.0999999999999994E-2</v>
      </c>
      <c r="F134" s="137">
        <v>2.3E-2</v>
      </c>
      <c r="G134" s="165">
        <v>145.69</v>
      </c>
      <c r="H134" s="165">
        <v>2.69</v>
      </c>
      <c r="I134" s="169">
        <v>2.69</v>
      </c>
      <c r="J134" s="38">
        <v>7.4999999999999997E-2</v>
      </c>
    </row>
    <row r="135" spans="1:10" ht="27.75" customHeight="1" x14ac:dyDescent="0.2">
      <c r="A135" s="163" t="s">
        <v>527</v>
      </c>
      <c r="B135" s="26" t="s">
        <v>844</v>
      </c>
      <c r="C135" s="170">
        <v>0</v>
      </c>
      <c r="D135" s="135">
        <v>2.4279999999999999</v>
      </c>
      <c r="E135" s="136">
        <v>7.0999999999999994E-2</v>
      </c>
      <c r="F135" s="137">
        <v>2.3E-2</v>
      </c>
      <c r="G135" s="165">
        <v>257.24</v>
      </c>
      <c r="H135" s="165">
        <v>2.69</v>
      </c>
      <c r="I135" s="169">
        <v>2.69</v>
      </c>
      <c r="J135" s="38">
        <v>7.4999999999999997E-2</v>
      </c>
    </row>
    <row r="136" spans="1:10" ht="27.75" customHeight="1" x14ac:dyDescent="0.2">
      <c r="A136" s="163" t="s">
        <v>528</v>
      </c>
      <c r="B136" s="26" t="s">
        <v>845</v>
      </c>
      <c r="C136" s="170">
        <v>0</v>
      </c>
      <c r="D136" s="135">
        <v>2.4279999999999999</v>
      </c>
      <c r="E136" s="136">
        <v>7.0999999999999994E-2</v>
      </c>
      <c r="F136" s="137">
        <v>2.3E-2</v>
      </c>
      <c r="G136" s="165">
        <v>336.21</v>
      </c>
      <c r="H136" s="165">
        <v>2.69</v>
      </c>
      <c r="I136" s="169">
        <v>2.69</v>
      </c>
      <c r="J136" s="38">
        <v>7.4999999999999997E-2</v>
      </c>
    </row>
    <row r="137" spans="1:10" ht="27.75" customHeight="1" x14ac:dyDescent="0.2">
      <c r="A137" s="163" t="s">
        <v>529</v>
      </c>
      <c r="B137" s="26" t="s">
        <v>846</v>
      </c>
      <c r="C137" s="170">
        <v>0</v>
      </c>
      <c r="D137" s="135">
        <v>2.4279999999999999</v>
      </c>
      <c r="E137" s="136">
        <v>7.0999999999999994E-2</v>
      </c>
      <c r="F137" s="137">
        <v>2.3E-2</v>
      </c>
      <c r="G137" s="165">
        <v>836.84</v>
      </c>
      <c r="H137" s="165">
        <v>2.69</v>
      </c>
      <c r="I137" s="169">
        <v>2.69</v>
      </c>
      <c r="J137" s="38">
        <v>7.4999999999999997E-2</v>
      </c>
    </row>
    <row r="138" spans="1:10" ht="27.75" customHeight="1" x14ac:dyDescent="0.2">
      <c r="A138" s="163" t="s">
        <v>424</v>
      </c>
      <c r="B138" s="26" t="s">
        <v>847</v>
      </c>
      <c r="C138" s="170" t="s">
        <v>718</v>
      </c>
      <c r="D138" s="138">
        <v>13.788</v>
      </c>
      <c r="E138" s="139">
        <v>0.61399999999999999</v>
      </c>
      <c r="F138" s="137">
        <v>0.48899999999999999</v>
      </c>
      <c r="G138" s="166"/>
      <c r="H138" s="166"/>
      <c r="I138" s="168"/>
      <c r="J138" s="39"/>
    </row>
    <row r="139" spans="1:10" ht="27.75" customHeight="1" x14ac:dyDescent="0.2">
      <c r="A139" s="163" t="s">
        <v>425</v>
      </c>
      <c r="B139" s="26" t="s">
        <v>848</v>
      </c>
      <c r="C139" s="170" t="s">
        <v>1049</v>
      </c>
      <c r="D139" s="135">
        <v>-4.4850000000000003</v>
      </c>
      <c r="E139" s="136">
        <v>-0.16200000000000001</v>
      </c>
      <c r="F139" s="137">
        <v>-0.05</v>
      </c>
      <c r="G139" s="165">
        <v>0</v>
      </c>
      <c r="H139" s="166"/>
      <c r="I139" s="168"/>
      <c r="J139" s="39"/>
    </row>
    <row r="140" spans="1:10" ht="27.75" customHeight="1" x14ac:dyDescent="0.2">
      <c r="A140" s="163" t="s">
        <v>426</v>
      </c>
      <c r="B140" s="26" t="s">
        <v>849</v>
      </c>
      <c r="C140" s="170">
        <v>0</v>
      </c>
      <c r="D140" s="135">
        <v>-4.0490000000000004</v>
      </c>
      <c r="E140" s="136">
        <v>-0.14099999999999999</v>
      </c>
      <c r="F140" s="137">
        <v>-4.3999999999999997E-2</v>
      </c>
      <c r="G140" s="165">
        <v>0</v>
      </c>
      <c r="H140" s="166"/>
      <c r="I140" s="168"/>
      <c r="J140" s="39"/>
    </row>
    <row r="141" spans="1:10" ht="27.75" customHeight="1" x14ac:dyDescent="0.2">
      <c r="A141" s="163" t="s">
        <v>427</v>
      </c>
      <c r="B141" s="26" t="s">
        <v>850</v>
      </c>
      <c r="C141" s="170">
        <v>0</v>
      </c>
      <c r="D141" s="135">
        <v>-4.4850000000000003</v>
      </c>
      <c r="E141" s="136">
        <v>-0.16200000000000001</v>
      </c>
      <c r="F141" s="137">
        <v>-0.05</v>
      </c>
      <c r="G141" s="165">
        <v>0</v>
      </c>
      <c r="H141" s="166"/>
      <c r="I141" s="168"/>
      <c r="J141" s="38">
        <v>0.14899999999999999</v>
      </c>
    </row>
    <row r="142" spans="1:10" ht="27.75" customHeight="1" x14ac:dyDescent="0.2">
      <c r="A142" s="163" t="s">
        <v>428</v>
      </c>
      <c r="B142" s="26" t="s">
        <v>851</v>
      </c>
      <c r="C142" s="170">
        <v>0</v>
      </c>
      <c r="D142" s="135">
        <v>-4.0490000000000004</v>
      </c>
      <c r="E142" s="136">
        <v>-0.14099999999999999</v>
      </c>
      <c r="F142" s="137">
        <v>-4.3999999999999997E-2</v>
      </c>
      <c r="G142" s="165">
        <v>0</v>
      </c>
      <c r="H142" s="166"/>
      <c r="I142" s="168"/>
      <c r="J142" s="38">
        <v>0.126</v>
      </c>
    </row>
    <row r="143" spans="1:10" ht="27.75" customHeight="1" x14ac:dyDescent="0.2">
      <c r="A143" s="163" t="s">
        <v>429</v>
      </c>
      <c r="B143" s="26" t="s">
        <v>852</v>
      </c>
      <c r="C143" s="170">
        <v>0</v>
      </c>
      <c r="D143" s="135">
        <v>-4.6180000000000003</v>
      </c>
      <c r="E143" s="136">
        <v>-0.14399999999999999</v>
      </c>
      <c r="F143" s="137">
        <v>-4.5999999999999999E-2</v>
      </c>
      <c r="G143" s="165">
        <v>8.2200000000000006</v>
      </c>
      <c r="H143" s="166"/>
      <c r="I143" s="168"/>
      <c r="J143" s="38">
        <v>0.17899999999999999</v>
      </c>
    </row>
    <row r="144" spans="1:10" ht="27.75" customHeight="1" x14ac:dyDescent="0.2">
      <c r="A144" s="163" t="s">
        <v>613</v>
      </c>
      <c r="B144" s="26" t="s">
        <v>853</v>
      </c>
      <c r="C144" s="170" t="s">
        <v>711</v>
      </c>
      <c r="D144" s="135">
        <v>3.4790000000000001</v>
      </c>
      <c r="E144" s="136">
        <v>0.126</v>
      </c>
      <c r="F144" s="137">
        <v>3.9E-2</v>
      </c>
      <c r="G144" s="165">
        <v>1.57</v>
      </c>
      <c r="H144" s="166"/>
      <c r="I144" s="168"/>
      <c r="J144" s="39"/>
    </row>
    <row r="145" spans="1:10" ht="27.75" customHeight="1" x14ac:dyDescent="0.2">
      <c r="A145" s="163" t="s">
        <v>629</v>
      </c>
      <c r="B145" s="26" t="s">
        <v>854</v>
      </c>
      <c r="C145" s="170">
        <v>2</v>
      </c>
      <c r="D145" s="135">
        <v>3.4790000000000001</v>
      </c>
      <c r="E145" s="136">
        <v>0.126</v>
      </c>
      <c r="F145" s="137">
        <v>3.9E-2</v>
      </c>
      <c r="G145" s="166"/>
      <c r="H145" s="166"/>
      <c r="I145" s="168"/>
      <c r="J145" s="39"/>
    </row>
    <row r="146" spans="1:10" ht="27.75" customHeight="1" x14ac:dyDescent="0.2">
      <c r="A146" s="163" t="s">
        <v>614</v>
      </c>
      <c r="B146" s="26" t="s">
        <v>855</v>
      </c>
      <c r="C146" s="170" t="s">
        <v>712</v>
      </c>
      <c r="D146" s="135">
        <v>2.5990000000000002</v>
      </c>
      <c r="E146" s="136">
        <v>9.4E-2</v>
      </c>
      <c r="F146" s="137">
        <v>2.9000000000000001E-2</v>
      </c>
      <c r="G146" s="165">
        <v>1.52</v>
      </c>
      <c r="H146" s="166"/>
      <c r="I146" s="168"/>
      <c r="J146" s="39"/>
    </row>
    <row r="147" spans="1:10" ht="27.75" customHeight="1" x14ac:dyDescent="0.2">
      <c r="A147" s="163" t="s">
        <v>615</v>
      </c>
      <c r="B147" s="26" t="s">
        <v>856</v>
      </c>
      <c r="C147" s="170" t="s">
        <v>712</v>
      </c>
      <c r="D147" s="135">
        <v>2.5990000000000002</v>
      </c>
      <c r="E147" s="136">
        <v>9.4E-2</v>
      </c>
      <c r="F147" s="137">
        <v>2.9000000000000001E-2</v>
      </c>
      <c r="G147" s="165">
        <v>1.64</v>
      </c>
      <c r="H147" s="166"/>
      <c r="I147" s="168"/>
      <c r="J147" s="39"/>
    </row>
    <row r="148" spans="1:10" ht="27.75" customHeight="1" x14ac:dyDescent="0.2">
      <c r="A148" s="163" t="s">
        <v>616</v>
      </c>
      <c r="B148" s="26" t="s">
        <v>857</v>
      </c>
      <c r="C148" s="170" t="s">
        <v>712</v>
      </c>
      <c r="D148" s="135">
        <v>2.5990000000000002</v>
      </c>
      <c r="E148" s="136">
        <v>9.4E-2</v>
      </c>
      <c r="F148" s="137">
        <v>2.9000000000000001E-2</v>
      </c>
      <c r="G148" s="165">
        <v>1.88</v>
      </c>
      <c r="H148" s="166"/>
      <c r="I148" s="168"/>
      <c r="J148" s="39"/>
    </row>
    <row r="149" spans="1:10" ht="27.75" customHeight="1" x14ac:dyDescent="0.2">
      <c r="A149" s="163" t="s">
        <v>617</v>
      </c>
      <c r="B149" s="26" t="s">
        <v>858</v>
      </c>
      <c r="C149" s="170" t="s">
        <v>712</v>
      </c>
      <c r="D149" s="135">
        <v>2.5990000000000002</v>
      </c>
      <c r="E149" s="136">
        <v>9.4E-2</v>
      </c>
      <c r="F149" s="137">
        <v>2.9000000000000001E-2</v>
      </c>
      <c r="G149" s="165">
        <v>2.2799999999999998</v>
      </c>
      <c r="H149" s="166"/>
      <c r="I149" s="168"/>
      <c r="J149" s="39"/>
    </row>
    <row r="150" spans="1:10" ht="27.75" customHeight="1" x14ac:dyDescent="0.2">
      <c r="A150" s="163" t="s">
        <v>618</v>
      </c>
      <c r="B150" s="26" t="s">
        <v>859</v>
      </c>
      <c r="C150" s="170" t="s">
        <v>712</v>
      </c>
      <c r="D150" s="135">
        <v>2.5990000000000002</v>
      </c>
      <c r="E150" s="136">
        <v>9.4E-2</v>
      </c>
      <c r="F150" s="137">
        <v>2.9000000000000001E-2</v>
      </c>
      <c r="G150" s="165">
        <v>3.64</v>
      </c>
      <c r="H150" s="166"/>
      <c r="I150" s="168"/>
      <c r="J150" s="39"/>
    </row>
    <row r="151" spans="1:10" ht="27.75" customHeight="1" x14ac:dyDescent="0.2">
      <c r="A151" s="163" t="s">
        <v>430</v>
      </c>
      <c r="B151" s="26" t="s">
        <v>860</v>
      </c>
      <c r="C151" s="170">
        <v>4</v>
      </c>
      <c r="D151" s="135">
        <v>2.5990000000000002</v>
      </c>
      <c r="E151" s="136">
        <v>9.4E-2</v>
      </c>
      <c r="F151" s="137">
        <v>2.9000000000000001E-2</v>
      </c>
      <c r="G151" s="166"/>
      <c r="H151" s="166"/>
      <c r="I151" s="168"/>
      <c r="J151" s="39"/>
    </row>
    <row r="152" spans="1:10" ht="27.75" customHeight="1" x14ac:dyDescent="0.2">
      <c r="A152" s="163" t="s">
        <v>500</v>
      </c>
      <c r="B152" s="26" t="s">
        <v>861</v>
      </c>
      <c r="C152" s="170">
        <v>0</v>
      </c>
      <c r="D152" s="135">
        <v>1.853</v>
      </c>
      <c r="E152" s="136">
        <v>6.4000000000000001E-2</v>
      </c>
      <c r="F152" s="137">
        <v>0.02</v>
      </c>
      <c r="G152" s="165">
        <v>3.41</v>
      </c>
      <c r="H152" s="165">
        <v>1.4</v>
      </c>
      <c r="I152" s="169">
        <v>1.4</v>
      </c>
      <c r="J152" s="38">
        <v>5.8999999999999997E-2</v>
      </c>
    </row>
    <row r="153" spans="1:10" ht="27.75" customHeight="1" x14ac:dyDescent="0.2">
      <c r="A153" s="163" t="s">
        <v>501</v>
      </c>
      <c r="B153" s="26" t="s">
        <v>862</v>
      </c>
      <c r="C153" s="170">
        <v>0</v>
      </c>
      <c r="D153" s="135">
        <v>1.853</v>
      </c>
      <c r="E153" s="136">
        <v>6.4000000000000001E-2</v>
      </c>
      <c r="F153" s="137">
        <v>0.02</v>
      </c>
      <c r="G153" s="165">
        <v>7.63</v>
      </c>
      <c r="H153" s="165">
        <v>1.4</v>
      </c>
      <c r="I153" s="169">
        <v>1.4</v>
      </c>
      <c r="J153" s="38">
        <v>5.8999999999999997E-2</v>
      </c>
    </row>
    <row r="154" spans="1:10" ht="27.75" customHeight="1" x14ac:dyDescent="0.2">
      <c r="A154" s="163" t="s">
        <v>502</v>
      </c>
      <c r="B154" s="26" t="s">
        <v>863</v>
      </c>
      <c r="C154" s="170">
        <v>0</v>
      </c>
      <c r="D154" s="135">
        <v>1.853</v>
      </c>
      <c r="E154" s="136">
        <v>6.4000000000000001E-2</v>
      </c>
      <c r="F154" s="137">
        <v>0.02</v>
      </c>
      <c r="G154" s="165">
        <v>10.78</v>
      </c>
      <c r="H154" s="165">
        <v>1.4</v>
      </c>
      <c r="I154" s="169">
        <v>1.4</v>
      </c>
      <c r="J154" s="38">
        <v>5.8999999999999997E-2</v>
      </c>
    </row>
    <row r="155" spans="1:10" ht="27.75" customHeight="1" x14ac:dyDescent="0.2">
      <c r="A155" s="163" t="s">
        <v>503</v>
      </c>
      <c r="B155" s="26" t="s">
        <v>864</v>
      </c>
      <c r="C155" s="170">
        <v>0</v>
      </c>
      <c r="D155" s="135">
        <v>1.853</v>
      </c>
      <c r="E155" s="136">
        <v>6.4000000000000001E-2</v>
      </c>
      <c r="F155" s="137">
        <v>0.02</v>
      </c>
      <c r="G155" s="165">
        <v>14.73</v>
      </c>
      <c r="H155" s="165">
        <v>1.4</v>
      </c>
      <c r="I155" s="169">
        <v>1.4</v>
      </c>
      <c r="J155" s="38">
        <v>5.8999999999999997E-2</v>
      </c>
    </row>
    <row r="156" spans="1:10" ht="27.75" customHeight="1" x14ac:dyDescent="0.2">
      <c r="A156" s="163" t="s">
        <v>504</v>
      </c>
      <c r="B156" s="26" t="s">
        <v>865</v>
      </c>
      <c r="C156" s="170">
        <v>0</v>
      </c>
      <c r="D156" s="135">
        <v>1.853</v>
      </c>
      <c r="E156" s="136">
        <v>6.4000000000000001E-2</v>
      </c>
      <c r="F156" s="137">
        <v>0.02</v>
      </c>
      <c r="G156" s="165">
        <v>29.87</v>
      </c>
      <c r="H156" s="165">
        <v>1.4</v>
      </c>
      <c r="I156" s="169">
        <v>1.4</v>
      </c>
      <c r="J156" s="38">
        <v>5.8999999999999997E-2</v>
      </c>
    </row>
    <row r="157" spans="1:10" ht="27.75" customHeight="1" x14ac:dyDescent="0.2">
      <c r="A157" s="163" t="s">
        <v>505</v>
      </c>
      <c r="B157" s="26" t="s">
        <v>866</v>
      </c>
      <c r="C157" s="170">
        <v>0</v>
      </c>
      <c r="D157" s="135">
        <v>1.716</v>
      </c>
      <c r="E157" s="136">
        <v>5.2999999999999999E-2</v>
      </c>
      <c r="F157" s="137">
        <v>1.7000000000000001E-2</v>
      </c>
      <c r="G157" s="165">
        <v>4.3099999999999996</v>
      </c>
      <c r="H157" s="165">
        <v>1.83</v>
      </c>
      <c r="I157" s="169">
        <v>1.83</v>
      </c>
      <c r="J157" s="38">
        <v>5.2999999999999999E-2</v>
      </c>
    </row>
    <row r="158" spans="1:10" ht="27.75" customHeight="1" x14ac:dyDescent="0.2">
      <c r="A158" s="163" t="s">
        <v>506</v>
      </c>
      <c r="B158" s="26" t="s">
        <v>867</v>
      </c>
      <c r="C158" s="170">
        <v>0</v>
      </c>
      <c r="D158" s="135">
        <v>1.716</v>
      </c>
      <c r="E158" s="136">
        <v>5.2999999999999999E-2</v>
      </c>
      <c r="F158" s="137">
        <v>1.7000000000000001E-2</v>
      </c>
      <c r="G158" s="165">
        <v>10.69</v>
      </c>
      <c r="H158" s="165">
        <v>1.83</v>
      </c>
      <c r="I158" s="169">
        <v>1.83</v>
      </c>
      <c r="J158" s="38">
        <v>5.2999999999999999E-2</v>
      </c>
    </row>
    <row r="159" spans="1:10" ht="27.75" customHeight="1" x14ac:dyDescent="0.2">
      <c r="A159" s="163" t="s">
        <v>507</v>
      </c>
      <c r="B159" s="26" t="s">
        <v>868</v>
      </c>
      <c r="C159" s="170">
        <v>0</v>
      </c>
      <c r="D159" s="135">
        <v>1.716</v>
      </c>
      <c r="E159" s="136">
        <v>5.2999999999999999E-2</v>
      </c>
      <c r="F159" s="137">
        <v>1.7000000000000001E-2</v>
      </c>
      <c r="G159" s="165">
        <v>15.46</v>
      </c>
      <c r="H159" s="165">
        <v>1.83</v>
      </c>
      <c r="I159" s="169">
        <v>1.83</v>
      </c>
      <c r="J159" s="38">
        <v>5.2999999999999999E-2</v>
      </c>
    </row>
    <row r="160" spans="1:10" ht="27.75" customHeight="1" x14ac:dyDescent="0.2">
      <c r="A160" s="163" t="s">
        <v>508</v>
      </c>
      <c r="B160" s="26" t="s">
        <v>869</v>
      </c>
      <c r="C160" s="170">
        <v>0</v>
      </c>
      <c r="D160" s="135">
        <v>1.716</v>
      </c>
      <c r="E160" s="136">
        <v>5.2999999999999999E-2</v>
      </c>
      <c r="F160" s="137">
        <v>1.7000000000000001E-2</v>
      </c>
      <c r="G160" s="165">
        <v>21.43</v>
      </c>
      <c r="H160" s="165">
        <v>1.83</v>
      </c>
      <c r="I160" s="169">
        <v>1.83</v>
      </c>
      <c r="J160" s="38">
        <v>5.2999999999999999E-2</v>
      </c>
    </row>
    <row r="161" spans="1:10" ht="27.75" customHeight="1" x14ac:dyDescent="0.2">
      <c r="A161" s="163" t="s">
        <v>509</v>
      </c>
      <c r="B161" s="26" t="s">
        <v>870</v>
      </c>
      <c r="C161" s="170">
        <v>0</v>
      </c>
      <c r="D161" s="135">
        <v>1.716</v>
      </c>
      <c r="E161" s="136">
        <v>5.2999999999999999E-2</v>
      </c>
      <c r="F161" s="137">
        <v>1.7000000000000001E-2</v>
      </c>
      <c r="G161" s="165">
        <v>44.34</v>
      </c>
      <c r="H161" s="165">
        <v>1.83</v>
      </c>
      <c r="I161" s="169">
        <v>1.83</v>
      </c>
      <c r="J161" s="38">
        <v>5.2999999999999999E-2</v>
      </c>
    </row>
    <row r="162" spans="1:10" ht="27.75" customHeight="1" x14ac:dyDescent="0.2">
      <c r="A162" s="163" t="s">
        <v>510</v>
      </c>
      <c r="B162" s="26" t="s">
        <v>871</v>
      </c>
      <c r="C162" s="170">
        <v>0</v>
      </c>
      <c r="D162" s="135">
        <v>1.6619999999999999</v>
      </c>
      <c r="E162" s="136">
        <v>4.9000000000000002E-2</v>
      </c>
      <c r="F162" s="137">
        <v>1.6E-2</v>
      </c>
      <c r="G162" s="165">
        <v>48.61</v>
      </c>
      <c r="H162" s="165">
        <v>1.84</v>
      </c>
      <c r="I162" s="169">
        <v>1.84</v>
      </c>
      <c r="J162" s="38">
        <v>5.1999999999999998E-2</v>
      </c>
    </row>
    <row r="163" spans="1:10" ht="27.75" customHeight="1" x14ac:dyDescent="0.2">
      <c r="A163" s="163" t="s">
        <v>511</v>
      </c>
      <c r="B163" s="26" t="s">
        <v>872</v>
      </c>
      <c r="C163" s="170">
        <v>0</v>
      </c>
      <c r="D163" s="135">
        <v>1.6619999999999999</v>
      </c>
      <c r="E163" s="136">
        <v>4.9000000000000002E-2</v>
      </c>
      <c r="F163" s="137">
        <v>1.6E-2</v>
      </c>
      <c r="G163" s="165">
        <v>99.73</v>
      </c>
      <c r="H163" s="165">
        <v>1.84</v>
      </c>
      <c r="I163" s="169">
        <v>1.84</v>
      </c>
      <c r="J163" s="38">
        <v>5.1999999999999998E-2</v>
      </c>
    </row>
    <row r="164" spans="1:10" ht="27.75" customHeight="1" x14ac:dyDescent="0.2">
      <c r="A164" s="163" t="s">
        <v>512</v>
      </c>
      <c r="B164" s="26" t="s">
        <v>873</v>
      </c>
      <c r="C164" s="170">
        <v>0</v>
      </c>
      <c r="D164" s="135">
        <v>1.6619999999999999</v>
      </c>
      <c r="E164" s="136">
        <v>4.9000000000000002E-2</v>
      </c>
      <c r="F164" s="137">
        <v>1.6E-2</v>
      </c>
      <c r="G164" s="165">
        <v>176.08</v>
      </c>
      <c r="H164" s="165">
        <v>1.84</v>
      </c>
      <c r="I164" s="169">
        <v>1.84</v>
      </c>
      <c r="J164" s="38">
        <v>5.1999999999999998E-2</v>
      </c>
    </row>
    <row r="165" spans="1:10" ht="27.75" customHeight="1" x14ac:dyDescent="0.2">
      <c r="A165" s="163" t="s">
        <v>513</v>
      </c>
      <c r="B165" s="26" t="s">
        <v>874</v>
      </c>
      <c r="C165" s="170">
        <v>0</v>
      </c>
      <c r="D165" s="135">
        <v>1.6619999999999999</v>
      </c>
      <c r="E165" s="136">
        <v>4.9000000000000002E-2</v>
      </c>
      <c r="F165" s="137">
        <v>1.6E-2</v>
      </c>
      <c r="G165" s="165">
        <v>230.14</v>
      </c>
      <c r="H165" s="165">
        <v>1.84</v>
      </c>
      <c r="I165" s="169">
        <v>1.84</v>
      </c>
      <c r="J165" s="38">
        <v>5.1999999999999998E-2</v>
      </c>
    </row>
    <row r="166" spans="1:10" ht="27.75" customHeight="1" x14ac:dyDescent="0.2">
      <c r="A166" s="163" t="s">
        <v>514</v>
      </c>
      <c r="B166" s="26" t="s">
        <v>875</v>
      </c>
      <c r="C166" s="170">
        <v>0</v>
      </c>
      <c r="D166" s="135">
        <v>1.6619999999999999</v>
      </c>
      <c r="E166" s="136">
        <v>4.9000000000000002E-2</v>
      </c>
      <c r="F166" s="137">
        <v>1.6E-2</v>
      </c>
      <c r="G166" s="165">
        <v>572.83000000000004</v>
      </c>
      <c r="H166" s="165">
        <v>1.84</v>
      </c>
      <c r="I166" s="169">
        <v>1.84</v>
      </c>
      <c r="J166" s="38">
        <v>5.1999999999999998E-2</v>
      </c>
    </row>
    <row r="167" spans="1:10" ht="27.75" customHeight="1" x14ac:dyDescent="0.2">
      <c r="A167" s="163" t="s">
        <v>431</v>
      </c>
      <c r="B167" s="26" t="s">
        <v>876</v>
      </c>
      <c r="C167" s="170" t="s">
        <v>718</v>
      </c>
      <c r="D167" s="138">
        <v>9.4380000000000006</v>
      </c>
      <c r="E167" s="139">
        <v>0.42</v>
      </c>
      <c r="F167" s="137">
        <v>0.33400000000000002</v>
      </c>
      <c r="G167" s="166"/>
      <c r="H167" s="166"/>
      <c r="I167" s="168"/>
      <c r="J167" s="39"/>
    </row>
    <row r="168" spans="1:10" ht="27.75" customHeight="1" x14ac:dyDescent="0.2">
      <c r="A168" s="163" t="s">
        <v>432</v>
      </c>
      <c r="B168" s="26" t="s">
        <v>877</v>
      </c>
      <c r="C168" s="170" t="s">
        <v>1049</v>
      </c>
      <c r="D168" s="135">
        <v>-3.07</v>
      </c>
      <c r="E168" s="136">
        <v>-0.111</v>
      </c>
      <c r="F168" s="137">
        <v>-3.4000000000000002E-2</v>
      </c>
      <c r="G168" s="165">
        <v>0</v>
      </c>
      <c r="H168" s="166"/>
      <c r="I168" s="168"/>
      <c r="J168" s="39"/>
    </row>
    <row r="169" spans="1:10" ht="27.75" customHeight="1" x14ac:dyDescent="0.2">
      <c r="A169" s="163" t="s">
        <v>433</v>
      </c>
      <c r="B169" s="26" t="s">
        <v>878</v>
      </c>
      <c r="C169" s="170">
        <v>0</v>
      </c>
      <c r="D169" s="135">
        <v>-2.7709999999999999</v>
      </c>
      <c r="E169" s="136">
        <v>-9.7000000000000003E-2</v>
      </c>
      <c r="F169" s="137">
        <v>-0.03</v>
      </c>
      <c r="G169" s="165">
        <v>0</v>
      </c>
      <c r="H169" s="166"/>
      <c r="I169" s="168"/>
      <c r="J169" s="39"/>
    </row>
    <row r="170" spans="1:10" ht="27.75" customHeight="1" x14ac:dyDescent="0.2">
      <c r="A170" s="163" t="s">
        <v>434</v>
      </c>
      <c r="B170" s="26" t="s">
        <v>879</v>
      </c>
      <c r="C170" s="170">
        <v>0</v>
      </c>
      <c r="D170" s="135">
        <v>-3.07</v>
      </c>
      <c r="E170" s="136">
        <v>-0.111</v>
      </c>
      <c r="F170" s="137">
        <v>-3.4000000000000002E-2</v>
      </c>
      <c r="G170" s="165">
        <v>0</v>
      </c>
      <c r="H170" s="166"/>
      <c r="I170" s="168"/>
      <c r="J170" s="38">
        <v>0.10199999999999999</v>
      </c>
    </row>
    <row r="171" spans="1:10" ht="27.75" customHeight="1" x14ac:dyDescent="0.2">
      <c r="A171" s="163" t="s">
        <v>435</v>
      </c>
      <c r="B171" s="26" t="s">
        <v>880</v>
      </c>
      <c r="C171" s="170">
        <v>0</v>
      </c>
      <c r="D171" s="135">
        <v>-2.7709999999999999</v>
      </c>
      <c r="E171" s="136">
        <v>-9.7000000000000003E-2</v>
      </c>
      <c r="F171" s="137">
        <v>-0.03</v>
      </c>
      <c r="G171" s="165">
        <v>0</v>
      </c>
      <c r="H171" s="166"/>
      <c r="I171" s="168"/>
      <c r="J171" s="38">
        <v>8.5999999999999993E-2</v>
      </c>
    </row>
    <row r="172" spans="1:10" ht="27.75" customHeight="1" x14ac:dyDescent="0.2">
      <c r="A172" s="163" t="s">
        <v>436</v>
      </c>
      <c r="B172" s="26" t="s">
        <v>881</v>
      </c>
      <c r="C172" s="170">
        <v>0</v>
      </c>
      <c r="D172" s="135">
        <v>-3.161</v>
      </c>
      <c r="E172" s="136">
        <v>-9.8000000000000004E-2</v>
      </c>
      <c r="F172" s="137">
        <v>-3.1E-2</v>
      </c>
      <c r="G172" s="165">
        <v>5.62</v>
      </c>
      <c r="H172" s="166"/>
      <c r="I172" s="168"/>
      <c r="J172" s="38">
        <v>0.122</v>
      </c>
    </row>
    <row r="173" spans="1:10" ht="27.75" customHeight="1" x14ac:dyDescent="0.2">
      <c r="A173" s="163" t="s">
        <v>619</v>
      </c>
      <c r="B173" s="26" t="s">
        <v>882</v>
      </c>
      <c r="C173" s="170" t="s">
        <v>711</v>
      </c>
      <c r="D173" s="135">
        <v>0.98399999999999999</v>
      </c>
      <c r="E173" s="136">
        <v>3.5999999999999997E-2</v>
      </c>
      <c r="F173" s="137">
        <v>1.0999999999999999E-2</v>
      </c>
      <c r="G173" s="165">
        <v>0.44</v>
      </c>
      <c r="H173" s="166"/>
      <c r="I173" s="168"/>
      <c r="J173" s="39"/>
    </row>
    <row r="174" spans="1:10" ht="27.75" customHeight="1" x14ac:dyDescent="0.2">
      <c r="A174" s="163" t="s">
        <v>630</v>
      </c>
      <c r="B174" s="26" t="s">
        <v>883</v>
      </c>
      <c r="C174" s="170">
        <v>2</v>
      </c>
      <c r="D174" s="135">
        <v>0.98399999999999999</v>
      </c>
      <c r="E174" s="136">
        <v>3.5999999999999997E-2</v>
      </c>
      <c r="F174" s="137">
        <v>1.0999999999999999E-2</v>
      </c>
      <c r="G174" s="166"/>
      <c r="H174" s="166"/>
      <c r="I174" s="168"/>
      <c r="J174" s="39"/>
    </row>
    <row r="175" spans="1:10" ht="27.75" customHeight="1" x14ac:dyDescent="0.2">
      <c r="A175" s="163" t="s">
        <v>620</v>
      </c>
      <c r="B175" s="26" t="s">
        <v>884</v>
      </c>
      <c r="C175" s="170" t="s">
        <v>712</v>
      </c>
      <c r="D175" s="135">
        <v>0.73499999999999999</v>
      </c>
      <c r="E175" s="136">
        <v>2.7E-2</v>
      </c>
      <c r="F175" s="137">
        <v>8.0000000000000002E-3</v>
      </c>
      <c r="G175" s="165">
        <v>0.43</v>
      </c>
      <c r="H175" s="166"/>
      <c r="I175" s="168"/>
      <c r="J175" s="39"/>
    </row>
    <row r="176" spans="1:10" ht="27.75" customHeight="1" x14ac:dyDescent="0.2">
      <c r="A176" s="163" t="s">
        <v>621</v>
      </c>
      <c r="B176" s="26" t="s">
        <v>885</v>
      </c>
      <c r="C176" s="170" t="s">
        <v>712</v>
      </c>
      <c r="D176" s="135">
        <v>0.73499999999999999</v>
      </c>
      <c r="E176" s="136">
        <v>2.7E-2</v>
      </c>
      <c r="F176" s="137">
        <v>8.0000000000000002E-3</v>
      </c>
      <c r="G176" s="165">
        <v>0.47</v>
      </c>
      <c r="H176" s="166"/>
      <c r="I176" s="168"/>
      <c r="J176" s="39"/>
    </row>
    <row r="177" spans="1:10" ht="27.75" customHeight="1" x14ac:dyDescent="0.2">
      <c r="A177" s="163" t="s">
        <v>622</v>
      </c>
      <c r="B177" s="26" t="s">
        <v>886</v>
      </c>
      <c r="C177" s="170" t="s">
        <v>712</v>
      </c>
      <c r="D177" s="135">
        <v>0.73499999999999999</v>
      </c>
      <c r="E177" s="136">
        <v>2.7E-2</v>
      </c>
      <c r="F177" s="137">
        <v>8.0000000000000002E-3</v>
      </c>
      <c r="G177" s="165">
        <v>0.53</v>
      </c>
      <c r="H177" s="166"/>
      <c r="I177" s="168"/>
      <c r="J177" s="39"/>
    </row>
    <row r="178" spans="1:10" ht="27.75" customHeight="1" x14ac:dyDescent="0.2">
      <c r="A178" s="163" t="s">
        <v>623</v>
      </c>
      <c r="B178" s="26" t="s">
        <v>887</v>
      </c>
      <c r="C178" s="170" t="s">
        <v>712</v>
      </c>
      <c r="D178" s="135">
        <v>0.73499999999999999</v>
      </c>
      <c r="E178" s="136">
        <v>2.7E-2</v>
      </c>
      <c r="F178" s="137">
        <v>8.0000000000000002E-3</v>
      </c>
      <c r="G178" s="165">
        <v>0.64</v>
      </c>
      <c r="H178" s="166"/>
      <c r="I178" s="168"/>
      <c r="J178" s="39"/>
    </row>
    <row r="179" spans="1:10" ht="27.75" customHeight="1" x14ac:dyDescent="0.2">
      <c r="A179" s="163" t="s">
        <v>624</v>
      </c>
      <c r="B179" s="26" t="s">
        <v>888</v>
      </c>
      <c r="C179" s="170" t="s">
        <v>712</v>
      </c>
      <c r="D179" s="135">
        <v>0.73499999999999999</v>
      </c>
      <c r="E179" s="136">
        <v>2.7E-2</v>
      </c>
      <c r="F179" s="137">
        <v>8.0000000000000002E-3</v>
      </c>
      <c r="G179" s="165">
        <v>1.03</v>
      </c>
      <c r="H179" s="166"/>
      <c r="I179" s="168"/>
      <c r="J179" s="39"/>
    </row>
    <row r="180" spans="1:10" ht="27.75" customHeight="1" x14ac:dyDescent="0.2">
      <c r="A180" s="163" t="s">
        <v>437</v>
      </c>
      <c r="B180" s="26" t="s">
        <v>889</v>
      </c>
      <c r="C180" s="170">
        <v>4</v>
      </c>
      <c r="D180" s="135">
        <v>0.73499999999999999</v>
      </c>
      <c r="E180" s="136">
        <v>2.7E-2</v>
      </c>
      <c r="F180" s="137">
        <v>8.0000000000000002E-3</v>
      </c>
      <c r="G180" s="166"/>
      <c r="H180" s="166"/>
      <c r="I180" s="168"/>
      <c r="J180" s="39"/>
    </row>
    <row r="181" spans="1:10" ht="27.75" customHeight="1" x14ac:dyDescent="0.2">
      <c r="A181" s="163" t="s">
        <v>485</v>
      </c>
      <c r="B181" s="26" t="s">
        <v>890</v>
      </c>
      <c r="C181" s="170">
        <v>0</v>
      </c>
      <c r="D181" s="135">
        <v>0.52400000000000002</v>
      </c>
      <c r="E181" s="136">
        <v>1.7999999999999999E-2</v>
      </c>
      <c r="F181" s="137">
        <v>6.0000000000000001E-3</v>
      </c>
      <c r="G181" s="165">
        <v>0.96</v>
      </c>
      <c r="H181" s="165">
        <v>0.4</v>
      </c>
      <c r="I181" s="169">
        <v>0.4</v>
      </c>
      <c r="J181" s="38">
        <v>1.7000000000000001E-2</v>
      </c>
    </row>
    <row r="182" spans="1:10" ht="27.75" customHeight="1" x14ac:dyDescent="0.2">
      <c r="A182" s="163" t="s">
        <v>486</v>
      </c>
      <c r="B182" s="26" t="s">
        <v>891</v>
      </c>
      <c r="C182" s="170">
        <v>0</v>
      </c>
      <c r="D182" s="135">
        <v>0.52400000000000002</v>
      </c>
      <c r="E182" s="136">
        <v>1.7999999999999999E-2</v>
      </c>
      <c r="F182" s="137">
        <v>6.0000000000000001E-3</v>
      </c>
      <c r="G182" s="165">
        <v>2.16</v>
      </c>
      <c r="H182" s="165">
        <v>0.4</v>
      </c>
      <c r="I182" s="169">
        <v>0.4</v>
      </c>
      <c r="J182" s="38">
        <v>1.7000000000000001E-2</v>
      </c>
    </row>
    <row r="183" spans="1:10" ht="27.75" customHeight="1" x14ac:dyDescent="0.2">
      <c r="A183" s="163" t="s">
        <v>487</v>
      </c>
      <c r="B183" s="26" t="s">
        <v>892</v>
      </c>
      <c r="C183" s="170">
        <v>0</v>
      </c>
      <c r="D183" s="135">
        <v>0.52400000000000002</v>
      </c>
      <c r="E183" s="136">
        <v>1.7999999999999999E-2</v>
      </c>
      <c r="F183" s="137">
        <v>6.0000000000000001E-3</v>
      </c>
      <c r="G183" s="165">
        <v>3.05</v>
      </c>
      <c r="H183" s="165">
        <v>0.4</v>
      </c>
      <c r="I183" s="169">
        <v>0.4</v>
      </c>
      <c r="J183" s="38">
        <v>1.7000000000000001E-2</v>
      </c>
    </row>
    <row r="184" spans="1:10" ht="27.75" customHeight="1" x14ac:dyDescent="0.2">
      <c r="A184" s="163" t="s">
        <v>488</v>
      </c>
      <c r="B184" s="26" t="s">
        <v>893</v>
      </c>
      <c r="C184" s="170">
        <v>0</v>
      </c>
      <c r="D184" s="135">
        <v>0.52400000000000002</v>
      </c>
      <c r="E184" s="136">
        <v>1.7999999999999999E-2</v>
      </c>
      <c r="F184" s="137">
        <v>6.0000000000000001E-3</v>
      </c>
      <c r="G184" s="165">
        <v>4.17</v>
      </c>
      <c r="H184" s="165">
        <v>0.4</v>
      </c>
      <c r="I184" s="169">
        <v>0.4</v>
      </c>
      <c r="J184" s="38">
        <v>1.7000000000000001E-2</v>
      </c>
    </row>
    <row r="185" spans="1:10" ht="27.75" customHeight="1" x14ac:dyDescent="0.2">
      <c r="A185" s="163" t="s">
        <v>489</v>
      </c>
      <c r="B185" s="26" t="s">
        <v>894</v>
      </c>
      <c r="C185" s="170">
        <v>0</v>
      </c>
      <c r="D185" s="135">
        <v>0.52400000000000002</v>
      </c>
      <c r="E185" s="136">
        <v>1.7999999999999999E-2</v>
      </c>
      <c r="F185" s="137">
        <v>6.0000000000000001E-3</v>
      </c>
      <c r="G185" s="165">
        <v>8.4499999999999993</v>
      </c>
      <c r="H185" s="165">
        <v>0.4</v>
      </c>
      <c r="I185" s="169">
        <v>0.4</v>
      </c>
      <c r="J185" s="38">
        <v>1.7000000000000001E-2</v>
      </c>
    </row>
    <row r="186" spans="1:10" ht="27.75" customHeight="1" x14ac:dyDescent="0.2">
      <c r="A186" s="163" t="s">
        <v>490</v>
      </c>
      <c r="B186" s="26" t="s">
        <v>895</v>
      </c>
      <c r="C186" s="170">
        <v>0</v>
      </c>
      <c r="D186" s="135">
        <v>0.48499999999999999</v>
      </c>
      <c r="E186" s="136">
        <v>1.4999999999999999E-2</v>
      </c>
      <c r="F186" s="137">
        <v>5.0000000000000001E-3</v>
      </c>
      <c r="G186" s="165">
        <v>1.22</v>
      </c>
      <c r="H186" s="165">
        <v>0.52</v>
      </c>
      <c r="I186" s="169">
        <v>0.52</v>
      </c>
      <c r="J186" s="38">
        <v>1.4999999999999999E-2</v>
      </c>
    </row>
    <row r="187" spans="1:10" ht="27.75" customHeight="1" x14ac:dyDescent="0.2">
      <c r="A187" s="163" t="s">
        <v>491</v>
      </c>
      <c r="B187" s="26" t="s">
        <v>896</v>
      </c>
      <c r="C187" s="170">
        <v>0</v>
      </c>
      <c r="D187" s="135">
        <v>0.48499999999999999</v>
      </c>
      <c r="E187" s="136">
        <v>1.4999999999999999E-2</v>
      </c>
      <c r="F187" s="137">
        <v>5.0000000000000001E-3</v>
      </c>
      <c r="G187" s="165">
        <v>3.02</v>
      </c>
      <c r="H187" s="165">
        <v>0.52</v>
      </c>
      <c r="I187" s="169">
        <v>0.52</v>
      </c>
      <c r="J187" s="38">
        <v>1.4999999999999999E-2</v>
      </c>
    </row>
    <row r="188" spans="1:10" ht="27.75" customHeight="1" x14ac:dyDescent="0.2">
      <c r="A188" s="163" t="s">
        <v>492</v>
      </c>
      <c r="B188" s="26" t="s">
        <v>897</v>
      </c>
      <c r="C188" s="170">
        <v>0</v>
      </c>
      <c r="D188" s="135">
        <v>0.48499999999999999</v>
      </c>
      <c r="E188" s="136">
        <v>1.4999999999999999E-2</v>
      </c>
      <c r="F188" s="137">
        <v>5.0000000000000001E-3</v>
      </c>
      <c r="G188" s="165">
        <v>4.37</v>
      </c>
      <c r="H188" s="165">
        <v>0.52</v>
      </c>
      <c r="I188" s="169">
        <v>0.52</v>
      </c>
      <c r="J188" s="38">
        <v>1.4999999999999999E-2</v>
      </c>
    </row>
    <row r="189" spans="1:10" ht="27.75" customHeight="1" x14ac:dyDescent="0.2">
      <c r="A189" s="163" t="s">
        <v>493</v>
      </c>
      <c r="B189" s="26" t="s">
        <v>898</v>
      </c>
      <c r="C189" s="170">
        <v>0</v>
      </c>
      <c r="D189" s="135">
        <v>0.48499999999999999</v>
      </c>
      <c r="E189" s="136">
        <v>1.4999999999999999E-2</v>
      </c>
      <c r="F189" s="137">
        <v>5.0000000000000001E-3</v>
      </c>
      <c r="G189" s="165">
        <v>6.06</v>
      </c>
      <c r="H189" s="165">
        <v>0.52</v>
      </c>
      <c r="I189" s="169">
        <v>0.52</v>
      </c>
      <c r="J189" s="38">
        <v>1.4999999999999999E-2</v>
      </c>
    </row>
    <row r="190" spans="1:10" ht="27.75" customHeight="1" x14ac:dyDescent="0.2">
      <c r="A190" s="163" t="s">
        <v>494</v>
      </c>
      <c r="B190" s="26" t="s">
        <v>899</v>
      </c>
      <c r="C190" s="170">
        <v>0</v>
      </c>
      <c r="D190" s="135">
        <v>0.48499999999999999</v>
      </c>
      <c r="E190" s="136">
        <v>1.4999999999999999E-2</v>
      </c>
      <c r="F190" s="137">
        <v>5.0000000000000001E-3</v>
      </c>
      <c r="G190" s="165">
        <v>12.54</v>
      </c>
      <c r="H190" s="165">
        <v>0.52</v>
      </c>
      <c r="I190" s="169">
        <v>0.52</v>
      </c>
      <c r="J190" s="38">
        <v>1.4999999999999999E-2</v>
      </c>
    </row>
    <row r="191" spans="1:10" ht="27.75" customHeight="1" x14ac:dyDescent="0.2">
      <c r="A191" s="163" t="s">
        <v>495</v>
      </c>
      <c r="B191" s="26" t="s">
        <v>900</v>
      </c>
      <c r="C191" s="170">
        <v>0</v>
      </c>
      <c r="D191" s="135">
        <v>0.47</v>
      </c>
      <c r="E191" s="136">
        <v>1.4E-2</v>
      </c>
      <c r="F191" s="137">
        <v>4.0000000000000001E-3</v>
      </c>
      <c r="G191" s="165">
        <v>13.75</v>
      </c>
      <c r="H191" s="165">
        <v>0.52</v>
      </c>
      <c r="I191" s="169">
        <v>0.52</v>
      </c>
      <c r="J191" s="38">
        <v>1.4999999999999999E-2</v>
      </c>
    </row>
    <row r="192" spans="1:10" ht="27.75" customHeight="1" x14ac:dyDescent="0.2">
      <c r="A192" s="163" t="s">
        <v>496</v>
      </c>
      <c r="B192" s="26" t="s">
        <v>901</v>
      </c>
      <c r="C192" s="170">
        <v>0</v>
      </c>
      <c r="D192" s="135">
        <v>0.47</v>
      </c>
      <c r="E192" s="136">
        <v>1.4E-2</v>
      </c>
      <c r="F192" s="137">
        <v>4.0000000000000001E-3</v>
      </c>
      <c r="G192" s="165">
        <v>28.21</v>
      </c>
      <c r="H192" s="165">
        <v>0.52</v>
      </c>
      <c r="I192" s="169">
        <v>0.52</v>
      </c>
      <c r="J192" s="38">
        <v>1.4999999999999999E-2</v>
      </c>
    </row>
    <row r="193" spans="1:10" ht="27.75" customHeight="1" x14ac:dyDescent="0.2">
      <c r="A193" s="163" t="s">
        <v>497</v>
      </c>
      <c r="B193" s="26" t="s">
        <v>902</v>
      </c>
      <c r="C193" s="170">
        <v>0</v>
      </c>
      <c r="D193" s="135">
        <v>0.47</v>
      </c>
      <c r="E193" s="136">
        <v>1.4E-2</v>
      </c>
      <c r="F193" s="137">
        <v>4.0000000000000001E-3</v>
      </c>
      <c r="G193" s="165">
        <v>49.8</v>
      </c>
      <c r="H193" s="165">
        <v>0.52</v>
      </c>
      <c r="I193" s="169">
        <v>0.52</v>
      </c>
      <c r="J193" s="38">
        <v>1.4999999999999999E-2</v>
      </c>
    </row>
    <row r="194" spans="1:10" ht="27.75" customHeight="1" x14ac:dyDescent="0.2">
      <c r="A194" s="163" t="s">
        <v>498</v>
      </c>
      <c r="B194" s="26" t="s">
        <v>903</v>
      </c>
      <c r="C194" s="170">
        <v>0</v>
      </c>
      <c r="D194" s="135">
        <v>0.47</v>
      </c>
      <c r="E194" s="136">
        <v>1.4E-2</v>
      </c>
      <c r="F194" s="137">
        <v>4.0000000000000001E-3</v>
      </c>
      <c r="G194" s="165">
        <v>65.09</v>
      </c>
      <c r="H194" s="165">
        <v>0.52</v>
      </c>
      <c r="I194" s="169">
        <v>0.52</v>
      </c>
      <c r="J194" s="38">
        <v>1.4999999999999999E-2</v>
      </c>
    </row>
    <row r="195" spans="1:10" ht="27.75" customHeight="1" x14ac:dyDescent="0.2">
      <c r="A195" s="163" t="s">
        <v>499</v>
      </c>
      <c r="B195" s="26" t="s">
        <v>904</v>
      </c>
      <c r="C195" s="170">
        <v>0</v>
      </c>
      <c r="D195" s="135">
        <v>0.47</v>
      </c>
      <c r="E195" s="136">
        <v>1.4E-2</v>
      </c>
      <c r="F195" s="137">
        <v>4.0000000000000001E-3</v>
      </c>
      <c r="G195" s="165">
        <v>162.02000000000001</v>
      </c>
      <c r="H195" s="165">
        <v>0.52</v>
      </c>
      <c r="I195" s="169">
        <v>0.52</v>
      </c>
      <c r="J195" s="38">
        <v>1.4999999999999999E-2</v>
      </c>
    </row>
    <row r="196" spans="1:10" ht="27.75" customHeight="1" x14ac:dyDescent="0.2">
      <c r="A196" s="163" t="s">
        <v>438</v>
      </c>
      <c r="B196" s="26" t="s">
        <v>905</v>
      </c>
      <c r="C196" s="170" t="s">
        <v>718</v>
      </c>
      <c r="D196" s="138">
        <v>2.67</v>
      </c>
      <c r="E196" s="139">
        <v>0.11899999999999999</v>
      </c>
      <c r="F196" s="137">
        <v>9.5000000000000001E-2</v>
      </c>
      <c r="G196" s="166"/>
      <c r="H196" s="166"/>
      <c r="I196" s="168"/>
      <c r="J196" s="39"/>
    </row>
    <row r="197" spans="1:10" ht="27.75" customHeight="1" x14ac:dyDescent="0.2">
      <c r="A197" s="163" t="s">
        <v>439</v>
      </c>
      <c r="B197" s="26" t="s">
        <v>906</v>
      </c>
      <c r="C197" s="170" t="s">
        <v>1049</v>
      </c>
      <c r="D197" s="135">
        <v>-0.86799999999999999</v>
      </c>
      <c r="E197" s="136">
        <v>-3.1E-2</v>
      </c>
      <c r="F197" s="137">
        <v>-0.01</v>
      </c>
      <c r="G197" s="165">
        <v>0</v>
      </c>
      <c r="H197" s="166"/>
      <c r="I197" s="168"/>
      <c r="J197" s="39"/>
    </row>
    <row r="198" spans="1:10" ht="27.75" customHeight="1" x14ac:dyDescent="0.2">
      <c r="A198" s="163" t="s">
        <v>440</v>
      </c>
      <c r="B198" s="26" t="s">
        <v>907</v>
      </c>
      <c r="C198" s="170">
        <v>0</v>
      </c>
      <c r="D198" s="135">
        <v>-0.78400000000000003</v>
      </c>
      <c r="E198" s="136">
        <v>-2.7E-2</v>
      </c>
      <c r="F198" s="137">
        <v>-8.9999999999999993E-3</v>
      </c>
      <c r="G198" s="165">
        <v>0</v>
      </c>
      <c r="H198" s="166"/>
      <c r="I198" s="168"/>
      <c r="J198" s="39"/>
    </row>
    <row r="199" spans="1:10" ht="27.75" customHeight="1" x14ac:dyDescent="0.2">
      <c r="A199" s="163" t="s">
        <v>441</v>
      </c>
      <c r="B199" s="26" t="s">
        <v>908</v>
      </c>
      <c r="C199" s="170">
        <v>0</v>
      </c>
      <c r="D199" s="135">
        <v>-0.86799999999999999</v>
      </c>
      <c r="E199" s="136">
        <v>-3.1E-2</v>
      </c>
      <c r="F199" s="137">
        <v>-0.01</v>
      </c>
      <c r="G199" s="165">
        <v>0</v>
      </c>
      <c r="H199" s="166"/>
      <c r="I199" s="168"/>
      <c r="J199" s="38">
        <v>2.9000000000000001E-2</v>
      </c>
    </row>
    <row r="200" spans="1:10" ht="27.75" customHeight="1" x14ac:dyDescent="0.2">
      <c r="A200" s="163" t="s">
        <v>442</v>
      </c>
      <c r="B200" s="26" t="s">
        <v>909</v>
      </c>
      <c r="C200" s="170">
        <v>0</v>
      </c>
      <c r="D200" s="135">
        <v>-0.78400000000000003</v>
      </c>
      <c r="E200" s="136">
        <v>-2.7E-2</v>
      </c>
      <c r="F200" s="137">
        <v>-8.9999999999999993E-3</v>
      </c>
      <c r="G200" s="165">
        <v>0</v>
      </c>
      <c r="H200" s="166"/>
      <c r="I200" s="168"/>
      <c r="J200" s="38">
        <v>2.4E-2</v>
      </c>
    </row>
    <row r="201" spans="1:10" ht="27.75" customHeight="1" x14ac:dyDescent="0.2">
      <c r="A201" s="163" t="s">
        <v>443</v>
      </c>
      <c r="B201" s="26" t="s">
        <v>910</v>
      </c>
      <c r="C201" s="170">
        <v>0</v>
      </c>
      <c r="D201" s="135">
        <v>-0.89400000000000002</v>
      </c>
      <c r="E201" s="136">
        <v>-2.8000000000000001E-2</v>
      </c>
      <c r="F201" s="137">
        <v>-8.9999999999999993E-3</v>
      </c>
      <c r="G201" s="165">
        <v>1.59</v>
      </c>
      <c r="H201" s="166"/>
      <c r="I201" s="168"/>
      <c r="J201" s="38">
        <v>3.5000000000000003E-2</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0">
    <mergeCell ref="A2:J2"/>
    <mergeCell ref="F4:J4"/>
    <mergeCell ref="F5:G5"/>
    <mergeCell ref="H9:J9"/>
    <mergeCell ref="F9:G9"/>
    <mergeCell ref="B8:D8"/>
    <mergeCell ref="A4:D4"/>
    <mergeCell ref="F6:G6"/>
    <mergeCell ref="F7:G7"/>
    <mergeCell ref="F8:G8"/>
  </mergeCells>
  <phoneticPr fontId="5"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5" fitToHeight="0" orientation="portrait" r:id="rId2"/>
  <headerFooter scaleWithDoc="0">
    <oddHeader>&amp;L
Annex 4 - Charges applied to LDNOs with HV/LV end users</oddHeader>
    <oddFooter>&amp;C&amp;P of &amp;N</oddFooter>
    <firstHeader>&amp;L
Annex 4 - Charges applied to LDNOs with HV/LV end users</firstHeader>
    <firstFooter>&amp;LNote: Where a tariff only has a p/kWh unit rate in Unit Charge 1 then this unit rate applies at all times.&amp;R&amp;P of &amp;N</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199"/>
  <sheetViews>
    <sheetView zoomScale="80" zoomScaleNormal="80" zoomScaleSheetLayoutView="100" workbookViewId="0"/>
  </sheetViews>
  <sheetFormatPr defaultRowHeight="12.75" x14ac:dyDescent="0.2"/>
  <cols>
    <col min="1" max="1" width="28.85546875" customWidth="1"/>
    <col min="2" max="7" width="24" customWidth="1"/>
    <col min="8" max="8" width="9.140625" customWidth="1"/>
  </cols>
  <sheetData>
    <row r="1" spans="1:7" ht="27.75" customHeight="1" x14ac:dyDescent="0.2">
      <c r="A1" s="132" t="s">
        <v>16</v>
      </c>
    </row>
    <row r="2" spans="1:7" ht="44.25" customHeight="1" x14ac:dyDescent="0.2">
      <c r="A2" s="284" t="s">
        <v>1938</v>
      </c>
      <c r="B2" s="284"/>
      <c r="C2" s="284"/>
      <c r="D2" s="284"/>
      <c r="E2" s="284"/>
      <c r="F2" s="284"/>
      <c r="G2" s="284"/>
    </row>
    <row r="3" spans="1:7" ht="47.25" customHeight="1" x14ac:dyDescent="0.2">
      <c r="A3" s="236" t="str">
        <f>Overview!B4&amp; " - Illustrative LLFs for year beginning "&amp;Overview!D4</f>
        <v>South Eastern Power Networks - Illustrative LLFs for year beginning 1 April 2026</v>
      </c>
      <c r="B3" s="237"/>
      <c r="C3" s="237"/>
      <c r="D3" s="237"/>
      <c r="E3" s="237"/>
      <c r="F3" s="237"/>
      <c r="G3" s="238"/>
    </row>
    <row r="4" spans="1:7" ht="9.75" customHeight="1" x14ac:dyDescent="0.2"/>
    <row r="5" spans="1:7" ht="19.5" customHeight="1" x14ac:dyDescent="0.2">
      <c r="A5" s="286" t="s">
        <v>9</v>
      </c>
      <c r="B5" s="286"/>
      <c r="C5" s="20" t="s">
        <v>2</v>
      </c>
      <c r="D5" s="20" t="s">
        <v>3</v>
      </c>
      <c r="E5" s="20" t="s">
        <v>4</v>
      </c>
      <c r="F5" s="20" t="s">
        <v>5</v>
      </c>
      <c r="G5" s="20" t="s">
        <v>672</v>
      </c>
    </row>
    <row r="6" spans="1:7" ht="19.5" customHeight="1" x14ac:dyDescent="0.2">
      <c r="A6" s="286"/>
      <c r="B6" s="286"/>
      <c r="C6" s="20" t="s">
        <v>673</v>
      </c>
      <c r="D6" s="20" t="s">
        <v>674</v>
      </c>
      <c r="E6" s="20" t="s">
        <v>675</v>
      </c>
      <c r="F6" s="20" t="s">
        <v>676</v>
      </c>
      <c r="G6" s="20" t="s">
        <v>677</v>
      </c>
    </row>
    <row r="7" spans="1:7" ht="39.950000000000003" customHeight="1" x14ac:dyDescent="0.2">
      <c r="A7" s="251" t="s">
        <v>678</v>
      </c>
      <c r="B7" s="251"/>
      <c r="C7" s="22" t="s">
        <v>679</v>
      </c>
      <c r="D7" s="21"/>
      <c r="E7" s="80" t="s">
        <v>680</v>
      </c>
      <c r="F7" s="21"/>
      <c r="G7" s="21"/>
    </row>
    <row r="8" spans="1:7" ht="39.950000000000003" customHeight="1" x14ac:dyDescent="0.2">
      <c r="A8" s="251" t="s">
        <v>681</v>
      </c>
      <c r="B8" s="251"/>
      <c r="C8" s="21"/>
      <c r="D8" s="22" t="s">
        <v>682</v>
      </c>
      <c r="E8" s="21"/>
      <c r="F8" s="21"/>
      <c r="G8" s="21"/>
    </row>
    <row r="9" spans="1:7" ht="39.950000000000003" customHeight="1" x14ac:dyDescent="0.2">
      <c r="A9" s="251" t="s">
        <v>683</v>
      </c>
      <c r="B9" s="251"/>
      <c r="C9" s="21"/>
      <c r="D9" s="21"/>
      <c r="E9" s="22" t="s">
        <v>682</v>
      </c>
      <c r="F9" s="21"/>
      <c r="G9" s="21"/>
    </row>
    <row r="10" spans="1:7" ht="39.950000000000003" customHeight="1" x14ac:dyDescent="0.2">
      <c r="A10" s="251" t="s">
        <v>684</v>
      </c>
      <c r="B10" s="251"/>
      <c r="C10" s="21"/>
      <c r="D10" s="21"/>
      <c r="E10" s="21"/>
      <c r="F10" s="80" t="s">
        <v>685</v>
      </c>
      <c r="G10" s="80" t="s">
        <v>686</v>
      </c>
    </row>
    <row r="11" spans="1:7" ht="20.100000000000001" customHeight="1" x14ac:dyDescent="0.2">
      <c r="A11" s="251" t="s">
        <v>10</v>
      </c>
      <c r="B11" s="251"/>
      <c r="C11" s="285" t="s">
        <v>11</v>
      </c>
      <c r="D11" s="285"/>
      <c r="E11" s="285"/>
      <c r="F11" s="285"/>
      <c r="G11" s="285"/>
    </row>
    <row r="12" spans="1:7" x14ac:dyDescent="0.2">
      <c r="B12" s="12"/>
      <c r="C12" s="12"/>
      <c r="D12" s="12"/>
      <c r="E12" s="12"/>
    </row>
    <row r="13" spans="1:7" ht="22.5" customHeight="1" x14ac:dyDescent="0.2">
      <c r="A13" s="286" t="s">
        <v>36</v>
      </c>
      <c r="B13" s="286"/>
      <c r="C13" s="286"/>
      <c r="D13" s="286"/>
      <c r="E13" s="286"/>
      <c r="F13" s="286"/>
      <c r="G13" s="286"/>
    </row>
    <row r="14" spans="1:7" ht="22.5" customHeight="1" x14ac:dyDescent="0.2">
      <c r="A14" s="286" t="s">
        <v>707</v>
      </c>
      <c r="B14" s="286"/>
      <c r="C14" s="286"/>
      <c r="D14" s="286"/>
      <c r="E14" s="286"/>
      <c r="F14" s="286"/>
      <c r="G14" s="286"/>
    </row>
    <row r="15" spans="1:7" ht="33" customHeight="1" x14ac:dyDescent="0.2">
      <c r="A15" s="20" t="s">
        <v>37</v>
      </c>
      <c r="B15" s="20" t="s">
        <v>2</v>
      </c>
      <c r="C15" s="20" t="s">
        <v>3</v>
      </c>
      <c r="D15" s="20" t="s">
        <v>4</v>
      </c>
      <c r="E15" s="20" t="s">
        <v>5</v>
      </c>
      <c r="F15" s="20" t="s">
        <v>672</v>
      </c>
      <c r="G15" s="20" t="s">
        <v>708</v>
      </c>
    </row>
    <row r="16" spans="1:7" ht="109.5" customHeight="1" x14ac:dyDescent="0.2">
      <c r="A16" s="187" t="s">
        <v>38</v>
      </c>
      <c r="B16" s="219">
        <v>1.121</v>
      </c>
      <c r="C16" s="219">
        <v>1.087</v>
      </c>
      <c r="D16" s="219">
        <v>1.107</v>
      </c>
      <c r="E16" s="219">
        <v>1.079</v>
      </c>
      <c r="F16" s="219">
        <v>1.0940000000000001</v>
      </c>
      <c r="G16" s="215" t="s">
        <v>1767</v>
      </c>
    </row>
    <row r="17" spans="1:7" ht="26.45" customHeight="1" x14ac:dyDescent="0.2">
      <c r="A17" s="1" t="s">
        <v>39</v>
      </c>
      <c r="B17" s="216">
        <v>1.042</v>
      </c>
      <c r="C17" s="216">
        <v>1.036</v>
      </c>
      <c r="D17" s="216">
        <v>1.04</v>
      </c>
      <c r="E17" s="216">
        <v>1.0369999999999999</v>
      </c>
      <c r="F17" s="216">
        <v>1.0369999999999999</v>
      </c>
      <c r="G17" s="215" t="s">
        <v>1768</v>
      </c>
    </row>
    <row r="18" spans="1:7" ht="26.45" customHeight="1" x14ac:dyDescent="0.2">
      <c r="A18" s="1" t="s">
        <v>40</v>
      </c>
      <c r="B18" s="216">
        <v>1.0329999999999999</v>
      </c>
      <c r="C18" s="216">
        <v>1.0249999999999999</v>
      </c>
      <c r="D18" s="216">
        <v>1.03</v>
      </c>
      <c r="E18" s="216">
        <v>1.024</v>
      </c>
      <c r="F18" s="216">
        <v>1.0269999999999999</v>
      </c>
      <c r="G18" s="215" t="s">
        <v>1769</v>
      </c>
    </row>
    <row r="19" spans="1:7" ht="22.5" customHeight="1" x14ac:dyDescent="0.2">
      <c r="A19" s="1" t="s">
        <v>41</v>
      </c>
      <c r="B19" s="216">
        <v>1.0229999999999999</v>
      </c>
      <c r="C19" s="216">
        <v>1.0189999999999999</v>
      </c>
      <c r="D19" s="216">
        <v>1.022</v>
      </c>
      <c r="E19" s="216">
        <v>1.0189999999999999</v>
      </c>
      <c r="F19" s="216">
        <v>1.02</v>
      </c>
      <c r="G19" s="215" t="s">
        <v>1770</v>
      </c>
    </row>
    <row r="20" spans="1:7" ht="22.5" customHeight="1" x14ac:dyDescent="0.2">
      <c r="A20" s="1" t="s">
        <v>42</v>
      </c>
      <c r="B20" s="216">
        <v>1.0169999999999999</v>
      </c>
      <c r="C20" s="216">
        <v>1.0129999999999999</v>
      </c>
      <c r="D20" s="216">
        <v>1.016</v>
      </c>
      <c r="E20" s="216">
        <v>1.0129999999999999</v>
      </c>
      <c r="F20" s="216">
        <v>1.014</v>
      </c>
      <c r="G20" s="215" t="s">
        <v>1771</v>
      </c>
    </row>
    <row r="21" spans="1:7" ht="22.5" customHeight="1" x14ac:dyDescent="0.2">
      <c r="A21" s="1" t="s">
        <v>43</v>
      </c>
      <c r="B21" s="216">
        <v>1.0069999999999999</v>
      </c>
      <c r="C21" s="216">
        <v>1.0049999999999999</v>
      </c>
      <c r="D21" s="216">
        <v>1.006</v>
      </c>
      <c r="E21" s="216">
        <v>1.0049999999999999</v>
      </c>
      <c r="F21" s="216">
        <v>1.006</v>
      </c>
      <c r="G21" s="215" t="s">
        <v>1772</v>
      </c>
    </row>
    <row r="23" spans="1:7" ht="22.5" customHeight="1" x14ac:dyDescent="0.2">
      <c r="A23" s="286" t="s">
        <v>44</v>
      </c>
      <c r="B23" s="286"/>
      <c r="C23" s="286"/>
      <c r="D23" s="286"/>
      <c r="E23" s="286"/>
      <c r="F23" s="286"/>
      <c r="G23" s="286"/>
    </row>
    <row r="24" spans="1:7" ht="22.5" customHeight="1" x14ac:dyDescent="0.2">
      <c r="A24" s="286" t="s">
        <v>7</v>
      </c>
      <c r="B24" s="286"/>
      <c r="C24" s="286"/>
      <c r="D24" s="286"/>
      <c r="E24" s="286"/>
      <c r="F24" s="286"/>
      <c r="G24" s="286"/>
    </row>
    <row r="25" spans="1:7" ht="33" customHeight="1" x14ac:dyDescent="0.2">
      <c r="A25" s="20" t="s">
        <v>6</v>
      </c>
      <c r="B25" s="20" t="s">
        <v>2</v>
      </c>
      <c r="C25" s="20" t="s">
        <v>3</v>
      </c>
      <c r="D25" s="20" t="s">
        <v>4</v>
      </c>
      <c r="E25" s="20" t="s">
        <v>5</v>
      </c>
      <c r="F25" s="20" t="s">
        <v>672</v>
      </c>
      <c r="G25" s="20" t="s">
        <v>708</v>
      </c>
    </row>
    <row r="26" spans="1:7" ht="22.5" customHeight="1" x14ac:dyDescent="0.2">
      <c r="A26" s="1" t="s">
        <v>1773</v>
      </c>
      <c r="B26" s="216">
        <v>1.0349999999999999</v>
      </c>
      <c r="C26" s="216">
        <v>1.02</v>
      </c>
      <c r="D26" s="216">
        <v>1.026</v>
      </c>
      <c r="E26" s="216">
        <v>1.022</v>
      </c>
      <c r="F26" s="216">
        <v>1.0129999999999999</v>
      </c>
      <c r="G26" s="217">
        <v>800</v>
      </c>
    </row>
    <row r="27" spans="1:7" ht="22.5" customHeight="1" x14ac:dyDescent="0.2">
      <c r="A27" s="1" t="s">
        <v>1774</v>
      </c>
      <c r="B27" s="216">
        <v>1.0469999999999999</v>
      </c>
      <c r="C27" s="216">
        <v>1.016</v>
      </c>
      <c r="D27" s="216">
        <v>1.048</v>
      </c>
      <c r="E27" s="216">
        <v>1.03</v>
      </c>
      <c r="F27" s="216">
        <v>1.032</v>
      </c>
      <c r="G27" s="217">
        <v>802</v>
      </c>
    </row>
    <row r="28" spans="1:7" ht="22.5" customHeight="1" x14ac:dyDescent="0.2">
      <c r="A28" s="1" t="s">
        <v>1775</v>
      </c>
      <c r="B28" s="216">
        <v>1.0169999999999999</v>
      </c>
      <c r="C28" s="216">
        <v>1.0129999999999999</v>
      </c>
      <c r="D28" s="216">
        <v>1.016</v>
      </c>
      <c r="E28" s="216">
        <v>1.0129999999999999</v>
      </c>
      <c r="F28" s="216">
        <v>1.014</v>
      </c>
      <c r="G28" s="217">
        <v>803</v>
      </c>
    </row>
    <row r="29" spans="1:7" ht="22.5" customHeight="1" x14ac:dyDescent="0.2">
      <c r="A29" s="1" t="s">
        <v>1776</v>
      </c>
      <c r="B29" s="216">
        <v>1.008</v>
      </c>
      <c r="C29" s="216">
        <v>1.0089999999999999</v>
      </c>
      <c r="D29" s="216">
        <v>1.0089999999999999</v>
      </c>
      <c r="E29" s="216">
        <v>1.0089999999999999</v>
      </c>
      <c r="F29" s="216">
        <v>1.0089999999999999</v>
      </c>
      <c r="G29" s="217">
        <v>804</v>
      </c>
    </row>
    <row r="30" spans="1:7" ht="22.5" customHeight="1" x14ac:dyDescent="0.2">
      <c r="A30" s="1" t="s">
        <v>1777</v>
      </c>
      <c r="B30" s="216">
        <v>1.0169999999999999</v>
      </c>
      <c r="C30" s="216">
        <v>1.0129999999999999</v>
      </c>
      <c r="D30" s="216">
        <v>1.016</v>
      </c>
      <c r="E30" s="216">
        <v>1.0129999999999999</v>
      </c>
      <c r="F30" s="216">
        <v>1.014</v>
      </c>
      <c r="G30" s="217">
        <v>805</v>
      </c>
    </row>
    <row r="31" spans="1:7" ht="22.5" customHeight="1" x14ac:dyDescent="0.2">
      <c r="A31" s="1" t="s">
        <v>1778</v>
      </c>
      <c r="B31" s="216">
        <v>1.0169999999999999</v>
      </c>
      <c r="C31" s="216">
        <v>1.0129999999999999</v>
      </c>
      <c r="D31" s="216">
        <v>1.016</v>
      </c>
      <c r="E31" s="216">
        <v>1.0129999999999999</v>
      </c>
      <c r="F31" s="216">
        <v>1.014</v>
      </c>
      <c r="G31" s="217">
        <v>806</v>
      </c>
    </row>
    <row r="32" spans="1:7" ht="22.5" customHeight="1" x14ac:dyDescent="0.2">
      <c r="A32" s="1" t="s">
        <v>1779</v>
      </c>
      <c r="B32" s="216">
        <v>1.0169999999999999</v>
      </c>
      <c r="C32" s="216">
        <v>1.0129999999999999</v>
      </c>
      <c r="D32" s="216">
        <v>1.016</v>
      </c>
      <c r="E32" s="216">
        <v>1.0129999999999999</v>
      </c>
      <c r="F32" s="216">
        <v>1.014</v>
      </c>
      <c r="G32" s="217">
        <v>807</v>
      </c>
    </row>
    <row r="33" spans="1:7" ht="22.5" customHeight="1" x14ac:dyDescent="0.2">
      <c r="A33" s="1" t="s">
        <v>1780</v>
      </c>
      <c r="B33" s="216">
        <v>1.0169999999999999</v>
      </c>
      <c r="C33" s="216">
        <v>1.0129999999999999</v>
      </c>
      <c r="D33" s="216">
        <v>1.016</v>
      </c>
      <c r="E33" s="216">
        <v>1.0129999999999999</v>
      </c>
      <c r="F33" s="216">
        <v>1.014</v>
      </c>
      <c r="G33" s="217">
        <v>808</v>
      </c>
    </row>
    <row r="34" spans="1:7" ht="22.5" customHeight="1" x14ac:dyDescent="0.2">
      <c r="A34" s="1" t="s">
        <v>1781</v>
      </c>
      <c r="B34" s="216">
        <v>1.0169999999999999</v>
      </c>
      <c r="C34" s="216">
        <v>1.0129999999999999</v>
      </c>
      <c r="D34" s="216">
        <v>1.016</v>
      </c>
      <c r="E34" s="216">
        <v>1.0129999999999999</v>
      </c>
      <c r="F34" s="216">
        <v>1.014</v>
      </c>
      <c r="G34" s="217">
        <v>809</v>
      </c>
    </row>
    <row r="35" spans="1:7" ht="22.5" customHeight="1" x14ac:dyDescent="0.2">
      <c r="A35" s="1" t="s">
        <v>1782</v>
      </c>
      <c r="B35" s="216">
        <v>1.0169999999999999</v>
      </c>
      <c r="C35" s="216">
        <v>1.0129999999999999</v>
      </c>
      <c r="D35" s="216">
        <v>1.016</v>
      </c>
      <c r="E35" s="216">
        <v>1.0129999999999999</v>
      </c>
      <c r="F35" s="216">
        <v>1.014</v>
      </c>
      <c r="G35" s="217">
        <v>810</v>
      </c>
    </row>
    <row r="36" spans="1:7" ht="22.5" customHeight="1" x14ac:dyDescent="0.2">
      <c r="A36" s="1" t="s">
        <v>1783</v>
      </c>
      <c r="B36" s="216">
        <v>1.0169999999999999</v>
      </c>
      <c r="C36" s="216">
        <v>1.0129999999999999</v>
      </c>
      <c r="D36" s="216">
        <v>1.016</v>
      </c>
      <c r="E36" s="216">
        <v>1.0129999999999999</v>
      </c>
      <c r="F36" s="216">
        <v>1.014</v>
      </c>
      <c r="G36" s="217">
        <v>811</v>
      </c>
    </row>
    <row r="37" spans="1:7" ht="22.5" customHeight="1" x14ac:dyDescent="0.2">
      <c r="A37" s="1" t="s">
        <v>1784</v>
      </c>
      <c r="B37" s="216">
        <v>1.0169999999999999</v>
      </c>
      <c r="C37" s="216">
        <v>1.0129999999999999</v>
      </c>
      <c r="D37" s="216">
        <v>1.016</v>
      </c>
      <c r="E37" s="216">
        <v>1.0129999999999999</v>
      </c>
      <c r="F37" s="216">
        <v>1.014</v>
      </c>
      <c r="G37" s="217">
        <v>812</v>
      </c>
    </row>
    <row r="38" spans="1:7" ht="22.5" customHeight="1" x14ac:dyDescent="0.2">
      <c r="A38" s="1" t="s">
        <v>1785</v>
      </c>
      <c r="B38" s="216">
        <v>1.0069999999999999</v>
      </c>
      <c r="C38" s="216">
        <v>1.0049999999999999</v>
      </c>
      <c r="D38" s="216">
        <v>1.006</v>
      </c>
      <c r="E38" s="216">
        <v>1.0049999999999999</v>
      </c>
      <c r="F38" s="216">
        <v>1.006</v>
      </c>
      <c r="G38" s="217">
        <v>813</v>
      </c>
    </row>
    <row r="39" spans="1:7" ht="22.5" customHeight="1" x14ac:dyDescent="0.2">
      <c r="A39" s="1" t="s">
        <v>1786</v>
      </c>
      <c r="B39" s="216">
        <v>1.0129999999999999</v>
      </c>
      <c r="C39" s="216">
        <v>1.0129999999999999</v>
      </c>
      <c r="D39" s="216">
        <v>0.999</v>
      </c>
      <c r="E39" s="216">
        <v>1.0189999999999999</v>
      </c>
      <c r="F39" s="216">
        <v>1.0009999999999999</v>
      </c>
      <c r="G39" s="217">
        <v>814</v>
      </c>
    </row>
    <row r="40" spans="1:7" ht="22.5" customHeight="1" x14ac:dyDescent="0.2">
      <c r="A40" s="1" t="s">
        <v>1787</v>
      </c>
      <c r="B40" s="216">
        <v>1.0169999999999999</v>
      </c>
      <c r="C40" s="216">
        <v>1.0129999999999999</v>
      </c>
      <c r="D40" s="216">
        <v>1.016</v>
      </c>
      <c r="E40" s="216">
        <v>1.0129999999999999</v>
      </c>
      <c r="F40" s="216">
        <v>1.014</v>
      </c>
      <c r="G40" s="217">
        <v>815</v>
      </c>
    </row>
    <row r="41" spans="1:7" ht="22.5" customHeight="1" x14ac:dyDescent="0.2">
      <c r="A41" s="1" t="s">
        <v>1788</v>
      </c>
      <c r="B41" s="216">
        <v>1.0169999999999999</v>
      </c>
      <c r="C41" s="216">
        <v>1.0129999999999999</v>
      </c>
      <c r="D41" s="216">
        <v>1.016</v>
      </c>
      <c r="E41" s="216">
        <v>1.0129999999999999</v>
      </c>
      <c r="F41" s="216">
        <v>1.014</v>
      </c>
      <c r="G41" s="217">
        <v>816</v>
      </c>
    </row>
    <row r="42" spans="1:7" ht="22.5" customHeight="1" x14ac:dyDescent="0.2">
      <c r="A42" s="1" t="s">
        <v>1789</v>
      </c>
      <c r="B42" s="216">
        <v>1.0169999999999999</v>
      </c>
      <c r="C42" s="216">
        <v>1.0129999999999999</v>
      </c>
      <c r="D42" s="216">
        <v>1.016</v>
      </c>
      <c r="E42" s="216">
        <v>1.0129999999999999</v>
      </c>
      <c r="F42" s="216">
        <v>1.014</v>
      </c>
      <c r="G42" s="217">
        <v>817</v>
      </c>
    </row>
    <row r="43" spans="1:7" ht="22.5" customHeight="1" x14ac:dyDescent="0.2">
      <c r="A43" s="1" t="s">
        <v>1790</v>
      </c>
      <c r="B43" s="216">
        <v>1.0169999999999999</v>
      </c>
      <c r="C43" s="216">
        <v>1.0129999999999999</v>
      </c>
      <c r="D43" s="216">
        <v>1.016</v>
      </c>
      <c r="E43" s="216">
        <v>1.0129999999999999</v>
      </c>
      <c r="F43" s="216">
        <v>1.014</v>
      </c>
      <c r="G43" s="217">
        <v>818</v>
      </c>
    </row>
    <row r="44" spans="1:7" ht="22.5" customHeight="1" x14ac:dyDescent="0.2">
      <c r="A44" s="1" t="s">
        <v>1791</v>
      </c>
      <c r="B44" s="216">
        <v>1.0169999999999999</v>
      </c>
      <c r="C44" s="216">
        <v>1.0129999999999999</v>
      </c>
      <c r="D44" s="216">
        <v>1.016</v>
      </c>
      <c r="E44" s="216">
        <v>1.0129999999999999</v>
      </c>
      <c r="F44" s="216">
        <v>1.014</v>
      </c>
      <c r="G44" s="217">
        <v>819</v>
      </c>
    </row>
    <row r="45" spans="1:7" ht="22.5" customHeight="1" x14ac:dyDescent="0.2">
      <c r="A45" s="1" t="s">
        <v>1792</v>
      </c>
      <c r="B45" s="216">
        <v>1.0169999999999999</v>
      </c>
      <c r="C45" s="216">
        <v>1.0129999999999999</v>
      </c>
      <c r="D45" s="216">
        <v>1.016</v>
      </c>
      <c r="E45" s="216">
        <v>1.0129999999999999</v>
      </c>
      <c r="F45" s="216">
        <v>1.014</v>
      </c>
      <c r="G45" s="217">
        <v>820</v>
      </c>
    </row>
    <row r="46" spans="1:7" ht="22.5" customHeight="1" x14ac:dyDescent="0.2">
      <c r="A46" s="1" t="s">
        <v>1793</v>
      </c>
      <c r="B46" s="216">
        <v>1.0169999999999999</v>
      </c>
      <c r="C46" s="216">
        <v>1.0129999999999999</v>
      </c>
      <c r="D46" s="216">
        <v>1.016</v>
      </c>
      <c r="E46" s="216">
        <v>1.0129999999999999</v>
      </c>
      <c r="F46" s="216">
        <v>1.014</v>
      </c>
      <c r="G46" s="217">
        <v>821</v>
      </c>
    </row>
    <row r="47" spans="1:7" ht="22.5" customHeight="1" x14ac:dyDescent="0.2">
      <c r="A47" s="1" t="s">
        <v>1794</v>
      </c>
      <c r="B47" s="216">
        <v>1.0169999999999999</v>
      </c>
      <c r="C47" s="216">
        <v>1.0129999999999999</v>
      </c>
      <c r="D47" s="216">
        <v>1.016</v>
      </c>
      <c r="E47" s="216">
        <v>1.0129999999999999</v>
      </c>
      <c r="F47" s="216">
        <v>1.014</v>
      </c>
      <c r="G47" s="217">
        <v>822</v>
      </c>
    </row>
    <row r="48" spans="1:7" ht="22.5" customHeight="1" x14ac:dyDescent="0.2">
      <c r="A48" s="1" t="s">
        <v>1795</v>
      </c>
      <c r="B48" s="216">
        <v>1.0169999999999999</v>
      </c>
      <c r="C48" s="216">
        <v>1.0129999999999999</v>
      </c>
      <c r="D48" s="216">
        <v>1.016</v>
      </c>
      <c r="E48" s="216">
        <v>1.0129999999999999</v>
      </c>
      <c r="F48" s="216">
        <v>1.014</v>
      </c>
      <c r="G48" s="217">
        <v>823</v>
      </c>
    </row>
    <row r="49" spans="1:7" ht="22.5" customHeight="1" x14ac:dyDescent="0.2">
      <c r="A49" s="1" t="s">
        <v>1796</v>
      </c>
      <c r="B49" s="216">
        <v>1.0169999999999999</v>
      </c>
      <c r="C49" s="216">
        <v>1.0129999999999999</v>
      </c>
      <c r="D49" s="216">
        <v>1.016</v>
      </c>
      <c r="E49" s="216">
        <v>1.0129999999999999</v>
      </c>
      <c r="F49" s="216">
        <v>1.014</v>
      </c>
      <c r="G49" s="217">
        <v>824</v>
      </c>
    </row>
    <row r="50" spans="1:7" ht="22.5" customHeight="1" x14ac:dyDescent="0.2">
      <c r="A50" s="1" t="s">
        <v>1797</v>
      </c>
      <c r="B50" s="216">
        <v>1.0169999999999999</v>
      </c>
      <c r="C50" s="216">
        <v>1.0129999999999999</v>
      </c>
      <c r="D50" s="216">
        <v>1.016</v>
      </c>
      <c r="E50" s="216">
        <v>1.0129999999999999</v>
      </c>
      <c r="F50" s="216">
        <v>1.014</v>
      </c>
      <c r="G50" s="217">
        <v>825</v>
      </c>
    </row>
    <row r="51" spans="1:7" ht="22.5" customHeight="1" x14ac:dyDescent="0.2">
      <c r="A51" s="1" t="s">
        <v>1798</v>
      </c>
      <c r="B51" s="216">
        <v>1.0169999999999999</v>
      </c>
      <c r="C51" s="216">
        <v>1.0129999999999999</v>
      </c>
      <c r="D51" s="216">
        <v>1.016</v>
      </c>
      <c r="E51" s="216">
        <v>1.0129999999999999</v>
      </c>
      <c r="F51" s="216">
        <v>1.014</v>
      </c>
      <c r="G51" s="217">
        <v>826</v>
      </c>
    </row>
    <row r="52" spans="1:7" ht="22.5" customHeight="1" x14ac:dyDescent="0.2">
      <c r="A52" s="1" t="s">
        <v>1799</v>
      </c>
      <c r="B52" s="216">
        <v>1.0169999999999999</v>
      </c>
      <c r="C52" s="216">
        <v>1.0129999999999999</v>
      </c>
      <c r="D52" s="216">
        <v>1.016</v>
      </c>
      <c r="E52" s="216">
        <v>1.0129999999999999</v>
      </c>
      <c r="F52" s="216">
        <v>1.014</v>
      </c>
      <c r="G52" s="217">
        <v>827</v>
      </c>
    </row>
    <row r="53" spans="1:7" ht="22.5" customHeight="1" x14ac:dyDescent="0.2">
      <c r="A53" s="1" t="s">
        <v>1800</v>
      </c>
      <c r="B53" s="216">
        <v>1.0169999999999999</v>
      </c>
      <c r="C53" s="216">
        <v>1.0129999999999999</v>
      </c>
      <c r="D53" s="216">
        <v>1.016</v>
      </c>
      <c r="E53" s="216">
        <v>1.0129999999999999</v>
      </c>
      <c r="F53" s="216">
        <v>1.014</v>
      </c>
      <c r="G53" s="217">
        <v>828</v>
      </c>
    </row>
    <row r="54" spans="1:7" ht="22.5" customHeight="1" x14ac:dyDescent="0.2">
      <c r="A54" s="1" t="s">
        <v>1801</v>
      </c>
      <c r="B54" s="216">
        <v>1.0169999999999999</v>
      </c>
      <c r="C54" s="216">
        <v>1.0129999999999999</v>
      </c>
      <c r="D54" s="216">
        <v>1.016</v>
      </c>
      <c r="E54" s="216">
        <v>1.0129999999999999</v>
      </c>
      <c r="F54" s="216">
        <v>1.014</v>
      </c>
      <c r="G54" s="217">
        <v>829</v>
      </c>
    </row>
    <row r="55" spans="1:7" ht="22.5" customHeight="1" x14ac:dyDescent="0.2">
      <c r="A55" s="1" t="s">
        <v>1802</v>
      </c>
      <c r="B55" s="216">
        <v>1.0169999999999999</v>
      </c>
      <c r="C55" s="216">
        <v>1.0129999999999999</v>
      </c>
      <c r="D55" s="216">
        <v>1.016</v>
      </c>
      <c r="E55" s="216">
        <v>1.0129999999999999</v>
      </c>
      <c r="F55" s="216">
        <v>1.014</v>
      </c>
      <c r="G55" s="217">
        <v>830</v>
      </c>
    </row>
    <row r="56" spans="1:7" ht="22.5" customHeight="1" x14ac:dyDescent="0.2">
      <c r="A56" s="1" t="s">
        <v>1803</v>
      </c>
      <c r="B56" s="216">
        <v>1.0169999999999999</v>
      </c>
      <c r="C56" s="216">
        <v>1.0129999999999999</v>
      </c>
      <c r="D56" s="216">
        <v>1.016</v>
      </c>
      <c r="E56" s="216">
        <v>1.0129999999999999</v>
      </c>
      <c r="F56" s="216">
        <v>1.014</v>
      </c>
      <c r="G56" s="217">
        <v>831</v>
      </c>
    </row>
    <row r="57" spans="1:7" ht="22.5" customHeight="1" x14ac:dyDescent="0.2">
      <c r="A57" s="1" t="s">
        <v>1804</v>
      </c>
      <c r="B57" s="216">
        <v>1.0169999999999999</v>
      </c>
      <c r="C57" s="216">
        <v>1.0129999999999999</v>
      </c>
      <c r="D57" s="216">
        <v>1.016</v>
      </c>
      <c r="E57" s="216">
        <v>1.0129999999999999</v>
      </c>
      <c r="F57" s="216">
        <v>1.014</v>
      </c>
      <c r="G57" s="217">
        <v>832</v>
      </c>
    </row>
    <row r="58" spans="1:7" ht="22.5" customHeight="1" x14ac:dyDescent="0.2">
      <c r="A58" s="1" t="s">
        <v>1805</v>
      </c>
      <c r="B58" s="216">
        <v>1.018</v>
      </c>
      <c r="C58" s="216">
        <v>1.014</v>
      </c>
      <c r="D58" s="216">
        <v>1.022</v>
      </c>
      <c r="E58" s="216">
        <v>1.018</v>
      </c>
      <c r="F58" s="216">
        <v>1.016</v>
      </c>
      <c r="G58" s="217">
        <v>833</v>
      </c>
    </row>
    <row r="59" spans="1:7" ht="22.5" customHeight="1" x14ac:dyDescent="0.2">
      <c r="A59" s="1" t="s">
        <v>1806</v>
      </c>
      <c r="B59" s="216">
        <v>1.0229999999999999</v>
      </c>
      <c r="C59" s="216">
        <v>1.0189999999999999</v>
      </c>
      <c r="D59" s="216">
        <v>1.022</v>
      </c>
      <c r="E59" s="216">
        <v>1.0189999999999999</v>
      </c>
      <c r="F59" s="216">
        <v>1.02</v>
      </c>
      <c r="G59" s="217">
        <v>834</v>
      </c>
    </row>
    <row r="60" spans="1:7" ht="22.5" customHeight="1" x14ac:dyDescent="0.2">
      <c r="A60" s="1" t="s">
        <v>1807</v>
      </c>
      <c r="B60" s="216">
        <v>1.0229999999999999</v>
      </c>
      <c r="C60" s="216">
        <v>1.0189999999999999</v>
      </c>
      <c r="D60" s="216">
        <v>1.022</v>
      </c>
      <c r="E60" s="216">
        <v>1.0189999999999999</v>
      </c>
      <c r="F60" s="216">
        <v>1.02</v>
      </c>
      <c r="G60" s="217">
        <v>835</v>
      </c>
    </row>
    <row r="61" spans="1:7" ht="22.5" customHeight="1" x14ac:dyDescent="0.2">
      <c r="A61" s="1" t="s">
        <v>1808</v>
      </c>
      <c r="B61" s="216">
        <v>1.0229999999999999</v>
      </c>
      <c r="C61" s="216">
        <v>1.0189999999999999</v>
      </c>
      <c r="D61" s="216">
        <v>1.022</v>
      </c>
      <c r="E61" s="216">
        <v>1.0189999999999999</v>
      </c>
      <c r="F61" s="216">
        <v>1.02</v>
      </c>
      <c r="G61" s="217">
        <v>837</v>
      </c>
    </row>
    <row r="62" spans="1:7" ht="22.5" customHeight="1" x14ac:dyDescent="0.2">
      <c r="A62" s="1" t="s">
        <v>1809</v>
      </c>
      <c r="B62" s="216">
        <v>1.0229999999999999</v>
      </c>
      <c r="C62" s="216">
        <v>1.0189999999999999</v>
      </c>
      <c r="D62" s="216">
        <v>1.022</v>
      </c>
      <c r="E62" s="216">
        <v>1.0189999999999999</v>
      </c>
      <c r="F62" s="216">
        <v>1.02</v>
      </c>
      <c r="G62" s="217">
        <v>838</v>
      </c>
    </row>
    <row r="63" spans="1:7" ht="22.5" customHeight="1" x14ac:dyDescent="0.2">
      <c r="A63" s="1" t="s">
        <v>1810</v>
      </c>
      <c r="B63" s="216">
        <v>1.0229999999999999</v>
      </c>
      <c r="C63" s="216">
        <v>1.0189999999999999</v>
      </c>
      <c r="D63" s="216">
        <v>1.022</v>
      </c>
      <c r="E63" s="216">
        <v>1.0189999999999999</v>
      </c>
      <c r="F63" s="216">
        <v>1.02</v>
      </c>
      <c r="G63" s="217">
        <v>839</v>
      </c>
    </row>
    <row r="64" spans="1:7" ht="22.5" customHeight="1" x14ac:dyDescent="0.2">
      <c r="A64" s="1" t="s">
        <v>1811</v>
      </c>
      <c r="B64" s="216">
        <v>1.0369999999999999</v>
      </c>
      <c r="C64" s="216">
        <v>1.032</v>
      </c>
      <c r="D64" s="216">
        <v>1.0369999999999999</v>
      </c>
      <c r="E64" s="216">
        <v>1.036</v>
      </c>
      <c r="F64" s="216">
        <v>1.0369999999999999</v>
      </c>
      <c r="G64" s="217">
        <v>840</v>
      </c>
    </row>
    <row r="65" spans="1:7" ht="22.5" customHeight="1" x14ac:dyDescent="0.2">
      <c r="A65" s="1" t="s">
        <v>1812</v>
      </c>
      <c r="B65" s="216">
        <v>1.014</v>
      </c>
      <c r="C65" s="216">
        <v>1.0129999999999999</v>
      </c>
      <c r="D65" s="216">
        <v>1.0129999999999999</v>
      </c>
      <c r="E65" s="216">
        <v>1.0129999999999999</v>
      </c>
      <c r="F65" s="216">
        <v>1.0129999999999999</v>
      </c>
      <c r="G65" s="217">
        <v>841</v>
      </c>
    </row>
    <row r="66" spans="1:7" ht="22.5" customHeight="1" x14ac:dyDescent="0.2">
      <c r="A66" s="1" t="s">
        <v>1813</v>
      </c>
      <c r="B66" s="216">
        <v>1.0289999999999999</v>
      </c>
      <c r="C66" s="216">
        <v>1.026</v>
      </c>
      <c r="D66" s="216">
        <v>1.028</v>
      </c>
      <c r="E66" s="216">
        <v>1.028</v>
      </c>
      <c r="F66" s="216">
        <v>1.028</v>
      </c>
      <c r="G66" s="217">
        <v>842</v>
      </c>
    </row>
    <row r="67" spans="1:7" ht="22.5" customHeight="1" x14ac:dyDescent="0.2">
      <c r="A67" s="1" t="s">
        <v>1814</v>
      </c>
      <c r="B67" s="216">
        <v>1.0169999999999999</v>
      </c>
      <c r="C67" s="216">
        <v>1.0129999999999999</v>
      </c>
      <c r="D67" s="216">
        <v>1.016</v>
      </c>
      <c r="E67" s="216">
        <v>1.0129999999999999</v>
      </c>
      <c r="F67" s="216">
        <v>1.014</v>
      </c>
      <c r="G67" s="217">
        <v>843</v>
      </c>
    </row>
    <row r="68" spans="1:7" ht="22.5" customHeight="1" x14ac:dyDescent="0.2">
      <c r="A68" s="1" t="s">
        <v>1815</v>
      </c>
      <c r="B68" s="216">
        <v>1.0069999999999999</v>
      </c>
      <c r="C68" s="216">
        <v>1.0049999999999999</v>
      </c>
      <c r="D68" s="216">
        <v>1.008</v>
      </c>
      <c r="E68" s="216">
        <v>1.006</v>
      </c>
      <c r="F68" s="216">
        <v>1.006</v>
      </c>
      <c r="G68" s="217">
        <v>844</v>
      </c>
    </row>
    <row r="69" spans="1:7" ht="22.5" customHeight="1" x14ac:dyDescent="0.2">
      <c r="A69" s="1" t="s">
        <v>1816</v>
      </c>
      <c r="B69" s="216">
        <v>1.0169999999999999</v>
      </c>
      <c r="C69" s="216">
        <v>1.0129999999999999</v>
      </c>
      <c r="D69" s="216">
        <v>1.016</v>
      </c>
      <c r="E69" s="216">
        <v>1.0129999999999999</v>
      </c>
      <c r="F69" s="216">
        <v>1.014</v>
      </c>
      <c r="G69" s="217">
        <v>845</v>
      </c>
    </row>
    <row r="70" spans="1:7" ht="22.5" customHeight="1" x14ac:dyDescent="0.2">
      <c r="A70" s="1" t="s">
        <v>1817</v>
      </c>
      <c r="B70" s="216">
        <v>1.0009999999999999</v>
      </c>
      <c r="C70" s="216">
        <v>1.0009999999999999</v>
      </c>
      <c r="D70" s="216">
        <v>1.0009999999999999</v>
      </c>
      <c r="E70" s="216">
        <v>1.0009999999999999</v>
      </c>
      <c r="F70" s="216">
        <v>1.0009999999999999</v>
      </c>
      <c r="G70" s="217">
        <v>846</v>
      </c>
    </row>
    <row r="71" spans="1:7" ht="22.5" customHeight="1" x14ac:dyDescent="0.2">
      <c r="A71" s="1" t="s">
        <v>1939</v>
      </c>
      <c r="B71" s="216">
        <v>1.014</v>
      </c>
      <c r="C71" s="216">
        <v>1.0129999999999999</v>
      </c>
      <c r="D71" s="216">
        <v>1.016</v>
      </c>
      <c r="E71" s="216">
        <v>1.016</v>
      </c>
      <c r="F71" s="216">
        <v>1.0149999999999999</v>
      </c>
      <c r="G71" s="217">
        <v>850</v>
      </c>
    </row>
    <row r="72" spans="1:7" ht="22.5" customHeight="1" x14ac:dyDescent="0.2">
      <c r="A72" s="1" t="s">
        <v>1818</v>
      </c>
      <c r="B72" s="216">
        <v>1.0189999999999999</v>
      </c>
      <c r="C72" s="216">
        <v>1.01</v>
      </c>
      <c r="D72" s="216">
        <v>1.014</v>
      </c>
      <c r="E72" s="216">
        <v>1.01</v>
      </c>
      <c r="F72" s="216">
        <v>1.0149999999999999</v>
      </c>
      <c r="G72" s="217">
        <v>851</v>
      </c>
    </row>
    <row r="73" spans="1:7" ht="22.5" customHeight="1" x14ac:dyDescent="0.2">
      <c r="A73" s="1" t="s">
        <v>1819</v>
      </c>
      <c r="B73" s="216">
        <v>1.0129999999999999</v>
      </c>
      <c r="C73" s="216">
        <v>1.0049999999999999</v>
      </c>
      <c r="D73" s="216">
        <v>1.0049999999999999</v>
      </c>
      <c r="E73" s="216">
        <v>1.0049999999999999</v>
      </c>
      <c r="F73" s="216">
        <v>1.0049999999999999</v>
      </c>
      <c r="G73" s="217">
        <v>852</v>
      </c>
    </row>
    <row r="74" spans="1:7" ht="22.5" customHeight="1" x14ac:dyDescent="0.2">
      <c r="A74" s="1" t="s">
        <v>1820</v>
      </c>
      <c r="B74" s="216">
        <v>1.0109999999999999</v>
      </c>
      <c r="C74" s="216">
        <v>1.012</v>
      </c>
      <c r="D74" s="216">
        <v>1.0149999999999999</v>
      </c>
      <c r="E74" s="216">
        <v>1.01</v>
      </c>
      <c r="F74" s="216">
        <v>1.014</v>
      </c>
      <c r="G74" s="217">
        <v>853</v>
      </c>
    </row>
    <row r="75" spans="1:7" ht="22.5" customHeight="1" x14ac:dyDescent="0.2">
      <c r="A75" s="1" t="s">
        <v>1821</v>
      </c>
      <c r="B75" s="216">
        <v>1.006</v>
      </c>
      <c r="C75" s="216">
        <v>1.0049999999999999</v>
      </c>
      <c r="D75" s="216">
        <v>1.006</v>
      </c>
      <c r="E75" s="216">
        <v>1.006</v>
      </c>
      <c r="F75" s="216">
        <v>1.006</v>
      </c>
      <c r="G75" s="217">
        <v>854</v>
      </c>
    </row>
    <row r="76" spans="1:7" ht="22.5" customHeight="1" x14ac:dyDescent="0.2">
      <c r="A76" s="1" t="s">
        <v>1822</v>
      </c>
      <c r="B76" s="216">
        <v>1.0049999999999999</v>
      </c>
      <c r="C76" s="216">
        <v>1.004</v>
      </c>
      <c r="D76" s="216">
        <v>1.0049999999999999</v>
      </c>
      <c r="E76" s="216">
        <v>1.0029999999999999</v>
      </c>
      <c r="F76" s="216">
        <v>1.0049999999999999</v>
      </c>
      <c r="G76" s="217">
        <v>855</v>
      </c>
    </row>
    <row r="77" spans="1:7" ht="22.5" customHeight="1" x14ac:dyDescent="0.2">
      <c r="A77" s="1" t="s">
        <v>1823</v>
      </c>
      <c r="B77" s="216">
        <v>1.0249999999999999</v>
      </c>
      <c r="C77" s="216">
        <v>1.018</v>
      </c>
      <c r="D77" s="216">
        <v>1.0189999999999999</v>
      </c>
      <c r="E77" s="216">
        <v>1.0129999999999999</v>
      </c>
      <c r="F77" s="216">
        <v>1.0169999999999999</v>
      </c>
      <c r="G77" s="217">
        <v>856</v>
      </c>
    </row>
    <row r="78" spans="1:7" ht="22.5" customHeight="1" x14ac:dyDescent="0.2">
      <c r="A78" s="1" t="s">
        <v>1824</v>
      </c>
      <c r="B78" s="216">
        <v>1.0169999999999999</v>
      </c>
      <c r="C78" s="216">
        <v>1.014</v>
      </c>
      <c r="D78" s="216">
        <v>1.0189999999999999</v>
      </c>
      <c r="E78" s="216">
        <v>1.012</v>
      </c>
      <c r="F78" s="216">
        <v>1.0129999999999999</v>
      </c>
      <c r="G78" s="217">
        <v>857</v>
      </c>
    </row>
    <row r="79" spans="1:7" ht="22.5" customHeight="1" x14ac:dyDescent="0.2">
      <c r="A79" s="1" t="s">
        <v>1825</v>
      </c>
      <c r="B79" s="216">
        <v>1.0109999999999999</v>
      </c>
      <c r="C79" s="216">
        <v>1.0109999999999999</v>
      </c>
      <c r="D79" s="216">
        <v>1.01</v>
      </c>
      <c r="E79" s="216">
        <v>1.01</v>
      </c>
      <c r="F79" s="216">
        <v>1.012</v>
      </c>
      <c r="G79" s="217">
        <v>858</v>
      </c>
    </row>
    <row r="80" spans="1:7" ht="22.5" customHeight="1" x14ac:dyDescent="0.2">
      <c r="A80" s="1" t="s">
        <v>1826</v>
      </c>
      <c r="B80" s="216">
        <v>1.036</v>
      </c>
      <c r="C80" s="216">
        <v>1.0329999999999999</v>
      </c>
      <c r="D80" s="216">
        <v>1.036</v>
      </c>
      <c r="E80" s="216">
        <v>1.032</v>
      </c>
      <c r="F80" s="216">
        <v>1.0329999999999999</v>
      </c>
      <c r="G80" s="217">
        <v>859</v>
      </c>
    </row>
    <row r="81" spans="1:7" ht="22.5" customHeight="1" x14ac:dyDescent="0.2">
      <c r="A81" s="1" t="s">
        <v>1827</v>
      </c>
      <c r="B81" s="216">
        <v>1.0169999999999999</v>
      </c>
      <c r="C81" s="216">
        <v>1.0129999999999999</v>
      </c>
      <c r="D81" s="216">
        <v>1.014</v>
      </c>
      <c r="E81" s="216">
        <v>1.0069999999999999</v>
      </c>
      <c r="F81" s="216">
        <v>1.0149999999999999</v>
      </c>
      <c r="G81" s="217">
        <v>860</v>
      </c>
    </row>
    <row r="82" spans="1:7" ht="22.5" customHeight="1" x14ac:dyDescent="0.2">
      <c r="A82" s="1" t="s">
        <v>1828</v>
      </c>
      <c r="B82" s="216">
        <v>1.0469999999999999</v>
      </c>
      <c r="C82" s="216">
        <v>1.0249999999999999</v>
      </c>
      <c r="D82" s="216">
        <v>1.036</v>
      </c>
      <c r="E82" s="216">
        <v>1.0189999999999999</v>
      </c>
      <c r="F82" s="216">
        <v>1.036</v>
      </c>
      <c r="G82" s="217">
        <v>861</v>
      </c>
    </row>
    <row r="83" spans="1:7" ht="22.5" customHeight="1" x14ac:dyDescent="0.2">
      <c r="A83" s="1" t="s">
        <v>1829</v>
      </c>
      <c r="B83" s="216">
        <v>1.0089999999999999</v>
      </c>
      <c r="C83" s="216">
        <v>1.006</v>
      </c>
      <c r="D83" s="216">
        <v>1.0069999999999999</v>
      </c>
      <c r="E83" s="216">
        <v>1.006</v>
      </c>
      <c r="F83" s="216">
        <v>1.006</v>
      </c>
      <c r="G83" s="217">
        <v>862</v>
      </c>
    </row>
    <row r="84" spans="1:7" ht="22.5" customHeight="1" x14ac:dyDescent="0.2">
      <c r="A84" s="1" t="s">
        <v>1830</v>
      </c>
      <c r="B84" s="216">
        <v>1.0169999999999999</v>
      </c>
      <c r="C84" s="216">
        <v>1.0129999999999999</v>
      </c>
      <c r="D84" s="216">
        <v>1.016</v>
      </c>
      <c r="E84" s="216">
        <v>1.0129999999999999</v>
      </c>
      <c r="F84" s="216">
        <v>1.014</v>
      </c>
      <c r="G84" s="217">
        <v>863</v>
      </c>
    </row>
    <row r="85" spans="1:7" ht="22.5" customHeight="1" x14ac:dyDescent="0.2">
      <c r="A85" s="1" t="s">
        <v>1831</v>
      </c>
      <c r="B85" s="216">
        <v>1.006</v>
      </c>
      <c r="C85" s="216">
        <v>1.004</v>
      </c>
      <c r="D85" s="216">
        <v>1.0049999999999999</v>
      </c>
      <c r="E85" s="216">
        <v>1.0049999999999999</v>
      </c>
      <c r="F85" s="216">
        <v>1.0049999999999999</v>
      </c>
      <c r="G85" s="217">
        <v>864</v>
      </c>
    </row>
    <row r="86" spans="1:7" ht="22.5" customHeight="1" x14ac:dyDescent="0.2">
      <c r="A86" s="1" t="s">
        <v>1832</v>
      </c>
      <c r="B86" s="216">
        <v>1.01</v>
      </c>
      <c r="C86" s="216">
        <v>1.0069999999999999</v>
      </c>
      <c r="D86" s="216">
        <v>1.0109999999999999</v>
      </c>
      <c r="E86" s="216">
        <v>1.0089999999999999</v>
      </c>
      <c r="F86" s="216">
        <v>1.0109999999999999</v>
      </c>
      <c r="G86" s="217">
        <v>865</v>
      </c>
    </row>
    <row r="87" spans="1:7" ht="22.5" customHeight="1" x14ac:dyDescent="0.2">
      <c r="A87" s="1" t="s">
        <v>1833</v>
      </c>
      <c r="B87" s="216">
        <v>1.0189999999999999</v>
      </c>
      <c r="C87" s="216">
        <v>1.0149999999999999</v>
      </c>
      <c r="D87" s="216">
        <v>1.016</v>
      </c>
      <c r="E87" s="216">
        <v>1.0109999999999999</v>
      </c>
      <c r="F87" s="216">
        <v>1.02</v>
      </c>
      <c r="G87" s="217">
        <v>866</v>
      </c>
    </row>
    <row r="88" spans="1:7" ht="22.5" customHeight="1" x14ac:dyDescent="0.2">
      <c r="A88" s="1" t="s">
        <v>1834</v>
      </c>
      <c r="B88" s="216">
        <v>1.038</v>
      </c>
      <c r="C88" s="216">
        <v>1.024</v>
      </c>
      <c r="D88" s="216">
        <v>1.0289999999999999</v>
      </c>
      <c r="E88" s="216">
        <v>1.024</v>
      </c>
      <c r="F88" s="216">
        <v>1.0289999999999999</v>
      </c>
      <c r="G88" s="217">
        <v>867</v>
      </c>
    </row>
    <row r="89" spans="1:7" ht="22.5" customHeight="1" x14ac:dyDescent="0.2">
      <c r="A89" s="1" t="s">
        <v>1835</v>
      </c>
      <c r="B89" s="216">
        <v>1.032</v>
      </c>
      <c r="C89" s="216">
        <v>1.026</v>
      </c>
      <c r="D89" s="216">
        <v>1.0269999999999999</v>
      </c>
      <c r="E89" s="216">
        <v>1.018</v>
      </c>
      <c r="F89" s="216">
        <v>1.02</v>
      </c>
      <c r="G89" s="217">
        <v>869</v>
      </c>
    </row>
    <row r="90" spans="1:7" ht="22.5" customHeight="1" x14ac:dyDescent="0.2">
      <c r="A90" s="1" t="s">
        <v>1836</v>
      </c>
      <c r="B90" s="216">
        <v>1.0269999999999999</v>
      </c>
      <c r="C90" s="216">
        <v>1.0149999999999999</v>
      </c>
      <c r="D90" s="216">
        <v>1.0209999999999999</v>
      </c>
      <c r="E90" s="216">
        <v>1.0129999999999999</v>
      </c>
      <c r="F90" s="216">
        <v>1.012</v>
      </c>
      <c r="G90" s="217">
        <v>870</v>
      </c>
    </row>
    <row r="91" spans="1:7" ht="22.5" customHeight="1" x14ac:dyDescent="0.2">
      <c r="A91" s="1" t="s">
        <v>1837</v>
      </c>
      <c r="B91" s="216">
        <v>1.0169999999999999</v>
      </c>
      <c r="C91" s="216">
        <v>1.0129999999999999</v>
      </c>
      <c r="D91" s="216">
        <v>1.016</v>
      </c>
      <c r="E91" s="216">
        <v>1.0129999999999999</v>
      </c>
      <c r="F91" s="216">
        <v>1.014</v>
      </c>
      <c r="G91" s="217">
        <v>871</v>
      </c>
    </row>
    <row r="92" spans="1:7" ht="22.5" customHeight="1" x14ac:dyDescent="0.2">
      <c r="A92" s="1" t="s">
        <v>1838</v>
      </c>
      <c r="B92" s="216">
        <v>1.0169999999999999</v>
      </c>
      <c r="C92" s="216">
        <v>1.0129999999999999</v>
      </c>
      <c r="D92" s="216">
        <v>1.016</v>
      </c>
      <c r="E92" s="216">
        <v>1.0129999999999999</v>
      </c>
      <c r="F92" s="216">
        <v>1.014</v>
      </c>
      <c r="G92" s="217">
        <v>873</v>
      </c>
    </row>
    <row r="93" spans="1:7" ht="22.5" customHeight="1" x14ac:dyDescent="0.2">
      <c r="A93" s="1" t="s">
        <v>1839</v>
      </c>
      <c r="B93" s="216">
        <v>1.022</v>
      </c>
      <c r="C93" s="216">
        <v>1.022</v>
      </c>
      <c r="D93" s="216">
        <v>1.022</v>
      </c>
      <c r="E93" s="216">
        <v>1.022</v>
      </c>
      <c r="F93" s="216">
        <v>1.022</v>
      </c>
      <c r="G93" s="217">
        <v>874</v>
      </c>
    </row>
    <row r="94" spans="1:7" ht="22.5" customHeight="1" x14ac:dyDescent="0.2">
      <c r="A94" s="1" t="s">
        <v>1840</v>
      </c>
      <c r="B94" s="216">
        <v>1.0109999999999999</v>
      </c>
      <c r="C94" s="216">
        <v>1.01</v>
      </c>
      <c r="D94" s="216">
        <v>1.0109999999999999</v>
      </c>
      <c r="E94" s="216">
        <v>1.0109999999999999</v>
      </c>
      <c r="F94" s="216">
        <v>1.0109999999999999</v>
      </c>
      <c r="G94" s="217">
        <v>875</v>
      </c>
    </row>
    <row r="95" spans="1:7" ht="22.5" customHeight="1" x14ac:dyDescent="0.2">
      <c r="A95" s="1" t="s">
        <v>1841</v>
      </c>
      <c r="B95" s="216">
        <v>1.0229999999999999</v>
      </c>
      <c r="C95" s="216">
        <v>1.0189999999999999</v>
      </c>
      <c r="D95" s="216">
        <v>1.022</v>
      </c>
      <c r="E95" s="216">
        <v>1.0189999999999999</v>
      </c>
      <c r="F95" s="216">
        <v>1.02</v>
      </c>
      <c r="G95" s="217">
        <v>876</v>
      </c>
    </row>
    <row r="96" spans="1:7" ht="22.5" customHeight="1" x14ac:dyDescent="0.2">
      <c r="A96" s="1" t="s">
        <v>1842</v>
      </c>
      <c r="B96" s="216">
        <v>1.0169999999999999</v>
      </c>
      <c r="C96" s="216">
        <v>1.01</v>
      </c>
      <c r="D96" s="216">
        <v>1.006</v>
      </c>
      <c r="E96" s="216">
        <v>1.0149999999999999</v>
      </c>
      <c r="F96" s="216">
        <v>1.0189999999999999</v>
      </c>
      <c r="G96" s="217">
        <v>877</v>
      </c>
    </row>
    <row r="97" spans="1:7" ht="22.5" customHeight="1" x14ac:dyDescent="0.2">
      <c r="A97" s="1" t="s">
        <v>1843</v>
      </c>
      <c r="B97" s="216">
        <v>1.0169999999999999</v>
      </c>
      <c r="C97" s="216">
        <v>1.0129999999999999</v>
      </c>
      <c r="D97" s="216">
        <v>1.016</v>
      </c>
      <c r="E97" s="216">
        <v>1.0129999999999999</v>
      </c>
      <c r="F97" s="216">
        <v>1.014</v>
      </c>
      <c r="G97" s="217">
        <v>878</v>
      </c>
    </row>
    <row r="98" spans="1:7" ht="22.5" customHeight="1" x14ac:dyDescent="0.2">
      <c r="A98" s="1" t="s">
        <v>1844</v>
      </c>
      <c r="B98" s="216">
        <v>1.0069999999999999</v>
      </c>
      <c r="C98" s="216">
        <v>1.006</v>
      </c>
      <c r="D98" s="216">
        <v>1.0069999999999999</v>
      </c>
      <c r="E98" s="216">
        <v>1.0049999999999999</v>
      </c>
      <c r="F98" s="216">
        <v>1.006</v>
      </c>
      <c r="G98" s="217">
        <v>879</v>
      </c>
    </row>
    <row r="99" spans="1:7" ht="22.5" customHeight="1" x14ac:dyDescent="0.2">
      <c r="A99" s="1" t="s">
        <v>1845</v>
      </c>
      <c r="B99" s="216">
        <v>1.0960000000000001</v>
      </c>
      <c r="C99" s="216">
        <v>1.079</v>
      </c>
      <c r="D99" s="216">
        <v>1.0900000000000001</v>
      </c>
      <c r="E99" s="216">
        <v>1.085</v>
      </c>
      <c r="F99" s="216">
        <v>1.1000000000000001</v>
      </c>
      <c r="G99" s="217">
        <v>883</v>
      </c>
    </row>
    <row r="100" spans="1:7" ht="22.5" customHeight="1" x14ac:dyDescent="0.2">
      <c r="A100" s="1" t="s">
        <v>1846</v>
      </c>
      <c r="B100" s="216">
        <v>1.014</v>
      </c>
      <c r="C100" s="216">
        <v>1.0109999999999999</v>
      </c>
      <c r="D100" s="216">
        <v>1.014</v>
      </c>
      <c r="E100" s="216">
        <v>1.012</v>
      </c>
      <c r="F100" s="216">
        <v>1.012</v>
      </c>
      <c r="G100" s="217">
        <v>884</v>
      </c>
    </row>
    <row r="101" spans="1:7" ht="22.5" customHeight="1" x14ac:dyDescent="0.2">
      <c r="A101" s="1" t="s">
        <v>1847</v>
      </c>
      <c r="B101" s="216">
        <v>1.1000000000000001</v>
      </c>
      <c r="C101" s="216">
        <v>1.083</v>
      </c>
      <c r="D101" s="216">
        <v>1.083</v>
      </c>
      <c r="E101" s="216">
        <v>1.077</v>
      </c>
      <c r="F101" s="216">
        <v>1.093</v>
      </c>
      <c r="G101" s="217">
        <v>887</v>
      </c>
    </row>
    <row r="102" spans="1:7" ht="22.5" customHeight="1" x14ac:dyDescent="0.2">
      <c r="A102" s="1" t="s">
        <v>1848</v>
      </c>
      <c r="B102" s="216">
        <v>1.012</v>
      </c>
      <c r="C102" s="216">
        <v>1.012</v>
      </c>
      <c r="D102" s="216">
        <v>1.0129999999999999</v>
      </c>
      <c r="E102" s="216">
        <v>1.0129999999999999</v>
      </c>
      <c r="F102" s="216">
        <v>1.012</v>
      </c>
      <c r="G102" s="217">
        <v>888</v>
      </c>
    </row>
    <row r="103" spans="1:7" ht="22.5" customHeight="1" x14ac:dyDescent="0.2">
      <c r="A103" s="1" t="s">
        <v>1849</v>
      </c>
      <c r="B103" s="216">
        <v>1.022</v>
      </c>
      <c r="C103" s="216">
        <v>1.0229999999999999</v>
      </c>
      <c r="D103" s="216">
        <v>1.022</v>
      </c>
      <c r="E103" s="216">
        <v>1.022</v>
      </c>
      <c r="F103" s="216">
        <v>1.022</v>
      </c>
      <c r="G103" s="217">
        <v>889</v>
      </c>
    </row>
    <row r="104" spans="1:7" ht="22.5" customHeight="1" x14ac:dyDescent="0.2">
      <c r="A104" s="1" t="s">
        <v>1850</v>
      </c>
      <c r="B104" s="216">
        <v>1.0169999999999999</v>
      </c>
      <c r="C104" s="216">
        <v>1.0129999999999999</v>
      </c>
      <c r="D104" s="216">
        <v>1.016</v>
      </c>
      <c r="E104" s="216">
        <v>1.0129999999999999</v>
      </c>
      <c r="F104" s="216">
        <v>1.014</v>
      </c>
      <c r="G104" s="217">
        <v>890</v>
      </c>
    </row>
    <row r="105" spans="1:7" ht="22.5" customHeight="1" x14ac:dyDescent="0.2">
      <c r="A105" s="1" t="s">
        <v>1851</v>
      </c>
      <c r="B105" s="216">
        <v>1.0169999999999999</v>
      </c>
      <c r="C105" s="216">
        <v>1.0129999999999999</v>
      </c>
      <c r="D105" s="216">
        <v>1.016</v>
      </c>
      <c r="E105" s="216">
        <v>1.0129999999999999</v>
      </c>
      <c r="F105" s="216">
        <v>1.014</v>
      </c>
      <c r="G105" s="217">
        <v>891</v>
      </c>
    </row>
    <row r="106" spans="1:7" ht="22.5" customHeight="1" x14ac:dyDescent="0.2">
      <c r="A106" s="1" t="s">
        <v>1852</v>
      </c>
      <c r="B106" s="216">
        <v>1.0169999999999999</v>
      </c>
      <c r="C106" s="216">
        <v>1.0129999999999999</v>
      </c>
      <c r="D106" s="216">
        <v>1.016</v>
      </c>
      <c r="E106" s="216">
        <v>1.0129999999999999</v>
      </c>
      <c r="F106" s="216">
        <v>1.014</v>
      </c>
      <c r="G106" s="217">
        <v>893</v>
      </c>
    </row>
    <row r="107" spans="1:7" ht="22.5" customHeight="1" x14ac:dyDescent="0.2">
      <c r="A107" s="1" t="s">
        <v>1853</v>
      </c>
      <c r="B107" s="216">
        <v>1.0169999999999999</v>
      </c>
      <c r="C107" s="216">
        <v>1.0129999999999999</v>
      </c>
      <c r="D107" s="216">
        <v>1.016</v>
      </c>
      <c r="E107" s="216">
        <v>1.0129999999999999</v>
      </c>
      <c r="F107" s="216">
        <v>1.014</v>
      </c>
      <c r="G107" s="217">
        <v>894</v>
      </c>
    </row>
    <row r="108" spans="1:7" ht="22.5" customHeight="1" x14ac:dyDescent="0.2">
      <c r="A108" s="1" t="s">
        <v>1854</v>
      </c>
      <c r="B108" s="216">
        <v>1.0169999999999999</v>
      </c>
      <c r="C108" s="216">
        <v>1.0129999999999999</v>
      </c>
      <c r="D108" s="216">
        <v>1.016</v>
      </c>
      <c r="E108" s="216">
        <v>1.0129999999999999</v>
      </c>
      <c r="F108" s="216">
        <v>1.014</v>
      </c>
      <c r="G108" s="217">
        <v>895</v>
      </c>
    </row>
    <row r="109" spans="1:7" ht="22.5" customHeight="1" x14ac:dyDescent="0.2">
      <c r="A109" s="1" t="s">
        <v>1855</v>
      </c>
      <c r="B109" s="216">
        <v>1.0169999999999999</v>
      </c>
      <c r="C109" s="216">
        <v>1.0129999999999999</v>
      </c>
      <c r="D109" s="216">
        <v>1.016</v>
      </c>
      <c r="E109" s="216">
        <v>1.0129999999999999</v>
      </c>
      <c r="F109" s="216">
        <v>1.014</v>
      </c>
      <c r="G109" s="217">
        <v>896</v>
      </c>
    </row>
    <row r="110" spans="1:7" ht="22.5" customHeight="1" x14ac:dyDescent="0.2">
      <c r="A110" s="1" t="s">
        <v>1856</v>
      </c>
      <c r="B110" s="216">
        <v>1.002</v>
      </c>
      <c r="C110" s="216">
        <v>1.002</v>
      </c>
      <c r="D110" s="216">
        <v>1.002</v>
      </c>
      <c r="E110" s="216">
        <v>1.002</v>
      </c>
      <c r="F110" s="216">
        <v>1.002</v>
      </c>
      <c r="G110" s="217">
        <v>897</v>
      </c>
    </row>
    <row r="111" spans="1:7" ht="22.5" customHeight="1" x14ac:dyDescent="0.2">
      <c r="A111" s="1" t="s">
        <v>1857</v>
      </c>
      <c r="B111" s="216">
        <v>1.0169999999999999</v>
      </c>
      <c r="C111" s="216">
        <v>1.0129999999999999</v>
      </c>
      <c r="D111" s="216">
        <v>1.016</v>
      </c>
      <c r="E111" s="216">
        <v>1.0129999999999999</v>
      </c>
      <c r="F111" s="216">
        <v>1.014</v>
      </c>
      <c r="G111" s="217">
        <v>898</v>
      </c>
    </row>
    <row r="112" spans="1:7" ht="22.5" customHeight="1" x14ac:dyDescent="0.2">
      <c r="A112" s="1" t="s">
        <v>1858</v>
      </c>
      <c r="B112" s="216">
        <v>1.0169999999999999</v>
      </c>
      <c r="C112" s="216">
        <v>1.0129999999999999</v>
      </c>
      <c r="D112" s="216">
        <v>1.016</v>
      </c>
      <c r="E112" s="216">
        <v>1.0129999999999999</v>
      </c>
      <c r="F112" s="216">
        <v>1.014</v>
      </c>
      <c r="G112" s="217">
        <v>899</v>
      </c>
    </row>
    <row r="113" spans="1:7" ht="22.5" customHeight="1" x14ac:dyDescent="0.2">
      <c r="A113" s="1" t="s">
        <v>1859</v>
      </c>
      <c r="B113" s="216">
        <v>1.0169999999999999</v>
      </c>
      <c r="C113" s="216">
        <v>1.0129999999999999</v>
      </c>
      <c r="D113" s="216">
        <v>1.016</v>
      </c>
      <c r="E113" s="216">
        <v>1.0129999999999999</v>
      </c>
      <c r="F113" s="216">
        <v>1.014</v>
      </c>
      <c r="G113" s="217">
        <v>900</v>
      </c>
    </row>
    <row r="114" spans="1:7" ht="22.5" customHeight="1" x14ac:dyDescent="0.2">
      <c r="A114" s="1" t="s">
        <v>1860</v>
      </c>
      <c r="B114" s="216">
        <v>1.0209999999999999</v>
      </c>
      <c r="C114" s="216">
        <v>1.0229999999999999</v>
      </c>
      <c r="D114" s="216">
        <v>1.0229999999999999</v>
      </c>
      <c r="E114" s="216">
        <v>1.0189999999999999</v>
      </c>
      <c r="F114" s="216">
        <v>1.0189999999999999</v>
      </c>
      <c r="G114" s="217">
        <v>907</v>
      </c>
    </row>
    <row r="115" spans="1:7" ht="22.5" customHeight="1" x14ac:dyDescent="0.2">
      <c r="A115" s="1" t="s">
        <v>1861</v>
      </c>
      <c r="B115" s="216">
        <v>1.0209999999999999</v>
      </c>
      <c r="C115" s="216">
        <v>1.0229999999999999</v>
      </c>
      <c r="D115" s="216">
        <v>1.0229999999999999</v>
      </c>
      <c r="E115" s="216">
        <v>1.0189999999999999</v>
      </c>
      <c r="F115" s="216">
        <v>1.0189999999999999</v>
      </c>
      <c r="G115" s="217">
        <v>924</v>
      </c>
    </row>
    <row r="116" spans="1:7" ht="22.5" customHeight="1" x14ac:dyDescent="0.2">
      <c r="A116" s="1" t="s">
        <v>1862</v>
      </c>
      <c r="B116" s="216">
        <v>1.0069999999999999</v>
      </c>
      <c r="C116" s="216">
        <v>1.0049999999999999</v>
      </c>
      <c r="D116" s="216">
        <v>1.006</v>
      </c>
      <c r="E116" s="216">
        <v>1.0049999999999999</v>
      </c>
      <c r="F116" s="216">
        <v>1.006</v>
      </c>
      <c r="G116" s="217">
        <v>925</v>
      </c>
    </row>
    <row r="118" spans="1:7" ht="22.5" customHeight="1" x14ac:dyDescent="0.2">
      <c r="A118" s="286" t="s">
        <v>44</v>
      </c>
      <c r="B118" s="286"/>
      <c r="C118" s="286"/>
      <c r="D118" s="286"/>
      <c r="E118" s="286"/>
      <c r="F118" s="286"/>
      <c r="G118" s="286"/>
    </row>
    <row r="119" spans="1:7" ht="22.5" customHeight="1" x14ac:dyDescent="0.2">
      <c r="A119" s="286" t="s">
        <v>8</v>
      </c>
      <c r="B119" s="286"/>
      <c r="C119" s="286"/>
      <c r="D119" s="286"/>
      <c r="E119" s="286"/>
      <c r="F119" s="286"/>
      <c r="G119" s="286"/>
    </row>
    <row r="120" spans="1:7" ht="33" customHeight="1" x14ac:dyDescent="0.2">
      <c r="A120" s="20" t="s">
        <v>6</v>
      </c>
      <c r="B120" s="20" t="s">
        <v>2</v>
      </c>
      <c r="C120" s="20" t="s">
        <v>3</v>
      </c>
      <c r="D120" s="20" t="s">
        <v>4</v>
      </c>
      <c r="E120" s="20" t="s">
        <v>5</v>
      </c>
      <c r="F120" s="20" t="s">
        <v>672</v>
      </c>
      <c r="G120" s="20" t="s">
        <v>708</v>
      </c>
    </row>
    <row r="121" spans="1:7" ht="22.5" customHeight="1" x14ac:dyDescent="0.2">
      <c r="A121" s="1" t="s">
        <v>1874</v>
      </c>
      <c r="B121" s="216">
        <v>1.0229999999999999</v>
      </c>
      <c r="C121" s="216">
        <v>1.0189999999999999</v>
      </c>
      <c r="D121" s="216">
        <v>1.022</v>
      </c>
      <c r="E121" s="216">
        <v>1.0189999999999999</v>
      </c>
      <c r="F121" s="216">
        <v>1.02</v>
      </c>
      <c r="G121" s="217">
        <v>691</v>
      </c>
    </row>
    <row r="122" spans="1:7" ht="22.5" customHeight="1" x14ac:dyDescent="0.2">
      <c r="A122" s="1" t="s">
        <v>1875</v>
      </c>
      <c r="B122" s="216">
        <v>1.0229999999999999</v>
      </c>
      <c r="C122" s="216">
        <v>1.0189999999999999</v>
      </c>
      <c r="D122" s="216">
        <v>1.022</v>
      </c>
      <c r="E122" s="216">
        <v>1.0189999999999999</v>
      </c>
      <c r="F122" s="216">
        <v>1.02</v>
      </c>
      <c r="G122" s="217">
        <v>692</v>
      </c>
    </row>
    <row r="123" spans="1:7" ht="22.5" customHeight="1" x14ac:dyDescent="0.2">
      <c r="A123" s="1" t="s">
        <v>1876</v>
      </c>
      <c r="B123" s="216">
        <v>1.0009999999999999</v>
      </c>
      <c r="C123" s="216">
        <v>0.999</v>
      </c>
      <c r="D123" s="216">
        <v>1.002</v>
      </c>
      <c r="E123" s="216">
        <v>1</v>
      </c>
      <c r="F123" s="216">
        <v>1.0009999999999999</v>
      </c>
      <c r="G123" s="217">
        <v>693</v>
      </c>
    </row>
    <row r="124" spans="1:7" ht="22.5" customHeight="1" x14ac:dyDescent="0.2">
      <c r="A124" s="1" t="s">
        <v>1877</v>
      </c>
      <c r="B124" s="216">
        <v>1.0009999999999999</v>
      </c>
      <c r="C124" s="216">
        <v>1</v>
      </c>
      <c r="D124" s="216">
        <v>1</v>
      </c>
      <c r="E124" s="216">
        <v>1</v>
      </c>
      <c r="F124" s="216">
        <v>1</v>
      </c>
      <c r="G124" s="217">
        <v>694</v>
      </c>
    </row>
    <row r="125" spans="1:7" ht="22.5" customHeight="1" x14ac:dyDescent="0.2">
      <c r="A125" s="1" t="s">
        <v>1878</v>
      </c>
      <c r="B125" s="216">
        <v>1.002</v>
      </c>
      <c r="C125" s="216">
        <v>1.0009999999999999</v>
      </c>
      <c r="D125" s="216">
        <v>1.004</v>
      </c>
      <c r="E125" s="216">
        <v>1.0009999999999999</v>
      </c>
      <c r="F125" s="216">
        <v>1.002</v>
      </c>
      <c r="G125" s="217">
        <v>695</v>
      </c>
    </row>
    <row r="126" spans="1:7" ht="22.5" customHeight="1" x14ac:dyDescent="0.2">
      <c r="A126" s="1" t="s">
        <v>1879</v>
      </c>
      <c r="B126" s="216">
        <v>1</v>
      </c>
      <c r="C126" s="216">
        <v>0.999</v>
      </c>
      <c r="D126" s="216">
        <v>1</v>
      </c>
      <c r="E126" s="216">
        <v>1</v>
      </c>
      <c r="F126" s="216">
        <v>1</v>
      </c>
      <c r="G126" s="217">
        <v>696</v>
      </c>
    </row>
    <row r="127" spans="1:7" ht="22.5" customHeight="1" x14ac:dyDescent="0.2">
      <c r="A127" s="1" t="s">
        <v>1880</v>
      </c>
      <c r="B127" s="216">
        <v>1.004</v>
      </c>
      <c r="C127" s="216">
        <v>1.002</v>
      </c>
      <c r="D127" s="216">
        <v>1.0029999999999999</v>
      </c>
      <c r="E127" s="216">
        <v>1.0009999999999999</v>
      </c>
      <c r="F127" s="216">
        <v>1.002</v>
      </c>
      <c r="G127" s="217">
        <v>697</v>
      </c>
    </row>
    <row r="128" spans="1:7" ht="22.5" customHeight="1" x14ac:dyDescent="0.2">
      <c r="A128" s="1" t="s">
        <v>1881</v>
      </c>
      <c r="B128" s="216">
        <v>1.0029999999999999</v>
      </c>
      <c r="C128" s="216">
        <v>0.999</v>
      </c>
      <c r="D128" s="216">
        <v>1.002</v>
      </c>
      <c r="E128" s="216">
        <v>1.0009999999999999</v>
      </c>
      <c r="F128" s="216">
        <v>1.002</v>
      </c>
      <c r="G128" s="217">
        <v>698</v>
      </c>
    </row>
    <row r="129" spans="1:7" ht="22.5" customHeight="1" x14ac:dyDescent="0.2">
      <c r="A129" s="1" t="s">
        <v>1882</v>
      </c>
      <c r="B129" s="216">
        <v>1</v>
      </c>
      <c r="C129" s="216">
        <v>1</v>
      </c>
      <c r="D129" s="216">
        <v>1</v>
      </c>
      <c r="E129" s="216">
        <v>1</v>
      </c>
      <c r="F129" s="216">
        <v>1</v>
      </c>
      <c r="G129" s="217">
        <v>699</v>
      </c>
    </row>
    <row r="130" spans="1:7" ht="22.5" customHeight="1" x14ac:dyDescent="0.2">
      <c r="A130" s="1" t="s">
        <v>1883</v>
      </c>
      <c r="B130" s="216">
        <v>1.0149999999999999</v>
      </c>
      <c r="C130" s="216">
        <v>1.0089999999999999</v>
      </c>
      <c r="D130" s="216">
        <v>1.0129999999999999</v>
      </c>
      <c r="E130" s="216">
        <v>1.0109999999999999</v>
      </c>
      <c r="F130" s="216">
        <v>1.014</v>
      </c>
      <c r="G130" s="217">
        <v>700</v>
      </c>
    </row>
    <row r="131" spans="1:7" ht="22.5" customHeight="1" x14ac:dyDescent="0.2">
      <c r="A131" s="1" t="s">
        <v>1884</v>
      </c>
      <c r="B131" s="216">
        <v>1.044</v>
      </c>
      <c r="C131" s="216">
        <v>1.026</v>
      </c>
      <c r="D131" s="216">
        <v>1.0269999999999999</v>
      </c>
      <c r="E131" s="216">
        <v>1.0249999999999999</v>
      </c>
      <c r="F131" s="216">
        <v>1.04</v>
      </c>
      <c r="G131" s="217">
        <v>701</v>
      </c>
    </row>
    <row r="132" spans="1:7" ht="22.5" customHeight="1" x14ac:dyDescent="0.2">
      <c r="A132" s="1" t="s">
        <v>1885</v>
      </c>
      <c r="B132" s="216">
        <v>0.99199999999999999</v>
      </c>
      <c r="C132" s="216">
        <v>0.99099999999999999</v>
      </c>
      <c r="D132" s="216">
        <v>0.995</v>
      </c>
      <c r="E132" s="216">
        <v>0.999</v>
      </c>
      <c r="F132" s="216">
        <v>0.99299999999999999</v>
      </c>
      <c r="G132" s="217">
        <v>702</v>
      </c>
    </row>
    <row r="133" spans="1:7" ht="22.5" customHeight="1" x14ac:dyDescent="0.2">
      <c r="A133" s="1" t="s">
        <v>1886</v>
      </c>
      <c r="B133" s="216">
        <v>1.0029999999999999</v>
      </c>
      <c r="C133" s="216">
        <v>1.0009999999999999</v>
      </c>
      <c r="D133" s="216">
        <v>1.0029999999999999</v>
      </c>
      <c r="E133" s="216">
        <v>1.0009999999999999</v>
      </c>
      <c r="F133" s="216">
        <v>1.002</v>
      </c>
      <c r="G133" s="217">
        <v>703</v>
      </c>
    </row>
    <row r="134" spans="1:7" ht="22.5" customHeight="1" x14ac:dyDescent="0.2">
      <c r="A134" s="1" t="s">
        <v>1887</v>
      </c>
      <c r="B134" s="216">
        <v>0.999</v>
      </c>
      <c r="C134" s="216">
        <v>0.998</v>
      </c>
      <c r="D134" s="216">
        <v>0.999</v>
      </c>
      <c r="E134" s="216">
        <v>0.999</v>
      </c>
      <c r="F134" s="216">
        <v>0.999</v>
      </c>
      <c r="G134" s="217">
        <v>704</v>
      </c>
    </row>
    <row r="135" spans="1:7" ht="22.5" customHeight="1" x14ac:dyDescent="0.2">
      <c r="A135" s="1" t="s">
        <v>1888</v>
      </c>
      <c r="B135" s="216">
        <v>1.002</v>
      </c>
      <c r="C135" s="216">
        <v>0.999</v>
      </c>
      <c r="D135" s="216">
        <v>1.0009999999999999</v>
      </c>
      <c r="E135" s="216">
        <v>1.002</v>
      </c>
      <c r="F135" s="216">
        <v>1.0009999999999999</v>
      </c>
      <c r="G135" s="217">
        <v>705</v>
      </c>
    </row>
    <row r="136" spans="1:7" ht="22.5" customHeight="1" x14ac:dyDescent="0.2">
      <c r="A136" s="1" t="s">
        <v>1889</v>
      </c>
      <c r="B136" s="216">
        <v>1.0209999999999999</v>
      </c>
      <c r="C136" s="216">
        <v>1.018</v>
      </c>
      <c r="D136" s="216">
        <v>1.024</v>
      </c>
      <c r="E136" s="216">
        <v>1.0169999999999999</v>
      </c>
      <c r="F136" s="216">
        <v>1.0249999999999999</v>
      </c>
      <c r="G136" s="217">
        <v>706</v>
      </c>
    </row>
    <row r="137" spans="1:7" ht="22.5" customHeight="1" x14ac:dyDescent="0.2">
      <c r="A137" s="1" t="s">
        <v>1890</v>
      </c>
      <c r="B137" s="216">
        <v>1.01</v>
      </c>
      <c r="C137" s="216">
        <v>0.998</v>
      </c>
      <c r="D137" s="216">
        <v>1.006</v>
      </c>
      <c r="E137" s="216">
        <v>1.008</v>
      </c>
      <c r="F137" s="216">
        <v>1.002</v>
      </c>
      <c r="G137" s="217">
        <v>707</v>
      </c>
    </row>
    <row r="138" spans="1:7" ht="22.5" customHeight="1" x14ac:dyDescent="0.2">
      <c r="A138" s="1" t="s">
        <v>1891</v>
      </c>
      <c r="B138" s="216">
        <v>1.008</v>
      </c>
      <c r="C138" s="216">
        <v>1.0049999999999999</v>
      </c>
      <c r="D138" s="216">
        <v>1.0069999999999999</v>
      </c>
      <c r="E138" s="216">
        <v>1.006</v>
      </c>
      <c r="F138" s="216">
        <v>1.008</v>
      </c>
      <c r="G138" s="217">
        <v>708</v>
      </c>
    </row>
    <row r="139" spans="1:7" ht="22.5" customHeight="1" x14ac:dyDescent="0.2">
      <c r="A139" s="1" t="s">
        <v>1892</v>
      </c>
      <c r="B139" s="216">
        <v>1.0009999999999999</v>
      </c>
      <c r="C139" s="216">
        <v>0.999</v>
      </c>
      <c r="D139" s="216">
        <v>1</v>
      </c>
      <c r="E139" s="216">
        <v>1.0009999999999999</v>
      </c>
      <c r="F139" s="216">
        <v>1</v>
      </c>
      <c r="G139" s="217">
        <v>709</v>
      </c>
    </row>
    <row r="140" spans="1:7" ht="22.5" customHeight="1" x14ac:dyDescent="0.2">
      <c r="A140" s="1" t="s">
        <v>1893</v>
      </c>
      <c r="B140" s="216">
        <v>0.99399999999999999</v>
      </c>
      <c r="C140" s="216">
        <v>0.99399999999999999</v>
      </c>
      <c r="D140" s="216">
        <v>0.99399999999999999</v>
      </c>
      <c r="E140" s="216">
        <v>0.99399999999999999</v>
      </c>
      <c r="F140" s="216">
        <v>0.99399999999999999</v>
      </c>
      <c r="G140" s="217">
        <v>710</v>
      </c>
    </row>
    <row r="141" spans="1:7" ht="22.5" customHeight="1" x14ac:dyDescent="0.2">
      <c r="A141" s="1" t="s">
        <v>1894</v>
      </c>
      <c r="B141" s="216">
        <v>1.004</v>
      </c>
      <c r="C141" s="216">
        <v>1.0009999999999999</v>
      </c>
      <c r="D141" s="216">
        <v>1.002</v>
      </c>
      <c r="E141" s="216">
        <v>1.0029999999999999</v>
      </c>
      <c r="F141" s="216">
        <v>1.002</v>
      </c>
      <c r="G141" s="217">
        <v>711</v>
      </c>
    </row>
    <row r="142" spans="1:7" ht="22.5" customHeight="1" x14ac:dyDescent="0.2">
      <c r="A142" s="1" t="s">
        <v>1895</v>
      </c>
      <c r="B142" s="216">
        <v>1.016</v>
      </c>
      <c r="C142" s="216">
        <v>1.0169999999999999</v>
      </c>
      <c r="D142" s="216">
        <v>1.0229999999999999</v>
      </c>
      <c r="E142" s="216">
        <v>1.0169999999999999</v>
      </c>
      <c r="F142" s="216">
        <v>1.0289999999999999</v>
      </c>
      <c r="G142" s="217">
        <v>712</v>
      </c>
    </row>
    <row r="143" spans="1:7" ht="22.5" customHeight="1" x14ac:dyDescent="0.2">
      <c r="A143" s="1" t="s">
        <v>1896</v>
      </c>
      <c r="B143" s="216">
        <v>1.016</v>
      </c>
      <c r="C143" s="216">
        <v>1.0169999999999999</v>
      </c>
      <c r="D143" s="216">
        <v>1.0229999999999999</v>
      </c>
      <c r="E143" s="216">
        <v>1.0169999999999999</v>
      </c>
      <c r="F143" s="216">
        <v>1.0289999999999999</v>
      </c>
      <c r="G143" s="217">
        <v>713</v>
      </c>
    </row>
    <row r="144" spans="1:7" ht="22.5" customHeight="1" x14ac:dyDescent="0.2">
      <c r="A144" s="1" t="s">
        <v>1897</v>
      </c>
      <c r="B144" s="216">
        <v>1.034</v>
      </c>
      <c r="C144" s="216">
        <v>1.03</v>
      </c>
      <c r="D144" s="216">
        <v>1.0389999999999999</v>
      </c>
      <c r="E144" s="216">
        <v>1.026</v>
      </c>
      <c r="F144" s="216">
        <v>1.0449999999999999</v>
      </c>
      <c r="G144" s="217">
        <v>714</v>
      </c>
    </row>
    <row r="145" spans="1:7" ht="22.5" customHeight="1" x14ac:dyDescent="0.2">
      <c r="A145" s="1" t="s">
        <v>1898</v>
      </c>
      <c r="B145" s="216">
        <v>1.016</v>
      </c>
      <c r="C145" s="216">
        <v>1.0109999999999999</v>
      </c>
      <c r="D145" s="216">
        <v>1.018</v>
      </c>
      <c r="E145" s="216">
        <v>1.02</v>
      </c>
      <c r="F145" s="216">
        <v>1.026</v>
      </c>
      <c r="G145" s="217">
        <v>715</v>
      </c>
    </row>
    <row r="146" spans="1:7" ht="22.5" customHeight="1" x14ac:dyDescent="0.2">
      <c r="A146" s="1" t="s">
        <v>1899</v>
      </c>
      <c r="B146" s="216">
        <v>1.012</v>
      </c>
      <c r="C146" s="216">
        <v>1.01</v>
      </c>
      <c r="D146" s="216">
        <v>1.014</v>
      </c>
      <c r="E146" s="216">
        <v>1.0069999999999999</v>
      </c>
      <c r="F146" s="216">
        <v>1.014</v>
      </c>
      <c r="G146" s="217">
        <v>716</v>
      </c>
    </row>
    <row r="147" spans="1:7" ht="22.5" customHeight="1" x14ac:dyDescent="0.2">
      <c r="A147" s="1" t="s">
        <v>1900</v>
      </c>
      <c r="B147" s="216">
        <v>1.01</v>
      </c>
      <c r="C147" s="216">
        <v>0.999</v>
      </c>
      <c r="D147" s="216">
        <v>1.0029999999999999</v>
      </c>
      <c r="E147" s="216">
        <v>1.008</v>
      </c>
      <c r="F147" s="216">
        <v>1.0049999999999999</v>
      </c>
      <c r="G147" s="217">
        <v>717</v>
      </c>
    </row>
    <row r="148" spans="1:7" ht="22.5" customHeight="1" x14ac:dyDescent="0.2">
      <c r="A148" s="1" t="s">
        <v>1901</v>
      </c>
      <c r="B148" s="216">
        <v>1.0029999999999999</v>
      </c>
      <c r="C148" s="216">
        <v>1.002</v>
      </c>
      <c r="D148" s="216">
        <v>1.004</v>
      </c>
      <c r="E148" s="216">
        <v>1.002</v>
      </c>
      <c r="F148" s="216">
        <v>1.0049999999999999</v>
      </c>
      <c r="G148" s="217">
        <v>718</v>
      </c>
    </row>
    <row r="149" spans="1:7" ht="22.5" customHeight="1" x14ac:dyDescent="0.2">
      <c r="A149" s="1" t="s">
        <v>1902</v>
      </c>
      <c r="B149" s="216">
        <v>1.002</v>
      </c>
      <c r="C149" s="216">
        <v>1.0009999999999999</v>
      </c>
      <c r="D149" s="216">
        <v>1.002</v>
      </c>
      <c r="E149" s="216">
        <v>1.002</v>
      </c>
      <c r="F149" s="216">
        <v>1.0029999999999999</v>
      </c>
      <c r="G149" s="217">
        <v>719</v>
      </c>
    </row>
    <row r="150" spans="1:7" ht="22.5" customHeight="1" x14ac:dyDescent="0.2">
      <c r="A150" s="1" t="s">
        <v>1903</v>
      </c>
      <c r="B150" s="216">
        <v>0.999</v>
      </c>
      <c r="C150" s="216">
        <v>0.998</v>
      </c>
      <c r="D150" s="216">
        <v>0.999</v>
      </c>
      <c r="E150" s="216">
        <v>0.999</v>
      </c>
      <c r="F150" s="216">
        <v>0.999</v>
      </c>
      <c r="G150" s="217">
        <v>720</v>
      </c>
    </row>
    <row r="151" spans="1:7" ht="22.5" customHeight="1" x14ac:dyDescent="0.2">
      <c r="A151" s="1" t="s">
        <v>1904</v>
      </c>
      <c r="B151" s="216">
        <v>0.995</v>
      </c>
      <c r="C151" s="216">
        <v>0.99399999999999999</v>
      </c>
      <c r="D151" s="216">
        <v>0.99399999999999999</v>
      </c>
      <c r="E151" s="216">
        <v>0.99399999999999999</v>
      </c>
      <c r="F151" s="216">
        <v>0.99399999999999999</v>
      </c>
      <c r="G151" s="217">
        <v>721</v>
      </c>
    </row>
    <row r="152" spans="1:7" ht="22.5" customHeight="1" x14ac:dyDescent="0.2">
      <c r="A152" s="1" t="s">
        <v>1905</v>
      </c>
      <c r="B152" s="216">
        <v>0.998</v>
      </c>
      <c r="C152" s="216">
        <v>0.999</v>
      </c>
      <c r="D152" s="216">
        <v>0.998</v>
      </c>
      <c r="E152" s="216">
        <v>0.998</v>
      </c>
      <c r="F152" s="216">
        <v>0.998</v>
      </c>
      <c r="G152" s="217">
        <v>722</v>
      </c>
    </row>
    <row r="153" spans="1:7" ht="22.5" customHeight="1" x14ac:dyDescent="0.2">
      <c r="A153" s="1" t="s">
        <v>1906</v>
      </c>
      <c r="B153" s="216">
        <v>0.999</v>
      </c>
      <c r="C153" s="216">
        <v>0.998</v>
      </c>
      <c r="D153" s="216">
        <v>0.999</v>
      </c>
      <c r="E153" s="216">
        <v>0.999</v>
      </c>
      <c r="F153" s="216">
        <v>0.999</v>
      </c>
      <c r="G153" s="217">
        <v>724</v>
      </c>
    </row>
    <row r="154" spans="1:7" ht="22.5" customHeight="1" x14ac:dyDescent="0.2">
      <c r="A154" s="1" t="s">
        <v>1907</v>
      </c>
      <c r="B154" s="216">
        <v>1.0169999999999999</v>
      </c>
      <c r="C154" s="216">
        <v>1.0129999999999999</v>
      </c>
      <c r="D154" s="216">
        <v>1.016</v>
      </c>
      <c r="E154" s="216">
        <v>1.0129999999999999</v>
      </c>
      <c r="F154" s="216">
        <v>1.014</v>
      </c>
      <c r="G154" s="217">
        <v>725</v>
      </c>
    </row>
    <row r="155" spans="1:7" ht="22.5" customHeight="1" x14ac:dyDescent="0.2">
      <c r="A155" s="1" t="s">
        <v>1908</v>
      </c>
      <c r="B155" s="216">
        <v>1.0069999999999999</v>
      </c>
      <c r="C155" s="216">
        <v>0.999</v>
      </c>
      <c r="D155" s="216">
        <v>1</v>
      </c>
      <c r="E155" s="216">
        <v>1.002</v>
      </c>
      <c r="F155" s="216">
        <v>1.0109999999999999</v>
      </c>
      <c r="G155" s="217">
        <v>726</v>
      </c>
    </row>
    <row r="156" spans="1:7" ht="22.5" customHeight="1" x14ac:dyDescent="0.2">
      <c r="A156" s="1" t="s">
        <v>1909</v>
      </c>
      <c r="B156" s="216">
        <v>0.999</v>
      </c>
      <c r="C156" s="216">
        <v>0.999</v>
      </c>
      <c r="D156" s="216">
        <v>0.999</v>
      </c>
      <c r="E156" s="216">
        <v>0.999</v>
      </c>
      <c r="F156" s="216">
        <v>0.999</v>
      </c>
      <c r="G156" s="217">
        <v>727</v>
      </c>
    </row>
    <row r="157" spans="1:7" ht="22.5" customHeight="1" x14ac:dyDescent="0.2">
      <c r="A157" s="1" t="s">
        <v>1910</v>
      </c>
      <c r="B157" s="216">
        <v>0.95499999999999996</v>
      </c>
      <c r="C157" s="216">
        <v>0.94499999999999995</v>
      </c>
      <c r="D157" s="216">
        <v>0.94799999999999995</v>
      </c>
      <c r="E157" s="216">
        <v>0.94699999999999995</v>
      </c>
      <c r="F157" s="216">
        <v>0.94799999999999995</v>
      </c>
      <c r="G157" s="217">
        <v>728</v>
      </c>
    </row>
    <row r="158" spans="1:7" ht="22.5" customHeight="1" x14ac:dyDescent="0.2">
      <c r="A158" s="1" t="s">
        <v>1911</v>
      </c>
      <c r="B158" s="216">
        <v>1.0169999999999999</v>
      </c>
      <c r="C158" s="216">
        <v>1.0129999999999999</v>
      </c>
      <c r="D158" s="216">
        <v>1.016</v>
      </c>
      <c r="E158" s="216">
        <v>1.0129999999999999</v>
      </c>
      <c r="F158" s="216">
        <v>1.014</v>
      </c>
      <c r="G158" s="217">
        <v>729</v>
      </c>
    </row>
    <row r="159" spans="1:7" ht="22.5" customHeight="1" x14ac:dyDescent="0.2">
      <c r="A159" s="1" t="s">
        <v>1912</v>
      </c>
      <c r="B159" s="216">
        <v>1.022</v>
      </c>
      <c r="C159" s="216">
        <v>1.01</v>
      </c>
      <c r="D159" s="216">
        <v>1.018</v>
      </c>
      <c r="E159" s="216">
        <v>1.0109999999999999</v>
      </c>
      <c r="F159" s="216">
        <v>1.02</v>
      </c>
      <c r="G159" s="217">
        <v>731</v>
      </c>
    </row>
    <row r="160" spans="1:7" ht="22.5" customHeight="1" x14ac:dyDescent="0.2">
      <c r="A160" s="1" t="s">
        <v>1913</v>
      </c>
      <c r="B160" s="216">
        <v>1</v>
      </c>
      <c r="C160" s="216">
        <v>0.99399999999999999</v>
      </c>
      <c r="D160" s="216">
        <v>0.997</v>
      </c>
      <c r="E160" s="216">
        <v>0.997</v>
      </c>
      <c r="F160" s="216">
        <v>0.996</v>
      </c>
      <c r="G160" s="217">
        <v>732</v>
      </c>
    </row>
    <row r="161" spans="1:7" ht="22.5" customHeight="1" x14ac:dyDescent="0.2">
      <c r="A161" s="1" t="s">
        <v>1940</v>
      </c>
      <c r="B161" s="216">
        <v>0.997</v>
      </c>
      <c r="C161" s="216">
        <v>0.996</v>
      </c>
      <c r="D161" s="216">
        <v>0.997</v>
      </c>
      <c r="E161" s="216">
        <v>0.997</v>
      </c>
      <c r="F161" s="216">
        <v>0.998</v>
      </c>
      <c r="G161" s="217">
        <v>733</v>
      </c>
    </row>
    <row r="162" spans="1:7" ht="22.5" customHeight="1" x14ac:dyDescent="0.2">
      <c r="A162" s="1" t="s">
        <v>1914</v>
      </c>
      <c r="B162" s="216">
        <v>1.004</v>
      </c>
      <c r="C162" s="216">
        <v>0.997</v>
      </c>
      <c r="D162" s="216">
        <v>1.004</v>
      </c>
      <c r="E162" s="216">
        <v>1.01</v>
      </c>
      <c r="F162" s="216">
        <v>1.004</v>
      </c>
      <c r="G162" s="217">
        <v>735</v>
      </c>
    </row>
    <row r="163" spans="1:7" ht="22.5" customHeight="1" x14ac:dyDescent="0.2">
      <c r="A163" s="1" t="s">
        <v>1915</v>
      </c>
      <c r="B163" s="216">
        <v>1.03</v>
      </c>
      <c r="C163" s="216">
        <v>1.0109999999999999</v>
      </c>
      <c r="D163" s="216">
        <v>1.02</v>
      </c>
      <c r="E163" s="216">
        <v>1.0149999999999999</v>
      </c>
      <c r="F163" s="216">
        <v>1.0269999999999999</v>
      </c>
      <c r="G163" s="217">
        <v>736</v>
      </c>
    </row>
    <row r="164" spans="1:7" ht="22.5" customHeight="1" x14ac:dyDescent="0.2">
      <c r="A164" s="1" t="s">
        <v>1916</v>
      </c>
      <c r="B164" s="216">
        <v>1.01</v>
      </c>
      <c r="C164" s="216">
        <v>0.999</v>
      </c>
      <c r="D164" s="216">
        <v>1.0029999999999999</v>
      </c>
      <c r="E164" s="216">
        <v>1.0069999999999999</v>
      </c>
      <c r="F164" s="216">
        <v>1.0029999999999999</v>
      </c>
      <c r="G164" s="217">
        <v>737</v>
      </c>
    </row>
    <row r="165" spans="1:7" ht="22.5" customHeight="1" x14ac:dyDescent="0.2">
      <c r="A165" s="1" t="s">
        <v>1917</v>
      </c>
      <c r="B165" s="216">
        <v>1.0269999999999999</v>
      </c>
      <c r="C165" s="216">
        <v>1.0129999999999999</v>
      </c>
      <c r="D165" s="216">
        <v>1.0089999999999999</v>
      </c>
      <c r="E165" s="216">
        <v>1.0069999999999999</v>
      </c>
      <c r="F165" s="216">
        <v>1.01</v>
      </c>
      <c r="G165" s="217">
        <v>738</v>
      </c>
    </row>
    <row r="166" spans="1:7" ht="22.5" customHeight="1" x14ac:dyDescent="0.2">
      <c r="A166" s="1" t="s">
        <v>1918</v>
      </c>
      <c r="B166" s="216">
        <v>1.02</v>
      </c>
      <c r="C166" s="216">
        <v>1</v>
      </c>
      <c r="D166" s="216">
        <v>1.0109999999999999</v>
      </c>
      <c r="E166" s="216">
        <v>1.016</v>
      </c>
      <c r="F166" s="216">
        <v>1.014</v>
      </c>
      <c r="G166" s="217">
        <v>739</v>
      </c>
    </row>
    <row r="167" spans="1:7" ht="22.5" customHeight="1" x14ac:dyDescent="0.2">
      <c r="A167" s="1" t="s">
        <v>1919</v>
      </c>
      <c r="B167" s="216">
        <v>1.0029999999999999</v>
      </c>
      <c r="C167" s="216">
        <v>0.999</v>
      </c>
      <c r="D167" s="216">
        <v>1.0009999999999999</v>
      </c>
      <c r="E167" s="216">
        <v>1.002</v>
      </c>
      <c r="F167" s="216">
        <v>1.0009999999999999</v>
      </c>
      <c r="G167" s="217">
        <v>740</v>
      </c>
    </row>
    <row r="168" spans="1:7" ht="22.5" customHeight="1" x14ac:dyDescent="0.2">
      <c r="A168" s="1" t="s">
        <v>1920</v>
      </c>
      <c r="B168" s="216">
        <v>1.02</v>
      </c>
      <c r="C168" s="216">
        <v>1.0149999999999999</v>
      </c>
      <c r="D168" s="216">
        <v>1.02</v>
      </c>
      <c r="E168" s="216">
        <v>1.0169999999999999</v>
      </c>
      <c r="F168" s="216">
        <v>1.024</v>
      </c>
      <c r="G168" s="217">
        <v>741</v>
      </c>
    </row>
    <row r="169" spans="1:7" ht="22.5" customHeight="1" x14ac:dyDescent="0.2">
      <c r="A169" s="1" t="s">
        <v>1921</v>
      </c>
      <c r="B169" s="216">
        <v>1.0189999999999999</v>
      </c>
      <c r="C169" s="216">
        <v>1.006</v>
      </c>
      <c r="D169" s="216">
        <v>1.0089999999999999</v>
      </c>
      <c r="E169" s="216">
        <v>1.012</v>
      </c>
      <c r="F169" s="216">
        <v>1.012</v>
      </c>
      <c r="G169" s="217">
        <v>742</v>
      </c>
    </row>
    <row r="170" spans="1:7" ht="22.5" customHeight="1" x14ac:dyDescent="0.2">
      <c r="A170" s="1" t="s">
        <v>1922</v>
      </c>
      <c r="B170" s="216">
        <v>1.002</v>
      </c>
      <c r="C170" s="216">
        <v>1.0009999999999999</v>
      </c>
      <c r="D170" s="216">
        <v>1</v>
      </c>
      <c r="E170" s="216">
        <v>1.0069999999999999</v>
      </c>
      <c r="F170" s="216">
        <v>1.0029999999999999</v>
      </c>
      <c r="G170" s="217">
        <v>743</v>
      </c>
    </row>
    <row r="171" spans="1:7" ht="22.5" customHeight="1" x14ac:dyDescent="0.2">
      <c r="A171" s="1" t="s">
        <v>1923</v>
      </c>
      <c r="B171" s="216">
        <v>1.0189999999999999</v>
      </c>
      <c r="C171" s="216">
        <v>1.0109999999999999</v>
      </c>
      <c r="D171" s="216">
        <v>1.012</v>
      </c>
      <c r="E171" s="216">
        <v>1.0129999999999999</v>
      </c>
      <c r="F171" s="216">
        <v>1.0169999999999999</v>
      </c>
      <c r="G171" s="217">
        <v>744</v>
      </c>
    </row>
    <row r="172" spans="1:7" ht="22.5" customHeight="1" x14ac:dyDescent="0.2">
      <c r="A172" s="1" t="s">
        <v>1924</v>
      </c>
      <c r="B172" s="216">
        <v>1</v>
      </c>
      <c r="C172" s="216">
        <v>0.997</v>
      </c>
      <c r="D172" s="216">
        <v>0.998</v>
      </c>
      <c r="E172" s="216">
        <v>0.999</v>
      </c>
      <c r="F172" s="216">
        <v>0.998</v>
      </c>
      <c r="G172" s="217">
        <v>745</v>
      </c>
    </row>
    <row r="173" spans="1:7" ht="22.5" customHeight="1" x14ac:dyDescent="0.2">
      <c r="A173" s="1" t="s">
        <v>1925</v>
      </c>
      <c r="B173" s="216">
        <v>0.997</v>
      </c>
      <c r="C173" s="216">
        <v>0.997</v>
      </c>
      <c r="D173" s="216">
        <v>0.997</v>
      </c>
      <c r="E173" s="216">
        <v>0.998</v>
      </c>
      <c r="F173" s="216">
        <v>0.998</v>
      </c>
      <c r="G173" s="217">
        <v>746</v>
      </c>
    </row>
    <row r="174" spans="1:7" ht="22.5" customHeight="1" x14ac:dyDescent="0.2">
      <c r="A174" s="1" t="s">
        <v>1926</v>
      </c>
      <c r="B174" s="216">
        <v>1</v>
      </c>
      <c r="C174" s="216">
        <v>0.999</v>
      </c>
      <c r="D174" s="216">
        <v>1.002</v>
      </c>
      <c r="E174" s="216">
        <v>1.0049999999999999</v>
      </c>
      <c r="F174" s="216">
        <v>1.002</v>
      </c>
      <c r="G174" s="217">
        <v>747</v>
      </c>
    </row>
    <row r="175" spans="1:7" ht="22.5" customHeight="1" x14ac:dyDescent="0.2">
      <c r="A175" s="1" t="s">
        <v>1927</v>
      </c>
      <c r="B175" s="216">
        <v>1.008</v>
      </c>
      <c r="C175" s="216">
        <v>1.004</v>
      </c>
      <c r="D175" s="216">
        <v>1.0069999999999999</v>
      </c>
      <c r="E175" s="216">
        <v>1.006</v>
      </c>
      <c r="F175" s="216">
        <v>1.0069999999999999</v>
      </c>
      <c r="G175" s="217">
        <v>748</v>
      </c>
    </row>
    <row r="176" spans="1:7" ht="22.5" customHeight="1" x14ac:dyDescent="0.2">
      <c r="A176" s="1" t="s">
        <v>1928</v>
      </c>
      <c r="B176" s="216">
        <v>1.0049999999999999</v>
      </c>
      <c r="C176" s="216">
        <v>0.98899999999999999</v>
      </c>
      <c r="D176" s="216">
        <v>0.995</v>
      </c>
      <c r="E176" s="216">
        <v>1.002</v>
      </c>
      <c r="F176" s="216">
        <v>0.99</v>
      </c>
      <c r="G176" s="217">
        <v>749</v>
      </c>
    </row>
    <row r="177" spans="1:7" ht="22.5" customHeight="1" x14ac:dyDescent="0.2">
      <c r="A177" s="1" t="s">
        <v>1929</v>
      </c>
      <c r="B177" s="216">
        <v>0.999</v>
      </c>
      <c r="C177" s="216">
        <v>0.997</v>
      </c>
      <c r="D177" s="216">
        <v>0.999</v>
      </c>
      <c r="E177" s="216">
        <v>0.999</v>
      </c>
      <c r="F177" s="216">
        <v>0.999</v>
      </c>
      <c r="G177" s="217">
        <v>750</v>
      </c>
    </row>
    <row r="178" spans="1:7" ht="22.5" customHeight="1" x14ac:dyDescent="0.2">
      <c r="A178" s="1" t="s">
        <v>1930</v>
      </c>
      <c r="B178" s="216">
        <v>0.999</v>
      </c>
      <c r="C178" s="216">
        <v>0.998</v>
      </c>
      <c r="D178" s="216">
        <v>0.998</v>
      </c>
      <c r="E178" s="216">
        <v>1</v>
      </c>
      <c r="F178" s="216">
        <v>0.999</v>
      </c>
      <c r="G178" s="217">
        <v>751</v>
      </c>
    </row>
    <row r="179" spans="1:7" ht="22.5" customHeight="1" x14ac:dyDescent="0.2">
      <c r="A179" s="1" t="s">
        <v>1931</v>
      </c>
      <c r="B179" s="216">
        <v>1.0109999999999999</v>
      </c>
      <c r="C179" s="216">
        <v>1.008</v>
      </c>
      <c r="D179" s="216">
        <v>1.0069999999999999</v>
      </c>
      <c r="E179" s="216">
        <v>1.008</v>
      </c>
      <c r="F179" s="216">
        <v>1.012</v>
      </c>
      <c r="G179" s="217">
        <v>752</v>
      </c>
    </row>
    <row r="180" spans="1:7" ht="22.5" customHeight="1" x14ac:dyDescent="0.2">
      <c r="A180" s="1" t="s">
        <v>1932</v>
      </c>
      <c r="B180" s="216">
        <v>1.002</v>
      </c>
      <c r="C180" s="216">
        <v>0.997</v>
      </c>
      <c r="D180" s="216">
        <v>0.999</v>
      </c>
      <c r="E180" s="216">
        <v>1.002</v>
      </c>
      <c r="F180" s="216">
        <v>0.999</v>
      </c>
      <c r="G180" s="217">
        <v>753</v>
      </c>
    </row>
    <row r="181" spans="1:7" ht="22.5" customHeight="1" x14ac:dyDescent="0.2">
      <c r="A181" s="1" t="s">
        <v>1933</v>
      </c>
      <c r="B181" s="216">
        <v>1.02</v>
      </c>
      <c r="C181" s="216">
        <v>1.012</v>
      </c>
      <c r="D181" s="216">
        <v>1.0169999999999999</v>
      </c>
      <c r="E181" s="216">
        <v>1.016</v>
      </c>
      <c r="F181" s="216">
        <v>1.0189999999999999</v>
      </c>
      <c r="G181" s="217">
        <v>754</v>
      </c>
    </row>
    <row r="182" spans="1:7" ht="22.5" customHeight="1" x14ac:dyDescent="0.2">
      <c r="A182" s="1" t="s">
        <v>1934</v>
      </c>
      <c r="B182" s="216">
        <v>1.01</v>
      </c>
      <c r="C182" s="216">
        <v>1</v>
      </c>
      <c r="D182" s="216">
        <v>1.004</v>
      </c>
      <c r="E182" s="216">
        <v>1.0069999999999999</v>
      </c>
      <c r="F182" s="216">
        <v>1.0069999999999999</v>
      </c>
      <c r="G182" s="217">
        <v>755</v>
      </c>
    </row>
    <row r="183" spans="1:7" ht="22.5" customHeight="1" x14ac:dyDescent="0.2">
      <c r="A183" s="1" t="s">
        <v>1935</v>
      </c>
      <c r="B183" s="216">
        <v>1.018</v>
      </c>
      <c r="C183" s="216">
        <v>1.01</v>
      </c>
      <c r="D183" s="216">
        <v>1.0109999999999999</v>
      </c>
      <c r="E183" s="216">
        <v>1.0069999999999999</v>
      </c>
      <c r="F183" s="216">
        <v>1.0069999999999999</v>
      </c>
      <c r="G183" s="217">
        <v>768</v>
      </c>
    </row>
    <row r="184" spans="1:7" ht="22.5" customHeight="1" x14ac:dyDescent="0.2">
      <c r="A184" s="1" t="s">
        <v>1936</v>
      </c>
      <c r="B184" s="216">
        <v>1.016</v>
      </c>
      <c r="C184" s="216">
        <v>1.0069999999999999</v>
      </c>
      <c r="D184" s="216">
        <v>1.0149999999999999</v>
      </c>
      <c r="E184" s="216">
        <v>1.012</v>
      </c>
      <c r="F184" s="216">
        <v>1.014</v>
      </c>
      <c r="G184" s="217">
        <v>780</v>
      </c>
    </row>
    <row r="185" spans="1:7" ht="22.5" customHeight="1" x14ac:dyDescent="0.2">
      <c r="A185" s="1" t="s">
        <v>1937</v>
      </c>
      <c r="B185" s="216">
        <v>1.0069999999999999</v>
      </c>
      <c r="C185" s="216">
        <v>1.0049999999999999</v>
      </c>
      <c r="D185" s="216">
        <v>1.006</v>
      </c>
      <c r="E185" s="216">
        <v>1.0049999999999999</v>
      </c>
      <c r="F185" s="216">
        <v>1.006</v>
      </c>
      <c r="G185" s="217">
        <v>785</v>
      </c>
    </row>
    <row r="186" spans="1:7" ht="25.5" customHeight="1" x14ac:dyDescent="0.2"/>
    <row r="187" spans="1:7" ht="25.5" customHeight="1" x14ac:dyDescent="0.2">
      <c r="A187" s="283" t="s">
        <v>697</v>
      </c>
      <c r="B187" s="283"/>
      <c r="C187" s="283"/>
      <c r="D187" s="283"/>
      <c r="E187" s="283"/>
      <c r="F187" s="283"/>
      <c r="G187" s="283"/>
    </row>
    <row r="188" spans="1:7" ht="25.5" customHeight="1" x14ac:dyDescent="0.2">
      <c r="A188" s="20" t="s">
        <v>6</v>
      </c>
      <c r="B188" s="20" t="s">
        <v>2</v>
      </c>
      <c r="C188" s="20" t="s">
        <v>3</v>
      </c>
      <c r="D188" s="20" t="s">
        <v>4</v>
      </c>
      <c r="E188" s="20" t="s">
        <v>5</v>
      </c>
      <c r="F188" s="20" t="s">
        <v>672</v>
      </c>
      <c r="G188" s="20" t="s">
        <v>698</v>
      </c>
    </row>
    <row r="189" spans="1:7" ht="30" customHeight="1" x14ac:dyDescent="0.2">
      <c r="A189" s="80" t="s">
        <v>1863</v>
      </c>
      <c r="B189" s="216">
        <v>1.014</v>
      </c>
      <c r="C189" s="216">
        <v>1.012</v>
      </c>
      <c r="D189" s="216">
        <v>1.0129999999999999</v>
      </c>
      <c r="E189" s="216">
        <v>1.0089999999999999</v>
      </c>
      <c r="F189" s="216">
        <v>1.0109999999999999</v>
      </c>
      <c r="G189" s="218">
        <v>1032</v>
      </c>
    </row>
    <row r="190" spans="1:7" ht="30" customHeight="1" x14ac:dyDescent="0.2">
      <c r="A190" s="80" t="s">
        <v>1864</v>
      </c>
      <c r="B190" s="216">
        <v>1.006</v>
      </c>
      <c r="C190" s="216">
        <v>1.0049999999999999</v>
      </c>
      <c r="D190" s="216">
        <v>1.006</v>
      </c>
      <c r="E190" s="216">
        <v>1.004</v>
      </c>
      <c r="F190" s="216">
        <v>1.0049999999999999</v>
      </c>
      <c r="G190" s="218">
        <v>1630</v>
      </c>
    </row>
    <row r="191" spans="1:7" ht="30" customHeight="1" x14ac:dyDescent="0.2">
      <c r="A191" s="80" t="s">
        <v>1865</v>
      </c>
      <c r="B191" s="216">
        <v>1.004</v>
      </c>
      <c r="C191" s="216">
        <v>0.999</v>
      </c>
      <c r="D191" s="216">
        <v>1.0029999999999999</v>
      </c>
      <c r="E191" s="216">
        <v>1</v>
      </c>
      <c r="F191" s="216">
        <v>1.0029999999999999</v>
      </c>
      <c r="G191" s="218">
        <v>7104</v>
      </c>
    </row>
    <row r="192" spans="1:7" ht="30" customHeight="1" x14ac:dyDescent="0.2">
      <c r="A192" s="80" t="s">
        <v>1866</v>
      </c>
      <c r="B192" s="216">
        <v>1.0329999999999999</v>
      </c>
      <c r="C192" s="216">
        <v>1.0249999999999999</v>
      </c>
      <c r="D192" s="216">
        <v>1.03</v>
      </c>
      <c r="E192" s="216">
        <v>1.024</v>
      </c>
      <c r="F192" s="216">
        <v>1.0269999999999999</v>
      </c>
      <c r="G192" s="218">
        <v>7105</v>
      </c>
    </row>
    <row r="193" spans="1:7" ht="30" customHeight="1" x14ac:dyDescent="0.2">
      <c r="A193" s="80" t="s">
        <v>1867</v>
      </c>
      <c r="B193" s="216">
        <v>1.0229999999999999</v>
      </c>
      <c r="C193" s="216">
        <v>1.0189999999999999</v>
      </c>
      <c r="D193" s="216">
        <v>1.022</v>
      </c>
      <c r="E193" s="216">
        <v>1.0189999999999999</v>
      </c>
      <c r="F193" s="216">
        <v>1.02</v>
      </c>
      <c r="G193" s="218">
        <v>7160</v>
      </c>
    </row>
    <row r="194" spans="1:7" ht="30" customHeight="1" x14ac:dyDescent="0.2">
      <c r="A194" s="80" t="s">
        <v>1868</v>
      </c>
      <c r="B194" s="216">
        <v>1.016</v>
      </c>
      <c r="C194" s="216">
        <v>1.016</v>
      </c>
      <c r="D194" s="216">
        <v>1.018</v>
      </c>
      <c r="E194" s="216">
        <v>1.0169999999999999</v>
      </c>
      <c r="F194" s="216">
        <v>1.0169999999999999</v>
      </c>
      <c r="G194" s="218">
        <v>7435</v>
      </c>
    </row>
    <row r="195" spans="1:7" ht="30" customHeight="1" x14ac:dyDescent="0.2">
      <c r="A195" s="80" t="s">
        <v>1869</v>
      </c>
      <c r="B195" s="216">
        <v>1.004</v>
      </c>
      <c r="C195" s="216">
        <v>1.0009999999999999</v>
      </c>
      <c r="D195" s="216">
        <v>1.0009999999999999</v>
      </c>
      <c r="E195" s="216">
        <v>1</v>
      </c>
      <c r="F195" s="216">
        <v>1.002</v>
      </c>
      <c r="G195" s="218">
        <v>7436</v>
      </c>
    </row>
    <row r="196" spans="1:7" ht="30" customHeight="1" x14ac:dyDescent="0.2">
      <c r="A196" s="80" t="s">
        <v>1870</v>
      </c>
      <c r="B196" s="216">
        <v>1</v>
      </c>
      <c r="C196" s="216">
        <v>1</v>
      </c>
      <c r="D196" s="216">
        <v>1</v>
      </c>
      <c r="E196" s="216">
        <v>1</v>
      </c>
      <c r="F196" s="216">
        <v>1</v>
      </c>
      <c r="G196" s="218">
        <v>7441</v>
      </c>
    </row>
    <row r="197" spans="1:7" ht="30" customHeight="1" x14ac:dyDescent="0.2">
      <c r="A197" s="80" t="s">
        <v>1871</v>
      </c>
      <c r="B197" s="216">
        <v>0.999</v>
      </c>
      <c r="C197" s="216">
        <v>0.999</v>
      </c>
      <c r="D197" s="216">
        <v>0.999</v>
      </c>
      <c r="E197" s="216">
        <v>1</v>
      </c>
      <c r="F197" s="216">
        <v>1</v>
      </c>
      <c r="G197" s="218">
        <v>7442</v>
      </c>
    </row>
    <row r="198" spans="1:7" ht="30" customHeight="1" x14ac:dyDescent="0.2">
      <c r="A198" s="80" t="s">
        <v>1872</v>
      </c>
      <c r="B198" s="216">
        <v>1.014</v>
      </c>
      <c r="C198" s="216">
        <v>1.0129999999999999</v>
      </c>
      <c r="D198" s="216">
        <v>1.014</v>
      </c>
      <c r="E198" s="216">
        <v>1.0149999999999999</v>
      </c>
      <c r="F198" s="216">
        <v>1.0149999999999999</v>
      </c>
      <c r="G198" s="218">
        <v>7478</v>
      </c>
    </row>
    <row r="199" spans="1:7" ht="30" customHeight="1" x14ac:dyDescent="0.2">
      <c r="A199" s="80" t="s">
        <v>1873</v>
      </c>
      <c r="B199" s="216">
        <v>1.0049999999999999</v>
      </c>
      <c r="C199" s="216">
        <v>1.0009999999999999</v>
      </c>
      <c r="D199" s="216">
        <v>1.0029999999999999</v>
      </c>
      <c r="E199" s="216">
        <v>1.002</v>
      </c>
      <c r="F199" s="216">
        <v>1.0029999999999999</v>
      </c>
      <c r="G199" s="218">
        <v>7479</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6">
    <mergeCell ref="A187:G187"/>
    <mergeCell ref="A3:G3"/>
    <mergeCell ref="A2:G2"/>
    <mergeCell ref="C11:G11"/>
    <mergeCell ref="A9:B9"/>
    <mergeCell ref="A10:B10"/>
    <mergeCell ref="A11:B11"/>
    <mergeCell ref="A5:B6"/>
    <mergeCell ref="A7:B7"/>
    <mergeCell ref="A8:B8"/>
    <mergeCell ref="A119:G119"/>
    <mergeCell ref="A14:G14"/>
    <mergeCell ref="A13:G13"/>
    <mergeCell ref="A23:G23"/>
    <mergeCell ref="A24:G24"/>
    <mergeCell ref="A118:G118"/>
  </mergeCells>
  <phoneticPr fontId="10"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1" fitToHeight="0" orientation="portrait" r:id="rId2"/>
  <headerFooter scaleWithDoc="0">
    <oddHeader>&amp;L
Annex 5 – Schedule of Line Loss Factors</oddHeader>
    <oddFooter>&amp;C&amp;P of &amp;N</oddFooter>
    <firstHeader>&amp;L
Annex 5 – Schedule of Line Loss Factors</firstHeader>
    <firstFooter>&amp;C&amp;P of &amp;N</firstFooter>
  </headerFooter>
  <rowBreaks count="2" manualBreakCount="2">
    <brk id="58" max="6" man="1"/>
    <brk id="11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S29"/>
  <sheetViews>
    <sheetView zoomScale="85" zoomScaleNormal="85" zoomScaleSheetLayoutView="80" workbookViewId="0"/>
  </sheetViews>
  <sheetFormatPr defaultColWidth="9.140625" defaultRowHeight="27.75" customHeight="1" x14ac:dyDescent="0.2"/>
  <cols>
    <col min="1" max="2" width="14.7109375" style="2" customWidth="1"/>
    <col min="3" max="3" width="7.85546875" style="2" customWidth="1"/>
    <col min="4" max="4" width="14.7109375" style="2" customWidth="1"/>
    <col min="5" max="5" width="14.7109375" style="3" customWidth="1"/>
    <col min="6" max="6" width="7.85546875" style="3" customWidth="1"/>
    <col min="7" max="7" width="14.7109375" style="2" customWidth="1"/>
    <col min="8" max="8" width="30.7109375" style="3" customWidth="1"/>
    <col min="9" max="10" width="14.7109375" style="3" customWidth="1"/>
    <col min="11" max="11" width="14.7109375" style="10" customWidth="1"/>
    <col min="12" max="13" width="14.7109375" style="4" customWidth="1"/>
    <col min="14" max="19" width="14.7109375" style="2" customWidth="1"/>
    <col min="20" max="16384" width="9.140625" style="2"/>
  </cols>
  <sheetData>
    <row r="1" spans="1:17" ht="63.75" customHeight="1" x14ac:dyDescent="0.2">
      <c r="A1" s="13" t="s">
        <v>16</v>
      </c>
      <c r="B1" s="13"/>
      <c r="C1" s="13"/>
      <c r="D1" s="239" t="s">
        <v>692</v>
      </c>
      <c r="E1" s="239"/>
      <c r="F1" s="239"/>
      <c r="G1" s="239"/>
      <c r="H1" s="239"/>
      <c r="I1" s="239"/>
      <c r="J1" s="239"/>
      <c r="K1" s="239"/>
      <c r="L1" s="239"/>
      <c r="M1" s="239"/>
      <c r="N1" s="239"/>
      <c r="O1" s="239"/>
      <c r="P1" s="239"/>
      <c r="Q1" s="239"/>
    </row>
    <row r="2" spans="1:17" ht="27.75" customHeight="1" x14ac:dyDescent="0.2">
      <c r="A2" s="236" t="s">
        <v>124</v>
      </c>
      <c r="B2" s="237"/>
      <c r="C2" s="237"/>
      <c r="D2" s="237"/>
      <c r="E2" s="237"/>
      <c r="F2" s="237"/>
      <c r="G2" s="237"/>
      <c r="H2" s="237"/>
      <c r="I2" s="237"/>
      <c r="J2" s="237"/>
      <c r="K2" s="237"/>
      <c r="L2" s="237"/>
      <c r="M2" s="237"/>
      <c r="N2" s="237"/>
      <c r="O2" s="237"/>
      <c r="P2" s="237"/>
      <c r="Q2" s="238"/>
    </row>
    <row r="3" spans="1:17" ht="17.25" customHeight="1" x14ac:dyDescent="0.2">
      <c r="A3" s="13"/>
      <c r="B3" s="13"/>
      <c r="C3" s="13"/>
      <c r="D3" s="13"/>
      <c r="G3" s="23"/>
    </row>
    <row r="4" spans="1:17" s="11" customFormat="1" ht="25.5" customHeight="1" x14ac:dyDescent="0.2">
      <c r="A4" s="236" t="str">
        <f>Overview!B4&amp; " - Effective from "&amp;Overview!D4&amp;" - "&amp;Overview!E4&amp;" new designated EHV charges"</f>
        <v>South Eastern Power Networks - Effective from 1 April 2026 - Final new designated EHV charges</v>
      </c>
      <c r="B4" s="237"/>
      <c r="C4" s="237"/>
      <c r="D4" s="237"/>
      <c r="E4" s="237"/>
      <c r="F4" s="237"/>
      <c r="G4" s="237"/>
      <c r="H4" s="237"/>
      <c r="I4" s="237"/>
      <c r="J4" s="237"/>
      <c r="K4" s="237"/>
      <c r="L4" s="237"/>
      <c r="M4" s="237"/>
      <c r="N4" s="237"/>
      <c r="O4" s="237"/>
      <c r="P4" s="237"/>
      <c r="Q4" s="238"/>
    </row>
    <row r="5" spans="1:17" ht="69.75" customHeight="1" x14ac:dyDescent="0.2">
      <c r="A5" s="196" t="s">
        <v>127</v>
      </c>
      <c r="B5" s="196" t="s">
        <v>46</v>
      </c>
      <c r="C5" s="196" t="s">
        <v>703</v>
      </c>
      <c r="D5" s="196" t="s">
        <v>31</v>
      </c>
      <c r="E5" s="196" t="s">
        <v>47</v>
      </c>
      <c r="F5" s="196" t="s">
        <v>703</v>
      </c>
      <c r="G5" s="196" t="s">
        <v>32</v>
      </c>
      <c r="H5" s="197" t="s">
        <v>26</v>
      </c>
      <c r="I5" s="198" t="s">
        <v>577</v>
      </c>
      <c r="J5" s="197" t="str">
        <f>'Annex 2 Designated EHV charges'!I9</f>
        <v>Import
Super Red
unit charge
(p/kWh)</v>
      </c>
      <c r="K5" s="197" t="str">
        <f>'Annex 2 Designated EHV charges'!J9</f>
        <v>Import
fixed charge
(p/day)</v>
      </c>
      <c r="L5" s="197" t="str">
        <f>'Annex 2 Designated EHV charges'!K9</f>
        <v>Import
capacity charge
(p/kVA/day)</v>
      </c>
      <c r="M5" s="197" t="str">
        <f>'Annex 2 Designated EHV charges'!L9</f>
        <v>Import
exceeded capacity charge
(p/kVA/day)</v>
      </c>
      <c r="N5" s="197" t="str">
        <f>'Annex 2 Designated EHV charges'!M9</f>
        <v>Export
Super Red
unit charge
(p/kWh)</v>
      </c>
      <c r="O5" s="197" t="str">
        <f>'Annex 2 Designated EHV charges'!N9</f>
        <v>Export
fixed charge
(p/day)</v>
      </c>
      <c r="P5" s="197" t="str">
        <f>'Annex 2 Designated EHV charges'!O9</f>
        <v>Export
capacity charge
(p/kVA/day)</v>
      </c>
      <c r="Q5" s="197" t="str">
        <f>'Annex 2 Designated EHV charges'!P9</f>
        <v>Export
exceeded capacity charge
(p/kVA/day)</v>
      </c>
    </row>
    <row r="6" spans="1:17" ht="17.100000000000001" customHeight="1" x14ac:dyDescent="0.2">
      <c r="A6" s="231" t="s">
        <v>1763</v>
      </c>
      <c r="B6" s="221" t="s">
        <v>1764</v>
      </c>
      <c r="C6" s="232"/>
      <c r="D6" s="223" t="s">
        <v>1026</v>
      </c>
      <c r="E6" s="221"/>
      <c r="F6" s="233"/>
      <c r="G6" s="223"/>
      <c r="H6" s="221" t="s">
        <v>1764</v>
      </c>
      <c r="I6" s="226">
        <v>2</v>
      </c>
      <c r="J6" s="227">
        <v>0</v>
      </c>
      <c r="K6" s="228">
        <v>13691.75</v>
      </c>
      <c r="L6" s="228">
        <v>0.79</v>
      </c>
      <c r="M6" s="228">
        <v>0.79</v>
      </c>
      <c r="N6" s="234"/>
      <c r="O6" s="235"/>
      <c r="P6" s="235"/>
      <c r="Q6" s="235"/>
    </row>
    <row r="7" spans="1:17" ht="45" customHeight="1" x14ac:dyDescent="0.2">
      <c r="A7" s="211">
        <v>46113</v>
      </c>
      <c r="B7" s="44" t="s">
        <v>963</v>
      </c>
      <c r="C7" s="93">
        <v>804</v>
      </c>
      <c r="D7" s="56" t="s">
        <v>1765</v>
      </c>
      <c r="E7" s="45" t="s">
        <v>963</v>
      </c>
      <c r="F7" s="93">
        <v>704</v>
      </c>
      <c r="G7" s="56" t="s">
        <v>1766</v>
      </c>
      <c r="H7" s="57" t="s">
        <v>963</v>
      </c>
      <c r="I7" s="195">
        <v>3</v>
      </c>
      <c r="J7" s="61">
        <v>3.0000000000000001E-3</v>
      </c>
      <c r="K7" s="62">
        <v>36548.57</v>
      </c>
      <c r="L7" s="62">
        <v>0.8</v>
      </c>
      <c r="M7" s="62">
        <v>0.8</v>
      </c>
      <c r="N7" s="63">
        <v>-3.0000000000000001E-3</v>
      </c>
      <c r="O7" s="64">
        <v>5980.15</v>
      </c>
      <c r="P7" s="64">
        <v>0.05</v>
      </c>
      <c r="Q7" s="64">
        <v>0.05</v>
      </c>
    </row>
    <row r="8" spans="1:17" ht="42.75" customHeight="1" x14ac:dyDescent="0.2">
      <c r="A8" s="211">
        <v>46113</v>
      </c>
      <c r="B8" s="44" t="s">
        <v>917</v>
      </c>
      <c r="C8" s="93">
        <v>869</v>
      </c>
      <c r="D8" s="56" t="s">
        <v>1031</v>
      </c>
      <c r="E8" s="45"/>
      <c r="F8" s="93"/>
      <c r="G8" s="56"/>
      <c r="H8" s="57" t="s">
        <v>917</v>
      </c>
      <c r="I8" s="195">
        <v>4</v>
      </c>
      <c r="J8" s="212">
        <v>1.5880000000000001</v>
      </c>
      <c r="K8" s="62">
        <v>62823.61</v>
      </c>
      <c r="L8" s="208">
        <v>2.3199999999999998</v>
      </c>
      <c r="M8" s="208">
        <v>2.3199999999999998</v>
      </c>
      <c r="N8" s="209"/>
      <c r="O8" s="210"/>
      <c r="P8" s="210"/>
      <c r="Q8" s="210"/>
    </row>
    <row r="9" spans="1:17" ht="29.25" customHeight="1" x14ac:dyDescent="0.2">
      <c r="A9" s="211">
        <v>46113</v>
      </c>
      <c r="B9" s="44" t="s">
        <v>918</v>
      </c>
      <c r="C9" s="213">
        <v>870</v>
      </c>
      <c r="D9" s="56" t="s">
        <v>1032</v>
      </c>
      <c r="E9" s="45"/>
      <c r="F9" s="214"/>
      <c r="G9" s="56"/>
      <c r="H9" s="46" t="s">
        <v>918</v>
      </c>
      <c r="I9" s="195">
        <v>4</v>
      </c>
      <c r="J9" s="212">
        <v>0.69899999999999995</v>
      </c>
      <c r="K9" s="62">
        <v>61943.3</v>
      </c>
      <c r="L9" s="208">
        <v>2.13</v>
      </c>
      <c r="M9" s="208">
        <v>2.13</v>
      </c>
      <c r="N9" s="209"/>
      <c r="O9" s="210"/>
      <c r="P9" s="210"/>
      <c r="Q9" s="210"/>
    </row>
    <row r="10" spans="1:17" ht="17.100000000000001" customHeight="1" x14ac:dyDescent="0.2">
      <c r="A10" s="211">
        <v>46113</v>
      </c>
      <c r="B10" s="44" t="s">
        <v>921</v>
      </c>
      <c r="C10" s="213">
        <v>837</v>
      </c>
      <c r="D10" s="56">
        <v>1900047386380</v>
      </c>
      <c r="E10" s="45"/>
      <c r="F10" s="214"/>
      <c r="G10" s="56"/>
      <c r="H10" s="46" t="s">
        <v>921</v>
      </c>
      <c r="I10" s="195">
        <v>2</v>
      </c>
      <c r="J10" s="212">
        <v>2.548</v>
      </c>
      <c r="K10" s="62">
        <v>13329.27</v>
      </c>
      <c r="L10" s="208">
        <v>3.09</v>
      </c>
      <c r="M10" s="208">
        <v>3.09</v>
      </c>
      <c r="N10" s="209"/>
      <c r="O10" s="210"/>
      <c r="P10" s="210"/>
      <c r="Q10" s="210"/>
    </row>
    <row r="11" spans="1:17" ht="17.100000000000001" customHeight="1" x14ac:dyDescent="0.2">
      <c r="A11" s="211">
        <v>46113</v>
      </c>
      <c r="B11" s="44" t="s">
        <v>927</v>
      </c>
      <c r="C11" s="93">
        <v>854</v>
      </c>
      <c r="D11" s="56">
        <v>1900060218790</v>
      </c>
      <c r="E11" s="45"/>
      <c r="F11" s="93"/>
      <c r="G11" s="56"/>
      <c r="H11" s="57" t="s">
        <v>927</v>
      </c>
      <c r="I11" s="195">
        <v>3</v>
      </c>
      <c r="J11" s="212">
        <v>0.128</v>
      </c>
      <c r="K11" s="62">
        <v>22529.35</v>
      </c>
      <c r="L11" s="208">
        <v>2.4300000000000002</v>
      </c>
      <c r="M11" s="208">
        <v>2.4300000000000002</v>
      </c>
      <c r="N11" s="63"/>
      <c r="O11" s="64"/>
      <c r="P11" s="64"/>
      <c r="Q11" s="64"/>
    </row>
    <row r="12" spans="1:17" ht="17.100000000000001" customHeight="1" x14ac:dyDescent="0.2">
      <c r="A12" s="211">
        <v>46113</v>
      </c>
      <c r="B12" s="44" t="s">
        <v>929</v>
      </c>
      <c r="C12" s="93">
        <v>856</v>
      </c>
      <c r="D12" s="56">
        <v>1900060219303</v>
      </c>
      <c r="E12" s="45"/>
      <c r="F12" s="93"/>
      <c r="G12" s="56"/>
      <c r="H12" s="57" t="s">
        <v>929</v>
      </c>
      <c r="I12" s="195">
        <v>3</v>
      </c>
      <c r="J12" s="61">
        <v>4.8970000000000002</v>
      </c>
      <c r="K12" s="62">
        <v>22529.35</v>
      </c>
      <c r="L12" s="62">
        <v>2.46</v>
      </c>
      <c r="M12" s="62">
        <v>2.46</v>
      </c>
      <c r="N12" s="209"/>
      <c r="O12" s="210"/>
      <c r="P12" s="210"/>
      <c r="Q12" s="210"/>
    </row>
    <row r="13" spans="1:17" ht="17.100000000000001" customHeight="1" x14ac:dyDescent="0.2">
      <c r="A13" s="211">
        <v>46113</v>
      </c>
      <c r="B13" s="44" t="s">
        <v>1000</v>
      </c>
      <c r="C13" s="213"/>
      <c r="D13" s="56" t="s">
        <v>1021</v>
      </c>
      <c r="E13" s="45" t="s">
        <v>1000</v>
      </c>
      <c r="F13" s="214"/>
      <c r="G13" s="56" t="s">
        <v>1021</v>
      </c>
      <c r="H13" s="46" t="s">
        <v>1000</v>
      </c>
      <c r="I13" s="195">
        <v>3</v>
      </c>
      <c r="J13" s="61">
        <v>3.0000000000000001E-3</v>
      </c>
      <c r="K13" s="62">
        <v>21994.14</v>
      </c>
      <c r="L13" s="62">
        <v>1.56</v>
      </c>
      <c r="M13" s="62">
        <v>1.56</v>
      </c>
      <c r="N13" s="63">
        <v>-0.84099999999999997</v>
      </c>
      <c r="O13" s="64">
        <v>14231.14</v>
      </c>
      <c r="P13" s="64">
        <v>0.05</v>
      </c>
      <c r="Q13" s="64">
        <v>0.05</v>
      </c>
    </row>
    <row r="14" spans="1:17" ht="17.100000000000001" customHeight="1" x14ac:dyDescent="0.2">
      <c r="A14" s="211">
        <v>46113</v>
      </c>
      <c r="B14" s="44" t="s">
        <v>1006</v>
      </c>
      <c r="C14" s="213">
        <v>850</v>
      </c>
      <c r="D14" s="56">
        <v>1900090417133</v>
      </c>
      <c r="E14" s="45" t="s">
        <v>1006</v>
      </c>
      <c r="F14" s="214">
        <v>733</v>
      </c>
      <c r="G14" s="56">
        <v>1900090417212</v>
      </c>
      <c r="H14" s="46" t="s">
        <v>1006</v>
      </c>
      <c r="I14" s="195">
        <v>3</v>
      </c>
      <c r="J14" s="61">
        <v>0</v>
      </c>
      <c r="K14" s="62">
        <v>25294.55</v>
      </c>
      <c r="L14" s="62">
        <v>1.79</v>
      </c>
      <c r="M14" s="62">
        <v>1.79</v>
      </c>
      <c r="N14" s="63">
        <v>-1.256</v>
      </c>
      <c r="O14" s="64">
        <v>3656.81</v>
      </c>
      <c r="P14" s="64">
        <v>0.05</v>
      </c>
      <c r="Q14" s="64">
        <v>0.05</v>
      </c>
    </row>
    <row r="15" spans="1:17" ht="18" customHeight="1" x14ac:dyDescent="0.2">
      <c r="A15" s="44" t="s">
        <v>1763</v>
      </c>
      <c r="B15" s="44" t="s">
        <v>1764</v>
      </c>
      <c r="C15" s="93"/>
      <c r="D15" s="56" t="s">
        <v>1026</v>
      </c>
      <c r="E15" s="45"/>
      <c r="F15" s="93"/>
      <c r="G15" s="56"/>
      <c r="H15" s="57" t="s">
        <v>1764</v>
      </c>
      <c r="I15" s="195">
        <v>3</v>
      </c>
      <c r="J15" s="212">
        <v>0</v>
      </c>
      <c r="K15" s="62">
        <v>32011.74</v>
      </c>
      <c r="L15" s="208">
        <v>0.79</v>
      </c>
      <c r="M15" s="208">
        <v>0.79</v>
      </c>
      <c r="N15" s="209"/>
      <c r="O15" s="210"/>
      <c r="P15" s="210"/>
      <c r="Q15" s="210"/>
    </row>
    <row r="16" spans="1:17" ht="18" customHeight="1" x14ac:dyDescent="0.2">
      <c r="A16" s="44" t="s">
        <v>1941</v>
      </c>
      <c r="B16" s="44" t="s">
        <v>1010</v>
      </c>
      <c r="C16" s="93">
        <v>828</v>
      </c>
      <c r="D16" s="56">
        <v>1900091363000</v>
      </c>
      <c r="E16" s="45" t="s">
        <v>1010</v>
      </c>
      <c r="F16" s="93">
        <v>711</v>
      </c>
      <c r="G16" s="56">
        <v>1900091363019</v>
      </c>
      <c r="H16" s="57" t="s">
        <v>1010</v>
      </c>
      <c r="I16" s="195"/>
      <c r="J16" s="212">
        <v>6.8000000000000005E-2</v>
      </c>
      <c r="K16" s="62">
        <v>45.82</v>
      </c>
      <c r="L16" s="208">
        <v>1.91</v>
      </c>
      <c r="M16" s="208">
        <v>1.91</v>
      </c>
      <c r="N16" s="63">
        <v>0</v>
      </c>
      <c r="O16" s="210">
        <v>3563.5</v>
      </c>
      <c r="P16" s="210">
        <v>0.05</v>
      </c>
      <c r="Q16" s="210">
        <v>0.05</v>
      </c>
    </row>
    <row r="18" spans="1:19" ht="27.75" customHeight="1" x14ac:dyDescent="0.2">
      <c r="A18" s="236" t="str">
        <f>Overview!B4&amp; " - Effective from "&amp;Overview!D4&amp;" - "&amp;Overview!E4&amp;" new designated EHV line loss factors"</f>
        <v>South Eastern Power Networks - Effective from 1 April 2026 - Final new designated EHV line loss factors</v>
      </c>
      <c r="B18" s="237"/>
      <c r="C18" s="237"/>
      <c r="D18" s="237"/>
      <c r="E18" s="237"/>
      <c r="F18" s="237"/>
      <c r="G18" s="237"/>
      <c r="H18" s="237"/>
      <c r="I18" s="237"/>
      <c r="J18" s="237"/>
      <c r="K18" s="237"/>
      <c r="L18" s="237"/>
      <c r="M18" s="237"/>
      <c r="N18" s="237"/>
      <c r="O18" s="237"/>
      <c r="P18" s="237"/>
      <c r="Q18" s="237"/>
      <c r="R18" s="237"/>
      <c r="S18" s="238"/>
    </row>
    <row r="19" spans="1:19" ht="62.25" customHeight="1" x14ac:dyDescent="0.2">
      <c r="A19" s="27" t="s">
        <v>127</v>
      </c>
      <c r="B19" s="27" t="s">
        <v>46</v>
      </c>
      <c r="C19" s="196" t="s">
        <v>703</v>
      </c>
      <c r="D19" s="27" t="s">
        <v>31</v>
      </c>
      <c r="E19" s="27" t="s">
        <v>47</v>
      </c>
      <c r="F19" s="196" t="s">
        <v>703</v>
      </c>
      <c r="G19" s="27" t="s">
        <v>32</v>
      </c>
      <c r="H19" s="72" t="s">
        <v>26</v>
      </c>
      <c r="I19" s="54" t="s">
        <v>577</v>
      </c>
      <c r="J19" s="31" t="s">
        <v>100</v>
      </c>
      <c r="K19" s="31" t="s">
        <v>99</v>
      </c>
      <c r="L19" s="31" t="s">
        <v>101</v>
      </c>
      <c r="M19" s="31" t="s">
        <v>102</v>
      </c>
      <c r="N19" s="31" t="s">
        <v>690</v>
      </c>
      <c r="O19" s="33" t="s">
        <v>103</v>
      </c>
      <c r="P19" s="33" t="s">
        <v>104</v>
      </c>
      <c r="Q19" s="33" t="s">
        <v>105</v>
      </c>
      <c r="R19" s="33" t="s">
        <v>106</v>
      </c>
      <c r="S19" s="33" t="s">
        <v>691</v>
      </c>
    </row>
    <row r="20" spans="1:19" ht="17.100000000000001" customHeight="1" x14ac:dyDescent="0.2">
      <c r="A20" s="44"/>
      <c r="B20" s="44"/>
      <c r="C20" s="44"/>
      <c r="D20" s="44"/>
      <c r="E20" s="45"/>
      <c r="F20" s="34"/>
      <c r="G20" s="34"/>
      <c r="H20" s="35"/>
      <c r="I20" s="35"/>
      <c r="J20" s="36"/>
      <c r="K20" s="36"/>
      <c r="L20" s="29"/>
      <c r="M20" s="30"/>
      <c r="N20" s="30"/>
      <c r="O20" s="32"/>
      <c r="P20" s="32"/>
      <c r="Q20" s="32"/>
      <c r="R20" s="32"/>
      <c r="S20" s="32"/>
    </row>
    <row r="21" spans="1:19" ht="17.100000000000001" customHeight="1" x14ac:dyDescent="0.2">
      <c r="A21" s="44"/>
      <c r="B21" s="44"/>
      <c r="C21" s="44"/>
      <c r="D21" s="44"/>
      <c r="E21" s="45"/>
      <c r="F21" s="34"/>
      <c r="G21" s="34"/>
      <c r="H21" s="35"/>
      <c r="I21" s="35"/>
      <c r="J21" s="36"/>
      <c r="K21" s="36"/>
      <c r="L21" s="29"/>
      <c r="M21" s="30"/>
      <c r="N21" s="30"/>
      <c r="O21" s="32"/>
      <c r="P21" s="32"/>
      <c r="Q21" s="32"/>
      <c r="R21" s="32"/>
      <c r="S21" s="32"/>
    </row>
    <row r="22" spans="1:19" ht="17.100000000000001" customHeight="1" x14ac:dyDescent="0.2">
      <c r="A22" s="44"/>
      <c r="B22" s="44"/>
      <c r="C22" s="44"/>
      <c r="D22" s="44"/>
      <c r="E22" s="45"/>
      <c r="F22" s="34"/>
      <c r="G22" s="34"/>
      <c r="H22" s="35"/>
      <c r="I22" s="35"/>
      <c r="J22" s="36"/>
      <c r="K22" s="36"/>
      <c r="L22" s="29"/>
      <c r="M22" s="30"/>
      <c r="N22" s="30"/>
      <c r="O22" s="32"/>
      <c r="P22" s="32"/>
      <c r="Q22" s="32"/>
      <c r="R22" s="32"/>
      <c r="S22" s="32"/>
    </row>
    <row r="23" spans="1:19" ht="17.100000000000001" customHeight="1" x14ac:dyDescent="0.2">
      <c r="A23" s="44"/>
      <c r="B23" s="44"/>
      <c r="C23" s="44"/>
      <c r="D23" s="44"/>
      <c r="E23" s="45"/>
      <c r="F23" s="34"/>
      <c r="G23" s="34"/>
      <c r="H23" s="35"/>
      <c r="I23" s="35"/>
      <c r="J23" s="36"/>
      <c r="K23" s="36"/>
      <c r="L23" s="29"/>
      <c r="M23" s="30"/>
      <c r="N23" s="30"/>
      <c r="O23" s="32"/>
      <c r="P23" s="32"/>
      <c r="Q23" s="32"/>
      <c r="R23" s="32"/>
      <c r="S23" s="32"/>
    </row>
    <row r="24" spans="1:19" ht="17.100000000000001" customHeight="1" x14ac:dyDescent="0.2">
      <c r="A24" s="44"/>
      <c r="B24" s="44"/>
      <c r="C24" s="44"/>
      <c r="D24" s="44"/>
      <c r="E24" s="45"/>
      <c r="F24" s="34"/>
      <c r="G24" s="34"/>
      <c r="H24" s="35"/>
      <c r="I24" s="35"/>
      <c r="J24" s="36"/>
      <c r="K24" s="36"/>
      <c r="L24" s="29"/>
      <c r="M24" s="30"/>
      <c r="N24" s="30"/>
      <c r="O24" s="32"/>
      <c r="P24" s="32"/>
      <c r="Q24" s="32"/>
      <c r="R24" s="32"/>
      <c r="S24" s="32"/>
    </row>
    <row r="25" spans="1:19" ht="17.100000000000001" customHeight="1" x14ac:dyDescent="0.2">
      <c r="A25" s="44"/>
      <c r="B25" s="44"/>
      <c r="C25" s="44"/>
      <c r="D25" s="44"/>
      <c r="E25" s="45"/>
      <c r="F25" s="34"/>
      <c r="G25" s="34"/>
      <c r="H25" s="35"/>
      <c r="I25" s="35"/>
      <c r="J25" s="36"/>
      <c r="K25" s="36"/>
      <c r="L25" s="29"/>
      <c r="M25" s="30"/>
      <c r="N25" s="30"/>
      <c r="O25" s="32"/>
      <c r="P25" s="32"/>
      <c r="Q25" s="32"/>
      <c r="R25" s="32"/>
      <c r="S25" s="32"/>
    </row>
    <row r="26" spans="1:19" ht="17.100000000000001" customHeight="1" x14ac:dyDescent="0.2">
      <c r="A26" s="44"/>
      <c r="B26" s="44"/>
      <c r="C26" s="44"/>
      <c r="D26" s="44"/>
      <c r="E26" s="45"/>
      <c r="F26" s="34"/>
      <c r="G26" s="34"/>
      <c r="H26" s="35"/>
      <c r="I26" s="35"/>
      <c r="J26" s="36"/>
      <c r="K26" s="36"/>
      <c r="L26" s="29"/>
      <c r="M26" s="30"/>
      <c r="N26" s="30"/>
      <c r="O26" s="32"/>
      <c r="P26" s="32"/>
      <c r="Q26" s="32"/>
      <c r="R26" s="32"/>
      <c r="S26" s="32"/>
    </row>
    <row r="27" spans="1:19" ht="17.100000000000001" customHeight="1" x14ac:dyDescent="0.2">
      <c r="A27" s="44"/>
      <c r="B27" s="44"/>
      <c r="C27" s="44"/>
      <c r="D27" s="44"/>
      <c r="E27" s="45"/>
      <c r="F27" s="34"/>
      <c r="G27" s="34"/>
      <c r="H27" s="35"/>
      <c r="I27" s="35"/>
      <c r="J27" s="36"/>
      <c r="K27" s="36"/>
      <c r="L27" s="29"/>
      <c r="M27" s="30"/>
      <c r="N27" s="30"/>
      <c r="O27" s="32"/>
      <c r="P27" s="32"/>
      <c r="Q27" s="32"/>
      <c r="R27" s="32"/>
      <c r="S27" s="32"/>
    </row>
    <row r="28" spans="1:19" ht="17.100000000000001" customHeight="1" x14ac:dyDescent="0.2">
      <c r="A28" s="44"/>
      <c r="B28" s="44"/>
      <c r="C28" s="44"/>
      <c r="D28" s="44"/>
      <c r="E28" s="45"/>
      <c r="F28" s="34"/>
      <c r="G28" s="34"/>
      <c r="H28" s="35"/>
      <c r="I28" s="35"/>
      <c r="J28" s="36"/>
      <c r="K28" s="36"/>
      <c r="L28" s="29"/>
      <c r="M28" s="30"/>
      <c r="N28" s="30"/>
      <c r="O28" s="32"/>
      <c r="P28" s="32"/>
      <c r="Q28" s="32"/>
      <c r="R28" s="32"/>
      <c r="S28" s="32"/>
    </row>
    <row r="29" spans="1:19" ht="17.100000000000001" customHeight="1" x14ac:dyDescent="0.2">
      <c r="A29" s="44"/>
      <c r="B29" s="44"/>
      <c r="C29" s="44"/>
      <c r="D29" s="44"/>
      <c r="E29" s="45"/>
      <c r="F29" s="34"/>
      <c r="G29" s="34"/>
      <c r="H29" s="35"/>
      <c r="I29" s="35"/>
      <c r="J29" s="36"/>
      <c r="K29" s="36"/>
      <c r="L29" s="29"/>
      <c r="M29" s="30"/>
      <c r="N29" s="30"/>
      <c r="O29" s="32"/>
      <c r="P29" s="32"/>
      <c r="Q29" s="32"/>
      <c r="R29" s="32"/>
      <c r="S29" s="32"/>
    </row>
  </sheetData>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A4:Q4"/>
    <mergeCell ref="A2:Q2"/>
    <mergeCell ref="D1:Q1"/>
    <mergeCell ref="A18:S18"/>
  </mergeCells>
  <phoneticPr fontId="35"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50" fitToHeight="0" orientation="landscape" r:id="rId2"/>
  <headerFooter scaleWithDoc="0">
    <oddHeader>&amp;L
Annex 6 - New Designated EHV Properties. Addendum to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heetViews>
  <sheetFormatPr defaultColWidth="9.140625" defaultRowHeight="27.75" customHeight="1" x14ac:dyDescent="0.2"/>
  <cols>
    <col min="1" max="1" width="63.42578125" style="2" customWidth="1"/>
    <col min="2" max="2" width="17.5703125" style="3" customWidth="1"/>
    <col min="3" max="3" width="8.140625" style="2" customWidth="1"/>
    <col min="4" max="5" width="17.5703125" style="3" customWidth="1"/>
    <col min="6" max="16384" width="9.140625" style="2"/>
  </cols>
  <sheetData>
    <row r="1" spans="1:5" ht="27.75" customHeight="1" x14ac:dyDescent="0.2">
      <c r="A1" s="13" t="s">
        <v>16</v>
      </c>
      <c r="B1" s="287"/>
      <c r="C1" s="287"/>
      <c r="D1" s="171"/>
      <c r="E1" s="171"/>
    </row>
    <row r="2" spans="1:5" ht="35.1" customHeight="1" x14ac:dyDescent="0.2">
      <c r="A2" s="236" t="str">
        <f>Overview!B4&amp; " - Effective from "&amp;Overview!D4&amp;" - "&amp;Overview!E4&amp;" Supplier of Last Resort and Eligible Bad Debt Pass-Through Costs"</f>
        <v>South Eastern Power Networks - Effective from 1 April 2026 - Final Supplier of Last Resort and Eligible Bad Debt Pass-Through Costs</v>
      </c>
      <c r="B2" s="237"/>
      <c r="C2" s="237"/>
      <c r="D2" s="237"/>
      <c r="E2" s="238"/>
    </row>
    <row r="3" spans="1:5" s="75" customFormat="1" ht="14.25" customHeight="1" x14ac:dyDescent="0.2">
      <c r="A3" s="81"/>
      <c r="B3" s="81"/>
      <c r="C3" s="81"/>
      <c r="D3" s="81"/>
      <c r="E3" s="81"/>
    </row>
    <row r="4" spans="1:5" ht="78.75" customHeight="1" x14ac:dyDescent="0.2">
      <c r="A4" s="27" t="s">
        <v>116</v>
      </c>
      <c r="B4" s="14" t="s">
        <v>704</v>
      </c>
      <c r="C4" s="14" t="s">
        <v>20</v>
      </c>
      <c r="D4" s="14" t="s">
        <v>445</v>
      </c>
      <c r="E4" s="14" t="s">
        <v>687</v>
      </c>
    </row>
    <row r="5" spans="1:5" ht="32.25" customHeight="1" x14ac:dyDescent="0.2">
      <c r="A5" s="16" t="s">
        <v>631</v>
      </c>
      <c r="B5" s="204">
        <f>IFERROR(INDEX('Annex 1 LV, HV and UMS charges'!$B$12:$B$43,MATCH($A5,'Annex 1 LV, HV and UMS charges'!$A$12:$A$43,0)),IF(INDEX('Annex 4 LDNO charges'!$B$10:$B$199,MATCH($A5,'Annex 4 LDNO charges'!$A$10:$A$199,0))=0,"",INDEX('Annex 4 LDNO charges'!$B$10:$B$199,MATCH($A5,'Annex 4 LDNO charges'!$A$10:$A$199,0))))</f>
        <v>1</v>
      </c>
      <c r="C5" s="205" t="str">
        <f>IFERROR(INDEX('Annex 1 LV, HV and UMS charges'!$C$12:$C$43,MATCH($A5,'Annex 1 LV, HV and UMS charges'!$A$12:$A$43,0)),INDEX('Annex 4 LDNO charges'!$C$10:$C$199,MATCH($A5,'Annex 4 LDNO charges'!$A$10:$A$199,0)))</f>
        <v>0, 1, 2</v>
      </c>
      <c r="D5" s="220">
        <v>0</v>
      </c>
      <c r="E5" s="220">
        <v>0</v>
      </c>
    </row>
    <row r="6" spans="1:5" ht="27" customHeight="1" x14ac:dyDescent="0.2">
      <c r="A6" s="16" t="s">
        <v>578</v>
      </c>
      <c r="B6" s="204">
        <f>IFERROR(INDEX('Annex 1 LV, HV and UMS charges'!$B$12:$B$43,MATCH($A6,'Annex 1 LV, HV and UMS charges'!$A$12:$A$43,0)),IF(INDEX('Annex 4 LDNO charges'!$B$10:$B$199,MATCH($A6,'Annex 4 LDNO charges'!$A$10:$A$199,0))=0,"",INDEX('Annex 4 LDNO charges'!$B$10:$B$199,MATCH($A6,'Annex 4 LDNO charges'!$A$10:$A$199,0))))</f>
        <v>199</v>
      </c>
      <c r="C6" s="205" t="str">
        <f>IFERROR(INDEX('Annex 1 LV, HV and UMS charges'!$C$12:$C$43,MATCH($A6,'Annex 1 LV, HV and UMS charges'!$A$12:$A$43,0)),INDEX('Annex 4 LDNO charges'!$C$10:$C$199,MATCH($A6,'Annex 4 LDNO charges'!$A$10:$A$199,0)))</f>
        <v>0, 3, 4, 5-8</v>
      </c>
      <c r="D6" s="179"/>
      <c r="E6" s="220">
        <v>0</v>
      </c>
    </row>
    <row r="7" spans="1:5" ht="27" customHeight="1" x14ac:dyDescent="0.2">
      <c r="A7" s="16" t="s">
        <v>579</v>
      </c>
      <c r="B7" s="204" t="str">
        <f>IFERROR(INDEX('Annex 1 LV, HV and UMS charges'!$B$12:$B$43,MATCH($A7,'Annex 1 LV, HV and UMS charges'!$A$12:$A$43,0)),IF(INDEX('Annex 4 LDNO charges'!$B$10:$B$199,MATCH($A7,'Annex 4 LDNO charges'!$A$10:$A$199,0))=0,"",INDEX('Annex 4 LDNO charges'!$B$10:$B$199,MATCH($A7,'Annex 4 LDNO charges'!$A$10:$A$199,0))))</f>
        <v>201, N01</v>
      </c>
      <c r="C7" s="205" t="str">
        <f>IFERROR(INDEX('Annex 1 LV, HV and UMS charges'!$C$12:$C$43,MATCH($A7,'Annex 1 LV, HV and UMS charges'!$A$12:$A$43,0)),INDEX('Annex 4 LDNO charges'!$C$10:$C$199,MATCH($A7,'Annex 4 LDNO charges'!$A$10:$A$199,0)))</f>
        <v>0, 3, 4, 5-8</v>
      </c>
      <c r="D7" s="179"/>
      <c r="E7" s="220">
        <v>0</v>
      </c>
    </row>
    <row r="8" spans="1:5" ht="27" customHeight="1" x14ac:dyDescent="0.2">
      <c r="A8" s="16" t="s">
        <v>580</v>
      </c>
      <c r="B8" s="204" t="str">
        <f>IFERROR(INDEX('Annex 1 LV, HV and UMS charges'!$B$12:$B$43,MATCH($A8,'Annex 1 LV, HV and UMS charges'!$A$12:$A$43,0)),IF(INDEX('Annex 4 LDNO charges'!$B$10:$B$199,MATCH($A8,'Annex 4 LDNO charges'!$A$10:$A$199,0))=0,"",INDEX('Annex 4 LDNO charges'!$B$10:$B$199,MATCH($A8,'Annex 4 LDNO charges'!$A$10:$A$199,0))))</f>
        <v>202, N02</v>
      </c>
      <c r="C8" s="205" t="str">
        <f>IFERROR(INDEX('Annex 1 LV, HV and UMS charges'!$C$12:$C$43,MATCH($A8,'Annex 1 LV, HV and UMS charges'!$A$12:$A$43,0)),INDEX('Annex 4 LDNO charges'!$C$10:$C$199,MATCH($A8,'Annex 4 LDNO charges'!$A$10:$A$199,0)))</f>
        <v>0, 3, 4, 5-8</v>
      </c>
      <c r="D8" s="179"/>
      <c r="E8" s="220">
        <v>0</v>
      </c>
    </row>
    <row r="9" spans="1:5" ht="27" customHeight="1" x14ac:dyDescent="0.2">
      <c r="A9" s="16" t="s">
        <v>581</v>
      </c>
      <c r="B9" s="204" t="str">
        <f>IFERROR(INDEX('Annex 1 LV, HV and UMS charges'!$B$12:$B$43,MATCH($A9,'Annex 1 LV, HV and UMS charges'!$A$12:$A$43,0)),IF(INDEX('Annex 4 LDNO charges'!$B$10:$B$199,MATCH($A9,'Annex 4 LDNO charges'!$A$10:$A$199,0))=0,"",INDEX('Annex 4 LDNO charges'!$B$10:$B$199,MATCH($A9,'Annex 4 LDNO charges'!$A$10:$A$199,0))))</f>
        <v>203, N03</v>
      </c>
      <c r="C9" s="205" t="str">
        <f>IFERROR(INDEX('Annex 1 LV, HV and UMS charges'!$C$12:$C$43,MATCH($A9,'Annex 1 LV, HV and UMS charges'!$A$12:$A$43,0)),INDEX('Annex 4 LDNO charges'!$C$10:$C$199,MATCH($A9,'Annex 4 LDNO charges'!$A$10:$A$199,0)))</f>
        <v>0, 3, 4, 5-8</v>
      </c>
      <c r="D9" s="179"/>
      <c r="E9" s="220">
        <v>0</v>
      </c>
    </row>
    <row r="10" spans="1:5" ht="27" customHeight="1" x14ac:dyDescent="0.2">
      <c r="A10" s="16" t="s">
        <v>582</v>
      </c>
      <c r="B10" s="204" t="str">
        <f>IFERROR(INDEX('Annex 1 LV, HV and UMS charges'!$B$12:$B$43,MATCH($A10,'Annex 1 LV, HV and UMS charges'!$A$12:$A$43,0)),IF(INDEX('Annex 4 LDNO charges'!$B$10:$B$199,MATCH($A10,'Annex 4 LDNO charges'!$A$10:$A$199,0))=0,"",INDEX('Annex 4 LDNO charges'!$B$10:$B$199,MATCH($A10,'Annex 4 LDNO charges'!$A$10:$A$199,0))))</f>
        <v>204, N04</v>
      </c>
      <c r="C10" s="205" t="str">
        <f>IFERROR(INDEX('Annex 1 LV, HV and UMS charges'!$C$12:$C$43,MATCH($A10,'Annex 1 LV, HV and UMS charges'!$A$12:$A$43,0)),INDEX('Annex 4 LDNO charges'!$C$10:$C$199,MATCH($A10,'Annex 4 LDNO charges'!$A$10:$A$199,0)))</f>
        <v>0, 3, 4, 5-8</v>
      </c>
      <c r="D10" s="179"/>
      <c r="E10" s="220">
        <v>0</v>
      </c>
    </row>
    <row r="11" spans="1:5" ht="27" customHeight="1" x14ac:dyDescent="0.2">
      <c r="A11" s="163" t="s">
        <v>449</v>
      </c>
      <c r="B11" s="204">
        <f>IFERROR(INDEX('Annex 1 LV, HV and UMS charges'!$B$12:$B$43,MATCH($A11,'Annex 1 LV, HV and UMS charges'!$A$12:$A$43,0)),IF(INDEX('Annex 4 LDNO charges'!$B$10:$B$199,MATCH($A11,'Annex 4 LDNO charges'!$A$10:$A$199,0))=0,"",INDEX('Annex 4 LDNO charges'!$B$10:$B$199,MATCH($A11,'Annex 4 LDNO charges'!$A$10:$A$199,0))))</f>
        <v>70</v>
      </c>
      <c r="C11" s="205">
        <f>IFERROR(INDEX('Annex 1 LV, HV and UMS charges'!$C$12:$C$43,MATCH($A11,'Annex 1 LV, HV and UMS charges'!$A$12:$A$43,0)),INDEX('Annex 4 LDNO charges'!$C$10:$C$199,MATCH($A11,'Annex 4 LDNO charges'!$A$10:$A$199,0)))</f>
        <v>0</v>
      </c>
      <c r="D11" s="179"/>
      <c r="E11" s="220">
        <v>0</v>
      </c>
    </row>
    <row r="12" spans="1:5" ht="27" customHeight="1" x14ac:dyDescent="0.2">
      <c r="A12" s="163" t="s">
        <v>450</v>
      </c>
      <c r="B12" s="204">
        <f>IFERROR(INDEX('Annex 1 LV, HV and UMS charges'!$B$12:$B$43,MATCH($A12,'Annex 1 LV, HV and UMS charges'!$A$12:$A$43,0)),IF(INDEX('Annex 4 LDNO charges'!$B$10:$B$199,MATCH($A12,'Annex 4 LDNO charges'!$A$10:$A$199,0))=0,"",INDEX('Annex 4 LDNO charges'!$B$10:$B$199,MATCH($A12,'Annex 4 LDNO charges'!$A$10:$A$199,0))))</f>
        <v>71</v>
      </c>
      <c r="C12" s="205">
        <f>IFERROR(INDEX('Annex 1 LV, HV and UMS charges'!$C$12:$C$43,MATCH($A12,'Annex 1 LV, HV and UMS charges'!$A$12:$A$43,0)),INDEX('Annex 4 LDNO charges'!$C$10:$C$199,MATCH($A12,'Annex 4 LDNO charges'!$A$10:$A$199,0)))</f>
        <v>0</v>
      </c>
      <c r="D12" s="179"/>
      <c r="E12" s="220">
        <v>0</v>
      </c>
    </row>
    <row r="13" spans="1:5" ht="27" customHeight="1" x14ac:dyDescent="0.2">
      <c r="A13" s="163" t="s">
        <v>451</v>
      </c>
      <c r="B13" s="204">
        <f>IFERROR(INDEX('Annex 1 LV, HV and UMS charges'!$B$12:$B$43,MATCH($A13,'Annex 1 LV, HV and UMS charges'!$A$12:$A$43,0)),IF(INDEX('Annex 4 LDNO charges'!$B$10:$B$199,MATCH($A13,'Annex 4 LDNO charges'!$A$10:$A$199,0))=0,"",INDEX('Annex 4 LDNO charges'!$B$10:$B$199,MATCH($A13,'Annex 4 LDNO charges'!$A$10:$A$199,0))))</f>
        <v>72</v>
      </c>
      <c r="C13" s="205">
        <f>IFERROR(INDEX('Annex 1 LV, HV and UMS charges'!$C$12:$C$43,MATCH($A13,'Annex 1 LV, HV and UMS charges'!$A$12:$A$43,0)),INDEX('Annex 4 LDNO charges'!$C$10:$C$199,MATCH($A13,'Annex 4 LDNO charges'!$A$10:$A$199,0)))</f>
        <v>0</v>
      </c>
      <c r="D13" s="179"/>
      <c r="E13" s="220">
        <v>0</v>
      </c>
    </row>
    <row r="14" spans="1:5" ht="27.75" customHeight="1" x14ac:dyDescent="0.2">
      <c r="A14" s="163" t="s">
        <v>452</v>
      </c>
      <c r="B14" s="204">
        <f>IFERROR(INDEX('Annex 1 LV, HV and UMS charges'!$B$12:$B$43,MATCH($A14,'Annex 1 LV, HV and UMS charges'!$A$12:$A$43,0)),IF(INDEX('Annex 4 LDNO charges'!$B$10:$B$199,MATCH($A14,'Annex 4 LDNO charges'!$A$10:$A$199,0))=0,"",INDEX('Annex 4 LDNO charges'!$B$10:$B$199,MATCH($A14,'Annex 4 LDNO charges'!$A$10:$A$199,0))))</f>
        <v>73</v>
      </c>
      <c r="C14" s="205">
        <f>IFERROR(INDEX('Annex 1 LV, HV and UMS charges'!$C$12:$C$43,MATCH($A14,'Annex 1 LV, HV and UMS charges'!$A$12:$A$43,0)),INDEX('Annex 4 LDNO charges'!$C$10:$C$199,MATCH($A14,'Annex 4 LDNO charges'!$A$10:$A$199,0)))</f>
        <v>0</v>
      </c>
      <c r="D14" s="179"/>
      <c r="E14" s="220">
        <v>0</v>
      </c>
    </row>
    <row r="15" spans="1:5" ht="27.75" customHeight="1" x14ac:dyDescent="0.2">
      <c r="A15" s="167" t="s">
        <v>453</v>
      </c>
      <c r="B15" s="204">
        <f>IFERROR(INDEX('Annex 1 LV, HV and UMS charges'!$B$12:$B$43,MATCH($A15,'Annex 1 LV, HV and UMS charges'!$A$12:$A$43,0)),IF(INDEX('Annex 4 LDNO charges'!$B$10:$B$199,MATCH($A15,'Annex 4 LDNO charges'!$A$10:$A$199,0))=0,"",INDEX('Annex 4 LDNO charges'!$B$10:$B$199,MATCH($A15,'Annex 4 LDNO charges'!$A$10:$A$199,0))))</f>
        <v>74</v>
      </c>
      <c r="C15" s="205">
        <f>IFERROR(INDEX('Annex 1 LV, HV and UMS charges'!$C$12:$C$43,MATCH($A15,'Annex 1 LV, HV and UMS charges'!$A$12:$A$43,0)),INDEX('Annex 4 LDNO charges'!$C$10:$C$199,MATCH($A15,'Annex 4 LDNO charges'!$A$10:$A$199,0)))</f>
        <v>0</v>
      </c>
      <c r="D15" s="179"/>
      <c r="E15" s="220">
        <v>0</v>
      </c>
    </row>
    <row r="16" spans="1:5" ht="27.75" customHeight="1" x14ac:dyDescent="0.2">
      <c r="A16" s="167" t="s">
        <v>454</v>
      </c>
      <c r="B16" s="204">
        <f>IFERROR(INDEX('Annex 1 LV, HV and UMS charges'!$B$12:$B$43,MATCH($A16,'Annex 1 LV, HV and UMS charges'!$A$12:$A$43,0)),IF(INDEX('Annex 4 LDNO charges'!$B$10:$B$199,MATCH($A16,'Annex 4 LDNO charges'!$A$10:$A$199,0))=0,"",INDEX('Annex 4 LDNO charges'!$B$10:$B$199,MATCH($A16,'Annex 4 LDNO charges'!$A$10:$A$199,0))))</f>
        <v>80</v>
      </c>
      <c r="C16" s="205">
        <f>IFERROR(INDEX('Annex 1 LV, HV and UMS charges'!$C$12:$C$43,MATCH($A16,'Annex 1 LV, HV and UMS charges'!$A$12:$A$43,0)),INDEX('Annex 4 LDNO charges'!$C$10:$C$199,MATCH($A16,'Annex 4 LDNO charges'!$A$10:$A$199,0)))</f>
        <v>0</v>
      </c>
      <c r="D16" s="179"/>
      <c r="E16" s="220">
        <v>0</v>
      </c>
    </row>
    <row r="17" spans="1:5" ht="27.75" customHeight="1" x14ac:dyDescent="0.2">
      <c r="A17" s="167" t="s">
        <v>455</v>
      </c>
      <c r="B17" s="204">
        <f>IFERROR(INDEX('Annex 1 LV, HV and UMS charges'!$B$12:$B$43,MATCH($A17,'Annex 1 LV, HV and UMS charges'!$A$12:$A$43,0)),IF(INDEX('Annex 4 LDNO charges'!$B$10:$B$199,MATCH($A17,'Annex 4 LDNO charges'!$A$10:$A$199,0))=0,"",INDEX('Annex 4 LDNO charges'!$B$10:$B$199,MATCH($A17,'Annex 4 LDNO charges'!$A$10:$A$199,0))))</f>
        <v>81</v>
      </c>
      <c r="C17" s="205">
        <f>IFERROR(INDEX('Annex 1 LV, HV and UMS charges'!$C$12:$C$43,MATCH($A17,'Annex 1 LV, HV and UMS charges'!$A$12:$A$43,0)),INDEX('Annex 4 LDNO charges'!$C$10:$C$199,MATCH($A17,'Annex 4 LDNO charges'!$A$10:$A$199,0)))</f>
        <v>0</v>
      </c>
      <c r="D17" s="179"/>
      <c r="E17" s="220">
        <v>0</v>
      </c>
    </row>
    <row r="18" spans="1:5" ht="27.75" customHeight="1" x14ac:dyDescent="0.2">
      <c r="A18" s="167" t="s">
        <v>456</v>
      </c>
      <c r="B18" s="204">
        <f>IFERROR(INDEX('Annex 1 LV, HV and UMS charges'!$B$12:$B$43,MATCH($A18,'Annex 1 LV, HV and UMS charges'!$A$12:$A$43,0)),IF(INDEX('Annex 4 LDNO charges'!$B$10:$B$199,MATCH($A18,'Annex 4 LDNO charges'!$A$10:$A$199,0))=0,"",INDEX('Annex 4 LDNO charges'!$B$10:$B$199,MATCH($A18,'Annex 4 LDNO charges'!$A$10:$A$199,0))))</f>
        <v>82</v>
      </c>
      <c r="C18" s="205">
        <f>IFERROR(INDEX('Annex 1 LV, HV and UMS charges'!$C$12:$C$43,MATCH($A18,'Annex 1 LV, HV and UMS charges'!$A$12:$A$43,0)),INDEX('Annex 4 LDNO charges'!$C$10:$C$199,MATCH($A18,'Annex 4 LDNO charges'!$A$10:$A$199,0)))</f>
        <v>0</v>
      </c>
      <c r="D18" s="179"/>
      <c r="E18" s="220">
        <v>0</v>
      </c>
    </row>
    <row r="19" spans="1:5" ht="27.75" customHeight="1" x14ac:dyDescent="0.2">
      <c r="A19" s="167" t="s">
        <v>457</v>
      </c>
      <c r="B19" s="204">
        <f>IFERROR(INDEX('Annex 1 LV, HV and UMS charges'!$B$12:$B$43,MATCH($A19,'Annex 1 LV, HV and UMS charges'!$A$12:$A$43,0)),IF(INDEX('Annex 4 LDNO charges'!$B$10:$B$199,MATCH($A19,'Annex 4 LDNO charges'!$A$10:$A$199,0))=0,"",INDEX('Annex 4 LDNO charges'!$B$10:$B$199,MATCH($A19,'Annex 4 LDNO charges'!$A$10:$A$199,0))))</f>
        <v>83</v>
      </c>
      <c r="C19" s="205">
        <f>IFERROR(INDEX('Annex 1 LV, HV and UMS charges'!$C$12:$C$43,MATCH($A19,'Annex 1 LV, HV and UMS charges'!$A$12:$A$43,0)),INDEX('Annex 4 LDNO charges'!$C$10:$C$199,MATCH($A19,'Annex 4 LDNO charges'!$A$10:$A$199,0)))</f>
        <v>0</v>
      </c>
      <c r="D19" s="179"/>
      <c r="E19" s="220">
        <v>0</v>
      </c>
    </row>
    <row r="20" spans="1:5" ht="27.75" customHeight="1" x14ac:dyDescent="0.2">
      <c r="A20" s="167" t="s">
        <v>458</v>
      </c>
      <c r="B20" s="204">
        <f>IFERROR(INDEX('Annex 1 LV, HV and UMS charges'!$B$12:$B$43,MATCH($A20,'Annex 1 LV, HV and UMS charges'!$A$12:$A$43,0)),IF(INDEX('Annex 4 LDNO charges'!$B$10:$B$199,MATCH($A20,'Annex 4 LDNO charges'!$A$10:$A$199,0))=0,"",INDEX('Annex 4 LDNO charges'!$B$10:$B$199,MATCH($A20,'Annex 4 LDNO charges'!$A$10:$A$199,0))))</f>
        <v>84</v>
      </c>
      <c r="C20" s="205">
        <f>IFERROR(INDEX('Annex 1 LV, HV and UMS charges'!$C$12:$C$43,MATCH($A20,'Annex 1 LV, HV and UMS charges'!$A$12:$A$43,0)),INDEX('Annex 4 LDNO charges'!$C$10:$C$199,MATCH($A20,'Annex 4 LDNO charges'!$A$10:$A$199,0)))</f>
        <v>0</v>
      </c>
      <c r="D20" s="179"/>
      <c r="E20" s="220">
        <v>0</v>
      </c>
    </row>
    <row r="21" spans="1:5" ht="27.75" customHeight="1" x14ac:dyDescent="0.2">
      <c r="A21" s="167" t="s">
        <v>459</v>
      </c>
      <c r="B21" s="204">
        <f>IFERROR(INDEX('Annex 1 LV, HV and UMS charges'!$B$12:$B$43,MATCH($A21,'Annex 1 LV, HV and UMS charges'!$A$12:$A$43,0)),IF(INDEX('Annex 4 LDNO charges'!$B$10:$B$199,MATCH($A21,'Annex 4 LDNO charges'!$A$10:$A$199,0))=0,"",INDEX('Annex 4 LDNO charges'!$B$10:$B$199,MATCH($A21,'Annex 4 LDNO charges'!$A$10:$A$199,0))))</f>
        <v>90</v>
      </c>
      <c r="C21" s="205">
        <f>IFERROR(INDEX('Annex 1 LV, HV and UMS charges'!$C$12:$C$43,MATCH($A21,'Annex 1 LV, HV and UMS charges'!$A$12:$A$43,0)),INDEX('Annex 4 LDNO charges'!$C$10:$C$199,MATCH($A21,'Annex 4 LDNO charges'!$A$10:$A$199,0)))</f>
        <v>0</v>
      </c>
      <c r="D21" s="179"/>
      <c r="E21" s="220">
        <v>0</v>
      </c>
    </row>
    <row r="22" spans="1:5" ht="27.75" customHeight="1" x14ac:dyDescent="0.2">
      <c r="A22" s="167" t="s">
        <v>460</v>
      </c>
      <c r="B22" s="204">
        <f>IFERROR(INDEX('Annex 1 LV, HV and UMS charges'!$B$12:$B$43,MATCH($A22,'Annex 1 LV, HV and UMS charges'!$A$12:$A$43,0)),IF(INDEX('Annex 4 LDNO charges'!$B$10:$B$199,MATCH($A22,'Annex 4 LDNO charges'!$A$10:$A$199,0))=0,"",INDEX('Annex 4 LDNO charges'!$B$10:$B$199,MATCH($A22,'Annex 4 LDNO charges'!$A$10:$A$199,0))))</f>
        <v>91</v>
      </c>
      <c r="C22" s="205">
        <f>IFERROR(INDEX('Annex 1 LV, HV and UMS charges'!$C$12:$C$43,MATCH($A22,'Annex 1 LV, HV and UMS charges'!$A$12:$A$43,0)),INDEX('Annex 4 LDNO charges'!$C$10:$C$199,MATCH($A22,'Annex 4 LDNO charges'!$A$10:$A$199,0)))</f>
        <v>0</v>
      </c>
      <c r="D22" s="179"/>
      <c r="E22" s="220">
        <v>0</v>
      </c>
    </row>
    <row r="23" spans="1:5" ht="27.75" customHeight="1" x14ac:dyDescent="0.2">
      <c r="A23" s="163" t="s">
        <v>461</v>
      </c>
      <c r="B23" s="204">
        <f>IFERROR(INDEX('Annex 1 LV, HV and UMS charges'!$B$12:$B$43,MATCH($A23,'Annex 1 LV, HV and UMS charges'!$A$12:$A$43,0)),IF(INDEX('Annex 4 LDNO charges'!$B$10:$B$199,MATCH($A23,'Annex 4 LDNO charges'!$A$10:$A$199,0))=0,"",INDEX('Annex 4 LDNO charges'!$B$10:$B$199,MATCH($A23,'Annex 4 LDNO charges'!$A$10:$A$199,0))))</f>
        <v>92</v>
      </c>
      <c r="C23" s="205">
        <f>IFERROR(INDEX('Annex 1 LV, HV and UMS charges'!$C$12:$C$43,MATCH($A23,'Annex 1 LV, HV and UMS charges'!$A$12:$A$43,0)),INDEX('Annex 4 LDNO charges'!$C$10:$C$199,MATCH($A23,'Annex 4 LDNO charges'!$A$10:$A$199,0)))</f>
        <v>0</v>
      </c>
      <c r="D23" s="179"/>
      <c r="E23" s="220">
        <v>0</v>
      </c>
    </row>
    <row r="24" spans="1:5" ht="27.75" customHeight="1" x14ac:dyDescent="0.2">
      <c r="A24" s="163" t="s">
        <v>462</v>
      </c>
      <c r="B24" s="204">
        <f>IFERROR(INDEX('Annex 1 LV, HV and UMS charges'!$B$12:$B$43,MATCH($A24,'Annex 1 LV, HV and UMS charges'!$A$12:$A$43,0)),IF(INDEX('Annex 4 LDNO charges'!$B$10:$B$199,MATCH($A24,'Annex 4 LDNO charges'!$A$10:$A$199,0))=0,"",INDEX('Annex 4 LDNO charges'!$B$10:$B$199,MATCH($A24,'Annex 4 LDNO charges'!$A$10:$A$199,0))))</f>
        <v>93</v>
      </c>
      <c r="C24" s="205">
        <f>IFERROR(INDEX('Annex 1 LV, HV and UMS charges'!$C$12:$C$43,MATCH($A24,'Annex 1 LV, HV and UMS charges'!$A$12:$A$43,0)),INDEX('Annex 4 LDNO charges'!$C$10:$C$199,MATCH($A24,'Annex 4 LDNO charges'!$A$10:$A$199,0)))</f>
        <v>0</v>
      </c>
      <c r="D24" s="179"/>
      <c r="E24" s="220">
        <v>0</v>
      </c>
    </row>
    <row r="25" spans="1:5" ht="27.75" customHeight="1" x14ac:dyDescent="0.2">
      <c r="A25" s="163" t="s">
        <v>463</v>
      </c>
      <c r="B25" s="204">
        <f>IFERROR(INDEX('Annex 1 LV, HV and UMS charges'!$B$12:$B$43,MATCH($A25,'Annex 1 LV, HV and UMS charges'!$A$12:$A$43,0)),IF(INDEX('Annex 4 LDNO charges'!$B$10:$B$199,MATCH($A25,'Annex 4 LDNO charges'!$A$10:$A$199,0))=0,"",INDEX('Annex 4 LDNO charges'!$B$10:$B$199,MATCH($A25,'Annex 4 LDNO charges'!$A$10:$A$199,0))))</f>
        <v>94</v>
      </c>
      <c r="C25" s="205">
        <f>IFERROR(INDEX('Annex 1 LV, HV and UMS charges'!$C$12:$C$43,MATCH($A25,'Annex 1 LV, HV and UMS charges'!$A$12:$A$43,0)),INDEX('Annex 4 LDNO charges'!$C$10:$C$199,MATCH($A25,'Annex 4 LDNO charges'!$A$10:$A$199,0)))</f>
        <v>0</v>
      </c>
      <c r="D25" s="179"/>
      <c r="E25" s="220">
        <v>0</v>
      </c>
    </row>
    <row r="26" spans="1:5" ht="27.75" customHeight="1" x14ac:dyDescent="0.2">
      <c r="A26" s="163" t="s">
        <v>583</v>
      </c>
      <c r="B26" s="204" t="str">
        <f>IFERROR(INDEX('Annex 1 LV, HV and UMS charges'!$B$12:$B$43,MATCH($A26,'Annex 1 LV, HV and UMS charges'!$A$12:$A$43,0)),IF(INDEX('Annex 4 LDNO charges'!$B$10:$B$199,MATCH($A26,'Annex 4 LDNO charges'!$A$10:$A$199,0))=0,"",INDEX('Annex 4 LDNO charges'!$B$10:$B$199,MATCH($A26,'Annex 4 LDNO charges'!$A$10:$A$199,0))))</f>
        <v>A00</v>
      </c>
      <c r="C26" s="205" t="str">
        <f>IFERROR(INDEX('Annex 1 LV, HV and UMS charges'!$C$12:$C$43,MATCH($A26,'Annex 1 LV, HV and UMS charges'!$A$12:$A$43,0)),INDEX('Annex 4 LDNO charges'!$C$10:$C$199,MATCH($A26,'Annex 4 LDNO charges'!$A$10:$A$199,0)))</f>
        <v>0, 1, 2</v>
      </c>
      <c r="D26" s="220">
        <v>0</v>
      </c>
      <c r="E26" s="220">
        <v>0</v>
      </c>
    </row>
    <row r="27" spans="1:5" ht="27.75" customHeight="1" x14ac:dyDescent="0.2">
      <c r="A27" s="163" t="s">
        <v>584</v>
      </c>
      <c r="B27" s="204" t="str">
        <f>IFERROR(INDEX('Annex 1 LV, HV and UMS charges'!$B$12:$B$43,MATCH($A27,'Annex 1 LV, HV and UMS charges'!$A$12:$A$43,0)),IF(INDEX('Annex 4 LDNO charges'!$B$10:$B$199,MATCH($A27,'Annex 4 LDNO charges'!$A$10:$A$199,0))=0,"",INDEX('Annex 4 LDNO charges'!$B$10:$B$199,MATCH($A27,'Annex 4 LDNO charges'!$A$10:$A$199,0))))</f>
        <v>C00</v>
      </c>
      <c r="C27" s="205" t="str">
        <f>IFERROR(INDEX('Annex 1 LV, HV and UMS charges'!$C$12:$C$43,MATCH($A27,'Annex 1 LV, HV and UMS charges'!$A$12:$A$43,0)),INDEX('Annex 4 LDNO charges'!$C$10:$C$199,MATCH($A27,'Annex 4 LDNO charges'!$A$10:$A$199,0)))</f>
        <v>0, 3, 4, 5-8</v>
      </c>
      <c r="D27" s="179"/>
      <c r="E27" s="220">
        <v>0</v>
      </c>
    </row>
    <row r="28" spans="1:5" ht="27.75" customHeight="1" x14ac:dyDescent="0.2">
      <c r="A28" s="163" t="s">
        <v>585</v>
      </c>
      <c r="B28" s="204" t="str">
        <f>IFERROR(INDEX('Annex 1 LV, HV and UMS charges'!$B$12:$B$43,MATCH($A28,'Annex 1 LV, HV and UMS charges'!$A$12:$A$43,0)),IF(INDEX('Annex 4 LDNO charges'!$B$10:$B$199,MATCH($A28,'Annex 4 LDNO charges'!$A$10:$A$199,0))=0,"",INDEX('Annex 4 LDNO charges'!$B$10:$B$199,MATCH($A28,'Annex 4 LDNO charges'!$A$10:$A$199,0))))</f>
        <v>C01</v>
      </c>
      <c r="C28" s="205" t="str">
        <f>IFERROR(INDEX('Annex 1 LV, HV and UMS charges'!$C$12:$C$43,MATCH($A28,'Annex 1 LV, HV and UMS charges'!$A$12:$A$43,0)),INDEX('Annex 4 LDNO charges'!$C$10:$C$199,MATCH($A28,'Annex 4 LDNO charges'!$A$10:$A$199,0)))</f>
        <v>0, 3, 4, 5-8</v>
      </c>
      <c r="D28" s="179"/>
      <c r="E28" s="220">
        <v>0</v>
      </c>
    </row>
    <row r="29" spans="1:5" ht="27.75" customHeight="1" x14ac:dyDescent="0.2">
      <c r="A29" s="163" t="s">
        <v>586</v>
      </c>
      <c r="B29" s="204" t="str">
        <f>IFERROR(INDEX('Annex 1 LV, HV and UMS charges'!$B$12:$B$43,MATCH($A29,'Annex 1 LV, HV and UMS charges'!$A$12:$A$43,0)),IF(INDEX('Annex 4 LDNO charges'!$B$10:$B$199,MATCH($A29,'Annex 4 LDNO charges'!$A$10:$A$199,0))=0,"",INDEX('Annex 4 LDNO charges'!$B$10:$B$199,MATCH($A29,'Annex 4 LDNO charges'!$A$10:$A$199,0))))</f>
        <v>C02</v>
      </c>
      <c r="C29" s="205" t="str">
        <f>IFERROR(INDEX('Annex 1 LV, HV and UMS charges'!$C$12:$C$43,MATCH($A29,'Annex 1 LV, HV and UMS charges'!$A$12:$A$43,0)),INDEX('Annex 4 LDNO charges'!$C$10:$C$199,MATCH($A29,'Annex 4 LDNO charges'!$A$10:$A$199,0)))</f>
        <v>0, 3, 4, 5-8</v>
      </c>
      <c r="D29" s="179"/>
      <c r="E29" s="220">
        <v>0</v>
      </c>
    </row>
    <row r="30" spans="1:5" ht="27.75" customHeight="1" x14ac:dyDescent="0.2">
      <c r="A30" s="163" t="s">
        <v>587</v>
      </c>
      <c r="B30" s="204" t="str">
        <f>IFERROR(INDEX('Annex 1 LV, HV and UMS charges'!$B$12:$B$43,MATCH($A30,'Annex 1 LV, HV and UMS charges'!$A$12:$A$43,0)),IF(INDEX('Annex 4 LDNO charges'!$B$10:$B$199,MATCH($A30,'Annex 4 LDNO charges'!$A$10:$A$199,0))=0,"",INDEX('Annex 4 LDNO charges'!$B$10:$B$199,MATCH($A30,'Annex 4 LDNO charges'!$A$10:$A$199,0))))</f>
        <v>C03</v>
      </c>
      <c r="C30" s="205" t="str">
        <f>IFERROR(INDEX('Annex 1 LV, HV and UMS charges'!$C$12:$C$43,MATCH($A30,'Annex 1 LV, HV and UMS charges'!$A$12:$A$43,0)),INDEX('Annex 4 LDNO charges'!$C$10:$C$199,MATCH($A30,'Annex 4 LDNO charges'!$A$10:$A$199,0)))</f>
        <v>0, 3, 4, 5-8</v>
      </c>
      <c r="D30" s="179"/>
      <c r="E30" s="220">
        <v>0</v>
      </c>
    </row>
    <row r="31" spans="1:5" ht="27.75" customHeight="1" x14ac:dyDescent="0.2">
      <c r="A31" s="163" t="s">
        <v>588</v>
      </c>
      <c r="B31" s="204" t="str">
        <f>IFERROR(INDEX('Annex 1 LV, HV and UMS charges'!$B$12:$B$43,MATCH($A31,'Annex 1 LV, HV and UMS charges'!$A$12:$A$43,0)),IF(INDEX('Annex 4 LDNO charges'!$B$10:$B$199,MATCH($A31,'Annex 4 LDNO charges'!$A$10:$A$199,0))=0,"",INDEX('Annex 4 LDNO charges'!$B$10:$B$199,MATCH($A31,'Annex 4 LDNO charges'!$A$10:$A$199,0))))</f>
        <v>C04</v>
      </c>
      <c r="C31" s="205" t="str">
        <f>IFERROR(INDEX('Annex 1 LV, HV and UMS charges'!$C$12:$C$43,MATCH($A31,'Annex 1 LV, HV and UMS charges'!$A$12:$A$43,0)),INDEX('Annex 4 LDNO charges'!$C$10:$C$199,MATCH($A31,'Annex 4 LDNO charges'!$A$10:$A$199,0)))</f>
        <v>0, 3, 4, 5-8</v>
      </c>
      <c r="D31" s="179"/>
      <c r="E31" s="220">
        <v>0</v>
      </c>
    </row>
    <row r="32" spans="1:5" ht="27.75" customHeight="1" x14ac:dyDescent="0.2">
      <c r="A32" s="163" t="s">
        <v>464</v>
      </c>
      <c r="B32" s="204" t="str">
        <f>IFERROR(INDEX('Annex 1 LV, HV and UMS charges'!$B$12:$B$43,MATCH($A32,'Annex 1 LV, HV and UMS charges'!$A$12:$A$43,0)),IF(INDEX('Annex 4 LDNO charges'!$B$10:$B$199,MATCH($A32,'Annex 4 LDNO charges'!$A$10:$A$199,0))=0,"",INDEX('Annex 4 LDNO charges'!$B$10:$B$199,MATCH($A32,'Annex 4 LDNO charges'!$A$10:$A$199,0))))</f>
        <v>E00</v>
      </c>
      <c r="C32" s="205">
        <f>IFERROR(INDEX('Annex 1 LV, HV and UMS charges'!$C$12:$C$43,MATCH($A32,'Annex 1 LV, HV and UMS charges'!$A$12:$A$43,0)),INDEX('Annex 4 LDNO charges'!$C$10:$C$199,MATCH($A32,'Annex 4 LDNO charges'!$A$10:$A$199,0)))</f>
        <v>0</v>
      </c>
      <c r="D32" s="179"/>
      <c r="E32" s="220">
        <v>0</v>
      </c>
    </row>
    <row r="33" spans="1:5" ht="27.75" customHeight="1" x14ac:dyDescent="0.2">
      <c r="A33" s="163" t="s">
        <v>465</v>
      </c>
      <c r="B33" s="204" t="str">
        <f>IFERROR(INDEX('Annex 1 LV, HV and UMS charges'!$B$12:$B$43,MATCH($A33,'Annex 1 LV, HV and UMS charges'!$A$12:$A$43,0)),IF(INDEX('Annex 4 LDNO charges'!$B$10:$B$199,MATCH($A33,'Annex 4 LDNO charges'!$A$10:$A$199,0))=0,"",INDEX('Annex 4 LDNO charges'!$B$10:$B$199,MATCH($A33,'Annex 4 LDNO charges'!$A$10:$A$199,0))))</f>
        <v>E01</v>
      </c>
      <c r="C33" s="205">
        <f>IFERROR(INDEX('Annex 1 LV, HV and UMS charges'!$C$12:$C$43,MATCH($A33,'Annex 1 LV, HV and UMS charges'!$A$12:$A$43,0)),INDEX('Annex 4 LDNO charges'!$C$10:$C$199,MATCH($A33,'Annex 4 LDNO charges'!$A$10:$A$199,0)))</f>
        <v>0</v>
      </c>
      <c r="D33" s="179"/>
      <c r="E33" s="220">
        <v>0</v>
      </c>
    </row>
    <row r="34" spans="1:5" ht="27.75" customHeight="1" x14ac:dyDescent="0.2">
      <c r="A34" s="163" t="s">
        <v>466</v>
      </c>
      <c r="B34" s="204" t="str">
        <f>IFERROR(INDEX('Annex 1 LV, HV and UMS charges'!$B$12:$B$43,MATCH($A34,'Annex 1 LV, HV and UMS charges'!$A$12:$A$43,0)),IF(INDEX('Annex 4 LDNO charges'!$B$10:$B$199,MATCH($A34,'Annex 4 LDNO charges'!$A$10:$A$199,0))=0,"",INDEX('Annex 4 LDNO charges'!$B$10:$B$199,MATCH($A34,'Annex 4 LDNO charges'!$A$10:$A$199,0))))</f>
        <v>E02</v>
      </c>
      <c r="C34" s="205">
        <f>IFERROR(INDEX('Annex 1 LV, HV and UMS charges'!$C$12:$C$43,MATCH($A34,'Annex 1 LV, HV and UMS charges'!$A$12:$A$43,0)),INDEX('Annex 4 LDNO charges'!$C$10:$C$199,MATCH($A34,'Annex 4 LDNO charges'!$A$10:$A$199,0)))</f>
        <v>0</v>
      </c>
      <c r="D34" s="179"/>
      <c r="E34" s="220">
        <v>0</v>
      </c>
    </row>
    <row r="35" spans="1:5" ht="27.75" customHeight="1" x14ac:dyDescent="0.2">
      <c r="A35" s="163" t="s">
        <v>467</v>
      </c>
      <c r="B35" s="204" t="str">
        <f>IFERROR(INDEX('Annex 1 LV, HV and UMS charges'!$B$12:$B$43,MATCH($A35,'Annex 1 LV, HV and UMS charges'!$A$12:$A$43,0)),IF(INDEX('Annex 4 LDNO charges'!$B$10:$B$199,MATCH($A35,'Annex 4 LDNO charges'!$A$10:$A$199,0))=0,"",INDEX('Annex 4 LDNO charges'!$B$10:$B$199,MATCH($A35,'Annex 4 LDNO charges'!$A$10:$A$199,0))))</f>
        <v>E03</v>
      </c>
      <c r="C35" s="205">
        <f>IFERROR(INDEX('Annex 1 LV, HV and UMS charges'!$C$12:$C$43,MATCH($A35,'Annex 1 LV, HV and UMS charges'!$A$12:$A$43,0)),INDEX('Annex 4 LDNO charges'!$C$10:$C$199,MATCH($A35,'Annex 4 LDNO charges'!$A$10:$A$199,0)))</f>
        <v>0</v>
      </c>
      <c r="D35" s="179"/>
      <c r="E35" s="220">
        <v>0</v>
      </c>
    </row>
    <row r="36" spans="1:5" ht="27.75" customHeight="1" x14ac:dyDescent="0.2">
      <c r="A36" s="163" t="s">
        <v>468</v>
      </c>
      <c r="B36" s="204" t="str">
        <f>IFERROR(INDEX('Annex 1 LV, HV and UMS charges'!$B$12:$B$43,MATCH($A36,'Annex 1 LV, HV and UMS charges'!$A$12:$A$43,0)),IF(INDEX('Annex 4 LDNO charges'!$B$10:$B$199,MATCH($A36,'Annex 4 LDNO charges'!$A$10:$A$199,0))=0,"",INDEX('Annex 4 LDNO charges'!$B$10:$B$199,MATCH($A36,'Annex 4 LDNO charges'!$A$10:$A$199,0))))</f>
        <v>E04</v>
      </c>
      <c r="C36" s="205">
        <f>IFERROR(INDEX('Annex 1 LV, HV and UMS charges'!$C$12:$C$43,MATCH($A36,'Annex 1 LV, HV and UMS charges'!$A$12:$A$43,0)),INDEX('Annex 4 LDNO charges'!$C$10:$C$199,MATCH($A36,'Annex 4 LDNO charges'!$A$10:$A$199,0)))</f>
        <v>0</v>
      </c>
      <c r="D36" s="179"/>
      <c r="E36" s="220">
        <v>0</v>
      </c>
    </row>
    <row r="37" spans="1:5" ht="27.75" customHeight="1" x14ac:dyDescent="0.2">
      <c r="A37" s="167" t="s">
        <v>589</v>
      </c>
      <c r="B37" s="204" t="str">
        <f>IFERROR(INDEX('Annex 1 LV, HV and UMS charges'!$B$12:$B$43,MATCH($A37,'Annex 1 LV, HV and UMS charges'!$A$12:$A$43,0)),IF(INDEX('Annex 4 LDNO charges'!$B$10:$B$199,MATCH($A37,'Annex 4 LDNO charges'!$A$10:$A$199,0))=0,"",INDEX('Annex 4 LDNO charges'!$B$10:$B$199,MATCH($A37,'Annex 4 LDNO charges'!$A$10:$A$199,0))))</f>
        <v>A10</v>
      </c>
      <c r="C37" s="205" t="str">
        <f>IFERROR(INDEX('Annex 1 LV, HV and UMS charges'!$C$12:$C$43,MATCH($A37,'Annex 1 LV, HV and UMS charges'!$A$12:$A$43,0)),INDEX('Annex 4 LDNO charges'!$C$10:$C$199,MATCH($A37,'Annex 4 LDNO charges'!$A$10:$A$199,0)))</f>
        <v>0, 1, 2</v>
      </c>
      <c r="D37" s="220">
        <v>0</v>
      </c>
      <c r="E37" s="220">
        <v>0</v>
      </c>
    </row>
    <row r="38" spans="1:5" ht="27.75" customHeight="1" x14ac:dyDescent="0.2">
      <c r="A38" s="163" t="s">
        <v>590</v>
      </c>
      <c r="B38" s="204" t="str">
        <f>IFERROR(INDEX('Annex 1 LV, HV and UMS charges'!$B$12:$B$43,MATCH($A38,'Annex 1 LV, HV and UMS charges'!$A$12:$A$43,0)),IF(INDEX('Annex 4 LDNO charges'!$B$10:$B$199,MATCH($A38,'Annex 4 LDNO charges'!$A$10:$A$199,0))=0,"",INDEX('Annex 4 LDNO charges'!$B$10:$B$199,MATCH($A38,'Annex 4 LDNO charges'!$A$10:$A$199,0))))</f>
        <v>C10</v>
      </c>
      <c r="C38" s="205" t="str">
        <f>IFERROR(INDEX('Annex 1 LV, HV and UMS charges'!$C$12:$C$43,MATCH($A38,'Annex 1 LV, HV and UMS charges'!$A$12:$A$43,0)),INDEX('Annex 4 LDNO charges'!$C$10:$C$199,MATCH($A38,'Annex 4 LDNO charges'!$A$10:$A$199,0)))</f>
        <v>0, 3, 4, 5-8</v>
      </c>
      <c r="D38" s="179"/>
      <c r="E38" s="220">
        <v>0</v>
      </c>
    </row>
    <row r="39" spans="1:5" ht="27.75" customHeight="1" x14ac:dyDescent="0.2">
      <c r="A39" s="163" t="s">
        <v>591</v>
      </c>
      <c r="B39" s="204" t="str">
        <f>IFERROR(INDEX('Annex 1 LV, HV and UMS charges'!$B$12:$B$43,MATCH($A39,'Annex 1 LV, HV and UMS charges'!$A$12:$A$43,0)),IF(INDEX('Annex 4 LDNO charges'!$B$10:$B$199,MATCH($A39,'Annex 4 LDNO charges'!$A$10:$A$199,0))=0,"",INDEX('Annex 4 LDNO charges'!$B$10:$B$199,MATCH($A39,'Annex 4 LDNO charges'!$A$10:$A$199,0))))</f>
        <v>C11</v>
      </c>
      <c r="C39" s="205" t="str">
        <f>IFERROR(INDEX('Annex 1 LV, HV and UMS charges'!$C$12:$C$43,MATCH($A39,'Annex 1 LV, HV and UMS charges'!$A$12:$A$43,0)),INDEX('Annex 4 LDNO charges'!$C$10:$C$199,MATCH($A39,'Annex 4 LDNO charges'!$A$10:$A$199,0)))</f>
        <v>0, 3, 4, 5-8</v>
      </c>
      <c r="D39" s="179"/>
      <c r="E39" s="220">
        <v>0</v>
      </c>
    </row>
    <row r="40" spans="1:5" ht="27.75" customHeight="1" x14ac:dyDescent="0.2">
      <c r="A40" s="163" t="s">
        <v>592</v>
      </c>
      <c r="B40" s="204" t="str">
        <f>IFERROR(INDEX('Annex 1 LV, HV and UMS charges'!$B$12:$B$43,MATCH($A40,'Annex 1 LV, HV and UMS charges'!$A$12:$A$43,0)),IF(INDEX('Annex 4 LDNO charges'!$B$10:$B$199,MATCH($A40,'Annex 4 LDNO charges'!$A$10:$A$199,0))=0,"",INDEX('Annex 4 LDNO charges'!$B$10:$B$199,MATCH($A40,'Annex 4 LDNO charges'!$A$10:$A$199,0))))</f>
        <v>C12</v>
      </c>
      <c r="C40" s="205" t="str">
        <f>IFERROR(INDEX('Annex 1 LV, HV and UMS charges'!$C$12:$C$43,MATCH($A40,'Annex 1 LV, HV and UMS charges'!$A$12:$A$43,0)),INDEX('Annex 4 LDNO charges'!$C$10:$C$199,MATCH($A40,'Annex 4 LDNO charges'!$A$10:$A$199,0)))</f>
        <v>0, 3, 4, 5-8</v>
      </c>
      <c r="D40" s="179"/>
      <c r="E40" s="220">
        <v>0</v>
      </c>
    </row>
    <row r="41" spans="1:5" ht="27.75" customHeight="1" x14ac:dyDescent="0.2">
      <c r="A41" s="163" t="s">
        <v>593</v>
      </c>
      <c r="B41" s="204" t="str">
        <f>IFERROR(INDEX('Annex 1 LV, HV and UMS charges'!$B$12:$B$43,MATCH($A41,'Annex 1 LV, HV and UMS charges'!$A$12:$A$43,0)),IF(INDEX('Annex 4 LDNO charges'!$B$10:$B$199,MATCH($A41,'Annex 4 LDNO charges'!$A$10:$A$199,0))=0,"",INDEX('Annex 4 LDNO charges'!$B$10:$B$199,MATCH($A41,'Annex 4 LDNO charges'!$A$10:$A$199,0))))</f>
        <v>C13</v>
      </c>
      <c r="C41" s="205" t="str">
        <f>IFERROR(INDEX('Annex 1 LV, HV and UMS charges'!$C$12:$C$43,MATCH($A41,'Annex 1 LV, HV and UMS charges'!$A$12:$A$43,0)),INDEX('Annex 4 LDNO charges'!$C$10:$C$199,MATCH($A41,'Annex 4 LDNO charges'!$A$10:$A$199,0)))</f>
        <v>0, 3, 4, 5-8</v>
      </c>
      <c r="D41" s="179"/>
      <c r="E41" s="220">
        <v>0</v>
      </c>
    </row>
    <row r="42" spans="1:5" ht="27.75" customHeight="1" x14ac:dyDescent="0.2">
      <c r="A42" s="163" t="s">
        <v>594</v>
      </c>
      <c r="B42" s="204" t="str">
        <f>IFERROR(INDEX('Annex 1 LV, HV and UMS charges'!$B$12:$B$43,MATCH($A42,'Annex 1 LV, HV and UMS charges'!$A$12:$A$43,0)),IF(INDEX('Annex 4 LDNO charges'!$B$10:$B$199,MATCH($A42,'Annex 4 LDNO charges'!$A$10:$A$199,0))=0,"",INDEX('Annex 4 LDNO charges'!$B$10:$B$199,MATCH($A42,'Annex 4 LDNO charges'!$A$10:$A$199,0))))</f>
        <v>C14</v>
      </c>
      <c r="C42" s="205" t="str">
        <f>IFERROR(INDEX('Annex 1 LV, HV and UMS charges'!$C$12:$C$43,MATCH($A42,'Annex 1 LV, HV and UMS charges'!$A$12:$A$43,0)),INDEX('Annex 4 LDNO charges'!$C$10:$C$199,MATCH($A42,'Annex 4 LDNO charges'!$A$10:$A$199,0)))</f>
        <v>0, 3, 4, 5-8</v>
      </c>
      <c r="D42" s="179"/>
      <c r="E42" s="220">
        <v>0</v>
      </c>
    </row>
    <row r="43" spans="1:5" ht="27.75" customHeight="1" x14ac:dyDescent="0.2">
      <c r="A43" s="163" t="s">
        <v>470</v>
      </c>
      <c r="B43" s="204" t="str">
        <f>IFERROR(INDEX('Annex 1 LV, HV and UMS charges'!$B$12:$B$43,MATCH($A43,'Annex 1 LV, HV and UMS charges'!$A$12:$A$43,0)),IF(INDEX('Annex 4 LDNO charges'!$B$10:$B$199,MATCH($A43,'Annex 4 LDNO charges'!$A$10:$A$199,0))=0,"",INDEX('Annex 4 LDNO charges'!$B$10:$B$199,MATCH($A43,'Annex 4 LDNO charges'!$A$10:$A$199,0))))</f>
        <v>E10</v>
      </c>
      <c r="C43" s="205">
        <f>IFERROR(INDEX('Annex 1 LV, HV and UMS charges'!$C$12:$C$43,MATCH($A43,'Annex 1 LV, HV and UMS charges'!$A$12:$A$43,0)),INDEX('Annex 4 LDNO charges'!$C$10:$C$199,MATCH($A43,'Annex 4 LDNO charges'!$A$10:$A$199,0)))</f>
        <v>0</v>
      </c>
      <c r="D43" s="179"/>
      <c r="E43" s="220">
        <v>0</v>
      </c>
    </row>
    <row r="44" spans="1:5" ht="27.75" customHeight="1" x14ac:dyDescent="0.2">
      <c r="A44" s="163" t="s">
        <v>471</v>
      </c>
      <c r="B44" s="204" t="str">
        <f>IFERROR(INDEX('Annex 1 LV, HV and UMS charges'!$B$12:$B$43,MATCH($A44,'Annex 1 LV, HV and UMS charges'!$A$12:$A$43,0)),IF(INDEX('Annex 4 LDNO charges'!$B$10:$B$199,MATCH($A44,'Annex 4 LDNO charges'!$A$10:$A$199,0))=0,"",INDEX('Annex 4 LDNO charges'!$B$10:$B$199,MATCH($A44,'Annex 4 LDNO charges'!$A$10:$A$199,0))))</f>
        <v>E11</v>
      </c>
      <c r="C44" s="205">
        <f>IFERROR(INDEX('Annex 1 LV, HV and UMS charges'!$C$12:$C$43,MATCH($A44,'Annex 1 LV, HV and UMS charges'!$A$12:$A$43,0)),INDEX('Annex 4 LDNO charges'!$C$10:$C$199,MATCH($A44,'Annex 4 LDNO charges'!$A$10:$A$199,0)))</f>
        <v>0</v>
      </c>
      <c r="D44" s="179"/>
      <c r="E44" s="220">
        <v>0</v>
      </c>
    </row>
    <row r="45" spans="1:5" ht="27.75" customHeight="1" x14ac:dyDescent="0.2">
      <c r="A45" s="163" t="s">
        <v>472</v>
      </c>
      <c r="B45" s="204" t="str">
        <f>IFERROR(INDEX('Annex 1 LV, HV and UMS charges'!$B$12:$B$43,MATCH($A45,'Annex 1 LV, HV and UMS charges'!$A$12:$A$43,0)),IF(INDEX('Annex 4 LDNO charges'!$B$10:$B$199,MATCH($A45,'Annex 4 LDNO charges'!$A$10:$A$199,0))=0,"",INDEX('Annex 4 LDNO charges'!$B$10:$B$199,MATCH($A45,'Annex 4 LDNO charges'!$A$10:$A$199,0))))</f>
        <v>E12</v>
      </c>
      <c r="C45" s="205">
        <f>IFERROR(INDEX('Annex 1 LV, HV and UMS charges'!$C$12:$C$43,MATCH($A45,'Annex 1 LV, HV and UMS charges'!$A$12:$A$43,0)),INDEX('Annex 4 LDNO charges'!$C$10:$C$199,MATCH($A45,'Annex 4 LDNO charges'!$A$10:$A$199,0)))</f>
        <v>0</v>
      </c>
      <c r="D45" s="179"/>
      <c r="E45" s="220">
        <v>0</v>
      </c>
    </row>
    <row r="46" spans="1:5" ht="27.75" customHeight="1" x14ac:dyDescent="0.2">
      <c r="A46" s="163" t="s">
        <v>473</v>
      </c>
      <c r="B46" s="204" t="str">
        <f>IFERROR(INDEX('Annex 1 LV, HV and UMS charges'!$B$12:$B$43,MATCH($A46,'Annex 1 LV, HV and UMS charges'!$A$12:$A$43,0)),IF(INDEX('Annex 4 LDNO charges'!$B$10:$B$199,MATCH($A46,'Annex 4 LDNO charges'!$A$10:$A$199,0))=0,"",INDEX('Annex 4 LDNO charges'!$B$10:$B$199,MATCH($A46,'Annex 4 LDNO charges'!$A$10:$A$199,0))))</f>
        <v>E13</v>
      </c>
      <c r="C46" s="205">
        <f>IFERROR(INDEX('Annex 1 LV, HV and UMS charges'!$C$12:$C$43,MATCH($A46,'Annex 1 LV, HV and UMS charges'!$A$12:$A$43,0)),INDEX('Annex 4 LDNO charges'!$C$10:$C$199,MATCH($A46,'Annex 4 LDNO charges'!$A$10:$A$199,0)))</f>
        <v>0</v>
      </c>
      <c r="D46" s="179"/>
      <c r="E46" s="220">
        <v>0</v>
      </c>
    </row>
    <row r="47" spans="1:5" ht="27.75" customHeight="1" x14ac:dyDescent="0.2">
      <c r="A47" s="163" t="s">
        <v>474</v>
      </c>
      <c r="B47" s="204" t="str">
        <f>IFERROR(INDEX('Annex 1 LV, HV and UMS charges'!$B$12:$B$43,MATCH($A47,'Annex 1 LV, HV and UMS charges'!$A$12:$A$43,0)),IF(INDEX('Annex 4 LDNO charges'!$B$10:$B$199,MATCH($A47,'Annex 4 LDNO charges'!$A$10:$A$199,0))=0,"",INDEX('Annex 4 LDNO charges'!$B$10:$B$199,MATCH($A47,'Annex 4 LDNO charges'!$A$10:$A$199,0))))</f>
        <v>E14</v>
      </c>
      <c r="C47" s="205">
        <f>IFERROR(INDEX('Annex 1 LV, HV and UMS charges'!$C$12:$C$43,MATCH($A47,'Annex 1 LV, HV and UMS charges'!$A$12:$A$43,0)),INDEX('Annex 4 LDNO charges'!$C$10:$C$199,MATCH($A47,'Annex 4 LDNO charges'!$A$10:$A$199,0)))</f>
        <v>0</v>
      </c>
      <c r="D47" s="179"/>
      <c r="E47" s="220">
        <v>0</v>
      </c>
    </row>
    <row r="48" spans="1:5" ht="27.75" customHeight="1" x14ac:dyDescent="0.2">
      <c r="A48" s="163" t="s">
        <v>475</v>
      </c>
      <c r="B48" s="204" t="str">
        <f>IFERROR(INDEX('Annex 1 LV, HV and UMS charges'!$B$12:$B$43,MATCH($A48,'Annex 1 LV, HV and UMS charges'!$A$12:$A$43,0)),IF(INDEX('Annex 4 LDNO charges'!$B$10:$B$199,MATCH($A48,'Annex 4 LDNO charges'!$A$10:$A$199,0))=0,"",INDEX('Annex 4 LDNO charges'!$B$10:$B$199,MATCH($A48,'Annex 4 LDNO charges'!$A$10:$A$199,0))))</f>
        <v>J10</v>
      </c>
      <c r="C48" s="205">
        <f>IFERROR(INDEX('Annex 1 LV, HV and UMS charges'!$C$12:$C$43,MATCH($A48,'Annex 1 LV, HV and UMS charges'!$A$12:$A$43,0)),INDEX('Annex 4 LDNO charges'!$C$10:$C$199,MATCH($A48,'Annex 4 LDNO charges'!$A$10:$A$199,0)))</f>
        <v>0</v>
      </c>
      <c r="D48" s="179"/>
      <c r="E48" s="220">
        <v>0</v>
      </c>
    </row>
    <row r="49" spans="1:5" ht="27.75" customHeight="1" x14ac:dyDescent="0.2">
      <c r="A49" s="163" t="s">
        <v>476</v>
      </c>
      <c r="B49" s="204" t="str">
        <f>IFERROR(INDEX('Annex 1 LV, HV and UMS charges'!$B$12:$B$43,MATCH($A49,'Annex 1 LV, HV and UMS charges'!$A$12:$A$43,0)),IF(INDEX('Annex 4 LDNO charges'!$B$10:$B$199,MATCH($A49,'Annex 4 LDNO charges'!$A$10:$A$199,0))=0,"",INDEX('Annex 4 LDNO charges'!$B$10:$B$199,MATCH($A49,'Annex 4 LDNO charges'!$A$10:$A$199,0))))</f>
        <v>J11</v>
      </c>
      <c r="C49" s="205">
        <f>IFERROR(INDEX('Annex 1 LV, HV and UMS charges'!$C$12:$C$43,MATCH($A49,'Annex 1 LV, HV and UMS charges'!$A$12:$A$43,0)),INDEX('Annex 4 LDNO charges'!$C$10:$C$199,MATCH($A49,'Annex 4 LDNO charges'!$A$10:$A$199,0)))</f>
        <v>0</v>
      </c>
      <c r="D49" s="179"/>
      <c r="E49" s="220">
        <v>0</v>
      </c>
    </row>
    <row r="50" spans="1:5" ht="27.75" customHeight="1" x14ac:dyDescent="0.2">
      <c r="A50" s="163" t="s">
        <v>477</v>
      </c>
      <c r="B50" s="204" t="str">
        <f>IFERROR(INDEX('Annex 1 LV, HV and UMS charges'!$B$12:$B$43,MATCH($A50,'Annex 1 LV, HV and UMS charges'!$A$12:$A$43,0)),IF(INDEX('Annex 4 LDNO charges'!$B$10:$B$199,MATCH($A50,'Annex 4 LDNO charges'!$A$10:$A$199,0))=0,"",INDEX('Annex 4 LDNO charges'!$B$10:$B$199,MATCH($A50,'Annex 4 LDNO charges'!$A$10:$A$199,0))))</f>
        <v>J12</v>
      </c>
      <c r="C50" s="205">
        <f>IFERROR(INDEX('Annex 1 LV, HV and UMS charges'!$C$12:$C$43,MATCH($A50,'Annex 1 LV, HV and UMS charges'!$A$12:$A$43,0)),INDEX('Annex 4 LDNO charges'!$C$10:$C$199,MATCH($A50,'Annex 4 LDNO charges'!$A$10:$A$199,0)))</f>
        <v>0</v>
      </c>
      <c r="D50" s="179"/>
      <c r="E50" s="220">
        <v>0</v>
      </c>
    </row>
    <row r="51" spans="1:5" ht="27.75" customHeight="1" x14ac:dyDescent="0.2">
      <c r="A51" s="163" t="s">
        <v>478</v>
      </c>
      <c r="B51" s="204" t="str">
        <f>IFERROR(INDEX('Annex 1 LV, HV and UMS charges'!$B$12:$B$43,MATCH($A51,'Annex 1 LV, HV and UMS charges'!$A$12:$A$43,0)),IF(INDEX('Annex 4 LDNO charges'!$B$10:$B$199,MATCH($A51,'Annex 4 LDNO charges'!$A$10:$A$199,0))=0,"",INDEX('Annex 4 LDNO charges'!$B$10:$B$199,MATCH($A51,'Annex 4 LDNO charges'!$A$10:$A$199,0))))</f>
        <v>J13</v>
      </c>
      <c r="C51" s="205">
        <f>IFERROR(INDEX('Annex 1 LV, HV and UMS charges'!$C$12:$C$43,MATCH($A51,'Annex 1 LV, HV and UMS charges'!$A$12:$A$43,0)),INDEX('Annex 4 LDNO charges'!$C$10:$C$199,MATCH($A51,'Annex 4 LDNO charges'!$A$10:$A$199,0)))</f>
        <v>0</v>
      </c>
      <c r="D51" s="179"/>
      <c r="E51" s="220">
        <v>0</v>
      </c>
    </row>
    <row r="52" spans="1:5" ht="27.75" customHeight="1" x14ac:dyDescent="0.2">
      <c r="A52" s="163" t="s">
        <v>479</v>
      </c>
      <c r="B52" s="204" t="str">
        <f>IFERROR(INDEX('Annex 1 LV, HV and UMS charges'!$B$12:$B$43,MATCH($A52,'Annex 1 LV, HV and UMS charges'!$A$12:$A$43,0)),IF(INDEX('Annex 4 LDNO charges'!$B$10:$B$199,MATCH($A52,'Annex 4 LDNO charges'!$A$10:$A$199,0))=0,"",INDEX('Annex 4 LDNO charges'!$B$10:$B$199,MATCH($A52,'Annex 4 LDNO charges'!$A$10:$A$199,0))))</f>
        <v>J14</v>
      </c>
      <c r="C52" s="205">
        <f>IFERROR(INDEX('Annex 1 LV, HV and UMS charges'!$C$12:$C$43,MATCH($A52,'Annex 1 LV, HV and UMS charges'!$A$12:$A$43,0)),INDEX('Annex 4 LDNO charges'!$C$10:$C$199,MATCH($A52,'Annex 4 LDNO charges'!$A$10:$A$199,0)))</f>
        <v>0</v>
      </c>
      <c r="D52" s="179"/>
      <c r="E52" s="220">
        <v>0</v>
      </c>
    </row>
    <row r="53" spans="1:5" ht="27.75" customHeight="1" x14ac:dyDescent="0.2">
      <c r="A53" s="163" t="s">
        <v>480</v>
      </c>
      <c r="B53" s="204" t="str">
        <f>IFERROR(INDEX('Annex 1 LV, HV and UMS charges'!$B$12:$B$43,MATCH($A53,'Annex 1 LV, HV and UMS charges'!$A$12:$A$43,0)),IF(INDEX('Annex 4 LDNO charges'!$B$10:$B$199,MATCH($A53,'Annex 4 LDNO charges'!$A$10:$A$199,0))=0,"",INDEX('Annex 4 LDNO charges'!$B$10:$B$199,MATCH($A53,'Annex 4 LDNO charges'!$A$10:$A$199,0))))</f>
        <v>K10</v>
      </c>
      <c r="C53" s="205">
        <f>IFERROR(INDEX('Annex 1 LV, HV and UMS charges'!$C$12:$C$43,MATCH($A53,'Annex 1 LV, HV and UMS charges'!$A$12:$A$43,0)),INDEX('Annex 4 LDNO charges'!$C$10:$C$199,MATCH($A53,'Annex 4 LDNO charges'!$A$10:$A$199,0)))</f>
        <v>0</v>
      </c>
      <c r="D53" s="179"/>
      <c r="E53" s="220">
        <v>0</v>
      </c>
    </row>
    <row r="54" spans="1:5" ht="27.75" customHeight="1" x14ac:dyDescent="0.2">
      <c r="A54" s="163" t="s">
        <v>481</v>
      </c>
      <c r="B54" s="204" t="str">
        <f>IFERROR(INDEX('Annex 1 LV, HV and UMS charges'!$B$12:$B$43,MATCH($A54,'Annex 1 LV, HV and UMS charges'!$A$12:$A$43,0)),IF(INDEX('Annex 4 LDNO charges'!$B$10:$B$199,MATCH($A54,'Annex 4 LDNO charges'!$A$10:$A$199,0))=0,"",INDEX('Annex 4 LDNO charges'!$B$10:$B$199,MATCH($A54,'Annex 4 LDNO charges'!$A$10:$A$199,0))))</f>
        <v>K11</v>
      </c>
      <c r="C54" s="205">
        <f>IFERROR(INDEX('Annex 1 LV, HV and UMS charges'!$C$12:$C$43,MATCH($A54,'Annex 1 LV, HV and UMS charges'!$A$12:$A$43,0)),INDEX('Annex 4 LDNO charges'!$C$10:$C$199,MATCH($A54,'Annex 4 LDNO charges'!$A$10:$A$199,0)))</f>
        <v>0</v>
      </c>
      <c r="D54" s="179"/>
      <c r="E54" s="220">
        <v>0</v>
      </c>
    </row>
    <row r="55" spans="1:5" ht="27.75" customHeight="1" x14ac:dyDescent="0.2">
      <c r="A55" s="163" t="s">
        <v>482</v>
      </c>
      <c r="B55" s="204" t="str">
        <f>IFERROR(INDEX('Annex 1 LV, HV and UMS charges'!$B$12:$B$43,MATCH($A55,'Annex 1 LV, HV and UMS charges'!$A$12:$A$43,0)),IF(INDEX('Annex 4 LDNO charges'!$B$10:$B$199,MATCH($A55,'Annex 4 LDNO charges'!$A$10:$A$199,0))=0,"",INDEX('Annex 4 LDNO charges'!$B$10:$B$199,MATCH($A55,'Annex 4 LDNO charges'!$A$10:$A$199,0))))</f>
        <v>K12</v>
      </c>
      <c r="C55" s="205">
        <f>IFERROR(INDEX('Annex 1 LV, HV and UMS charges'!$C$12:$C$43,MATCH($A55,'Annex 1 LV, HV and UMS charges'!$A$12:$A$43,0)),INDEX('Annex 4 LDNO charges'!$C$10:$C$199,MATCH($A55,'Annex 4 LDNO charges'!$A$10:$A$199,0)))</f>
        <v>0</v>
      </c>
      <c r="D55" s="179"/>
      <c r="E55" s="220">
        <v>0</v>
      </c>
    </row>
    <row r="56" spans="1:5" ht="27.75" customHeight="1" x14ac:dyDescent="0.2">
      <c r="A56" s="163" t="s">
        <v>483</v>
      </c>
      <c r="B56" s="204" t="str">
        <f>IFERROR(INDEX('Annex 1 LV, HV and UMS charges'!$B$12:$B$43,MATCH($A56,'Annex 1 LV, HV and UMS charges'!$A$12:$A$43,0)),IF(INDEX('Annex 4 LDNO charges'!$B$10:$B$199,MATCH($A56,'Annex 4 LDNO charges'!$A$10:$A$199,0))=0,"",INDEX('Annex 4 LDNO charges'!$B$10:$B$199,MATCH($A56,'Annex 4 LDNO charges'!$A$10:$A$199,0))))</f>
        <v>K13</v>
      </c>
      <c r="C56" s="205">
        <f>IFERROR(INDEX('Annex 1 LV, HV and UMS charges'!$C$12:$C$43,MATCH($A56,'Annex 1 LV, HV and UMS charges'!$A$12:$A$43,0)),INDEX('Annex 4 LDNO charges'!$C$10:$C$199,MATCH($A56,'Annex 4 LDNO charges'!$A$10:$A$199,0)))</f>
        <v>0</v>
      </c>
      <c r="D56" s="179"/>
      <c r="E56" s="220">
        <v>0</v>
      </c>
    </row>
    <row r="57" spans="1:5" ht="27.75" customHeight="1" x14ac:dyDescent="0.2">
      <c r="A57" s="163" t="s">
        <v>484</v>
      </c>
      <c r="B57" s="204" t="str">
        <f>IFERROR(INDEX('Annex 1 LV, HV and UMS charges'!$B$12:$B$43,MATCH($A57,'Annex 1 LV, HV and UMS charges'!$A$12:$A$43,0)),IF(INDEX('Annex 4 LDNO charges'!$B$10:$B$199,MATCH($A57,'Annex 4 LDNO charges'!$A$10:$A$199,0))=0,"",INDEX('Annex 4 LDNO charges'!$B$10:$B$199,MATCH($A57,'Annex 4 LDNO charges'!$A$10:$A$199,0))))</f>
        <v>K14</v>
      </c>
      <c r="C57" s="205">
        <f>IFERROR(INDEX('Annex 1 LV, HV and UMS charges'!$C$12:$C$43,MATCH($A57,'Annex 1 LV, HV and UMS charges'!$A$12:$A$43,0)),INDEX('Annex 4 LDNO charges'!$C$10:$C$199,MATCH($A57,'Annex 4 LDNO charges'!$A$10:$A$199,0)))</f>
        <v>0</v>
      </c>
      <c r="D57" s="179"/>
      <c r="E57" s="220">
        <v>0</v>
      </c>
    </row>
    <row r="58" spans="1:5" ht="27.75" customHeight="1" x14ac:dyDescent="0.2">
      <c r="A58" s="163" t="s">
        <v>595</v>
      </c>
      <c r="B58" s="204" t="str">
        <f>IFERROR(INDEX('Annex 1 LV, HV and UMS charges'!$B$12:$B$43,MATCH($A58,'Annex 1 LV, HV and UMS charges'!$A$12:$A$43,0)),IF(INDEX('Annex 4 LDNO charges'!$B$10:$B$199,MATCH($A58,'Annex 4 LDNO charges'!$A$10:$A$199,0))=0,"",INDEX('Annex 4 LDNO charges'!$B$10:$B$199,MATCH($A58,'Annex 4 LDNO charges'!$A$10:$A$199,0))))</f>
        <v>A20</v>
      </c>
      <c r="C58" s="205" t="str">
        <f>IFERROR(INDEX('Annex 1 LV, HV and UMS charges'!$C$12:$C$43,MATCH($A58,'Annex 1 LV, HV and UMS charges'!$A$12:$A$43,0)),INDEX('Annex 4 LDNO charges'!$C$10:$C$199,MATCH($A58,'Annex 4 LDNO charges'!$A$10:$A$199,0)))</f>
        <v>0, 1, 2</v>
      </c>
      <c r="D58" s="220">
        <v>0</v>
      </c>
      <c r="E58" s="220">
        <v>0</v>
      </c>
    </row>
    <row r="59" spans="1:5" ht="27.75" customHeight="1" x14ac:dyDescent="0.2">
      <c r="A59" s="163" t="s">
        <v>596</v>
      </c>
      <c r="B59" s="204" t="str">
        <f>IFERROR(INDEX('Annex 1 LV, HV and UMS charges'!$B$12:$B$43,MATCH($A59,'Annex 1 LV, HV and UMS charges'!$A$12:$A$43,0)),IF(INDEX('Annex 4 LDNO charges'!$B$10:$B$199,MATCH($A59,'Annex 4 LDNO charges'!$A$10:$A$199,0))=0,"",INDEX('Annex 4 LDNO charges'!$B$10:$B$199,MATCH($A59,'Annex 4 LDNO charges'!$A$10:$A$199,0))))</f>
        <v>C20</v>
      </c>
      <c r="C59" s="205" t="str">
        <f>IFERROR(INDEX('Annex 1 LV, HV and UMS charges'!$C$12:$C$43,MATCH($A59,'Annex 1 LV, HV and UMS charges'!$A$12:$A$43,0)),INDEX('Annex 4 LDNO charges'!$C$10:$C$199,MATCH($A59,'Annex 4 LDNO charges'!$A$10:$A$199,0)))</f>
        <v>0, 3, 4, 5-8</v>
      </c>
      <c r="D59" s="179"/>
      <c r="E59" s="220">
        <v>0</v>
      </c>
    </row>
    <row r="60" spans="1:5" ht="27.75" customHeight="1" x14ac:dyDescent="0.2">
      <c r="A60" s="163" t="s">
        <v>597</v>
      </c>
      <c r="B60" s="204" t="str">
        <f>IFERROR(INDEX('Annex 1 LV, HV and UMS charges'!$B$12:$B$43,MATCH($A60,'Annex 1 LV, HV and UMS charges'!$A$12:$A$43,0)),IF(INDEX('Annex 4 LDNO charges'!$B$10:$B$199,MATCH($A60,'Annex 4 LDNO charges'!$A$10:$A$199,0))=0,"",INDEX('Annex 4 LDNO charges'!$B$10:$B$199,MATCH($A60,'Annex 4 LDNO charges'!$A$10:$A$199,0))))</f>
        <v>C21</v>
      </c>
      <c r="C60" s="205" t="str">
        <f>IFERROR(INDEX('Annex 1 LV, HV and UMS charges'!$C$12:$C$43,MATCH($A60,'Annex 1 LV, HV and UMS charges'!$A$12:$A$43,0)),INDEX('Annex 4 LDNO charges'!$C$10:$C$199,MATCH($A60,'Annex 4 LDNO charges'!$A$10:$A$199,0)))</f>
        <v>0, 3, 4, 5-8</v>
      </c>
      <c r="D60" s="179"/>
      <c r="E60" s="220">
        <v>0</v>
      </c>
    </row>
    <row r="61" spans="1:5" ht="27.75" customHeight="1" x14ac:dyDescent="0.2">
      <c r="A61" s="163" t="s">
        <v>598</v>
      </c>
      <c r="B61" s="204" t="str">
        <f>IFERROR(INDEX('Annex 1 LV, HV and UMS charges'!$B$12:$B$43,MATCH($A61,'Annex 1 LV, HV and UMS charges'!$A$12:$A$43,0)),IF(INDEX('Annex 4 LDNO charges'!$B$10:$B$199,MATCH($A61,'Annex 4 LDNO charges'!$A$10:$A$199,0))=0,"",INDEX('Annex 4 LDNO charges'!$B$10:$B$199,MATCH($A61,'Annex 4 LDNO charges'!$A$10:$A$199,0))))</f>
        <v>C22</v>
      </c>
      <c r="C61" s="205" t="str">
        <f>IFERROR(INDEX('Annex 1 LV, HV and UMS charges'!$C$12:$C$43,MATCH($A61,'Annex 1 LV, HV and UMS charges'!$A$12:$A$43,0)),INDEX('Annex 4 LDNO charges'!$C$10:$C$199,MATCH($A61,'Annex 4 LDNO charges'!$A$10:$A$199,0)))</f>
        <v>0, 3, 4, 5-8</v>
      </c>
      <c r="D61" s="179"/>
      <c r="E61" s="220">
        <v>0</v>
      </c>
    </row>
    <row r="62" spans="1:5" ht="27.75" customHeight="1" x14ac:dyDescent="0.2">
      <c r="A62" s="163" t="s">
        <v>599</v>
      </c>
      <c r="B62" s="204" t="str">
        <f>IFERROR(INDEX('Annex 1 LV, HV and UMS charges'!$B$12:$B$43,MATCH($A62,'Annex 1 LV, HV and UMS charges'!$A$12:$A$43,0)),IF(INDEX('Annex 4 LDNO charges'!$B$10:$B$199,MATCH($A62,'Annex 4 LDNO charges'!$A$10:$A$199,0))=0,"",INDEX('Annex 4 LDNO charges'!$B$10:$B$199,MATCH($A62,'Annex 4 LDNO charges'!$A$10:$A$199,0))))</f>
        <v>C23</v>
      </c>
      <c r="C62" s="205" t="str">
        <f>IFERROR(INDEX('Annex 1 LV, HV and UMS charges'!$C$12:$C$43,MATCH($A62,'Annex 1 LV, HV and UMS charges'!$A$12:$A$43,0)),INDEX('Annex 4 LDNO charges'!$C$10:$C$199,MATCH($A62,'Annex 4 LDNO charges'!$A$10:$A$199,0)))</f>
        <v>0, 3, 4, 5-8</v>
      </c>
      <c r="D62" s="179"/>
      <c r="E62" s="220">
        <v>0</v>
      </c>
    </row>
    <row r="63" spans="1:5" ht="27.75" customHeight="1" x14ac:dyDescent="0.2">
      <c r="A63" s="163" t="s">
        <v>600</v>
      </c>
      <c r="B63" s="204" t="str">
        <f>IFERROR(INDEX('Annex 1 LV, HV and UMS charges'!$B$12:$B$43,MATCH($A63,'Annex 1 LV, HV and UMS charges'!$A$12:$A$43,0)),IF(INDEX('Annex 4 LDNO charges'!$B$10:$B$199,MATCH($A63,'Annex 4 LDNO charges'!$A$10:$A$199,0))=0,"",INDEX('Annex 4 LDNO charges'!$B$10:$B$199,MATCH($A63,'Annex 4 LDNO charges'!$A$10:$A$199,0))))</f>
        <v>C24</v>
      </c>
      <c r="C63" s="205" t="str">
        <f>IFERROR(INDEX('Annex 1 LV, HV and UMS charges'!$C$12:$C$43,MATCH($A63,'Annex 1 LV, HV and UMS charges'!$A$12:$A$43,0)),INDEX('Annex 4 LDNO charges'!$C$10:$C$199,MATCH($A63,'Annex 4 LDNO charges'!$A$10:$A$199,0)))</f>
        <v>0, 3, 4, 5-8</v>
      </c>
      <c r="D63" s="179"/>
      <c r="E63" s="220">
        <v>0</v>
      </c>
    </row>
    <row r="64" spans="1:5" ht="27.75" customHeight="1" x14ac:dyDescent="0.2">
      <c r="A64" s="163" t="s">
        <v>545</v>
      </c>
      <c r="B64" s="204" t="str">
        <f>IFERROR(INDEX('Annex 1 LV, HV and UMS charges'!$B$12:$B$43,MATCH($A64,'Annex 1 LV, HV and UMS charges'!$A$12:$A$43,0)),IF(INDEX('Annex 4 LDNO charges'!$B$10:$B$199,MATCH($A64,'Annex 4 LDNO charges'!$A$10:$A$199,0))=0,"",INDEX('Annex 4 LDNO charges'!$B$10:$B$199,MATCH($A64,'Annex 4 LDNO charges'!$A$10:$A$199,0))))</f>
        <v>E20</v>
      </c>
      <c r="C64" s="205">
        <f>IFERROR(INDEX('Annex 1 LV, HV and UMS charges'!$C$12:$C$43,MATCH($A64,'Annex 1 LV, HV and UMS charges'!$A$12:$A$43,0)),INDEX('Annex 4 LDNO charges'!$C$10:$C$199,MATCH($A64,'Annex 4 LDNO charges'!$A$10:$A$199,0)))</f>
        <v>0</v>
      </c>
      <c r="D64" s="179"/>
      <c r="E64" s="220">
        <v>0</v>
      </c>
    </row>
    <row r="65" spans="1:5" ht="27.75" customHeight="1" x14ac:dyDescent="0.2">
      <c r="A65" s="163" t="s">
        <v>546</v>
      </c>
      <c r="B65" s="204" t="str">
        <f>IFERROR(INDEX('Annex 1 LV, HV and UMS charges'!$B$12:$B$43,MATCH($A65,'Annex 1 LV, HV and UMS charges'!$A$12:$A$43,0)),IF(INDEX('Annex 4 LDNO charges'!$B$10:$B$199,MATCH($A65,'Annex 4 LDNO charges'!$A$10:$A$199,0))=0,"",INDEX('Annex 4 LDNO charges'!$B$10:$B$199,MATCH($A65,'Annex 4 LDNO charges'!$A$10:$A$199,0))))</f>
        <v>E21</v>
      </c>
      <c r="C65" s="205">
        <f>IFERROR(INDEX('Annex 1 LV, HV and UMS charges'!$C$12:$C$43,MATCH($A65,'Annex 1 LV, HV and UMS charges'!$A$12:$A$43,0)),INDEX('Annex 4 LDNO charges'!$C$10:$C$199,MATCH($A65,'Annex 4 LDNO charges'!$A$10:$A$199,0)))</f>
        <v>0</v>
      </c>
      <c r="D65" s="179"/>
      <c r="E65" s="220">
        <v>0</v>
      </c>
    </row>
    <row r="66" spans="1:5" ht="27.75" customHeight="1" x14ac:dyDescent="0.2">
      <c r="A66" s="163" t="s">
        <v>547</v>
      </c>
      <c r="B66" s="204" t="str">
        <f>IFERROR(INDEX('Annex 1 LV, HV and UMS charges'!$B$12:$B$43,MATCH($A66,'Annex 1 LV, HV and UMS charges'!$A$12:$A$43,0)),IF(INDEX('Annex 4 LDNO charges'!$B$10:$B$199,MATCH($A66,'Annex 4 LDNO charges'!$A$10:$A$199,0))=0,"",INDEX('Annex 4 LDNO charges'!$B$10:$B$199,MATCH($A66,'Annex 4 LDNO charges'!$A$10:$A$199,0))))</f>
        <v>E22</v>
      </c>
      <c r="C66" s="205">
        <f>IFERROR(INDEX('Annex 1 LV, HV and UMS charges'!$C$12:$C$43,MATCH($A66,'Annex 1 LV, HV and UMS charges'!$A$12:$A$43,0)),INDEX('Annex 4 LDNO charges'!$C$10:$C$199,MATCH($A66,'Annex 4 LDNO charges'!$A$10:$A$199,0)))</f>
        <v>0</v>
      </c>
      <c r="D66" s="179"/>
      <c r="E66" s="220">
        <v>0</v>
      </c>
    </row>
    <row r="67" spans="1:5" ht="27.75" customHeight="1" x14ac:dyDescent="0.2">
      <c r="A67" s="163" t="s">
        <v>548</v>
      </c>
      <c r="B67" s="204" t="str">
        <f>IFERROR(INDEX('Annex 1 LV, HV and UMS charges'!$B$12:$B$43,MATCH($A67,'Annex 1 LV, HV and UMS charges'!$A$12:$A$43,0)),IF(INDEX('Annex 4 LDNO charges'!$B$10:$B$199,MATCH($A67,'Annex 4 LDNO charges'!$A$10:$A$199,0))=0,"",INDEX('Annex 4 LDNO charges'!$B$10:$B$199,MATCH($A67,'Annex 4 LDNO charges'!$A$10:$A$199,0))))</f>
        <v>E23</v>
      </c>
      <c r="C67" s="205">
        <f>IFERROR(INDEX('Annex 1 LV, HV and UMS charges'!$C$12:$C$43,MATCH($A67,'Annex 1 LV, HV and UMS charges'!$A$12:$A$43,0)),INDEX('Annex 4 LDNO charges'!$C$10:$C$199,MATCH($A67,'Annex 4 LDNO charges'!$A$10:$A$199,0)))</f>
        <v>0</v>
      </c>
      <c r="D67" s="179"/>
      <c r="E67" s="220">
        <v>0</v>
      </c>
    </row>
    <row r="68" spans="1:5" ht="27.75" customHeight="1" x14ac:dyDescent="0.2">
      <c r="A68" s="163" t="s">
        <v>549</v>
      </c>
      <c r="B68" s="204" t="str">
        <f>IFERROR(INDEX('Annex 1 LV, HV and UMS charges'!$B$12:$B$43,MATCH($A68,'Annex 1 LV, HV and UMS charges'!$A$12:$A$43,0)),IF(INDEX('Annex 4 LDNO charges'!$B$10:$B$199,MATCH($A68,'Annex 4 LDNO charges'!$A$10:$A$199,0))=0,"",INDEX('Annex 4 LDNO charges'!$B$10:$B$199,MATCH($A68,'Annex 4 LDNO charges'!$A$10:$A$199,0))))</f>
        <v>E24</v>
      </c>
      <c r="C68" s="205">
        <f>IFERROR(INDEX('Annex 1 LV, HV and UMS charges'!$C$12:$C$43,MATCH($A68,'Annex 1 LV, HV and UMS charges'!$A$12:$A$43,0)),INDEX('Annex 4 LDNO charges'!$C$10:$C$199,MATCH($A68,'Annex 4 LDNO charges'!$A$10:$A$199,0)))</f>
        <v>0</v>
      </c>
      <c r="D68" s="179"/>
      <c r="E68" s="220">
        <v>0</v>
      </c>
    </row>
    <row r="69" spans="1:5" ht="27.75" customHeight="1" x14ac:dyDescent="0.2">
      <c r="A69" s="163" t="s">
        <v>550</v>
      </c>
      <c r="B69" s="204" t="str">
        <f>IFERROR(INDEX('Annex 1 LV, HV and UMS charges'!$B$12:$B$43,MATCH($A69,'Annex 1 LV, HV and UMS charges'!$A$12:$A$43,0)),IF(INDEX('Annex 4 LDNO charges'!$B$10:$B$199,MATCH($A69,'Annex 4 LDNO charges'!$A$10:$A$199,0))=0,"",INDEX('Annex 4 LDNO charges'!$B$10:$B$199,MATCH($A69,'Annex 4 LDNO charges'!$A$10:$A$199,0))))</f>
        <v>J20</v>
      </c>
      <c r="C69" s="205">
        <f>IFERROR(INDEX('Annex 1 LV, HV and UMS charges'!$C$12:$C$43,MATCH($A69,'Annex 1 LV, HV and UMS charges'!$A$12:$A$43,0)),INDEX('Annex 4 LDNO charges'!$C$10:$C$199,MATCH($A69,'Annex 4 LDNO charges'!$A$10:$A$199,0)))</f>
        <v>0</v>
      </c>
      <c r="D69" s="179"/>
      <c r="E69" s="220">
        <v>0</v>
      </c>
    </row>
    <row r="70" spans="1:5" ht="27.75" customHeight="1" x14ac:dyDescent="0.2">
      <c r="A70" s="163" t="s">
        <v>551</v>
      </c>
      <c r="B70" s="204" t="str">
        <f>IFERROR(INDEX('Annex 1 LV, HV and UMS charges'!$B$12:$B$43,MATCH($A70,'Annex 1 LV, HV and UMS charges'!$A$12:$A$43,0)),IF(INDEX('Annex 4 LDNO charges'!$B$10:$B$199,MATCH($A70,'Annex 4 LDNO charges'!$A$10:$A$199,0))=0,"",INDEX('Annex 4 LDNO charges'!$B$10:$B$199,MATCH($A70,'Annex 4 LDNO charges'!$A$10:$A$199,0))))</f>
        <v>J21</v>
      </c>
      <c r="C70" s="205">
        <f>IFERROR(INDEX('Annex 1 LV, HV and UMS charges'!$C$12:$C$43,MATCH($A70,'Annex 1 LV, HV and UMS charges'!$A$12:$A$43,0)),INDEX('Annex 4 LDNO charges'!$C$10:$C$199,MATCH($A70,'Annex 4 LDNO charges'!$A$10:$A$199,0)))</f>
        <v>0</v>
      </c>
      <c r="D70" s="179"/>
      <c r="E70" s="220">
        <v>0</v>
      </c>
    </row>
    <row r="71" spans="1:5" ht="27.75" customHeight="1" x14ac:dyDescent="0.2">
      <c r="A71" s="163" t="s">
        <v>552</v>
      </c>
      <c r="B71" s="204" t="str">
        <f>IFERROR(INDEX('Annex 1 LV, HV and UMS charges'!$B$12:$B$43,MATCH($A71,'Annex 1 LV, HV and UMS charges'!$A$12:$A$43,0)),IF(INDEX('Annex 4 LDNO charges'!$B$10:$B$199,MATCH($A71,'Annex 4 LDNO charges'!$A$10:$A$199,0))=0,"",INDEX('Annex 4 LDNO charges'!$B$10:$B$199,MATCH($A71,'Annex 4 LDNO charges'!$A$10:$A$199,0))))</f>
        <v>J22</v>
      </c>
      <c r="C71" s="205">
        <f>IFERROR(INDEX('Annex 1 LV, HV and UMS charges'!$C$12:$C$43,MATCH($A71,'Annex 1 LV, HV and UMS charges'!$A$12:$A$43,0)),INDEX('Annex 4 LDNO charges'!$C$10:$C$199,MATCH($A71,'Annex 4 LDNO charges'!$A$10:$A$199,0)))</f>
        <v>0</v>
      </c>
      <c r="D71" s="179"/>
      <c r="E71" s="220">
        <v>0</v>
      </c>
    </row>
    <row r="72" spans="1:5" ht="27.75" customHeight="1" x14ac:dyDescent="0.2">
      <c r="A72" s="163" t="s">
        <v>553</v>
      </c>
      <c r="B72" s="204" t="str">
        <f>IFERROR(INDEX('Annex 1 LV, HV and UMS charges'!$B$12:$B$43,MATCH($A72,'Annex 1 LV, HV and UMS charges'!$A$12:$A$43,0)),IF(INDEX('Annex 4 LDNO charges'!$B$10:$B$199,MATCH($A72,'Annex 4 LDNO charges'!$A$10:$A$199,0))=0,"",INDEX('Annex 4 LDNO charges'!$B$10:$B$199,MATCH($A72,'Annex 4 LDNO charges'!$A$10:$A$199,0))))</f>
        <v>J23</v>
      </c>
      <c r="C72" s="205">
        <f>IFERROR(INDEX('Annex 1 LV, HV and UMS charges'!$C$12:$C$43,MATCH($A72,'Annex 1 LV, HV and UMS charges'!$A$12:$A$43,0)),INDEX('Annex 4 LDNO charges'!$C$10:$C$199,MATCH($A72,'Annex 4 LDNO charges'!$A$10:$A$199,0)))</f>
        <v>0</v>
      </c>
      <c r="D72" s="179"/>
      <c r="E72" s="220">
        <v>0</v>
      </c>
    </row>
    <row r="73" spans="1:5" ht="27.75" customHeight="1" x14ac:dyDescent="0.2">
      <c r="A73" s="163" t="s">
        <v>554</v>
      </c>
      <c r="B73" s="204" t="str">
        <f>IFERROR(INDEX('Annex 1 LV, HV and UMS charges'!$B$12:$B$43,MATCH($A73,'Annex 1 LV, HV and UMS charges'!$A$12:$A$43,0)),IF(INDEX('Annex 4 LDNO charges'!$B$10:$B$199,MATCH($A73,'Annex 4 LDNO charges'!$A$10:$A$199,0))=0,"",INDEX('Annex 4 LDNO charges'!$B$10:$B$199,MATCH($A73,'Annex 4 LDNO charges'!$A$10:$A$199,0))))</f>
        <v>J24</v>
      </c>
      <c r="C73" s="205">
        <f>IFERROR(INDEX('Annex 1 LV, HV and UMS charges'!$C$12:$C$43,MATCH($A73,'Annex 1 LV, HV and UMS charges'!$A$12:$A$43,0)),INDEX('Annex 4 LDNO charges'!$C$10:$C$199,MATCH($A73,'Annex 4 LDNO charges'!$A$10:$A$199,0)))</f>
        <v>0</v>
      </c>
      <c r="D73" s="179"/>
      <c r="E73" s="220">
        <v>0</v>
      </c>
    </row>
    <row r="74" spans="1:5" ht="27.75" customHeight="1" x14ac:dyDescent="0.2">
      <c r="A74" s="163" t="s">
        <v>555</v>
      </c>
      <c r="B74" s="204" t="str">
        <f>IFERROR(INDEX('Annex 1 LV, HV and UMS charges'!$B$12:$B$43,MATCH($A74,'Annex 1 LV, HV and UMS charges'!$A$12:$A$43,0)),IF(INDEX('Annex 4 LDNO charges'!$B$10:$B$199,MATCH($A74,'Annex 4 LDNO charges'!$A$10:$A$199,0))=0,"",INDEX('Annex 4 LDNO charges'!$B$10:$B$199,MATCH($A74,'Annex 4 LDNO charges'!$A$10:$A$199,0))))</f>
        <v>K20</v>
      </c>
      <c r="C74" s="205">
        <f>IFERROR(INDEX('Annex 1 LV, HV and UMS charges'!$C$12:$C$43,MATCH($A74,'Annex 1 LV, HV and UMS charges'!$A$12:$A$43,0)),INDEX('Annex 4 LDNO charges'!$C$10:$C$199,MATCH($A74,'Annex 4 LDNO charges'!$A$10:$A$199,0)))</f>
        <v>0</v>
      </c>
      <c r="D74" s="179"/>
      <c r="E74" s="220">
        <v>0</v>
      </c>
    </row>
    <row r="75" spans="1:5" ht="27.75" customHeight="1" x14ac:dyDescent="0.2">
      <c r="A75" s="163" t="s">
        <v>556</v>
      </c>
      <c r="B75" s="204" t="str">
        <f>IFERROR(INDEX('Annex 1 LV, HV and UMS charges'!$B$12:$B$43,MATCH($A75,'Annex 1 LV, HV and UMS charges'!$A$12:$A$43,0)),IF(INDEX('Annex 4 LDNO charges'!$B$10:$B$199,MATCH($A75,'Annex 4 LDNO charges'!$A$10:$A$199,0))=0,"",INDEX('Annex 4 LDNO charges'!$B$10:$B$199,MATCH($A75,'Annex 4 LDNO charges'!$A$10:$A$199,0))))</f>
        <v>K21</v>
      </c>
      <c r="C75" s="205">
        <f>IFERROR(INDEX('Annex 1 LV, HV and UMS charges'!$C$12:$C$43,MATCH($A75,'Annex 1 LV, HV and UMS charges'!$A$12:$A$43,0)),INDEX('Annex 4 LDNO charges'!$C$10:$C$199,MATCH($A75,'Annex 4 LDNO charges'!$A$10:$A$199,0)))</f>
        <v>0</v>
      </c>
      <c r="D75" s="179"/>
      <c r="E75" s="220">
        <v>0</v>
      </c>
    </row>
    <row r="76" spans="1:5" ht="27.75" customHeight="1" x14ac:dyDescent="0.2">
      <c r="A76" s="163" t="s">
        <v>557</v>
      </c>
      <c r="B76" s="204" t="str">
        <f>IFERROR(INDEX('Annex 1 LV, HV and UMS charges'!$B$12:$B$43,MATCH($A76,'Annex 1 LV, HV and UMS charges'!$A$12:$A$43,0)),IF(INDEX('Annex 4 LDNO charges'!$B$10:$B$199,MATCH($A76,'Annex 4 LDNO charges'!$A$10:$A$199,0))=0,"",INDEX('Annex 4 LDNO charges'!$B$10:$B$199,MATCH($A76,'Annex 4 LDNO charges'!$A$10:$A$199,0))))</f>
        <v>K22</v>
      </c>
      <c r="C76" s="205">
        <f>IFERROR(INDEX('Annex 1 LV, HV and UMS charges'!$C$12:$C$43,MATCH($A76,'Annex 1 LV, HV and UMS charges'!$A$12:$A$43,0)),INDEX('Annex 4 LDNO charges'!$C$10:$C$199,MATCH($A76,'Annex 4 LDNO charges'!$A$10:$A$199,0)))</f>
        <v>0</v>
      </c>
      <c r="D76" s="179"/>
      <c r="E76" s="220">
        <v>0</v>
      </c>
    </row>
    <row r="77" spans="1:5" ht="27.75" customHeight="1" x14ac:dyDescent="0.2">
      <c r="A77" s="163" t="s">
        <v>558</v>
      </c>
      <c r="B77" s="204" t="str">
        <f>IFERROR(INDEX('Annex 1 LV, HV and UMS charges'!$B$12:$B$43,MATCH($A77,'Annex 1 LV, HV and UMS charges'!$A$12:$A$43,0)),IF(INDEX('Annex 4 LDNO charges'!$B$10:$B$199,MATCH($A77,'Annex 4 LDNO charges'!$A$10:$A$199,0))=0,"",INDEX('Annex 4 LDNO charges'!$B$10:$B$199,MATCH($A77,'Annex 4 LDNO charges'!$A$10:$A$199,0))))</f>
        <v>K23</v>
      </c>
      <c r="C77" s="205">
        <f>IFERROR(INDEX('Annex 1 LV, HV and UMS charges'!$C$12:$C$43,MATCH($A77,'Annex 1 LV, HV and UMS charges'!$A$12:$A$43,0)),INDEX('Annex 4 LDNO charges'!$C$10:$C$199,MATCH($A77,'Annex 4 LDNO charges'!$A$10:$A$199,0)))</f>
        <v>0</v>
      </c>
      <c r="D77" s="179"/>
      <c r="E77" s="220">
        <v>0</v>
      </c>
    </row>
    <row r="78" spans="1:5" ht="27.75" customHeight="1" x14ac:dyDescent="0.2">
      <c r="A78" s="163" t="s">
        <v>559</v>
      </c>
      <c r="B78" s="204" t="str">
        <f>IFERROR(INDEX('Annex 1 LV, HV and UMS charges'!$B$12:$B$43,MATCH($A78,'Annex 1 LV, HV and UMS charges'!$A$12:$A$43,0)),IF(INDEX('Annex 4 LDNO charges'!$B$10:$B$199,MATCH($A78,'Annex 4 LDNO charges'!$A$10:$A$199,0))=0,"",INDEX('Annex 4 LDNO charges'!$B$10:$B$199,MATCH($A78,'Annex 4 LDNO charges'!$A$10:$A$199,0))))</f>
        <v>K24</v>
      </c>
      <c r="C78" s="205">
        <f>IFERROR(INDEX('Annex 1 LV, HV and UMS charges'!$C$12:$C$43,MATCH($A78,'Annex 1 LV, HV and UMS charges'!$A$12:$A$43,0)),INDEX('Annex 4 LDNO charges'!$C$10:$C$199,MATCH($A78,'Annex 4 LDNO charges'!$A$10:$A$199,0)))</f>
        <v>0</v>
      </c>
      <c r="D78" s="179"/>
      <c r="E78" s="220">
        <v>0</v>
      </c>
    </row>
    <row r="79" spans="1:5" ht="27.75" customHeight="1" x14ac:dyDescent="0.2">
      <c r="A79" s="163" t="s">
        <v>601</v>
      </c>
      <c r="B79" s="204" t="str">
        <f>IFERROR(INDEX('Annex 1 LV, HV and UMS charges'!$B$12:$B$43,MATCH($A79,'Annex 1 LV, HV and UMS charges'!$A$12:$A$43,0)),IF(INDEX('Annex 4 LDNO charges'!$B$10:$B$199,MATCH($A79,'Annex 4 LDNO charges'!$A$10:$A$199,0))=0,"",INDEX('Annex 4 LDNO charges'!$B$10:$B$199,MATCH($A79,'Annex 4 LDNO charges'!$A$10:$A$199,0))))</f>
        <v>A30</v>
      </c>
      <c r="C79" s="205" t="str">
        <f>IFERROR(INDEX('Annex 1 LV, HV and UMS charges'!$C$12:$C$43,MATCH($A79,'Annex 1 LV, HV and UMS charges'!$A$12:$A$43,0)),INDEX('Annex 4 LDNO charges'!$C$10:$C$199,MATCH($A79,'Annex 4 LDNO charges'!$A$10:$A$199,0)))</f>
        <v>0, 1, 2</v>
      </c>
      <c r="D79" s="220">
        <v>0</v>
      </c>
      <c r="E79" s="220">
        <v>0</v>
      </c>
    </row>
    <row r="80" spans="1:5" ht="27.75" customHeight="1" x14ac:dyDescent="0.2">
      <c r="A80" s="163" t="s">
        <v>602</v>
      </c>
      <c r="B80" s="204" t="str">
        <f>IFERROR(INDEX('Annex 1 LV, HV and UMS charges'!$B$12:$B$43,MATCH($A80,'Annex 1 LV, HV and UMS charges'!$A$12:$A$43,0)),IF(INDEX('Annex 4 LDNO charges'!$B$10:$B$199,MATCH($A80,'Annex 4 LDNO charges'!$A$10:$A$199,0))=0,"",INDEX('Annex 4 LDNO charges'!$B$10:$B$199,MATCH($A80,'Annex 4 LDNO charges'!$A$10:$A$199,0))))</f>
        <v>C30</v>
      </c>
      <c r="C80" s="205" t="str">
        <f>IFERROR(INDEX('Annex 1 LV, HV and UMS charges'!$C$12:$C$43,MATCH($A80,'Annex 1 LV, HV and UMS charges'!$A$12:$A$43,0)),INDEX('Annex 4 LDNO charges'!$C$10:$C$199,MATCH($A80,'Annex 4 LDNO charges'!$A$10:$A$199,0)))</f>
        <v>0, 3, 4, 5-8</v>
      </c>
      <c r="D80" s="179"/>
      <c r="E80" s="220">
        <v>0</v>
      </c>
    </row>
    <row r="81" spans="1:5" ht="27.75" customHeight="1" x14ac:dyDescent="0.2">
      <c r="A81" s="163" t="s">
        <v>603</v>
      </c>
      <c r="B81" s="204" t="str">
        <f>IFERROR(INDEX('Annex 1 LV, HV and UMS charges'!$B$12:$B$43,MATCH($A81,'Annex 1 LV, HV and UMS charges'!$A$12:$A$43,0)),IF(INDEX('Annex 4 LDNO charges'!$B$10:$B$199,MATCH($A81,'Annex 4 LDNO charges'!$A$10:$A$199,0))=0,"",INDEX('Annex 4 LDNO charges'!$B$10:$B$199,MATCH($A81,'Annex 4 LDNO charges'!$A$10:$A$199,0))))</f>
        <v>C31</v>
      </c>
      <c r="C81" s="205" t="str">
        <f>IFERROR(INDEX('Annex 1 LV, HV and UMS charges'!$C$12:$C$43,MATCH($A81,'Annex 1 LV, HV and UMS charges'!$A$12:$A$43,0)),INDEX('Annex 4 LDNO charges'!$C$10:$C$199,MATCH($A81,'Annex 4 LDNO charges'!$A$10:$A$199,0)))</f>
        <v>0, 3, 4, 5-8</v>
      </c>
      <c r="D81" s="179"/>
      <c r="E81" s="220">
        <v>0</v>
      </c>
    </row>
    <row r="82" spans="1:5" ht="27.75" customHeight="1" x14ac:dyDescent="0.2">
      <c r="A82" s="163" t="s">
        <v>604</v>
      </c>
      <c r="B82" s="204" t="str">
        <f>IFERROR(INDEX('Annex 1 LV, HV and UMS charges'!$B$12:$B$43,MATCH($A82,'Annex 1 LV, HV and UMS charges'!$A$12:$A$43,0)),IF(INDEX('Annex 4 LDNO charges'!$B$10:$B$199,MATCH($A82,'Annex 4 LDNO charges'!$A$10:$A$199,0))=0,"",INDEX('Annex 4 LDNO charges'!$B$10:$B$199,MATCH($A82,'Annex 4 LDNO charges'!$A$10:$A$199,0))))</f>
        <v>C32</v>
      </c>
      <c r="C82" s="205" t="str">
        <f>IFERROR(INDEX('Annex 1 LV, HV and UMS charges'!$C$12:$C$43,MATCH($A82,'Annex 1 LV, HV and UMS charges'!$A$12:$A$43,0)),INDEX('Annex 4 LDNO charges'!$C$10:$C$199,MATCH($A82,'Annex 4 LDNO charges'!$A$10:$A$199,0)))</f>
        <v>0, 3, 4, 5-8</v>
      </c>
      <c r="D82" s="179"/>
      <c r="E82" s="220">
        <v>0</v>
      </c>
    </row>
    <row r="83" spans="1:5" ht="27.75" customHeight="1" x14ac:dyDescent="0.2">
      <c r="A83" s="163" t="s">
        <v>605</v>
      </c>
      <c r="B83" s="204" t="str">
        <f>IFERROR(INDEX('Annex 1 LV, HV and UMS charges'!$B$12:$B$43,MATCH($A83,'Annex 1 LV, HV and UMS charges'!$A$12:$A$43,0)),IF(INDEX('Annex 4 LDNO charges'!$B$10:$B$199,MATCH($A83,'Annex 4 LDNO charges'!$A$10:$A$199,0))=0,"",INDEX('Annex 4 LDNO charges'!$B$10:$B$199,MATCH($A83,'Annex 4 LDNO charges'!$A$10:$A$199,0))))</f>
        <v>C33</v>
      </c>
      <c r="C83" s="205" t="str">
        <f>IFERROR(INDEX('Annex 1 LV, HV and UMS charges'!$C$12:$C$43,MATCH($A83,'Annex 1 LV, HV and UMS charges'!$A$12:$A$43,0)),INDEX('Annex 4 LDNO charges'!$C$10:$C$199,MATCH($A83,'Annex 4 LDNO charges'!$A$10:$A$199,0)))</f>
        <v>0, 3, 4, 5-8</v>
      </c>
      <c r="D83" s="179"/>
      <c r="E83" s="220">
        <v>0</v>
      </c>
    </row>
    <row r="84" spans="1:5" ht="27.75" customHeight="1" x14ac:dyDescent="0.2">
      <c r="A84" s="163" t="s">
        <v>606</v>
      </c>
      <c r="B84" s="204" t="str">
        <f>IFERROR(INDEX('Annex 1 LV, HV and UMS charges'!$B$12:$B$43,MATCH($A84,'Annex 1 LV, HV and UMS charges'!$A$12:$A$43,0)),IF(INDEX('Annex 4 LDNO charges'!$B$10:$B$199,MATCH($A84,'Annex 4 LDNO charges'!$A$10:$A$199,0))=0,"",INDEX('Annex 4 LDNO charges'!$B$10:$B$199,MATCH($A84,'Annex 4 LDNO charges'!$A$10:$A$199,0))))</f>
        <v>C34</v>
      </c>
      <c r="C84" s="205" t="str">
        <f>IFERROR(INDEX('Annex 1 LV, HV and UMS charges'!$C$12:$C$43,MATCH($A84,'Annex 1 LV, HV and UMS charges'!$A$12:$A$43,0)),INDEX('Annex 4 LDNO charges'!$C$10:$C$199,MATCH($A84,'Annex 4 LDNO charges'!$A$10:$A$199,0)))</f>
        <v>0, 3, 4, 5-8</v>
      </c>
      <c r="D84" s="179"/>
      <c r="E84" s="220">
        <v>0</v>
      </c>
    </row>
    <row r="85" spans="1:5" ht="27.75" customHeight="1" x14ac:dyDescent="0.2">
      <c r="A85" s="163" t="s">
        <v>530</v>
      </c>
      <c r="B85" s="204" t="str">
        <f>IFERROR(INDEX('Annex 1 LV, HV and UMS charges'!$B$12:$B$43,MATCH($A85,'Annex 1 LV, HV and UMS charges'!$A$12:$A$43,0)),IF(INDEX('Annex 4 LDNO charges'!$B$10:$B$199,MATCH($A85,'Annex 4 LDNO charges'!$A$10:$A$199,0))=0,"",INDEX('Annex 4 LDNO charges'!$B$10:$B$199,MATCH($A85,'Annex 4 LDNO charges'!$A$10:$A$199,0))))</f>
        <v>E30</v>
      </c>
      <c r="C85" s="205">
        <f>IFERROR(INDEX('Annex 1 LV, HV and UMS charges'!$C$12:$C$43,MATCH($A85,'Annex 1 LV, HV and UMS charges'!$A$12:$A$43,0)),INDEX('Annex 4 LDNO charges'!$C$10:$C$199,MATCH($A85,'Annex 4 LDNO charges'!$A$10:$A$199,0)))</f>
        <v>0</v>
      </c>
      <c r="D85" s="179"/>
      <c r="E85" s="220">
        <v>0</v>
      </c>
    </row>
    <row r="86" spans="1:5" ht="27.75" customHeight="1" x14ac:dyDescent="0.2">
      <c r="A86" s="163" t="s">
        <v>531</v>
      </c>
      <c r="B86" s="204" t="str">
        <f>IFERROR(INDEX('Annex 1 LV, HV and UMS charges'!$B$12:$B$43,MATCH($A86,'Annex 1 LV, HV and UMS charges'!$A$12:$A$43,0)),IF(INDEX('Annex 4 LDNO charges'!$B$10:$B$199,MATCH($A86,'Annex 4 LDNO charges'!$A$10:$A$199,0))=0,"",INDEX('Annex 4 LDNO charges'!$B$10:$B$199,MATCH($A86,'Annex 4 LDNO charges'!$A$10:$A$199,0))))</f>
        <v>E31</v>
      </c>
      <c r="C86" s="205">
        <f>IFERROR(INDEX('Annex 1 LV, HV and UMS charges'!$C$12:$C$43,MATCH($A86,'Annex 1 LV, HV and UMS charges'!$A$12:$A$43,0)),INDEX('Annex 4 LDNO charges'!$C$10:$C$199,MATCH($A86,'Annex 4 LDNO charges'!$A$10:$A$199,0)))</f>
        <v>0</v>
      </c>
      <c r="D86" s="179"/>
      <c r="E86" s="220">
        <v>0</v>
      </c>
    </row>
    <row r="87" spans="1:5" ht="27.75" customHeight="1" x14ac:dyDescent="0.2">
      <c r="A87" s="163" t="s">
        <v>532</v>
      </c>
      <c r="B87" s="204" t="str">
        <f>IFERROR(INDEX('Annex 1 LV, HV and UMS charges'!$B$12:$B$43,MATCH($A87,'Annex 1 LV, HV and UMS charges'!$A$12:$A$43,0)),IF(INDEX('Annex 4 LDNO charges'!$B$10:$B$199,MATCH($A87,'Annex 4 LDNO charges'!$A$10:$A$199,0))=0,"",INDEX('Annex 4 LDNO charges'!$B$10:$B$199,MATCH($A87,'Annex 4 LDNO charges'!$A$10:$A$199,0))))</f>
        <v>E32</v>
      </c>
      <c r="C87" s="205">
        <f>IFERROR(INDEX('Annex 1 LV, HV and UMS charges'!$C$12:$C$43,MATCH($A87,'Annex 1 LV, HV and UMS charges'!$A$12:$A$43,0)),INDEX('Annex 4 LDNO charges'!$C$10:$C$199,MATCH($A87,'Annex 4 LDNO charges'!$A$10:$A$199,0)))</f>
        <v>0</v>
      </c>
      <c r="D87" s="179"/>
      <c r="E87" s="220">
        <v>0</v>
      </c>
    </row>
    <row r="88" spans="1:5" ht="27.75" customHeight="1" x14ac:dyDescent="0.2">
      <c r="A88" s="163" t="s">
        <v>533</v>
      </c>
      <c r="B88" s="204" t="str">
        <f>IFERROR(INDEX('Annex 1 LV, HV and UMS charges'!$B$12:$B$43,MATCH($A88,'Annex 1 LV, HV and UMS charges'!$A$12:$A$43,0)),IF(INDEX('Annex 4 LDNO charges'!$B$10:$B$199,MATCH($A88,'Annex 4 LDNO charges'!$A$10:$A$199,0))=0,"",INDEX('Annex 4 LDNO charges'!$B$10:$B$199,MATCH($A88,'Annex 4 LDNO charges'!$A$10:$A$199,0))))</f>
        <v>E33</v>
      </c>
      <c r="C88" s="205">
        <f>IFERROR(INDEX('Annex 1 LV, HV and UMS charges'!$C$12:$C$43,MATCH($A88,'Annex 1 LV, HV and UMS charges'!$A$12:$A$43,0)),INDEX('Annex 4 LDNO charges'!$C$10:$C$199,MATCH($A88,'Annex 4 LDNO charges'!$A$10:$A$199,0)))</f>
        <v>0</v>
      </c>
      <c r="D88" s="179"/>
      <c r="E88" s="220">
        <v>0</v>
      </c>
    </row>
    <row r="89" spans="1:5" ht="27.75" customHeight="1" x14ac:dyDescent="0.2">
      <c r="A89" s="163" t="s">
        <v>534</v>
      </c>
      <c r="B89" s="204" t="str">
        <f>IFERROR(INDEX('Annex 1 LV, HV and UMS charges'!$B$12:$B$43,MATCH($A89,'Annex 1 LV, HV and UMS charges'!$A$12:$A$43,0)),IF(INDEX('Annex 4 LDNO charges'!$B$10:$B$199,MATCH($A89,'Annex 4 LDNO charges'!$A$10:$A$199,0))=0,"",INDEX('Annex 4 LDNO charges'!$B$10:$B$199,MATCH($A89,'Annex 4 LDNO charges'!$A$10:$A$199,0))))</f>
        <v>E34</v>
      </c>
      <c r="C89" s="205">
        <f>IFERROR(INDEX('Annex 1 LV, HV and UMS charges'!$C$12:$C$43,MATCH($A89,'Annex 1 LV, HV and UMS charges'!$A$12:$A$43,0)),INDEX('Annex 4 LDNO charges'!$C$10:$C$199,MATCH($A89,'Annex 4 LDNO charges'!$A$10:$A$199,0)))</f>
        <v>0</v>
      </c>
      <c r="D89" s="179"/>
      <c r="E89" s="220">
        <v>0</v>
      </c>
    </row>
    <row r="90" spans="1:5" ht="27.75" customHeight="1" x14ac:dyDescent="0.2">
      <c r="A90" s="163" t="s">
        <v>535</v>
      </c>
      <c r="B90" s="204" t="str">
        <f>IFERROR(INDEX('Annex 1 LV, HV and UMS charges'!$B$12:$B$43,MATCH($A90,'Annex 1 LV, HV and UMS charges'!$A$12:$A$43,0)),IF(INDEX('Annex 4 LDNO charges'!$B$10:$B$199,MATCH($A90,'Annex 4 LDNO charges'!$A$10:$A$199,0))=0,"",INDEX('Annex 4 LDNO charges'!$B$10:$B$199,MATCH($A90,'Annex 4 LDNO charges'!$A$10:$A$199,0))))</f>
        <v>J30</v>
      </c>
      <c r="C90" s="205">
        <f>IFERROR(INDEX('Annex 1 LV, HV and UMS charges'!$C$12:$C$43,MATCH($A90,'Annex 1 LV, HV and UMS charges'!$A$12:$A$43,0)),INDEX('Annex 4 LDNO charges'!$C$10:$C$199,MATCH($A90,'Annex 4 LDNO charges'!$A$10:$A$199,0)))</f>
        <v>0</v>
      </c>
      <c r="D90" s="179"/>
      <c r="E90" s="220">
        <v>0</v>
      </c>
    </row>
    <row r="91" spans="1:5" ht="27.75" customHeight="1" x14ac:dyDescent="0.2">
      <c r="A91" s="163" t="s">
        <v>536</v>
      </c>
      <c r="B91" s="204" t="str">
        <f>IFERROR(INDEX('Annex 1 LV, HV and UMS charges'!$B$12:$B$43,MATCH($A91,'Annex 1 LV, HV and UMS charges'!$A$12:$A$43,0)),IF(INDEX('Annex 4 LDNO charges'!$B$10:$B$199,MATCH($A91,'Annex 4 LDNO charges'!$A$10:$A$199,0))=0,"",INDEX('Annex 4 LDNO charges'!$B$10:$B$199,MATCH($A91,'Annex 4 LDNO charges'!$A$10:$A$199,0))))</f>
        <v>J31</v>
      </c>
      <c r="C91" s="205">
        <f>IFERROR(INDEX('Annex 1 LV, HV and UMS charges'!$C$12:$C$43,MATCH($A91,'Annex 1 LV, HV and UMS charges'!$A$12:$A$43,0)),INDEX('Annex 4 LDNO charges'!$C$10:$C$199,MATCH($A91,'Annex 4 LDNO charges'!$A$10:$A$199,0)))</f>
        <v>0</v>
      </c>
      <c r="D91" s="179"/>
      <c r="E91" s="220">
        <v>0</v>
      </c>
    </row>
    <row r="92" spans="1:5" ht="27.75" customHeight="1" x14ac:dyDescent="0.2">
      <c r="A92" s="163" t="s">
        <v>537</v>
      </c>
      <c r="B92" s="204" t="str">
        <f>IFERROR(INDEX('Annex 1 LV, HV and UMS charges'!$B$12:$B$43,MATCH($A92,'Annex 1 LV, HV and UMS charges'!$A$12:$A$43,0)),IF(INDEX('Annex 4 LDNO charges'!$B$10:$B$199,MATCH($A92,'Annex 4 LDNO charges'!$A$10:$A$199,0))=0,"",INDEX('Annex 4 LDNO charges'!$B$10:$B$199,MATCH($A92,'Annex 4 LDNO charges'!$A$10:$A$199,0))))</f>
        <v>J32</v>
      </c>
      <c r="C92" s="205">
        <f>IFERROR(INDEX('Annex 1 LV, HV and UMS charges'!$C$12:$C$43,MATCH($A92,'Annex 1 LV, HV and UMS charges'!$A$12:$A$43,0)),INDEX('Annex 4 LDNO charges'!$C$10:$C$199,MATCH($A92,'Annex 4 LDNO charges'!$A$10:$A$199,0)))</f>
        <v>0</v>
      </c>
      <c r="D92" s="179"/>
      <c r="E92" s="220">
        <v>0</v>
      </c>
    </row>
    <row r="93" spans="1:5" ht="27.75" customHeight="1" x14ac:dyDescent="0.2">
      <c r="A93" s="163" t="s">
        <v>538</v>
      </c>
      <c r="B93" s="204" t="str">
        <f>IFERROR(INDEX('Annex 1 LV, HV and UMS charges'!$B$12:$B$43,MATCH($A93,'Annex 1 LV, HV and UMS charges'!$A$12:$A$43,0)),IF(INDEX('Annex 4 LDNO charges'!$B$10:$B$199,MATCH($A93,'Annex 4 LDNO charges'!$A$10:$A$199,0))=0,"",INDEX('Annex 4 LDNO charges'!$B$10:$B$199,MATCH($A93,'Annex 4 LDNO charges'!$A$10:$A$199,0))))</f>
        <v>J33</v>
      </c>
      <c r="C93" s="205">
        <f>IFERROR(INDEX('Annex 1 LV, HV and UMS charges'!$C$12:$C$43,MATCH($A93,'Annex 1 LV, HV and UMS charges'!$A$12:$A$43,0)),INDEX('Annex 4 LDNO charges'!$C$10:$C$199,MATCH($A93,'Annex 4 LDNO charges'!$A$10:$A$199,0)))</f>
        <v>0</v>
      </c>
      <c r="D93" s="179"/>
      <c r="E93" s="220">
        <v>0</v>
      </c>
    </row>
    <row r="94" spans="1:5" ht="27.75" customHeight="1" x14ac:dyDescent="0.2">
      <c r="A94" s="163" t="s">
        <v>539</v>
      </c>
      <c r="B94" s="204" t="str">
        <f>IFERROR(INDEX('Annex 1 LV, HV and UMS charges'!$B$12:$B$43,MATCH($A94,'Annex 1 LV, HV and UMS charges'!$A$12:$A$43,0)),IF(INDEX('Annex 4 LDNO charges'!$B$10:$B$199,MATCH($A94,'Annex 4 LDNO charges'!$A$10:$A$199,0))=0,"",INDEX('Annex 4 LDNO charges'!$B$10:$B$199,MATCH($A94,'Annex 4 LDNO charges'!$A$10:$A$199,0))))</f>
        <v>J34</v>
      </c>
      <c r="C94" s="205">
        <f>IFERROR(INDEX('Annex 1 LV, HV and UMS charges'!$C$12:$C$43,MATCH($A94,'Annex 1 LV, HV and UMS charges'!$A$12:$A$43,0)),INDEX('Annex 4 LDNO charges'!$C$10:$C$199,MATCH($A94,'Annex 4 LDNO charges'!$A$10:$A$199,0)))</f>
        <v>0</v>
      </c>
      <c r="D94" s="179"/>
      <c r="E94" s="220">
        <v>0</v>
      </c>
    </row>
    <row r="95" spans="1:5" ht="27.75" customHeight="1" x14ac:dyDescent="0.2">
      <c r="A95" s="163" t="s">
        <v>540</v>
      </c>
      <c r="B95" s="204" t="str">
        <f>IFERROR(INDEX('Annex 1 LV, HV and UMS charges'!$B$12:$B$43,MATCH($A95,'Annex 1 LV, HV and UMS charges'!$A$12:$A$43,0)),IF(INDEX('Annex 4 LDNO charges'!$B$10:$B$199,MATCH($A95,'Annex 4 LDNO charges'!$A$10:$A$199,0))=0,"",INDEX('Annex 4 LDNO charges'!$B$10:$B$199,MATCH($A95,'Annex 4 LDNO charges'!$A$10:$A$199,0))))</f>
        <v>K30</v>
      </c>
      <c r="C95" s="205">
        <f>IFERROR(INDEX('Annex 1 LV, HV and UMS charges'!$C$12:$C$43,MATCH($A95,'Annex 1 LV, HV and UMS charges'!$A$12:$A$43,0)),INDEX('Annex 4 LDNO charges'!$C$10:$C$199,MATCH($A95,'Annex 4 LDNO charges'!$A$10:$A$199,0)))</f>
        <v>0</v>
      </c>
      <c r="D95" s="179"/>
      <c r="E95" s="220">
        <v>0</v>
      </c>
    </row>
    <row r="96" spans="1:5" ht="27.75" customHeight="1" x14ac:dyDescent="0.2">
      <c r="A96" s="163" t="s">
        <v>541</v>
      </c>
      <c r="B96" s="204" t="str">
        <f>IFERROR(INDEX('Annex 1 LV, HV and UMS charges'!$B$12:$B$43,MATCH($A96,'Annex 1 LV, HV and UMS charges'!$A$12:$A$43,0)),IF(INDEX('Annex 4 LDNO charges'!$B$10:$B$199,MATCH($A96,'Annex 4 LDNO charges'!$A$10:$A$199,0))=0,"",INDEX('Annex 4 LDNO charges'!$B$10:$B$199,MATCH($A96,'Annex 4 LDNO charges'!$A$10:$A$199,0))))</f>
        <v>K31</v>
      </c>
      <c r="C96" s="205">
        <f>IFERROR(INDEX('Annex 1 LV, HV and UMS charges'!$C$12:$C$43,MATCH($A96,'Annex 1 LV, HV and UMS charges'!$A$12:$A$43,0)),INDEX('Annex 4 LDNO charges'!$C$10:$C$199,MATCH($A96,'Annex 4 LDNO charges'!$A$10:$A$199,0)))</f>
        <v>0</v>
      </c>
      <c r="D96" s="179"/>
      <c r="E96" s="220">
        <v>0</v>
      </c>
    </row>
    <row r="97" spans="1:5" ht="27.75" customHeight="1" x14ac:dyDescent="0.2">
      <c r="A97" s="163" t="s">
        <v>542</v>
      </c>
      <c r="B97" s="204" t="str">
        <f>IFERROR(INDEX('Annex 1 LV, HV and UMS charges'!$B$12:$B$43,MATCH($A97,'Annex 1 LV, HV and UMS charges'!$A$12:$A$43,0)),IF(INDEX('Annex 4 LDNO charges'!$B$10:$B$199,MATCH($A97,'Annex 4 LDNO charges'!$A$10:$A$199,0))=0,"",INDEX('Annex 4 LDNO charges'!$B$10:$B$199,MATCH($A97,'Annex 4 LDNO charges'!$A$10:$A$199,0))))</f>
        <v>K32</v>
      </c>
      <c r="C97" s="205">
        <f>IFERROR(INDEX('Annex 1 LV, HV and UMS charges'!$C$12:$C$43,MATCH($A97,'Annex 1 LV, HV and UMS charges'!$A$12:$A$43,0)),INDEX('Annex 4 LDNO charges'!$C$10:$C$199,MATCH($A97,'Annex 4 LDNO charges'!$A$10:$A$199,0)))</f>
        <v>0</v>
      </c>
      <c r="D97" s="179"/>
      <c r="E97" s="220">
        <v>0</v>
      </c>
    </row>
    <row r="98" spans="1:5" ht="27.75" customHeight="1" x14ac:dyDescent="0.2">
      <c r="A98" s="163" t="s">
        <v>543</v>
      </c>
      <c r="B98" s="204" t="str">
        <f>IFERROR(INDEX('Annex 1 LV, HV and UMS charges'!$B$12:$B$43,MATCH($A98,'Annex 1 LV, HV and UMS charges'!$A$12:$A$43,0)),IF(INDEX('Annex 4 LDNO charges'!$B$10:$B$199,MATCH($A98,'Annex 4 LDNO charges'!$A$10:$A$199,0))=0,"",INDEX('Annex 4 LDNO charges'!$B$10:$B$199,MATCH($A98,'Annex 4 LDNO charges'!$A$10:$A$199,0))))</f>
        <v>K33</v>
      </c>
      <c r="C98" s="205">
        <f>IFERROR(INDEX('Annex 1 LV, HV and UMS charges'!$C$12:$C$43,MATCH($A98,'Annex 1 LV, HV and UMS charges'!$A$12:$A$43,0)),INDEX('Annex 4 LDNO charges'!$C$10:$C$199,MATCH($A98,'Annex 4 LDNO charges'!$A$10:$A$199,0)))</f>
        <v>0</v>
      </c>
      <c r="D98" s="179"/>
      <c r="E98" s="220">
        <v>0</v>
      </c>
    </row>
    <row r="99" spans="1:5" ht="27.75" customHeight="1" x14ac:dyDescent="0.2">
      <c r="A99" s="163" t="s">
        <v>544</v>
      </c>
      <c r="B99" s="204" t="str">
        <f>IFERROR(INDEX('Annex 1 LV, HV and UMS charges'!$B$12:$B$43,MATCH($A99,'Annex 1 LV, HV and UMS charges'!$A$12:$A$43,0)),IF(INDEX('Annex 4 LDNO charges'!$B$10:$B$199,MATCH($A99,'Annex 4 LDNO charges'!$A$10:$A$199,0))=0,"",INDEX('Annex 4 LDNO charges'!$B$10:$B$199,MATCH($A99,'Annex 4 LDNO charges'!$A$10:$A$199,0))))</f>
        <v>K34</v>
      </c>
      <c r="C99" s="205">
        <f>IFERROR(INDEX('Annex 1 LV, HV and UMS charges'!$C$12:$C$43,MATCH($A99,'Annex 1 LV, HV and UMS charges'!$A$12:$A$43,0)),INDEX('Annex 4 LDNO charges'!$C$10:$C$199,MATCH($A99,'Annex 4 LDNO charges'!$A$10:$A$199,0)))</f>
        <v>0</v>
      </c>
      <c r="D99" s="179"/>
      <c r="E99" s="220">
        <v>0</v>
      </c>
    </row>
    <row r="100" spans="1:5" ht="27.75" customHeight="1" x14ac:dyDescent="0.2">
      <c r="A100" s="163" t="s">
        <v>607</v>
      </c>
      <c r="B100" s="204" t="str">
        <f>IFERROR(INDEX('Annex 1 LV, HV and UMS charges'!$B$12:$B$43,MATCH($A100,'Annex 1 LV, HV and UMS charges'!$A$12:$A$43,0)),IF(INDEX('Annex 4 LDNO charges'!$B$10:$B$199,MATCH($A100,'Annex 4 LDNO charges'!$A$10:$A$199,0))=0,"",INDEX('Annex 4 LDNO charges'!$B$10:$B$199,MATCH($A100,'Annex 4 LDNO charges'!$A$10:$A$199,0))))</f>
        <v>A40</v>
      </c>
      <c r="C100" s="205" t="str">
        <f>IFERROR(INDEX('Annex 1 LV, HV and UMS charges'!$C$12:$C$43,MATCH($A100,'Annex 1 LV, HV and UMS charges'!$A$12:$A$43,0)),INDEX('Annex 4 LDNO charges'!$C$10:$C$199,MATCH($A100,'Annex 4 LDNO charges'!$A$10:$A$199,0)))</f>
        <v>0, 1, 2</v>
      </c>
      <c r="D100" s="220">
        <v>0</v>
      </c>
      <c r="E100" s="220">
        <v>0</v>
      </c>
    </row>
    <row r="101" spans="1:5" ht="27.75" customHeight="1" x14ac:dyDescent="0.2">
      <c r="A101" s="163" t="s">
        <v>608</v>
      </c>
      <c r="B101" s="204" t="str">
        <f>IFERROR(INDEX('Annex 1 LV, HV and UMS charges'!$B$12:$B$43,MATCH($A101,'Annex 1 LV, HV and UMS charges'!$A$12:$A$43,0)),IF(INDEX('Annex 4 LDNO charges'!$B$10:$B$199,MATCH($A101,'Annex 4 LDNO charges'!$A$10:$A$199,0))=0,"",INDEX('Annex 4 LDNO charges'!$B$10:$B$199,MATCH($A101,'Annex 4 LDNO charges'!$A$10:$A$199,0))))</f>
        <v>C40</v>
      </c>
      <c r="C101" s="205" t="str">
        <f>IFERROR(INDEX('Annex 1 LV, HV and UMS charges'!$C$12:$C$43,MATCH($A101,'Annex 1 LV, HV and UMS charges'!$A$12:$A$43,0)),INDEX('Annex 4 LDNO charges'!$C$10:$C$199,MATCH($A101,'Annex 4 LDNO charges'!$A$10:$A$199,0)))</f>
        <v>0, 3, 4, 5-8</v>
      </c>
      <c r="D101" s="179"/>
      <c r="E101" s="220">
        <v>0</v>
      </c>
    </row>
    <row r="102" spans="1:5" ht="27.75" customHeight="1" x14ac:dyDescent="0.2">
      <c r="A102" s="163" t="s">
        <v>609</v>
      </c>
      <c r="B102" s="204" t="str">
        <f>IFERROR(INDEX('Annex 1 LV, HV and UMS charges'!$B$12:$B$43,MATCH($A102,'Annex 1 LV, HV and UMS charges'!$A$12:$A$43,0)),IF(INDEX('Annex 4 LDNO charges'!$B$10:$B$199,MATCH($A102,'Annex 4 LDNO charges'!$A$10:$A$199,0))=0,"",INDEX('Annex 4 LDNO charges'!$B$10:$B$199,MATCH($A102,'Annex 4 LDNO charges'!$A$10:$A$199,0))))</f>
        <v>C41</v>
      </c>
      <c r="C102" s="205" t="str">
        <f>IFERROR(INDEX('Annex 1 LV, HV and UMS charges'!$C$12:$C$43,MATCH($A102,'Annex 1 LV, HV and UMS charges'!$A$12:$A$43,0)),INDEX('Annex 4 LDNO charges'!$C$10:$C$199,MATCH($A102,'Annex 4 LDNO charges'!$A$10:$A$199,0)))</f>
        <v>0, 3, 4, 5-8</v>
      </c>
      <c r="D102" s="179"/>
      <c r="E102" s="220">
        <v>0</v>
      </c>
    </row>
    <row r="103" spans="1:5" ht="27.75" customHeight="1" x14ac:dyDescent="0.2">
      <c r="A103" s="163" t="s">
        <v>610</v>
      </c>
      <c r="B103" s="204" t="str">
        <f>IFERROR(INDEX('Annex 1 LV, HV and UMS charges'!$B$12:$B$43,MATCH($A103,'Annex 1 LV, HV and UMS charges'!$A$12:$A$43,0)),IF(INDEX('Annex 4 LDNO charges'!$B$10:$B$199,MATCH($A103,'Annex 4 LDNO charges'!$A$10:$A$199,0))=0,"",INDEX('Annex 4 LDNO charges'!$B$10:$B$199,MATCH($A103,'Annex 4 LDNO charges'!$A$10:$A$199,0))))</f>
        <v>C42</v>
      </c>
      <c r="C103" s="205" t="str">
        <f>IFERROR(INDEX('Annex 1 LV, HV and UMS charges'!$C$12:$C$43,MATCH($A103,'Annex 1 LV, HV and UMS charges'!$A$12:$A$43,0)),INDEX('Annex 4 LDNO charges'!$C$10:$C$199,MATCH($A103,'Annex 4 LDNO charges'!$A$10:$A$199,0)))</f>
        <v>0, 3, 4, 5-8</v>
      </c>
      <c r="D103" s="179"/>
      <c r="E103" s="220">
        <v>0</v>
      </c>
    </row>
    <row r="104" spans="1:5" ht="27.75" customHeight="1" x14ac:dyDescent="0.2">
      <c r="A104" s="163" t="s">
        <v>611</v>
      </c>
      <c r="B104" s="204" t="str">
        <f>IFERROR(INDEX('Annex 1 LV, HV and UMS charges'!$B$12:$B$43,MATCH($A104,'Annex 1 LV, HV and UMS charges'!$A$12:$A$43,0)),IF(INDEX('Annex 4 LDNO charges'!$B$10:$B$199,MATCH($A104,'Annex 4 LDNO charges'!$A$10:$A$199,0))=0,"",INDEX('Annex 4 LDNO charges'!$B$10:$B$199,MATCH($A104,'Annex 4 LDNO charges'!$A$10:$A$199,0))))</f>
        <v>C43</v>
      </c>
      <c r="C104" s="205" t="str">
        <f>IFERROR(INDEX('Annex 1 LV, HV and UMS charges'!$C$12:$C$43,MATCH($A104,'Annex 1 LV, HV and UMS charges'!$A$12:$A$43,0)),INDEX('Annex 4 LDNO charges'!$C$10:$C$199,MATCH($A104,'Annex 4 LDNO charges'!$A$10:$A$199,0)))</f>
        <v>0, 3, 4, 5-8</v>
      </c>
      <c r="D104" s="179"/>
      <c r="E104" s="220">
        <v>0</v>
      </c>
    </row>
    <row r="105" spans="1:5" ht="27.75" customHeight="1" x14ac:dyDescent="0.2">
      <c r="A105" s="163" t="s">
        <v>612</v>
      </c>
      <c r="B105" s="204" t="str">
        <f>IFERROR(INDEX('Annex 1 LV, HV and UMS charges'!$B$12:$B$43,MATCH($A105,'Annex 1 LV, HV and UMS charges'!$A$12:$A$43,0)),IF(INDEX('Annex 4 LDNO charges'!$B$10:$B$199,MATCH($A105,'Annex 4 LDNO charges'!$A$10:$A$199,0))=0,"",INDEX('Annex 4 LDNO charges'!$B$10:$B$199,MATCH($A105,'Annex 4 LDNO charges'!$A$10:$A$199,0))))</f>
        <v>C44</v>
      </c>
      <c r="C105" s="205" t="str">
        <f>IFERROR(INDEX('Annex 1 LV, HV and UMS charges'!$C$12:$C$43,MATCH($A105,'Annex 1 LV, HV and UMS charges'!$A$12:$A$43,0)),INDEX('Annex 4 LDNO charges'!$C$10:$C$199,MATCH($A105,'Annex 4 LDNO charges'!$A$10:$A$199,0)))</f>
        <v>0, 3, 4, 5-8</v>
      </c>
      <c r="D105" s="179"/>
      <c r="E105" s="220">
        <v>0</v>
      </c>
    </row>
    <row r="106" spans="1:5" ht="27.75" customHeight="1" x14ac:dyDescent="0.2">
      <c r="A106" s="163" t="s">
        <v>515</v>
      </c>
      <c r="B106" s="204" t="str">
        <f>IFERROR(INDEX('Annex 1 LV, HV and UMS charges'!$B$12:$B$43,MATCH($A106,'Annex 1 LV, HV and UMS charges'!$A$12:$A$43,0)),IF(INDEX('Annex 4 LDNO charges'!$B$10:$B$199,MATCH($A106,'Annex 4 LDNO charges'!$A$10:$A$199,0))=0,"",INDEX('Annex 4 LDNO charges'!$B$10:$B$199,MATCH($A106,'Annex 4 LDNO charges'!$A$10:$A$199,0))))</f>
        <v>E40</v>
      </c>
      <c r="C106" s="205">
        <f>IFERROR(INDEX('Annex 1 LV, HV and UMS charges'!$C$12:$C$43,MATCH($A106,'Annex 1 LV, HV and UMS charges'!$A$12:$A$43,0)),INDEX('Annex 4 LDNO charges'!$C$10:$C$199,MATCH($A106,'Annex 4 LDNO charges'!$A$10:$A$199,0)))</f>
        <v>0</v>
      </c>
      <c r="D106" s="179"/>
      <c r="E106" s="220">
        <v>0</v>
      </c>
    </row>
    <row r="107" spans="1:5" ht="27.75" customHeight="1" x14ac:dyDescent="0.2">
      <c r="A107" s="163" t="s">
        <v>516</v>
      </c>
      <c r="B107" s="204" t="str">
        <f>IFERROR(INDEX('Annex 1 LV, HV and UMS charges'!$B$12:$B$43,MATCH($A107,'Annex 1 LV, HV and UMS charges'!$A$12:$A$43,0)),IF(INDEX('Annex 4 LDNO charges'!$B$10:$B$199,MATCH($A107,'Annex 4 LDNO charges'!$A$10:$A$199,0))=0,"",INDEX('Annex 4 LDNO charges'!$B$10:$B$199,MATCH($A107,'Annex 4 LDNO charges'!$A$10:$A$199,0))))</f>
        <v>E41</v>
      </c>
      <c r="C107" s="205">
        <f>IFERROR(INDEX('Annex 1 LV, HV and UMS charges'!$C$12:$C$43,MATCH($A107,'Annex 1 LV, HV and UMS charges'!$A$12:$A$43,0)),INDEX('Annex 4 LDNO charges'!$C$10:$C$199,MATCH($A107,'Annex 4 LDNO charges'!$A$10:$A$199,0)))</f>
        <v>0</v>
      </c>
      <c r="D107" s="179"/>
      <c r="E107" s="220">
        <v>0</v>
      </c>
    </row>
    <row r="108" spans="1:5" ht="27.75" customHeight="1" x14ac:dyDescent="0.2">
      <c r="A108" s="163" t="s">
        <v>517</v>
      </c>
      <c r="B108" s="204" t="str">
        <f>IFERROR(INDEX('Annex 1 LV, HV and UMS charges'!$B$12:$B$43,MATCH($A108,'Annex 1 LV, HV and UMS charges'!$A$12:$A$43,0)),IF(INDEX('Annex 4 LDNO charges'!$B$10:$B$199,MATCH($A108,'Annex 4 LDNO charges'!$A$10:$A$199,0))=0,"",INDEX('Annex 4 LDNO charges'!$B$10:$B$199,MATCH($A108,'Annex 4 LDNO charges'!$A$10:$A$199,0))))</f>
        <v>E42</v>
      </c>
      <c r="C108" s="205">
        <f>IFERROR(INDEX('Annex 1 LV, HV and UMS charges'!$C$12:$C$43,MATCH($A108,'Annex 1 LV, HV and UMS charges'!$A$12:$A$43,0)),INDEX('Annex 4 LDNO charges'!$C$10:$C$199,MATCH($A108,'Annex 4 LDNO charges'!$A$10:$A$199,0)))</f>
        <v>0</v>
      </c>
      <c r="D108" s="179"/>
      <c r="E108" s="220">
        <v>0</v>
      </c>
    </row>
    <row r="109" spans="1:5" ht="27.75" customHeight="1" x14ac:dyDescent="0.2">
      <c r="A109" s="163" t="s">
        <v>518</v>
      </c>
      <c r="B109" s="204" t="str">
        <f>IFERROR(INDEX('Annex 1 LV, HV and UMS charges'!$B$12:$B$43,MATCH($A109,'Annex 1 LV, HV and UMS charges'!$A$12:$A$43,0)),IF(INDEX('Annex 4 LDNO charges'!$B$10:$B$199,MATCH($A109,'Annex 4 LDNO charges'!$A$10:$A$199,0))=0,"",INDEX('Annex 4 LDNO charges'!$B$10:$B$199,MATCH($A109,'Annex 4 LDNO charges'!$A$10:$A$199,0))))</f>
        <v>E43</v>
      </c>
      <c r="C109" s="205">
        <f>IFERROR(INDEX('Annex 1 LV, HV and UMS charges'!$C$12:$C$43,MATCH($A109,'Annex 1 LV, HV and UMS charges'!$A$12:$A$43,0)),INDEX('Annex 4 LDNO charges'!$C$10:$C$199,MATCH($A109,'Annex 4 LDNO charges'!$A$10:$A$199,0)))</f>
        <v>0</v>
      </c>
      <c r="D109" s="179"/>
      <c r="E109" s="220">
        <v>0</v>
      </c>
    </row>
    <row r="110" spans="1:5" ht="27.75" customHeight="1" x14ac:dyDescent="0.2">
      <c r="A110" s="163" t="s">
        <v>519</v>
      </c>
      <c r="B110" s="204" t="str">
        <f>IFERROR(INDEX('Annex 1 LV, HV and UMS charges'!$B$12:$B$43,MATCH($A110,'Annex 1 LV, HV and UMS charges'!$A$12:$A$43,0)),IF(INDEX('Annex 4 LDNO charges'!$B$10:$B$199,MATCH($A110,'Annex 4 LDNO charges'!$A$10:$A$199,0))=0,"",INDEX('Annex 4 LDNO charges'!$B$10:$B$199,MATCH($A110,'Annex 4 LDNO charges'!$A$10:$A$199,0))))</f>
        <v>E44</v>
      </c>
      <c r="C110" s="205">
        <f>IFERROR(INDEX('Annex 1 LV, HV and UMS charges'!$C$12:$C$43,MATCH($A110,'Annex 1 LV, HV and UMS charges'!$A$12:$A$43,0)),INDEX('Annex 4 LDNO charges'!$C$10:$C$199,MATCH($A110,'Annex 4 LDNO charges'!$A$10:$A$199,0)))</f>
        <v>0</v>
      </c>
      <c r="D110" s="179"/>
      <c r="E110" s="220">
        <v>0</v>
      </c>
    </row>
    <row r="111" spans="1:5" ht="27.75" customHeight="1" x14ac:dyDescent="0.2">
      <c r="A111" s="163" t="s">
        <v>520</v>
      </c>
      <c r="B111" s="204" t="str">
        <f>IFERROR(INDEX('Annex 1 LV, HV and UMS charges'!$B$12:$B$43,MATCH($A111,'Annex 1 LV, HV and UMS charges'!$A$12:$A$43,0)),IF(INDEX('Annex 4 LDNO charges'!$B$10:$B$199,MATCH($A111,'Annex 4 LDNO charges'!$A$10:$A$199,0))=0,"",INDEX('Annex 4 LDNO charges'!$B$10:$B$199,MATCH($A111,'Annex 4 LDNO charges'!$A$10:$A$199,0))))</f>
        <v>J40</v>
      </c>
      <c r="C111" s="205">
        <f>IFERROR(INDEX('Annex 1 LV, HV and UMS charges'!$C$12:$C$43,MATCH($A111,'Annex 1 LV, HV and UMS charges'!$A$12:$A$43,0)),INDEX('Annex 4 LDNO charges'!$C$10:$C$199,MATCH($A111,'Annex 4 LDNO charges'!$A$10:$A$199,0)))</f>
        <v>0</v>
      </c>
      <c r="D111" s="179"/>
      <c r="E111" s="220">
        <v>0</v>
      </c>
    </row>
    <row r="112" spans="1:5" ht="27.75" customHeight="1" x14ac:dyDescent="0.2">
      <c r="A112" s="163" t="s">
        <v>521</v>
      </c>
      <c r="B112" s="204" t="str">
        <f>IFERROR(INDEX('Annex 1 LV, HV and UMS charges'!$B$12:$B$43,MATCH($A112,'Annex 1 LV, HV and UMS charges'!$A$12:$A$43,0)),IF(INDEX('Annex 4 LDNO charges'!$B$10:$B$199,MATCH($A112,'Annex 4 LDNO charges'!$A$10:$A$199,0))=0,"",INDEX('Annex 4 LDNO charges'!$B$10:$B$199,MATCH($A112,'Annex 4 LDNO charges'!$A$10:$A$199,0))))</f>
        <v>J41</v>
      </c>
      <c r="C112" s="205">
        <f>IFERROR(INDEX('Annex 1 LV, HV and UMS charges'!$C$12:$C$43,MATCH($A112,'Annex 1 LV, HV and UMS charges'!$A$12:$A$43,0)),INDEX('Annex 4 LDNO charges'!$C$10:$C$199,MATCH($A112,'Annex 4 LDNO charges'!$A$10:$A$199,0)))</f>
        <v>0</v>
      </c>
      <c r="D112" s="179"/>
      <c r="E112" s="220">
        <v>0</v>
      </c>
    </row>
    <row r="113" spans="1:5" ht="27.75" customHeight="1" x14ac:dyDescent="0.2">
      <c r="A113" s="163" t="s">
        <v>522</v>
      </c>
      <c r="B113" s="204" t="str">
        <f>IFERROR(INDEX('Annex 1 LV, HV and UMS charges'!$B$12:$B$43,MATCH($A113,'Annex 1 LV, HV and UMS charges'!$A$12:$A$43,0)),IF(INDEX('Annex 4 LDNO charges'!$B$10:$B$199,MATCH($A113,'Annex 4 LDNO charges'!$A$10:$A$199,0))=0,"",INDEX('Annex 4 LDNO charges'!$B$10:$B$199,MATCH($A113,'Annex 4 LDNO charges'!$A$10:$A$199,0))))</f>
        <v>J42</v>
      </c>
      <c r="C113" s="205">
        <f>IFERROR(INDEX('Annex 1 LV, HV and UMS charges'!$C$12:$C$43,MATCH($A113,'Annex 1 LV, HV and UMS charges'!$A$12:$A$43,0)),INDEX('Annex 4 LDNO charges'!$C$10:$C$199,MATCH($A113,'Annex 4 LDNO charges'!$A$10:$A$199,0)))</f>
        <v>0</v>
      </c>
      <c r="D113" s="179"/>
      <c r="E113" s="220">
        <v>0</v>
      </c>
    </row>
    <row r="114" spans="1:5" ht="27.75" customHeight="1" x14ac:dyDescent="0.2">
      <c r="A114" s="163" t="s">
        <v>523</v>
      </c>
      <c r="B114" s="204" t="str">
        <f>IFERROR(INDEX('Annex 1 LV, HV and UMS charges'!$B$12:$B$43,MATCH($A114,'Annex 1 LV, HV and UMS charges'!$A$12:$A$43,0)),IF(INDEX('Annex 4 LDNO charges'!$B$10:$B$199,MATCH($A114,'Annex 4 LDNO charges'!$A$10:$A$199,0))=0,"",INDEX('Annex 4 LDNO charges'!$B$10:$B$199,MATCH($A114,'Annex 4 LDNO charges'!$A$10:$A$199,0))))</f>
        <v>J43</v>
      </c>
      <c r="C114" s="205">
        <f>IFERROR(INDEX('Annex 1 LV, HV and UMS charges'!$C$12:$C$43,MATCH($A114,'Annex 1 LV, HV and UMS charges'!$A$12:$A$43,0)),INDEX('Annex 4 LDNO charges'!$C$10:$C$199,MATCH($A114,'Annex 4 LDNO charges'!$A$10:$A$199,0)))</f>
        <v>0</v>
      </c>
      <c r="D114" s="179"/>
      <c r="E114" s="220">
        <v>0</v>
      </c>
    </row>
    <row r="115" spans="1:5" ht="27.75" customHeight="1" x14ac:dyDescent="0.2">
      <c r="A115" s="163" t="s">
        <v>524</v>
      </c>
      <c r="B115" s="204" t="str">
        <f>IFERROR(INDEX('Annex 1 LV, HV and UMS charges'!$B$12:$B$43,MATCH($A115,'Annex 1 LV, HV and UMS charges'!$A$12:$A$43,0)),IF(INDEX('Annex 4 LDNO charges'!$B$10:$B$199,MATCH($A115,'Annex 4 LDNO charges'!$A$10:$A$199,0))=0,"",INDEX('Annex 4 LDNO charges'!$B$10:$B$199,MATCH($A115,'Annex 4 LDNO charges'!$A$10:$A$199,0))))</f>
        <v>J44</v>
      </c>
      <c r="C115" s="205">
        <f>IFERROR(INDEX('Annex 1 LV, HV and UMS charges'!$C$12:$C$43,MATCH($A115,'Annex 1 LV, HV and UMS charges'!$A$12:$A$43,0)),INDEX('Annex 4 LDNO charges'!$C$10:$C$199,MATCH($A115,'Annex 4 LDNO charges'!$A$10:$A$199,0)))</f>
        <v>0</v>
      </c>
      <c r="D115" s="179"/>
      <c r="E115" s="220">
        <v>0</v>
      </c>
    </row>
    <row r="116" spans="1:5" ht="27.75" customHeight="1" x14ac:dyDescent="0.2">
      <c r="A116" s="163" t="s">
        <v>525</v>
      </c>
      <c r="B116" s="204" t="str">
        <f>IFERROR(INDEX('Annex 1 LV, HV and UMS charges'!$B$12:$B$43,MATCH($A116,'Annex 1 LV, HV and UMS charges'!$A$12:$A$43,0)),IF(INDEX('Annex 4 LDNO charges'!$B$10:$B$199,MATCH($A116,'Annex 4 LDNO charges'!$A$10:$A$199,0))=0,"",INDEX('Annex 4 LDNO charges'!$B$10:$B$199,MATCH($A116,'Annex 4 LDNO charges'!$A$10:$A$199,0))))</f>
        <v>K40</v>
      </c>
      <c r="C116" s="205">
        <f>IFERROR(INDEX('Annex 1 LV, HV and UMS charges'!$C$12:$C$43,MATCH($A116,'Annex 1 LV, HV and UMS charges'!$A$12:$A$43,0)),INDEX('Annex 4 LDNO charges'!$C$10:$C$199,MATCH($A116,'Annex 4 LDNO charges'!$A$10:$A$199,0)))</f>
        <v>0</v>
      </c>
      <c r="D116" s="179"/>
      <c r="E116" s="220">
        <v>0</v>
      </c>
    </row>
    <row r="117" spans="1:5" ht="27.75" customHeight="1" x14ac:dyDescent="0.2">
      <c r="A117" s="163" t="s">
        <v>526</v>
      </c>
      <c r="B117" s="204" t="str">
        <f>IFERROR(INDEX('Annex 1 LV, HV and UMS charges'!$B$12:$B$43,MATCH($A117,'Annex 1 LV, HV and UMS charges'!$A$12:$A$43,0)),IF(INDEX('Annex 4 LDNO charges'!$B$10:$B$199,MATCH($A117,'Annex 4 LDNO charges'!$A$10:$A$199,0))=0,"",INDEX('Annex 4 LDNO charges'!$B$10:$B$199,MATCH($A117,'Annex 4 LDNO charges'!$A$10:$A$199,0))))</f>
        <v>K41</v>
      </c>
      <c r="C117" s="205">
        <f>IFERROR(INDEX('Annex 1 LV, HV and UMS charges'!$C$12:$C$43,MATCH($A117,'Annex 1 LV, HV and UMS charges'!$A$12:$A$43,0)),INDEX('Annex 4 LDNO charges'!$C$10:$C$199,MATCH($A117,'Annex 4 LDNO charges'!$A$10:$A$199,0)))</f>
        <v>0</v>
      </c>
      <c r="D117" s="179"/>
      <c r="E117" s="220">
        <v>0</v>
      </c>
    </row>
    <row r="118" spans="1:5" ht="27.75" customHeight="1" x14ac:dyDescent="0.2">
      <c r="A118" s="163" t="s">
        <v>527</v>
      </c>
      <c r="B118" s="204" t="str">
        <f>IFERROR(INDEX('Annex 1 LV, HV and UMS charges'!$B$12:$B$43,MATCH($A118,'Annex 1 LV, HV and UMS charges'!$A$12:$A$43,0)),IF(INDEX('Annex 4 LDNO charges'!$B$10:$B$199,MATCH($A118,'Annex 4 LDNO charges'!$A$10:$A$199,0))=0,"",INDEX('Annex 4 LDNO charges'!$B$10:$B$199,MATCH($A118,'Annex 4 LDNO charges'!$A$10:$A$199,0))))</f>
        <v>K42</v>
      </c>
      <c r="C118" s="205">
        <f>IFERROR(INDEX('Annex 1 LV, HV and UMS charges'!$C$12:$C$43,MATCH($A118,'Annex 1 LV, HV and UMS charges'!$A$12:$A$43,0)),INDEX('Annex 4 LDNO charges'!$C$10:$C$199,MATCH($A118,'Annex 4 LDNO charges'!$A$10:$A$199,0)))</f>
        <v>0</v>
      </c>
      <c r="D118" s="179"/>
      <c r="E118" s="220">
        <v>0</v>
      </c>
    </row>
    <row r="119" spans="1:5" ht="27.75" customHeight="1" x14ac:dyDescent="0.2">
      <c r="A119" s="163" t="s">
        <v>528</v>
      </c>
      <c r="B119" s="204" t="str">
        <f>IFERROR(INDEX('Annex 1 LV, HV and UMS charges'!$B$12:$B$43,MATCH($A119,'Annex 1 LV, HV and UMS charges'!$A$12:$A$43,0)),IF(INDEX('Annex 4 LDNO charges'!$B$10:$B$199,MATCH($A119,'Annex 4 LDNO charges'!$A$10:$A$199,0))=0,"",INDEX('Annex 4 LDNO charges'!$B$10:$B$199,MATCH($A119,'Annex 4 LDNO charges'!$A$10:$A$199,0))))</f>
        <v>K43</v>
      </c>
      <c r="C119" s="205">
        <f>IFERROR(INDEX('Annex 1 LV, HV and UMS charges'!$C$12:$C$43,MATCH($A119,'Annex 1 LV, HV and UMS charges'!$A$12:$A$43,0)),INDEX('Annex 4 LDNO charges'!$C$10:$C$199,MATCH($A119,'Annex 4 LDNO charges'!$A$10:$A$199,0)))</f>
        <v>0</v>
      </c>
      <c r="D119" s="179"/>
      <c r="E119" s="220">
        <v>0</v>
      </c>
    </row>
    <row r="120" spans="1:5" ht="27.75" customHeight="1" x14ac:dyDescent="0.2">
      <c r="A120" s="163" t="s">
        <v>529</v>
      </c>
      <c r="B120" s="204" t="str">
        <f>IFERROR(INDEX('Annex 1 LV, HV and UMS charges'!$B$12:$B$43,MATCH($A120,'Annex 1 LV, HV and UMS charges'!$A$12:$A$43,0)),IF(INDEX('Annex 4 LDNO charges'!$B$10:$B$199,MATCH($A120,'Annex 4 LDNO charges'!$A$10:$A$199,0))=0,"",INDEX('Annex 4 LDNO charges'!$B$10:$B$199,MATCH($A120,'Annex 4 LDNO charges'!$A$10:$A$199,0))))</f>
        <v>K44</v>
      </c>
      <c r="C120" s="205">
        <f>IFERROR(INDEX('Annex 1 LV, HV and UMS charges'!$C$12:$C$43,MATCH($A120,'Annex 1 LV, HV and UMS charges'!$A$12:$A$43,0)),INDEX('Annex 4 LDNO charges'!$C$10:$C$199,MATCH($A120,'Annex 4 LDNO charges'!$A$10:$A$199,0)))</f>
        <v>0</v>
      </c>
      <c r="D120" s="179"/>
      <c r="E120" s="220">
        <v>0</v>
      </c>
    </row>
    <row r="121" spans="1:5" ht="27.75" customHeight="1" x14ac:dyDescent="0.2">
      <c r="A121" s="163" t="s">
        <v>613</v>
      </c>
      <c r="B121" s="204" t="str">
        <f>IFERROR(INDEX('Annex 1 LV, HV and UMS charges'!$B$12:$B$43,MATCH($A121,'Annex 1 LV, HV and UMS charges'!$A$12:$A$43,0)),IF(INDEX('Annex 4 LDNO charges'!$B$10:$B$199,MATCH($A121,'Annex 4 LDNO charges'!$A$10:$A$199,0))=0,"",INDEX('Annex 4 LDNO charges'!$B$10:$B$199,MATCH($A121,'Annex 4 LDNO charges'!$A$10:$A$199,0))))</f>
        <v>A50</v>
      </c>
      <c r="C121" s="205" t="str">
        <f>IFERROR(INDEX('Annex 1 LV, HV and UMS charges'!$C$12:$C$43,MATCH($A121,'Annex 1 LV, HV and UMS charges'!$A$12:$A$43,0)),INDEX('Annex 4 LDNO charges'!$C$10:$C$199,MATCH($A121,'Annex 4 LDNO charges'!$A$10:$A$199,0)))</f>
        <v>0, 1, 2</v>
      </c>
      <c r="D121" s="220">
        <v>0</v>
      </c>
      <c r="E121" s="220">
        <v>0</v>
      </c>
    </row>
    <row r="122" spans="1:5" ht="27.75" customHeight="1" x14ac:dyDescent="0.2">
      <c r="A122" s="163" t="s">
        <v>614</v>
      </c>
      <c r="B122" s="204" t="str">
        <f>IFERROR(INDEX('Annex 1 LV, HV and UMS charges'!$B$12:$B$43,MATCH($A122,'Annex 1 LV, HV and UMS charges'!$A$12:$A$43,0)),IF(INDEX('Annex 4 LDNO charges'!$B$10:$B$199,MATCH($A122,'Annex 4 LDNO charges'!$A$10:$A$199,0))=0,"",INDEX('Annex 4 LDNO charges'!$B$10:$B$199,MATCH($A122,'Annex 4 LDNO charges'!$A$10:$A$199,0))))</f>
        <v>C50</v>
      </c>
      <c r="C122" s="205" t="str">
        <f>IFERROR(INDEX('Annex 1 LV, HV and UMS charges'!$C$12:$C$43,MATCH($A122,'Annex 1 LV, HV and UMS charges'!$A$12:$A$43,0)),INDEX('Annex 4 LDNO charges'!$C$10:$C$199,MATCH($A122,'Annex 4 LDNO charges'!$A$10:$A$199,0)))</f>
        <v>0, 3, 4, 5-8</v>
      </c>
      <c r="D122" s="179"/>
      <c r="E122" s="220">
        <v>0</v>
      </c>
    </row>
    <row r="123" spans="1:5" ht="27.75" customHeight="1" x14ac:dyDescent="0.2">
      <c r="A123" s="163" t="s">
        <v>615</v>
      </c>
      <c r="B123" s="204" t="str">
        <f>IFERROR(INDEX('Annex 1 LV, HV and UMS charges'!$B$12:$B$43,MATCH($A123,'Annex 1 LV, HV and UMS charges'!$A$12:$A$43,0)),IF(INDEX('Annex 4 LDNO charges'!$B$10:$B$199,MATCH($A123,'Annex 4 LDNO charges'!$A$10:$A$199,0))=0,"",INDEX('Annex 4 LDNO charges'!$B$10:$B$199,MATCH($A123,'Annex 4 LDNO charges'!$A$10:$A$199,0))))</f>
        <v>C51</v>
      </c>
      <c r="C123" s="205" t="str">
        <f>IFERROR(INDEX('Annex 1 LV, HV and UMS charges'!$C$12:$C$43,MATCH($A123,'Annex 1 LV, HV and UMS charges'!$A$12:$A$43,0)),INDEX('Annex 4 LDNO charges'!$C$10:$C$199,MATCH($A123,'Annex 4 LDNO charges'!$A$10:$A$199,0)))</f>
        <v>0, 3, 4, 5-8</v>
      </c>
      <c r="D123" s="179"/>
      <c r="E123" s="220">
        <v>0</v>
      </c>
    </row>
    <row r="124" spans="1:5" ht="27.75" customHeight="1" x14ac:dyDescent="0.2">
      <c r="A124" s="163" t="s">
        <v>616</v>
      </c>
      <c r="B124" s="204" t="str">
        <f>IFERROR(INDEX('Annex 1 LV, HV and UMS charges'!$B$12:$B$43,MATCH($A124,'Annex 1 LV, HV and UMS charges'!$A$12:$A$43,0)),IF(INDEX('Annex 4 LDNO charges'!$B$10:$B$199,MATCH($A124,'Annex 4 LDNO charges'!$A$10:$A$199,0))=0,"",INDEX('Annex 4 LDNO charges'!$B$10:$B$199,MATCH($A124,'Annex 4 LDNO charges'!$A$10:$A$199,0))))</f>
        <v>C52</v>
      </c>
      <c r="C124" s="205" t="str">
        <f>IFERROR(INDEX('Annex 1 LV, HV and UMS charges'!$C$12:$C$43,MATCH($A124,'Annex 1 LV, HV and UMS charges'!$A$12:$A$43,0)),INDEX('Annex 4 LDNO charges'!$C$10:$C$199,MATCH($A124,'Annex 4 LDNO charges'!$A$10:$A$199,0)))</f>
        <v>0, 3, 4, 5-8</v>
      </c>
      <c r="D124" s="179"/>
      <c r="E124" s="220">
        <v>0</v>
      </c>
    </row>
    <row r="125" spans="1:5" ht="27.75" customHeight="1" x14ac:dyDescent="0.2">
      <c r="A125" s="163" t="s">
        <v>617</v>
      </c>
      <c r="B125" s="204" t="str">
        <f>IFERROR(INDEX('Annex 1 LV, HV and UMS charges'!$B$12:$B$43,MATCH($A125,'Annex 1 LV, HV and UMS charges'!$A$12:$A$43,0)),IF(INDEX('Annex 4 LDNO charges'!$B$10:$B$199,MATCH($A125,'Annex 4 LDNO charges'!$A$10:$A$199,0))=0,"",INDEX('Annex 4 LDNO charges'!$B$10:$B$199,MATCH($A125,'Annex 4 LDNO charges'!$A$10:$A$199,0))))</f>
        <v>C53</v>
      </c>
      <c r="C125" s="205" t="str">
        <f>IFERROR(INDEX('Annex 1 LV, HV and UMS charges'!$C$12:$C$43,MATCH($A125,'Annex 1 LV, HV and UMS charges'!$A$12:$A$43,0)),INDEX('Annex 4 LDNO charges'!$C$10:$C$199,MATCH($A125,'Annex 4 LDNO charges'!$A$10:$A$199,0)))</f>
        <v>0, 3, 4, 5-8</v>
      </c>
      <c r="D125" s="179"/>
      <c r="E125" s="220">
        <v>0</v>
      </c>
    </row>
    <row r="126" spans="1:5" ht="27.75" customHeight="1" x14ac:dyDescent="0.2">
      <c r="A126" s="163" t="s">
        <v>618</v>
      </c>
      <c r="B126" s="204" t="str">
        <f>IFERROR(INDEX('Annex 1 LV, HV and UMS charges'!$B$12:$B$43,MATCH($A126,'Annex 1 LV, HV and UMS charges'!$A$12:$A$43,0)),IF(INDEX('Annex 4 LDNO charges'!$B$10:$B$199,MATCH($A126,'Annex 4 LDNO charges'!$A$10:$A$199,0))=0,"",INDEX('Annex 4 LDNO charges'!$B$10:$B$199,MATCH($A126,'Annex 4 LDNO charges'!$A$10:$A$199,0))))</f>
        <v>C54</v>
      </c>
      <c r="C126" s="205" t="str">
        <f>IFERROR(INDEX('Annex 1 LV, HV and UMS charges'!$C$12:$C$43,MATCH($A126,'Annex 1 LV, HV and UMS charges'!$A$12:$A$43,0)),INDEX('Annex 4 LDNO charges'!$C$10:$C$199,MATCH($A126,'Annex 4 LDNO charges'!$A$10:$A$199,0)))</f>
        <v>0, 3, 4, 5-8</v>
      </c>
      <c r="D126" s="179"/>
      <c r="E126" s="220">
        <v>0</v>
      </c>
    </row>
    <row r="127" spans="1:5" ht="27.75" customHeight="1" x14ac:dyDescent="0.2">
      <c r="A127" s="163" t="s">
        <v>500</v>
      </c>
      <c r="B127" s="204" t="str">
        <f>IFERROR(INDEX('Annex 1 LV, HV and UMS charges'!$B$12:$B$43,MATCH($A127,'Annex 1 LV, HV and UMS charges'!$A$12:$A$43,0)),IF(INDEX('Annex 4 LDNO charges'!$B$10:$B$199,MATCH($A127,'Annex 4 LDNO charges'!$A$10:$A$199,0))=0,"",INDEX('Annex 4 LDNO charges'!$B$10:$B$199,MATCH($A127,'Annex 4 LDNO charges'!$A$10:$A$199,0))))</f>
        <v>E50</v>
      </c>
      <c r="C127" s="205">
        <f>IFERROR(INDEX('Annex 1 LV, HV and UMS charges'!$C$12:$C$43,MATCH($A127,'Annex 1 LV, HV and UMS charges'!$A$12:$A$43,0)),INDEX('Annex 4 LDNO charges'!$C$10:$C$199,MATCH($A127,'Annex 4 LDNO charges'!$A$10:$A$199,0)))</f>
        <v>0</v>
      </c>
      <c r="D127" s="179"/>
      <c r="E127" s="220">
        <v>0</v>
      </c>
    </row>
    <row r="128" spans="1:5" ht="27.75" customHeight="1" x14ac:dyDescent="0.2">
      <c r="A128" s="163" t="s">
        <v>501</v>
      </c>
      <c r="B128" s="204" t="str">
        <f>IFERROR(INDEX('Annex 1 LV, HV and UMS charges'!$B$12:$B$43,MATCH($A128,'Annex 1 LV, HV and UMS charges'!$A$12:$A$43,0)),IF(INDEX('Annex 4 LDNO charges'!$B$10:$B$199,MATCH($A128,'Annex 4 LDNO charges'!$A$10:$A$199,0))=0,"",INDEX('Annex 4 LDNO charges'!$B$10:$B$199,MATCH($A128,'Annex 4 LDNO charges'!$A$10:$A$199,0))))</f>
        <v>E51</v>
      </c>
      <c r="C128" s="205">
        <f>IFERROR(INDEX('Annex 1 LV, HV and UMS charges'!$C$12:$C$43,MATCH($A128,'Annex 1 LV, HV and UMS charges'!$A$12:$A$43,0)),INDEX('Annex 4 LDNO charges'!$C$10:$C$199,MATCH($A128,'Annex 4 LDNO charges'!$A$10:$A$199,0)))</f>
        <v>0</v>
      </c>
      <c r="D128" s="179"/>
      <c r="E128" s="220">
        <v>0</v>
      </c>
    </row>
    <row r="129" spans="1:5" ht="27.75" customHeight="1" x14ac:dyDescent="0.2">
      <c r="A129" s="163" t="s">
        <v>502</v>
      </c>
      <c r="B129" s="204" t="str">
        <f>IFERROR(INDEX('Annex 1 LV, HV and UMS charges'!$B$12:$B$43,MATCH($A129,'Annex 1 LV, HV and UMS charges'!$A$12:$A$43,0)),IF(INDEX('Annex 4 LDNO charges'!$B$10:$B$199,MATCH($A129,'Annex 4 LDNO charges'!$A$10:$A$199,0))=0,"",INDEX('Annex 4 LDNO charges'!$B$10:$B$199,MATCH($A129,'Annex 4 LDNO charges'!$A$10:$A$199,0))))</f>
        <v>E52</v>
      </c>
      <c r="C129" s="205">
        <f>IFERROR(INDEX('Annex 1 LV, HV and UMS charges'!$C$12:$C$43,MATCH($A129,'Annex 1 LV, HV and UMS charges'!$A$12:$A$43,0)),INDEX('Annex 4 LDNO charges'!$C$10:$C$199,MATCH($A129,'Annex 4 LDNO charges'!$A$10:$A$199,0)))</f>
        <v>0</v>
      </c>
      <c r="D129" s="179"/>
      <c r="E129" s="220">
        <v>0</v>
      </c>
    </row>
    <row r="130" spans="1:5" ht="27.75" customHeight="1" x14ac:dyDescent="0.2">
      <c r="A130" s="163" t="s">
        <v>503</v>
      </c>
      <c r="B130" s="204" t="str">
        <f>IFERROR(INDEX('Annex 1 LV, HV and UMS charges'!$B$12:$B$43,MATCH($A130,'Annex 1 LV, HV and UMS charges'!$A$12:$A$43,0)),IF(INDEX('Annex 4 LDNO charges'!$B$10:$B$199,MATCH($A130,'Annex 4 LDNO charges'!$A$10:$A$199,0))=0,"",INDEX('Annex 4 LDNO charges'!$B$10:$B$199,MATCH($A130,'Annex 4 LDNO charges'!$A$10:$A$199,0))))</f>
        <v>E53</v>
      </c>
      <c r="C130" s="205">
        <f>IFERROR(INDEX('Annex 1 LV, HV and UMS charges'!$C$12:$C$43,MATCH($A130,'Annex 1 LV, HV and UMS charges'!$A$12:$A$43,0)),INDEX('Annex 4 LDNO charges'!$C$10:$C$199,MATCH($A130,'Annex 4 LDNO charges'!$A$10:$A$199,0)))</f>
        <v>0</v>
      </c>
      <c r="D130" s="179"/>
      <c r="E130" s="220">
        <v>0</v>
      </c>
    </row>
    <row r="131" spans="1:5" ht="27.75" customHeight="1" x14ac:dyDescent="0.2">
      <c r="A131" s="163" t="s">
        <v>504</v>
      </c>
      <c r="B131" s="204" t="str">
        <f>IFERROR(INDEX('Annex 1 LV, HV and UMS charges'!$B$12:$B$43,MATCH($A131,'Annex 1 LV, HV and UMS charges'!$A$12:$A$43,0)),IF(INDEX('Annex 4 LDNO charges'!$B$10:$B$199,MATCH($A131,'Annex 4 LDNO charges'!$A$10:$A$199,0))=0,"",INDEX('Annex 4 LDNO charges'!$B$10:$B$199,MATCH($A131,'Annex 4 LDNO charges'!$A$10:$A$199,0))))</f>
        <v>E54</v>
      </c>
      <c r="C131" s="205">
        <f>IFERROR(INDEX('Annex 1 LV, HV and UMS charges'!$C$12:$C$43,MATCH($A131,'Annex 1 LV, HV and UMS charges'!$A$12:$A$43,0)),INDEX('Annex 4 LDNO charges'!$C$10:$C$199,MATCH($A131,'Annex 4 LDNO charges'!$A$10:$A$199,0)))</f>
        <v>0</v>
      </c>
      <c r="D131" s="179"/>
      <c r="E131" s="220">
        <v>0</v>
      </c>
    </row>
    <row r="132" spans="1:5" ht="27.75" customHeight="1" x14ac:dyDescent="0.2">
      <c r="A132" s="163" t="s">
        <v>505</v>
      </c>
      <c r="B132" s="204" t="str">
        <f>IFERROR(INDEX('Annex 1 LV, HV and UMS charges'!$B$12:$B$43,MATCH($A132,'Annex 1 LV, HV and UMS charges'!$A$12:$A$43,0)),IF(INDEX('Annex 4 LDNO charges'!$B$10:$B$199,MATCH($A132,'Annex 4 LDNO charges'!$A$10:$A$199,0))=0,"",INDEX('Annex 4 LDNO charges'!$B$10:$B$199,MATCH($A132,'Annex 4 LDNO charges'!$A$10:$A$199,0))))</f>
        <v>J50</v>
      </c>
      <c r="C132" s="205">
        <f>IFERROR(INDEX('Annex 1 LV, HV and UMS charges'!$C$12:$C$43,MATCH($A132,'Annex 1 LV, HV and UMS charges'!$A$12:$A$43,0)),INDEX('Annex 4 LDNO charges'!$C$10:$C$199,MATCH($A132,'Annex 4 LDNO charges'!$A$10:$A$199,0)))</f>
        <v>0</v>
      </c>
      <c r="D132" s="179"/>
      <c r="E132" s="220">
        <v>0</v>
      </c>
    </row>
    <row r="133" spans="1:5" ht="27.75" customHeight="1" x14ac:dyDescent="0.2">
      <c r="A133" s="163" t="s">
        <v>506</v>
      </c>
      <c r="B133" s="204" t="str">
        <f>IFERROR(INDEX('Annex 1 LV, HV and UMS charges'!$B$12:$B$43,MATCH($A133,'Annex 1 LV, HV and UMS charges'!$A$12:$A$43,0)),IF(INDEX('Annex 4 LDNO charges'!$B$10:$B$199,MATCH($A133,'Annex 4 LDNO charges'!$A$10:$A$199,0))=0,"",INDEX('Annex 4 LDNO charges'!$B$10:$B$199,MATCH($A133,'Annex 4 LDNO charges'!$A$10:$A$199,0))))</f>
        <v>J51</v>
      </c>
      <c r="C133" s="205">
        <f>IFERROR(INDEX('Annex 1 LV, HV and UMS charges'!$C$12:$C$43,MATCH($A133,'Annex 1 LV, HV and UMS charges'!$A$12:$A$43,0)),INDEX('Annex 4 LDNO charges'!$C$10:$C$199,MATCH($A133,'Annex 4 LDNO charges'!$A$10:$A$199,0)))</f>
        <v>0</v>
      </c>
      <c r="D133" s="179"/>
      <c r="E133" s="220">
        <v>0</v>
      </c>
    </row>
    <row r="134" spans="1:5" ht="27.75" customHeight="1" x14ac:dyDescent="0.2">
      <c r="A134" s="163" t="s">
        <v>507</v>
      </c>
      <c r="B134" s="204" t="str">
        <f>IFERROR(INDEX('Annex 1 LV, HV and UMS charges'!$B$12:$B$43,MATCH($A134,'Annex 1 LV, HV and UMS charges'!$A$12:$A$43,0)),IF(INDEX('Annex 4 LDNO charges'!$B$10:$B$199,MATCH($A134,'Annex 4 LDNO charges'!$A$10:$A$199,0))=0,"",INDEX('Annex 4 LDNO charges'!$B$10:$B$199,MATCH($A134,'Annex 4 LDNO charges'!$A$10:$A$199,0))))</f>
        <v>J52</v>
      </c>
      <c r="C134" s="205">
        <f>IFERROR(INDEX('Annex 1 LV, HV and UMS charges'!$C$12:$C$43,MATCH($A134,'Annex 1 LV, HV and UMS charges'!$A$12:$A$43,0)),INDEX('Annex 4 LDNO charges'!$C$10:$C$199,MATCH($A134,'Annex 4 LDNO charges'!$A$10:$A$199,0)))</f>
        <v>0</v>
      </c>
      <c r="D134" s="179"/>
      <c r="E134" s="220">
        <v>0</v>
      </c>
    </row>
    <row r="135" spans="1:5" ht="27.75" customHeight="1" x14ac:dyDescent="0.2">
      <c r="A135" s="163" t="s">
        <v>508</v>
      </c>
      <c r="B135" s="204" t="str">
        <f>IFERROR(INDEX('Annex 1 LV, HV and UMS charges'!$B$12:$B$43,MATCH($A135,'Annex 1 LV, HV and UMS charges'!$A$12:$A$43,0)),IF(INDEX('Annex 4 LDNO charges'!$B$10:$B$199,MATCH($A135,'Annex 4 LDNO charges'!$A$10:$A$199,0))=0,"",INDEX('Annex 4 LDNO charges'!$B$10:$B$199,MATCH($A135,'Annex 4 LDNO charges'!$A$10:$A$199,0))))</f>
        <v>J53</v>
      </c>
      <c r="C135" s="205">
        <f>IFERROR(INDEX('Annex 1 LV, HV and UMS charges'!$C$12:$C$43,MATCH($A135,'Annex 1 LV, HV and UMS charges'!$A$12:$A$43,0)),INDEX('Annex 4 LDNO charges'!$C$10:$C$199,MATCH($A135,'Annex 4 LDNO charges'!$A$10:$A$199,0)))</f>
        <v>0</v>
      </c>
      <c r="D135" s="179"/>
      <c r="E135" s="220">
        <v>0</v>
      </c>
    </row>
    <row r="136" spans="1:5" ht="27.75" customHeight="1" x14ac:dyDescent="0.2">
      <c r="A136" s="163" t="s">
        <v>509</v>
      </c>
      <c r="B136" s="204" t="str">
        <f>IFERROR(INDEX('Annex 1 LV, HV and UMS charges'!$B$12:$B$43,MATCH($A136,'Annex 1 LV, HV and UMS charges'!$A$12:$A$43,0)),IF(INDEX('Annex 4 LDNO charges'!$B$10:$B$199,MATCH($A136,'Annex 4 LDNO charges'!$A$10:$A$199,0))=0,"",INDEX('Annex 4 LDNO charges'!$B$10:$B$199,MATCH($A136,'Annex 4 LDNO charges'!$A$10:$A$199,0))))</f>
        <v>J54</v>
      </c>
      <c r="C136" s="205">
        <f>IFERROR(INDEX('Annex 1 LV, HV and UMS charges'!$C$12:$C$43,MATCH($A136,'Annex 1 LV, HV and UMS charges'!$A$12:$A$43,0)),INDEX('Annex 4 LDNO charges'!$C$10:$C$199,MATCH($A136,'Annex 4 LDNO charges'!$A$10:$A$199,0)))</f>
        <v>0</v>
      </c>
      <c r="D136" s="179"/>
      <c r="E136" s="220">
        <v>0</v>
      </c>
    </row>
    <row r="137" spans="1:5" ht="27.75" customHeight="1" x14ac:dyDescent="0.2">
      <c r="A137" s="163" t="s">
        <v>510</v>
      </c>
      <c r="B137" s="204" t="str">
        <f>IFERROR(INDEX('Annex 1 LV, HV and UMS charges'!$B$12:$B$43,MATCH($A137,'Annex 1 LV, HV and UMS charges'!$A$12:$A$43,0)),IF(INDEX('Annex 4 LDNO charges'!$B$10:$B$199,MATCH($A137,'Annex 4 LDNO charges'!$A$10:$A$199,0))=0,"",INDEX('Annex 4 LDNO charges'!$B$10:$B$199,MATCH($A137,'Annex 4 LDNO charges'!$A$10:$A$199,0))))</f>
        <v>K50</v>
      </c>
      <c r="C137" s="205">
        <f>IFERROR(INDEX('Annex 1 LV, HV and UMS charges'!$C$12:$C$43,MATCH($A137,'Annex 1 LV, HV and UMS charges'!$A$12:$A$43,0)),INDEX('Annex 4 LDNO charges'!$C$10:$C$199,MATCH($A137,'Annex 4 LDNO charges'!$A$10:$A$199,0)))</f>
        <v>0</v>
      </c>
      <c r="D137" s="179"/>
      <c r="E137" s="220">
        <v>0</v>
      </c>
    </row>
    <row r="138" spans="1:5" ht="27.75" customHeight="1" x14ac:dyDescent="0.2">
      <c r="A138" s="163" t="s">
        <v>511</v>
      </c>
      <c r="B138" s="204" t="str">
        <f>IFERROR(INDEX('Annex 1 LV, HV and UMS charges'!$B$12:$B$43,MATCH($A138,'Annex 1 LV, HV and UMS charges'!$A$12:$A$43,0)),IF(INDEX('Annex 4 LDNO charges'!$B$10:$B$199,MATCH($A138,'Annex 4 LDNO charges'!$A$10:$A$199,0))=0,"",INDEX('Annex 4 LDNO charges'!$B$10:$B$199,MATCH($A138,'Annex 4 LDNO charges'!$A$10:$A$199,0))))</f>
        <v>K51</v>
      </c>
      <c r="C138" s="205">
        <f>IFERROR(INDEX('Annex 1 LV, HV and UMS charges'!$C$12:$C$43,MATCH($A138,'Annex 1 LV, HV and UMS charges'!$A$12:$A$43,0)),INDEX('Annex 4 LDNO charges'!$C$10:$C$199,MATCH($A138,'Annex 4 LDNO charges'!$A$10:$A$199,0)))</f>
        <v>0</v>
      </c>
      <c r="D138" s="179"/>
      <c r="E138" s="220">
        <v>0</v>
      </c>
    </row>
    <row r="139" spans="1:5" ht="27.75" customHeight="1" x14ac:dyDescent="0.2">
      <c r="A139" s="163" t="s">
        <v>512</v>
      </c>
      <c r="B139" s="204" t="str">
        <f>IFERROR(INDEX('Annex 1 LV, HV and UMS charges'!$B$12:$B$43,MATCH($A139,'Annex 1 LV, HV and UMS charges'!$A$12:$A$43,0)),IF(INDEX('Annex 4 LDNO charges'!$B$10:$B$199,MATCH($A139,'Annex 4 LDNO charges'!$A$10:$A$199,0))=0,"",INDEX('Annex 4 LDNO charges'!$B$10:$B$199,MATCH($A139,'Annex 4 LDNO charges'!$A$10:$A$199,0))))</f>
        <v>K52</v>
      </c>
      <c r="C139" s="205">
        <f>IFERROR(INDEX('Annex 1 LV, HV and UMS charges'!$C$12:$C$43,MATCH($A139,'Annex 1 LV, HV and UMS charges'!$A$12:$A$43,0)),INDEX('Annex 4 LDNO charges'!$C$10:$C$199,MATCH($A139,'Annex 4 LDNO charges'!$A$10:$A$199,0)))</f>
        <v>0</v>
      </c>
      <c r="D139" s="179"/>
      <c r="E139" s="220">
        <v>0</v>
      </c>
    </row>
    <row r="140" spans="1:5" ht="27.75" customHeight="1" x14ac:dyDescent="0.2">
      <c r="A140" s="163" t="s">
        <v>513</v>
      </c>
      <c r="B140" s="204" t="str">
        <f>IFERROR(INDEX('Annex 1 LV, HV and UMS charges'!$B$12:$B$43,MATCH($A140,'Annex 1 LV, HV and UMS charges'!$A$12:$A$43,0)),IF(INDEX('Annex 4 LDNO charges'!$B$10:$B$199,MATCH($A140,'Annex 4 LDNO charges'!$A$10:$A$199,0))=0,"",INDEX('Annex 4 LDNO charges'!$B$10:$B$199,MATCH($A140,'Annex 4 LDNO charges'!$A$10:$A$199,0))))</f>
        <v>K53</v>
      </c>
      <c r="C140" s="205">
        <f>IFERROR(INDEX('Annex 1 LV, HV and UMS charges'!$C$12:$C$43,MATCH($A140,'Annex 1 LV, HV and UMS charges'!$A$12:$A$43,0)),INDEX('Annex 4 LDNO charges'!$C$10:$C$199,MATCH($A140,'Annex 4 LDNO charges'!$A$10:$A$199,0)))</f>
        <v>0</v>
      </c>
      <c r="D140" s="179"/>
      <c r="E140" s="220">
        <v>0</v>
      </c>
    </row>
    <row r="141" spans="1:5" ht="27.75" customHeight="1" x14ac:dyDescent="0.2">
      <c r="A141" s="163" t="s">
        <v>514</v>
      </c>
      <c r="B141" s="204" t="str">
        <f>IFERROR(INDEX('Annex 1 LV, HV and UMS charges'!$B$12:$B$43,MATCH($A141,'Annex 1 LV, HV and UMS charges'!$A$12:$A$43,0)),IF(INDEX('Annex 4 LDNO charges'!$B$10:$B$199,MATCH($A141,'Annex 4 LDNO charges'!$A$10:$A$199,0))=0,"",INDEX('Annex 4 LDNO charges'!$B$10:$B$199,MATCH($A141,'Annex 4 LDNO charges'!$A$10:$A$199,0))))</f>
        <v>K54</v>
      </c>
      <c r="C141" s="205">
        <f>IFERROR(INDEX('Annex 1 LV, HV and UMS charges'!$C$12:$C$43,MATCH($A141,'Annex 1 LV, HV and UMS charges'!$A$12:$A$43,0)),INDEX('Annex 4 LDNO charges'!$C$10:$C$199,MATCH($A141,'Annex 4 LDNO charges'!$A$10:$A$199,0)))</f>
        <v>0</v>
      </c>
      <c r="D141" s="179"/>
      <c r="E141" s="220">
        <v>0</v>
      </c>
    </row>
    <row r="142" spans="1:5" ht="27.75" customHeight="1" x14ac:dyDescent="0.2">
      <c r="A142" s="163" t="s">
        <v>619</v>
      </c>
      <c r="B142" s="204" t="str">
        <f>IFERROR(INDEX('Annex 1 LV, HV and UMS charges'!$B$12:$B$43,MATCH($A142,'Annex 1 LV, HV and UMS charges'!$A$12:$A$43,0)),IF(INDEX('Annex 4 LDNO charges'!$B$10:$B$199,MATCH($A142,'Annex 4 LDNO charges'!$A$10:$A$199,0))=0,"",INDEX('Annex 4 LDNO charges'!$B$10:$B$199,MATCH($A142,'Annex 4 LDNO charges'!$A$10:$A$199,0))))</f>
        <v>A60</v>
      </c>
      <c r="C142" s="205" t="str">
        <f>IFERROR(INDEX('Annex 1 LV, HV and UMS charges'!$C$12:$C$43,MATCH($A142,'Annex 1 LV, HV and UMS charges'!$A$12:$A$43,0)),INDEX('Annex 4 LDNO charges'!$C$10:$C$199,MATCH($A142,'Annex 4 LDNO charges'!$A$10:$A$199,0)))</f>
        <v>0, 1, 2</v>
      </c>
      <c r="D142" s="220">
        <v>0</v>
      </c>
      <c r="E142" s="220">
        <v>0</v>
      </c>
    </row>
    <row r="143" spans="1:5" ht="27.75" customHeight="1" x14ac:dyDescent="0.2">
      <c r="A143" s="163" t="s">
        <v>620</v>
      </c>
      <c r="B143" s="204" t="str">
        <f>IFERROR(INDEX('Annex 1 LV, HV and UMS charges'!$B$12:$B$43,MATCH($A143,'Annex 1 LV, HV and UMS charges'!$A$12:$A$43,0)),IF(INDEX('Annex 4 LDNO charges'!$B$10:$B$199,MATCH($A143,'Annex 4 LDNO charges'!$A$10:$A$199,0))=0,"",INDEX('Annex 4 LDNO charges'!$B$10:$B$199,MATCH($A143,'Annex 4 LDNO charges'!$A$10:$A$199,0))))</f>
        <v>C60</v>
      </c>
      <c r="C143" s="205" t="str">
        <f>IFERROR(INDEX('Annex 1 LV, HV and UMS charges'!$C$12:$C$43,MATCH($A143,'Annex 1 LV, HV and UMS charges'!$A$12:$A$43,0)),INDEX('Annex 4 LDNO charges'!$C$10:$C$199,MATCH($A143,'Annex 4 LDNO charges'!$A$10:$A$199,0)))</f>
        <v>0, 3, 4, 5-8</v>
      </c>
      <c r="D143" s="179"/>
      <c r="E143" s="220">
        <v>0</v>
      </c>
    </row>
    <row r="144" spans="1:5" ht="27.75" customHeight="1" x14ac:dyDescent="0.2">
      <c r="A144" s="163" t="s">
        <v>621</v>
      </c>
      <c r="B144" s="204" t="str">
        <f>IFERROR(INDEX('Annex 1 LV, HV and UMS charges'!$B$12:$B$43,MATCH($A144,'Annex 1 LV, HV and UMS charges'!$A$12:$A$43,0)),IF(INDEX('Annex 4 LDNO charges'!$B$10:$B$199,MATCH($A144,'Annex 4 LDNO charges'!$A$10:$A$199,0))=0,"",INDEX('Annex 4 LDNO charges'!$B$10:$B$199,MATCH($A144,'Annex 4 LDNO charges'!$A$10:$A$199,0))))</f>
        <v>C61</v>
      </c>
      <c r="C144" s="205" t="str">
        <f>IFERROR(INDEX('Annex 1 LV, HV and UMS charges'!$C$12:$C$43,MATCH($A144,'Annex 1 LV, HV and UMS charges'!$A$12:$A$43,0)),INDEX('Annex 4 LDNO charges'!$C$10:$C$199,MATCH($A144,'Annex 4 LDNO charges'!$A$10:$A$199,0)))</f>
        <v>0, 3, 4, 5-8</v>
      </c>
      <c r="D144" s="179"/>
      <c r="E144" s="220">
        <v>0</v>
      </c>
    </row>
    <row r="145" spans="1:5" ht="27.75" customHeight="1" x14ac:dyDescent="0.2">
      <c r="A145" s="163" t="s">
        <v>622</v>
      </c>
      <c r="B145" s="204" t="str">
        <f>IFERROR(INDEX('Annex 1 LV, HV and UMS charges'!$B$12:$B$43,MATCH($A145,'Annex 1 LV, HV and UMS charges'!$A$12:$A$43,0)),IF(INDEX('Annex 4 LDNO charges'!$B$10:$B$199,MATCH($A145,'Annex 4 LDNO charges'!$A$10:$A$199,0))=0,"",INDEX('Annex 4 LDNO charges'!$B$10:$B$199,MATCH($A145,'Annex 4 LDNO charges'!$A$10:$A$199,0))))</f>
        <v>C62</v>
      </c>
      <c r="C145" s="205" t="str">
        <f>IFERROR(INDEX('Annex 1 LV, HV and UMS charges'!$C$12:$C$43,MATCH($A145,'Annex 1 LV, HV and UMS charges'!$A$12:$A$43,0)),INDEX('Annex 4 LDNO charges'!$C$10:$C$199,MATCH($A145,'Annex 4 LDNO charges'!$A$10:$A$199,0)))</f>
        <v>0, 3, 4, 5-8</v>
      </c>
      <c r="D145" s="179"/>
      <c r="E145" s="220">
        <v>0</v>
      </c>
    </row>
    <row r="146" spans="1:5" ht="27.75" customHeight="1" x14ac:dyDescent="0.2">
      <c r="A146" s="163" t="s">
        <v>623</v>
      </c>
      <c r="B146" s="204" t="str">
        <f>IFERROR(INDEX('Annex 1 LV, HV and UMS charges'!$B$12:$B$43,MATCH($A146,'Annex 1 LV, HV and UMS charges'!$A$12:$A$43,0)),IF(INDEX('Annex 4 LDNO charges'!$B$10:$B$199,MATCH($A146,'Annex 4 LDNO charges'!$A$10:$A$199,0))=0,"",INDEX('Annex 4 LDNO charges'!$B$10:$B$199,MATCH($A146,'Annex 4 LDNO charges'!$A$10:$A$199,0))))</f>
        <v>C63</v>
      </c>
      <c r="C146" s="205" t="str">
        <f>IFERROR(INDEX('Annex 1 LV, HV and UMS charges'!$C$12:$C$43,MATCH($A146,'Annex 1 LV, HV and UMS charges'!$A$12:$A$43,0)),INDEX('Annex 4 LDNO charges'!$C$10:$C$199,MATCH($A146,'Annex 4 LDNO charges'!$A$10:$A$199,0)))</f>
        <v>0, 3, 4, 5-8</v>
      </c>
      <c r="D146" s="179"/>
      <c r="E146" s="220">
        <v>0</v>
      </c>
    </row>
    <row r="147" spans="1:5" ht="27.75" customHeight="1" x14ac:dyDescent="0.2">
      <c r="A147" s="163" t="s">
        <v>624</v>
      </c>
      <c r="B147" s="204" t="str">
        <f>IFERROR(INDEX('Annex 1 LV, HV and UMS charges'!$B$12:$B$43,MATCH($A147,'Annex 1 LV, HV and UMS charges'!$A$12:$A$43,0)),IF(INDEX('Annex 4 LDNO charges'!$B$10:$B$199,MATCH($A147,'Annex 4 LDNO charges'!$A$10:$A$199,0))=0,"",INDEX('Annex 4 LDNO charges'!$B$10:$B$199,MATCH($A147,'Annex 4 LDNO charges'!$A$10:$A$199,0))))</f>
        <v>C64</v>
      </c>
      <c r="C147" s="205" t="str">
        <f>IFERROR(INDEX('Annex 1 LV, HV and UMS charges'!$C$12:$C$43,MATCH($A147,'Annex 1 LV, HV and UMS charges'!$A$12:$A$43,0)),INDEX('Annex 4 LDNO charges'!$C$10:$C$199,MATCH($A147,'Annex 4 LDNO charges'!$A$10:$A$199,0)))</f>
        <v>0, 3, 4, 5-8</v>
      </c>
      <c r="D147" s="179"/>
      <c r="E147" s="220">
        <v>0</v>
      </c>
    </row>
    <row r="148" spans="1:5" ht="27.75" customHeight="1" x14ac:dyDescent="0.2">
      <c r="A148" s="163" t="s">
        <v>485</v>
      </c>
      <c r="B148" s="204" t="str">
        <f>IFERROR(INDEX('Annex 1 LV, HV and UMS charges'!$B$12:$B$43,MATCH($A148,'Annex 1 LV, HV and UMS charges'!$A$12:$A$43,0)),IF(INDEX('Annex 4 LDNO charges'!$B$10:$B$199,MATCH($A148,'Annex 4 LDNO charges'!$A$10:$A$199,0))=0,"",INDEX('Annex 4 LDNO charges'!$B$10:$B$199,MATCH($A148,'Annex 4 LDNO charges'!$A$10:$A$199,0))))</f>
        <v>E60</v>
      </c>
      <c r="C148" s="205">
        <f>IFERROR(INDEX('Annex 1 LV, HV and UMS charges'!$C$12:$C$43,MATCH($A148,'Annex 1 LV, HV and UMS charges'!$A$12:$A$43,0)),INDEX('Annex 4 LDNO charges'!$C$10:$C$199,MATCH($A148,'Annex 4 LDNO charges'!$A$10:$A$199,0)))</f>
        <v>0</v>
      </c>
      <c r="D148" s="179"/>
      <c r="E148" s="220">
        <v>0</v>
      </c>
    </row>
    <row r="149" spans="1:5" ht="27.75" customHeight="1" x14ac:dyDescent="0.2">
      <c r="A149" s="163" t="s">
        <v>486</v>
      </c>
      <c r="B149" s="204" t="str">
        <f>IFERROR(INDEX('Annex 1 LV, HV and UMS charges'!$B$12:$B$43,MATCH($A149,'Annex 1 LV, HV and UMS charges'!$A$12:$A$43,0)),IF(INDEX('Annex 4 LDNO charges'!$B$10:$B$199,MATCH($A149,'Annex 4 LDNO charges'!$A$10:$A$199,0))=0,"",INDEX('Annex 4 LDNO charges'!$B$10:$B$199,MATCH($A149,'Annex 4 LDNO charges'!$A$10:$A$199,0))))</f>
        <v>E61</v>
      </c>
      <c r="C149" s="205">
        <f>IFERROR(INDEX('Annex 1 LV, HV and UMS charges'!$C$12:$C$43,MATCH($A149,'Annex 1 LV, HV and UMS charges'!$A$12:$A$43,0)),INDEX('Annex 4 LDNO charges'!$C$10:$C$199,MATCH($A149,'Annex 4 LDNO charges'!$A$10:$A$199,0)))</f>
        <v>0</v>
      </c>
      <c r="D149" s="179"/>
      <c r="E149" s="220">
        <v>0</v>
      </c>
    </row>
    <row r="150" spans="1:5" ht="27.75" customHeight="1" x14ac:dyDescent="0.2">
      <c r="A150" s="163" t="s">
        <v>487</v>
      </c>
      <c r="B150" s="204" t="str">
        <f>IFERROR(INDEX('Annex 1 LV, HV and UMS charges'!$B$12:$B$43,MATCH($A150,'Annex 1 LV, HV and UMS charges'!$A$12:$A$43,0)),IF(INDEX('Annex 4 LDNO charges'!$B$10:$B$199,MATCH($A150,'Annex 4 LDNO charges'!$A$10:$A$199,0))=0,"",INDEX('Annex 4 LDNO charges'!$B$10:$B$199,MATCH($A150,'Annex 4 LDNO charges'!$A$10:$A$199,0))))</f>
        <v>E62</v>
      </c>
      <c r="C150" s="205">
        <f>IFERROR(INDEX('Annex 1 LV, HV and UMS charges'!$C$12:$C$43,MATCH($A150,'Annex 1 LV, HV and UMS charges'!$A$12:$A$43,0)),INDEX('Annex 4 LDNO charges'!$C$10:$C$199,MATCH($A150,'Annex 4 LDNO charges'!$A$10:$A$199,0)))</f>
        <v>0</v>
      </c>
      <c r="D150" s="179"/>
      <c r="E150" s="220">
        <v>0</v>
      </c>
    </row>
    <row r="151" spans="1:5" ht="27.75" customHeight="1" x14ac:dyDescent="0.2">
      <c r="A151" s="163" t="s">
        <v>488</v>
      </c>
      <c r="B151" s="204" t="str">
        <f>IFERROR(INDEX('Annex 1 LV, HV and UMS charges'!$B$12:$B$43,MATCH($A151,'Annex 1 LV, HV and UMS charges'!$A$12:$A$43,0)),IF(INDEX('Annex 4 LDNO charges'!$B$10:$B$199,MATCH($A151,'Annex 4 LDNO charges'!$A$10:$A$199,0))=0,"",INDEX('Annex 4 LDNO charges'!$B$10:$B$199,MATCH($A151,'Annex 4 LDNO charges'!$A$10:$A$199,0))))</f>
        <v>E63</v>
      </c>
      <c r="C151" s="205">
        <f>IFERROR(INDEX('Annex 1 LV, HV and UMS charges'!$C$12:$C$43,MATCH($A151,'Annex 1 LV, HV and UMS charges'!$A$12:$A$43,0)),INDEX('Annex 4 LDNO charges'!$C$10:$C$199,MATCH($A151,'Annex 4 LDNO charges'!$A$10:$A$199,0)))</f>
        <v>0</v>
      </c>
      <c r="D151" s="179"/>
      <c r="E151" s="220">
        <v>0</v>
      </c>
    </row>
    <row r="152" spans="1:5" ht="27.75" customHeight="1" x14ac:dyDescent="0.2">
      <c r="A152" s="163" t="s">
        <v>489</v>
      </c>
      <c r="B152" s="204" t="str">
        <f>IFERROR(INDEX('Annex 1 LV, HV and UMS charges'!$B$12:$B$43,MATCH($A152,'Annex 1 LV, HV and UMS charges'!$A$12:$A$43,0)),IF(INDEX('Annex 4 LDNO charges'!$B$10:$B$199,MATCH($A152,'Annex 4 LDNO charges'!$A$10:$A$199,0))=0,"",INDEX('Annex 4 LDNO charges'!$B$10:$B$199,MATCH($A152,'Annex 4 LDNO charges'!$A$10:$A$199,0))))</f>
        <v>E64</v>
      </c>
      <c r="C152" s="205">
        <f>IFERROR(INDEX('Annex 1 LV, HV and UMS charges'!$C$12:$C$43,MATCH($A152,'Annex 1 LV, HV and UMS charges'!$A$12:$A$43,0)),INDEX('Annex 4 LDNO charges'!$C$10:$C$199,MATCH($A152,'Annex 4 LDNO charges'!$A$10:$A$199,0)))</f>
        <v>0</v>
      </c>
      <c r="D152" s="179"/>
      <c r="E152" s="220">
        <v>0</v>
      </c>
    </row>
    <row r="153" spans="1:5" ht="27.75" customHeight="1" x14ac:dyDescent="0.2">
      <c r="A153" s="163" t="s">
        <v>490</v>
      </c>
      <c r="B153" s="204" t="str">
        <f>IFERROR(INDEX('Annex 1 LV, HV and UMS charges'!$B$12:$B$43,MATCH($A153,'Annex 1 LV, HV and UMS charges'!$A$12:$A$43,0)),IF(INDEX('Annex 4 LDNO charges'!$B$10:$B$199,MATCH($A153,'Annex 4 LDNO charges'!$A$10:$A$199,0))=0,"",INDEX('Annex 4 LDNO charges'!$B$10:$B$199,MATCH($A153,'Annex 4 LDNO charges'!$A$10:$A$199,0))))</f>
        <v>J60</v>
      </c>
      <c r="C153" s="205">
        <f>IFERROR(INDEX('Annex 1 LV, HV and UMS charges'!$C$12:$C$43,MATCH($A153,'Annex 1 LV, HV and UMS charges'!$A$12:$A$43,0)),INDEX('Annex 4 LDNO charges'!$C$10:$C$199,MATCH($A153,'Annex 4 LDNO charges'!$A$10:$A$199,0)))</f>
        <v>0</v>
      </c>
      <c r="D153" s="179"/>
      <c r="E153" s="220">
        <v>0</v>
      </c>
    </row>
    <row r="154" spans="1:5" ht="27.75" customHeight="1" x14ac:dyDescent="0.2">
      <c r="A154" s="163" t="s">
        <v>491</v>
      </c>
      <c r="B154" s="204" t="str">
        <f>IFERROR(INDEX('Annex 1 LV, HV and UMS charges'!$B$12:$B$43,MATCH($A154,'Annex 1 LV, HV and UMS charges'!$A$12:$A$43,0)),IF(INDEX('Annex 4 LDNO charges'!$B$10:$B$199,MATCH($A154,'Annex 4 LDNO charges'!$A$10:$A$199,0))=0,"",INDEX('Annex 4 LDNO charges'!$B$10:$B$199,MATCH($A154,'Annex 4 LDNO charges'!$A$10:$A$199,0))))</f>
        <v>J61</v>
      </c>
      <c r="C154" s="205">
        <f>IFERROR(INDEX('Annex 1 LV, HV and UMS charges'!$C$12:$C$43,MATCH($A154,'Annex 1 LV, HV and UMS charges'!$A$12:$A$43,0)),INDEX('Annex 4 LDNO charges'!$C$10:$C$199,MATCH($A154,'Annex 4 LDNO charges'!$A$10:$A$199,0)))</f>
        <v>0</v>
      </c>
      <c r="D154" s="179"/>
      <c r="E154" s="220">
        <v>0</v>
      </c>
    </row>
    <row r="155" spans="1:5" ht="27.75" customHeight="1" x14ac:dyDescent="0.2">
      <c r="A155" s="163" t="s">
        <v>492</v>
      </c>
      <c r="B155" s="204" t="str">
        <f>IFERROR(INDEX('Annex 1 LV, HV and UMS charges'!$B$12:$B$43,MATCH($A155,'Annex 1 LV, HV and UMS charges'!$A$12:$A$43,0)),IF(INDEX('Annex 4 LDNO charges'!$B$10:$B$199,MATCH($A155,'Annex 4 LDNO charges'!$A$10:$A$199,0))=0,"",INDEX('Annex 4 LDNO charges'!$B$10:$B$199,MATCH($A155,'Annex 4 LDNO charges'!$A$10:$A$199,0))))</f>
        <v>J62</v>
      </c>
      <c r="C155" s="205">
        <f>IFERROR(INDEX('Annex 1 LV, HV and UMS charges'!$C$12:$C$43,MATCH($A155,'Annex 1 LV, HV and UMS charges'!$A$12:$A$43,0)),INDEX('Annex 4 LDNO charges'!$C$10:$C$199,MATCH($A155,'Annex 4 LDNO charges'!$A$10:$A$199,0)))</f>
        <v>0</v>
      </c>
      <c r="D155" s="179"/>
      <c r="E155" s="220">
        <v>0</v>
      </c>
    </row>
    <row r="156" spans="1:5" ht="27.75" customHeight="1" x14ac:dyDescent="0.2">
      <c r="A156" s="163" t="s">
        <v>493</v>
      </c>
      <c r="B156" s="204" t="str">
        <f>IFERROR(INDEX('Annex 1 LV, HV and UMS charges'!$B$12:$B$43,MATCH($A156,'Annex 1 LV, HV and UMS charges'!$A$12:$A$43,0)),IF(INDEX('Annex 4 LDNO charges'!$B$10:$B$199,MATCH($A156,'Annex 4 LDNO charges'!$A$10:$A$199,0))=0,"",INDEX('Annex 4 LDNO charges'!$B$10:$B$199,MATCH($A156,'Annex 4 LDNO charges'!$A$10:$A$199,0))))</f>
        <v>J63</v>
      </c>
      <c r="C156" s="205">
        <f>IFERROR(INDEX('Annex 1 LV, HV and UMS charges'!$C$12:$C$43,MATCH($A156,'Annex 1 LV, HV and UMS charges'!$A$12:$A$43,0)),INDEX('Annex 4 LDNO charges'!$C$10:$C$199,MATCH($A156,'Annex 4 LDNO charges'!$A$10:$A$199,0)))</f>
        <v>0</v>
      </c>
      <c r="D156" s="179"/>
      <c r="E156" s="220">
        <v>0</v>
      </c>
    </row>
    <row r="157" spans="1:5" ht="27.75" customHeight="1" x14ac:dyDescent="0.2">
      <c r="A157" s="163" t="s">
        <v>494</v>
      </c>
      <c r="B157" s="204" t="str">
        <f>IFERROR(INDEX('Annex 1 LV, HV and UMS charges'!$B$12:$B$43,MATCH($A157,'Annex 1 LV, HV and UMS charges'!$A$12:$A$43,0)),IF(INDEX('Annex 4 LDNO charges'!$B$10:$B$199,MATCH($A157,'Annex 4 LDNO charges'!$A$10:$A$199,0))=0,"",INDEX('Annex 4 LDNO charges'!$B$10:$B$199,MATCH($A157,'Annex 4 LDNO charges'!$A$10:$A$199,0))))</f>
        <v>J64</v>
      </c>
      <c r="C157" s="205">
        <f>IFERROR(INDEX('Annex 1 LV, HV and UMS charges'!$C$12:$C$43,MATCH($A157,'Annex 1 LV, HV and UMS charges'!$A$12:$A$43,0)),INDEX('Annex 4 LDNO charges'!$C$10:$C$199,MATCH($A157,'Annex 4 LDNO charges'!$A$10:$A$199,0)))</f>
        <v>0</v>
      </c>
      <c r="D157" s="179"/>
      <c r="E157" s="220">
        <v>0</v>
      </c>
    </row>
    <row r="158" spans="1:5" ht="27.75" customHeight="1" x14ac:dyDescent="0.2">
      <c r="A158" s="163" t="s">
        <v>495</v>
      </c>
      <c r="B158" s="204" t="str">
        <f>IFERROR(INDEX('Annex 1 LV, HV and UMS charges'!$B$12:$B$43,MATCH($A158,'Annex 1 LV, HV and UMS charges'!$A$12:$A$43,0)),IF(INDEX('Annex 4 LDNO charges'!$B$10:$B$199,MATCH($A158,'Annex 4 LDNO charges'!$A$10:$A$199,0))=0,"",INDEX('Annex 4 LDNO charges'!$B$10:$B$199,MATCH($A158,'Annex 4 LDNO charges'!$A$10:$A$199,0))))</f>
        <v>K60</v>
      </c>
      <c r="C158" s="205">
        <f>IFERROR(INDEX('Annex 1 LV, HV and UMS charges'!$C$12:$C$43,MATCH($A158,'Annex 1 LV, HV and UMS charges'!$A$12:$A$43,0)),INDEX('Annex 4 LDNO charges'!$C$10:$C$199,MATCH($A158,'Annex 4 LDNO charges'!$A$10:$A$199,0)))</f>
        <v>0</v>
      </c>
      <c r="D158" s="179"/>
      <c r="E158" s="220">
        <v>0</v>
      </c>
    </row>
    <row r="159" spans="1:5" ht="27.75" customHeight="1" x14ac:dyDescent="0.2">
      <c r="A159" s="163" t="s">
        <v>496</v>
      </c>
      <c r="B159" s="204" t="str">
        <f>IFERROR(INDEX('Annex 1 LV, HV and UMS charges'!$B$12:$B$43,MATCH($A159,'Annex 1 LV, HV and UMS charges'!$A$12:$A$43,0)),IF(INDEX('Annex 4 LDNO charges'!$B$10:$B$199,MATCH($A159,'Annex 4 LDNO charges'!$A$10:$A$199,0))=0,"",INDEX('Annex 4 LDNO charges'!$B$10:$B$199,MATCH($A159,'Annex 4 LDNO charges'!$A$10:$A$199,0))))</f>
        <v>K61</v>
      </c>
      <c r="C159" s="205">
        <f>IFERROR(INDEX('Annex 1 LV, HV and UMS charges'!$C$12:$C$43,MATCH($A159,'Annex 1 LV, HV and UMS charges'!$A$12:$A$43,0)),INDEX('Annex 4 LDNO charges'!$C$10:$C$199,MATCH($A159,'Annex 4 LDNO charges'!$A$10:$A$199,0)))</f>
        <v>0</v>
      </c>
      <c r="D159" s="179"/>
      <c r="E159" s="220">
        <v>0</v>
      </c>
    </row>
    <row r="160" spans="1:5" ht="27.75" customHeight="1" x14ac:dyDescent="0.2">
      <c r="A160" s="163" t="s">
        <v>497</v>
      </c>
      <c r="B160" s="204" t="str">
        <f>IFERROR(INDEX('Annex 1 LV, HV and UMS charges'!$B$12:$B$43,MATCH($A160,'Annex 1 LV, HV and UMS charges'!$A$12:$A$43,0)),IF(INDEX('Annex 4 LDNO charges'!$B$10:$B$199,MATCH($A160,'Annex 4 LDNO charges'!$A$10:$A$199,0))=0,"",INDEX('Annex 4 LDNO charges'!$B$10:$B$199,MATCH($A160,'Annex 4 LDNO charges'!$A$10:$A$199,0))))</f>
        <v>K62</v>
      </c>
      <c r="C160" s="205">
        <f>IFERROR(INDEX('Annex 1 LV, HV and UMS charges'!$C$12:$C$43,MATCH($A160,'Annex 1 LV, HV and UMS charges'!$A$12:$A$43,0)),INDEX('Annex 4 LDNO charges'!$C$10:$C$199,MATCH($A160,'Annex 4 LDNO charges'!$A$10:$A$199,0)))</f>
        <v>0</v>
      </c>
      <c r="D160" s="179"/>
      <c r="E160" s="220">
        <v>0</v>
      </c>
    </row>
    <row r="161" spans="1:5" ht="27.75" customHeight="1" x14ac:dyDescent="0.2">
      <c r="A161" s="163" t="s">
        <v>498</v>
      </c>
      <c r="B161" s="204" t="str">
        <f>IFERROR(INDEX('Annex 1 LV, HV and UMS charges'!$B$12:$B$43,MATCH($A161,'Annex 1 LV, HV and UMS charges'!$A$12:$A$43,0)),IF(INDEX('Annex 4 LDNO charges'!$B$10:$B$199,MATCH($A161,'Annex 4 LDNO charges'!$A$10:$A$199,0))=0,"",INDEX('Annex 4 LDNO charges'!$B$10:$B$199,MATCH($A161,'Annex 4 LDNO charges'!$A$10:$A$199,0))))</f>
        <v>K63</v>
      </c>
      <c r="C161" s="205">
        <f>IFERROR(INDEX('Annex 1 LV, HV and UMS charges'!$C$12:$C$43,MATCH($A161,'Annex 1 LV, HV and UMS charges'!$A$12:$A$43,0)),INDEX('Annex 4 LDNO charges'!$C$10:$C$199,MATCH($A161,'Annex 4 LDNO charges'!$A$10:$A$199,0)))</f>
        <v>0</v>
      </c>
      <c r="D161" s="179"/>
      <c r="E161" s="220">
        <v>0</v>
      </c>
    </row>
    <row r="162" spans="1:5" ht="27.75" customHeight="1" x14ac:dyDescent="0.2">
      <c r="A162" s="163" t="s">
        <v>499</v>
      </c>
      <c r="B162" s="204" t="str">
        <f>IFERROR(INDEX('Annex 1 LV, HV and UMS charges'!$B$12:$B$43,MATCH($A162,'Annex 1 LV, HV and UMS charges'!$A$12:$A$43,0)),IF(INDEX('Annex 4 LDNO charges'!$B$10:$B$199,MATCH($A162,'Annex 4 LDNO charges'!$A$10:$A$199,0))=0,"",INDEX('Annex 4 LDNO charges'!$B$10:$B$199,MATCH($A162,'Annex 4 LDNO charges'!$A$10:$A$199,0))))</f>
        <v>K64</v>
      </c>
      <c r="C162" s="205">
        <f>IFERROR(INDEX('Annex 1 LV, HV and UMS charges'!$C$12:$C$43,MATCH($A162,'Annex 1 LV, HV and UMS charges'!$A$12:$A$43,0)),INDEX('Annex 4 LDNO charges'!$C$10:$C$199,MATCH($A162,'Annex 4 LDNO charges'!$A$10:$A$199,0)))</f>
        <v>0</v>
      </c>
      <c r="D162" s="179"/>
      <c r="E162" s="220">
        <v>0</v>
      </c>
    </row>
    <row r="163" spans="1:5" ht="27.75" customHeight="1" x14ac:dyDescent="0.2">
      <c r="A163" s="2" t="s">
        <v>663</v>
      </c>
      <c r="B163" s="2"/>
      <c r="C163" s="3"/>
    </row>
    <row r="164" spans="1:5" ht="27.75" customHeight="1" x14ac:dyDescent="0.2">
      <c r="A164" s="2" t="s">
        <v>664</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8" fitToHeight="10" orientation="portrait" r:id="rId1"/>
  <headerFooter scaleWithDoc="0">
    <oddHeader>&amp;L&amp;"Arial,Bold"
&amp;"Arial,Regular"Annex 7&amp;"Arial,Bold" &amp;"Arial,Regular"- Schedule of Charges to recover Excess Supplier of Last Resort pass-through costs</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D385"/>
  <sheetViews>
    <sheetView zoomScale="90" zoomScaleNormal="90" zoomScaleSheetLayoutView="100" workbookViewId="0"/>
  </sheetViews>
  <sheetFormatPr defaultColWidth="9.140625" defaultRowHeight="27.75" customHeight="1" x14ac:dyDescent="0.2"/>
  <cols>
    <col min="1" max="1" width="29.85546875" style="2" customWidth="1"/>
    <col min="2" max="2" width="48.5703125" style="2" customWidth="1"/>
    <col min="3" max="4" width="23.7109375" style="3" customWidth="1"/>
    <col min="5" max="16384" width="9.140625" style="2"/>
  </cols>
  <sheetData>
    <row r="1" spans="1:4" ht="27.75" customHeight="1" x14ac:dyDescent="0.2">
      <c r="A1" s="13" t="s">
        <v>16</v>
      </c>
      <c r="B1" s="3"/>
      <c r="C1" s="2"/>
    </row>
    <row r="2" spans="1:4" s="11" customFormat="1" ht="22.5" customHeight="1" x14ac:dyDescent="0.2">
      <c r="A2" s="236" t="str">
        <f>Overview!B4&amp; " - Effective from "&amp;Overview!D4&amp;" - "&amp;Overview!E4&amp;" Nodal/Zonal charges"</f>
        <v>South Eastern Power Networks - Effective from 1 April 2026 - Final Nodal/Zonal charges</v>
      </c>
      <c r="B2" s="237"/>
      <c r="C2" s="237"/>
      <c r="D2" s="238"/>
    </row>
    <row r="3" spans="1:4" s="11" customFormat="1" ht="9" customHeight="1" x14ac:dyDescent="0.2"/>
    <row r="4" spans="1:4" ht="60.75" customHeight="1" x14ac:dyDescent="0.2">
      <c r="A4" s="20" t="s">
        <v>45</v>
      </c>
      <c r="B4" s="20" t="s">
        <v>0</v>
      </c>
      <c r="C4" s="20" t="s">
        <v>29</v>
      </c>
      <c r="D4" s="20" t="s">
        <v>30</v>
      </c>
    </row>
    <row r="5" spans="1:4" ht="21.75" customHeight="1" x14ac:dyDescent="0.2">
      <c r="A5" s="7" t="s">
        <v>1050</v>
      </c>
      <c r="B5" s="8" t="s">
        <v>1051</v>
      </c>
      <c r="C5" s="199">
        <v>1.4814739599344795E-2</v>
      </c>
      <c r="D5" s="199">
        <v>10.307327831752374</v>
      </c>
    </row>
    <row r="6" spans="1:4" ht="21.75" customHeight="1" x14ac:dyDescent="0.2">
      <c r="A6" s="7" t="s">
        <v>1052</v>
      </c>
      <c r="B6" s="8" t="s">
        <v>1053</v>
      </c>
      <c r="C6" s="199">
        <v>0.21802705485807902</v>
      </c>
      <c r="D6" s="199">
        <v>9.9760148608444972</v>
      </c>
    </row>
    <row r="7" spans="1:4" ht="21.75" customHeight="1" x14ac:dyDescent="0.2">
      <c r="A7" s="7" t="s">
        <v>1054</v>
      </c>
      <c r="B7" s="8" t="s">
        <v>1053</v>
      </c>
      <c r="C7" s="199">
        <v>1.4596959395357774E-2</v>
      </c>
      <c r="D7" s="199">
        <v>10.340609784854918</v>
      </c>
    </row>
    <row r="8" spans="1:4" ht="21.75" customHeight="1" x14ac:dyDescent="0.2">
      <c r="A8" s="7" t="s">
        <v>1055</v>
      </c>
      <c r="B8" s="8" t="s">
        <v>1056</v>
      </c>
      <c r="C8" s="199">
        <v>1.171723398545401</v>
      </c>
      <c r="D8" s="199">
        <v>7.0376737470472008</v>
      </c>
    </row>
    <row r="9" spans="1:4" ht="21.75" customHeight="1" x14ac:dyDescent="0.2">
      <c r="A9" s="7" t="s">
        <v>1057</v>
      </c>
      <c r="B9" s="8" t="s">
        <v>1056</v>
      </c>
      <c r="C9" s="199">
        <v>-0.16666038675456174</v>
      </c>
      <c r="D9" s="199">
        <v>24.503173249448899</v>
      </c>
    </row>
    <row r="10" spans="1:4" ht="21.75" customHeight="1" x14ac:dyDescent="0.2">
      <c r="A10" s="7" t="s">
        <v>1058</v>
      </c>
      <c r="B10" s="8" t="s">
        <v>1059</v>
      </c>
      <c r="C10" s="199">
        <v>1.254643271926595</v>
      </c>
      <c r="D10" s="199">
        <v>5.0845317849765186</v>
      </c>
    </row>
    <row r="11" spans="1:4" ht="21.75" customHeight="1" x14ac:dyDescent="0.2">
      <c r="A11" s="7" t="s">
        <v>1060</v>
      </c>
      <c r="B11" s="8" t="s">
        <v>1061</v>
      </c>
      <c r="C11" s="199">
        <v>0.57778415808380235</v>
      </c>
      <c r="D11" s="199">
        <v>0.15455323047717567</v>
      </c>
    </row>
    <row r="12" spans="1:4" ht="21.75" customHeight="1" x14ac:dyDescent="0.2">
      <c r="A12" s="7" t="s">
        <v>1062</v>
      </c>
      <c r="B12" s="8" t="s">
        <v>1063</v>
      </c>
      <c r="C12" s="199">
        <v>0.53180488197969322</v>
      </c>
      <c r="D12" s="199">
        <v>11.892779824504586</v>
      </c>
    </row>
    <row r="13" spans="1:4" ht="21.75" customHeight="1" x14ac:dyDescent="0.2">
      <c r="A13" s="7" t="s">
        <v>1064</v>
      </c>
      <c r="B13" s="8" t="s">
        <v>1065</v>
      </c>
      <c r="C13" s="199">
        <v>0.439484342917219</v>
      </c>
      <c r="D13" s="199">
        <v>23.565281768307962</v>
      </c>
    </row>
    <row r="14" spans="1:4" ht="21.75" customHeight="1" x14ac:dyDescent="0.2">
      <c r="A14" s="7" t="s">
        <v>1066</v>
      </c>
      <c r="B14" s="8" t="s">
        <v>1067</v>
      </c>
      <c r="C14" s="199">
        <v>1.3839700101970931</v>
      </c>
      <c r="D14" s="199">
        <v>10.574751328801778</v>
      </c>
    </row>
    <row r="15" spans="1:4" ht="21.75" customHeight="1" x14ac:dyDescent="0.2">
      <c r="A15" s="7" t="s">
        <v>1068</v>
      </c>
      <c r="B15" s="8" t="s">
        <v>1069</v>
      </c>
      <c r="C15" s="199">
        <v>2.346038249282361</v>
      </c>
      <c r="D15" s="199">
        <v>4.7555703344028304</v>
      </c>
    </row>
    <row r="16" spans="1:4" ht="21.75" customHeight="1" x14ac:dyDescent="0.2">
      <c r="A16" s="7" t="s">
        <v>1070</v>
      </c>
      <c r="B16" s="8" t="s">
        <v>1071</v>
      </c>
      <c r="C16" s="199">
        <v>0.75472572985641884</v>
      </c>
      <c r="D16" s="199">
        <v>3.0048727901942991</v>
      </c>
    </row>
    <row r="17" spans="1:4" ht="21.75" customHeight="1" x14ac:dyDescent="0.2">
      <c r="A17" s="7" t="s">
        <v>1072</v>
      </c>
      <c r="B17" s="8" t="s">
        <v>1073</v>
      </c>
      <c r="C17" s="199">
        <v>1.3312474728802886</v>
      </c>
      <c r="D17" s="199">
        <v>24.628309567769481</v>
      </c>
    </row>
    <row r="18" spans="1:4" ht="21.75" customHeight="1" x14ac:dyDescent="0.2">
      <c r="A18" s="7" t="s">
        <v>1074</v>
      </c>
      <c r="B18" s="8" t="s">
        <v>1075</v>
      </c>
      <c r="C18" s="199">
        <v>2.5755199526859895</v>
      </c>
      <c r="D18" s="199">
        <v>30.599903023318255</v>
      </c>
    </row>
    <row r="19" spans="1:4" ht="21.75" customHeight="1" x14ac:dyDescent="0.2">
      <c r="A19" s="7" t="s">
        <v>1076</v>
      </c>
      <c r="B19" s="8" t="s">
        <v>1077</v>
      </c>
      <c r="C19" s="199">
        <v>8.4842102460752442E-3</v>
      </c>
      <c r="D19" s="199">
        <v>1.0197392240396175</v>
      </c>
    </row>
    <row r="20" spans="1:4" ht="21.75" customHeight="1" x14ac:dyDescent="0.2">
      <c r="A20" s="7" t="s">
        <v>1078</v>
      </c>
      <c r="B20" s="8" t="s">
        <v>1077</v>
      </c>
      <c r="C20" s="199">
        <v>8.6270225441232549E-3</v>
      </c>
      <c r="D20" s="199">
        <v>1.0449495084979554</v>
      </c>
    </row>
    <row r="21" spans="1:4" ht="21.75" customHeight="1" x14ac:dyDescent="0.2">
      <c r="A21" s="7" t="s">
        <v>1079</v>
      </c>
      <c r="B21" s="8" t="s">
        <v>1080</v>
      </c>
      <c r="C21" s="199">
        <v>0.53752883684902097</v>
      </c>
      <c r="D21" s="199">
        <v>6.9996488033106772</v>
      </c>
    </row>
    <row r="22" spans="1:4" ht="21.75" customHeight="1" x14ac:dyDescent="0.2">
      <c r="A22" s="7" t="s">
        <v>1081</v>
      </c>
      <c r="B22" s="8" t="s">
        <v>1082</v>
      </c>
      <c r="C22" s="199">
        <v>1.3752871162956559</v>
      </c>
      <c r="D22" s="199">
        <v>11.12459866708512</v>
      </c>
    </row>
    <row r="23" spans="1:4" ht="21.75" customHeight="1" x14ac:dyDescent="0.2">
      <c r="A23" s="7" t="s">
        <v>1083</v>
      </c>
      <c r="B23" s="8" t="s">
        <v>1082</v>
      </c>
      <c r="C23" s="199">
        <v>1.2783210902818112</v>
      </c>
      <c r="D23" s="199">
        <v>6.6710057199656525</v>
      </c>
    </row>
    <row r="24" spans="1:4" ht="21.75" customHeight="1" x14ac:dyDescent="0.2">
      <c r="A24" s="7" t="s">
        <v>1084</v>
      </c>
      <c r="B24" s="8" t="s">
        <v>1085</v>
      </c>
      <c r="C24" s="199">
        <v>0.25702380277738951</v>
      </c>
      <c r="D24" s="199">
        <v>0.52028142259901344</v>
      </c>
    </row>
    <row r="25" spans="1:4" ht="21.75" customHeight="1" x14ac:dyDescent="0.2">
      <c r="A25" s="7" t="s">
        <v>1086</v>
      </c>
      <c r="B25" s="8" t="s">
        <v>1087</v>
      </c>
      <c r="C25" s="199">
        <v>1.5730276453852023</v>
      </c>
      <c r="D25" s="199">
        <v>12.415520461784961</v>
      </c>
    </row>
    <row r="26" spans="1:4" ht="21.75" customHeight="1" x14ac:dyDescent="0.2">
      <c r="A26" s="7" t="s">
        <v>1088</v>
      </c>
      <c r="B26" s="8" t="s">
        <v>1089</v>
      </c>
      <c r="C26" s="199">
        <v>0.4492804697700763</v>
      </c>
      <c r="D26" s="199">
        <v>20.489277741376185</v>
      </c>
    </row>
    <row r="27" spans="1:4" ht="21.75" customHeight="1" x14ac:dyDescent="0.2">
      <c r="A27" s="7" t="s">
        <v>1090</v>
      </c>
      <c r="B27" s="8" t="s">
        <v>1091</v>
      </c>
      <c r="C27" s="199">
        <v>0.13116763109974305</v>
      </c>
      <c r="D27" s="199">
        <v>3.6370750982752789</v>
      </c>
    </row>
    <row r="28" spans="1:4" ht="27.75" customHeight="1" x14ac:dyDescent="0.2">
      <c r="A28" s="7" t="s">
        <v>1092</v>
      </c>
      <c r="B28" s="8" t="s">
        <v>1091</v>
      </c>
      <c r="C28" s="199">
        <v>0.13395856657375421</v>
      </c>
      <c r="D28" s="199">
        <v>3.4982103035459868</v>
      </c>
    </row>
    <row r="29" spans="1:4" ht="27.75" customHeight="1" x14ac:dyDescent="0.2">
      <c r="A29" s="7" t="s">
        <v>1093</v>
      </c>
      <c r="B29" s="8" t="s">
        <v>1094</v>
      </c>
      <c r="C29" s="199">
        <v>0.63607135528075398</v>
      </c>
      <c r="D29" s="199">
        <v>8.9114509287930872</v>
      </c>
    </row>
    <row r="30" spans="1:4" ht="27.75" customHeight="1" x14ac:dyDescent="0.2">
      <c r="A30" s="7" t="s">
        <v>1095</v>
      </c>
      <c r="B30" s="8" t="s">
        <v>1096</v>
      </c>
      <c r="C30" s="199">
        <v>0.56264808829312984</v>
      </c>
      <c r="D30" s="199">
        <v>12.332452622695184</v>
      </c>
    </row>
    <row r="31" spans="1:4" ht="27.75" customHeight="1" x14ac:dyDescent="0.2">
      <c r="A31" s="7" t="s">
        <v>1097</v>
      </c>
      <c r="B31" s="8" t="s">
        <v>1098</v>
      </c>
      <c r="C31" s="199">
        <v>1.1853889846013568</v>
      </c>
      <c r="D31" s="199">
        <v>8.9179081130206121</v>
      </c>
    </row>
    <row r="32" spans="1:4" ht="27.75" customHeight="1" x14ac:dyDescent="0.2">
      <c r="A32" s="7" t="s">
        <v>1099</v>
      </c>
      <c r="B32" s="8" t="s">
        <v>1100</v>
      </c>
      <c r="C32" s="199">
        <v>0.65213294948216027</v>
      </c>
      <c r="D32" s="199">
        <v>30.989697196490575</v>
      </c>
    </row>
    <row r="33" spans="1:4" ht="27.75" customHeight="1" x14ac:dyDescent="0.2">
      <c r="A33" s="7" t="s">
        <v>1101</v>
      </c>
      <c r="B33" s="8" t="s">
        <v>1102</v>
      </c>
      <c r="C33" s="199">
        <v>0.20747130468511918</v>
      </c>
      <c r="D33" s="199">
        <v>-8.2289061776612896E-2</v>
      </c>
    </row>
    <row r="34" spans="1:4" ht="27.75" customHeight="1" x14ac:dyDescent="0.2">
      <c r="A34" s="7" t="s">
        <v>1103</v>
      </c>
      <c r="B34" s="8" t="s">
        <v>1102</v>
      </c>
      <c r="C34" s="199">
        <v>0.2215993581346607</v>
      </c>
      <c r="D34" s="199">
        <v>-2.473943056799386E-2</v>
      </c>
    </row>
    <row r="35" spans="1:4" ht="27.75" customHeight="1" x14ac:dyDescent="0.2">
      <c r="A35" s="7" t="s">
        <v>1104</v>
      </c>
      <c r="B35" s="8" t="s">
        <v>1105</v>
      </c>
      <c r="C35" s="199">
        <v>5.1590071135060853</v>
      </c>
      <c r="D35" s="199">
        <v>7.5466274615201083</v>
      </c>
    </row>
    <row r="36" spans="1:4" ht="27.75" customHeight="1" x14ac:dyDescent="0.2">
      <c r="A36" s="7" t="s">
        <v>1106</v>
      </c>
      <c r="B36" s="8" t="s">
        <v>1107</v>
      </c>
      <c r="C36" s="199">
        <v>1.301333188153257</v>
      </c>
      <c r="D36" s="199">
        <v>2.2017738144313208</v>
      </c>
    </row>
    <row r="37" spans="1:4" ht="27.75" customHeight="1" x14ac:dyDescent="0.2">
      <c r="A37" s="7" t="s">
        <v>1108</v>
      </c>
      <c r="B37" s="8" t="s">
        <v>1109</v>
      </c>
      <c r="C37" s="199">
        <v>2.180625490900709</v>
      </c>
      <c r="D37" s="199">
        <v>6.3755954310436946</v>
      </c>
    </row>
    <row r="38" spans="1:4" ht="27.75" customHeight="1" x14ac:dyDescent="0.2">
      <c r="A38" s="7" t="s">
        <v>1110</v>
      </c>
      <c r="B38" s="8" t="s">
        <v>1109</v>
      </c>
      <c r="C38" s="199">
        <v>0.16687944812433173</v>
      </c>
      <c r="D38" s="199">
        <v>2.117684892463501</v>
      </c>
    </row>
    <row r="39" spans="1:4" ht="27.75" customHeight="1" x14ac:dyDescent="0.2">
      <c r="A39" s="7" t="s">
        <v>1111</v>
      </c>
      <c r="B39" s="8" t="s">
        <v>1112</v>
      </c>
      <c r="C39" s="199">
        <v>0.84666297081300024</v>
      </c>
      <c r="D39" s="199">
        <v>9.2307459626319357</v>
      </c>
    </row>
    <row r="40" spans="1:4" ht="27.75" customHeight="1" x14ac:dyDescent="0.2">
      <c r="A40" s="7" t="s">
        <v>1113</v>
      </c>
      <c r="B40" s="8" t="s">
        <v>1112</v>
      </c>
      <c r="C40" s="199">
        <v>1.3374859426144206</v>
      </c>
      <c r="D40" s="199">
        <v>16.835469873881983</v>
      </c>
    </row>
    <row r="41" spans="1:4" ht="27.75" customHeight="1" x14ac:dyDescent="0.2">
      <c r="A41" s="7" t="s">
        <v>1114</v>
      </c>
      <c r="B41" s="8" t="s">
        <v>1115</v>
      </c>
      <c r="C41" s="199">
        <v>0.10162433891565373</v>
      </c>
      <c r="D41" s="199">
        <v>3.0385006553736953</v>
      </c>
    </row>
    <row r="42" spans="1:4" ht="27.75" customHeight="1" x14ac:dyDescent="0.2">
      <c r="A42" s="7" t="s">
        <v>1116</v>
      </c>
      <c r="B42" s="8" t="s">
        <v>1115</v>
      </c>
      <c r="C42" s="199">
        <v>0.10161756235213888</v>
      </c>
      <c r="D42" s="199">
        <v>3.0346235680136093</v>
      </c>
    </row>
    <row r="43" spans="1:4" ht="27.75" customHeight="1" x14ac:dyDescent="0.2">
      <c r="A43" s="7" t="s">
        <v>1117</v>
      </c>
      <c r="B43" s="8" t="s">
        <v>1118</v>
      </c>
      <c r="C43" s="199">
        <v>3.0991779489617133</v>
      </c>
      <c r="D43" s="199">
        <v>6.4806740877087066</v>
      </c>
    </row>
    <row r="44" spans="1:4" ht="27.75" customHeight="1" x14ac:dyDescent="0.2">
      <c r="A44" s="7" t="s">
        <v>1119</v>
      </c>
      <c r="B44" s="8" t="s">
        <v>1120</v>
      </c>
      <c r="C44" s="199">
        <v>1.2840774898337575</v>
      </c>
      <c r="D44" s="199">
        <v>2.9707595654167243</v>
      </c>
    </row>
    <row r="45" spans="1:4" ht="27.75" customHeight="1" x14ac:dyDescent="0.2">
      <c r="A45" s="7" t="s">
        <v>1121</v>
      </c>
      <c r="B45" s="8" t="s">
        <v>1122</v>
      </c>
      <c r="C45" s="199">
        <v>1.2683471835754836</v>
      </c>
      <c r="D45" s="199">
        <v>25.496530746210023</v>
      </c>
    </row>
    <row r="46" spans="1:4" ht="27.75" customHeight="1" x14ac:dyDescent="0.2">
      <c r="A46" s="7" t="s">
        <v>1123</v>
      </c>
      <c r="B46" s="8" t="s">
        <v>1122</v>
      </c>
      <c r="C46" s="199">
        <v>0.31650362334943638</v>
      </c>
      <c r="D46" s="199">
        <v>14.015955213048224</v>
      </c>
    </row>
    <row r="47" spans="1:4" ht="27.75" customHeight="1" x14ac:dyDescent="0.2">
      <c r="A47" s="7" t="s">
        <v>1124</v>
      </c>
      <c r="B47" s="8" t="s">
        <v>1125</v>
      </c>
      <c r="C47" s="199">
        <v>1.5577747947446858</v>
      </c>
      <c r="D47" s="199">
        <v>4.2123226464283716</v>
      </c>
    </row>
    <row r="48" spans="1:4" ht="27.75" customHeight="1" x14ac:dyDescent="0.2">
      <c r="A48" s="7" t="s">
        <v>1126</v>
      </c>
      <c r="B48" s="8" t="s">
        <v>1125</v>
      </c>
      <c r="C48" s="199">
        <v>2.1513083075130522E-2</v>
      </c>
      <c r="D48" s="199">
        <v>2.2218032249145461</v>
      </c>
    </row>
    <row r="49" spans="1:4" ht="27.75" customHeight="1" x14ac:dyDescent="0.2">
      <c r="A49" s="7" t="s">
        <v>1127</v>
      </c>
      <c r="B49" s="8" t="s">
        <v>1128</v>
      </c>
      <c r="C49" s="199">
        <v>2.4326611748332652</v>
      </c>
      <c r="D49" s="199">
        <v>14.814534017226062</v>
      </c>
    </row>
    <row r="50" spans="1:4" ht="27.75" customHeight="1" x14ac:dyDescent="0.2">
      <c r="A50" s="7" t="s">
        <v>1129</v>
      </c>
      <c r="B50" s="8" t="s">
        <v>1130</v>
      </c>
      <c r="C50" s="199">
        <v>1.9187798290164619</v>
      </c>
      <c r="D50" s="199">
        <v>12.254057078766269</v>
      </c>
    </row>
    <row r="51" spans="1:4" ht="27.75" customHeight="1" x14ac:dyDescent="0.2">
      <c r="A51" s="7" t="s">
        <v>1131</v>
      </c>
      <c r="B51" s="8" t="s">
        <v>1132</v>
      </c>
      <c r="C51" s="199">
        <v>0.45244842992799467</v>
      </c>
      <c r="D51" s="199">
        <v>5.9669712006514954</v>
      </c>
    </row>
    <row r="52" spans="1:4" ht="27.75" customHeight="1" x14ac:dyDescent="0.2">
      <c r="A52" s="7" t="s">
        <v>1133</v>
      </c>
      <c r="B52" s="8" t="s">
        <v>1134</v>
      </c>
      <c r="C52" s="199">
        <v>3.8498947246266297</v>
      </c>
      <c r="D52" s="199">
        <v>2.0868314553492016</v>
      </c>
    </row>
    <row r="53" spans="1:4" ht="27.75" customHeight="1" x14ac:dyDescent="0.2">
      <c r="A53" s="7" t="s">
        <v>1135</v>
      </c>
      <c r="B53" s="8" t="s">
        <v>1136</v>
      </c>
      <c r="C53" s="199">
        <v>10.680322580700055</v>
      </c>
      <c r="D53" s="199">
        <v>17.822162642148882</v>
      </c>
    </row>
    <row r="54" spans="1:4" ht="27.75" customHeight="1" x14ac:dyDescent="0.2">
      <c r="A54" s="7" t="s">
        <v>1137</v>
      </c>
      <c r="B54" s="8" t="s">
        <v>1138</v>
      </c>
      <c r="C54" s="199">
        <v>3.243898085492217</v>
      </c>
      <c r="D54" s="199">
        <v>43.309696593055278</v>
      </c>
    </row>
    <row r="55" spans="1:4" ht="27.75" customHeight="1" x14ac:dyDescent="0.2">
      <c r="A55" s="7" t="s">
        <v>1139</v>
      </c>
      <c r="B55" s="8" t="s">
        <v>1140</v>
      </c>
      <c r="C55" s="199">
        <v>2.6486323436280976</v>
      </c>
      <c r="D55" s="199">
        <v>6.6339013661388035</v>
      </c>
    </row>
    <row r="56" spans="1:4" ht="27.75" customHeight="1" x14ac:dyDescent="0.2">
      <c r="A56" s="7" t="s">
        <v>1141</v>
      </c>
      <c r="B56" s="8" t="s">
        <v>1142</v>
      </c>
      <c r="C56" s="199">
        <v>1.0305019447168491</v>
      </c>
      <c r="D56" s="199">
        <v>7.2740457276186623</v>
      </c>
    </row>
    <row r="57" spans="1:4" ht="27.75" customHeight="1" x14ac:dyDescent="0.2">
      <c r="A57" s="7" t="s">
        <v>1143</v>
      </c>
      <c r="B57" s="8" t="s">
        <v>1144</v>
      </c>
      <c r="C57" s="199">
        <v>1.6958171883302147</v>
      </c>
      <c r="D57" s="199">
        <v>3.34228294100713</v>
      </c>
    </row>
    <row r="58" spans="1:4" ht="27.75" customHeight="1" x14ac:dyDescent="0.2">
      <c r="A58" s="7" t="s">
        <v>1145</v>
      </c>
      <c r="B58" s="8" t="s">
        <v>1146</v>
      </c>
      <c r="C58" s="199">
        <v>4.5287993221926393E-2</v>
      </c>
      <c r="D58" s="199">
        <v>1.6332508520812605</v>
      </c>
    </row>
    <row r="59" spans="1:4" ht="27.75" customHeight="1" x14ac:dyDescent="0.2">
      <c r="A59" s="7" t="s">
        <v>1147</v>
      </c>
      <c r="B59" s="8" t="s">
        <v>1148</v>
      </c>
      <c r="C59" s="199">
        <v>3.0390302258652238</v>
      </c>
      <c r="D59" s="199">
        <v>35.384621778434251</v>
      </c>
    </row>
    <row r="60" spans="1:4" ht="27.75" customHeight="1" x14ac:dyDescent="0.2">
      <c r="A60" s="7" t="s">
        <v>1149</v>
      </c>
      <c r="B60" s="8" t="s">
        <v>1150</v>
      </c>
      <c r="C60" s="199">
        <v>0.50549291799194507</v>
      </c>
      <c r="D60" s="199">
        <v>17.763242113815316</v>
      </c>
    </row>
    <row r="61" spans="1:4" ht="27.75" customHeight="1" x14ac:dyDescent="0.2">
      <c r="A61" s="7" t="s">
        <v>1151</v>
      </c>
      <c r="B61" s="8" t="s">
        <v>1152</v>
      </c>
      <c r="C61" s="199">
        <v>1.8170087417537357E-2</v>
      </c>
      <c r="D61" s="199">
        <v>-0.22931302662210934</v>
      </c>
    </row>
    <row r="62" spans="1:4" ht="27.75" customHeight="1" x14ac:dyDescent="0.2">
      <c r="A62" s="7" t="s">
        <v>1153</v>
      </c>
      <c r="B62" s="8" t="s">
        <v>1154</v>
      </c>
      <c r="C62" s="199">
        <v>2.2138346378255389E-3</v>
      </c>
      <c r="D62" s="199">
        <v>-0.24838753493132121</v>
      </c>
    </row>
    <row r="63" spans="1:4" ht="27.75" customHeight="1" x14ac:dyDescent="0.2">
      <c r="A63" s="7" t="s">
        <v>1155</v>
      </c>
      <c r="B63" s="8" t="s">
        <v>1154</v>
      </c>
      <c r="C63" s="199">
        <v>2.2133522736165106E-3</v>
      </c>
      <c r="D63" s="199">
        <v>-0.24827816741570885</v>
      </c>
    </row>
    <row r="64" spans="1:4" ht="27.75" customHeight="1" x14ac:dyDescent="0.2">
      <c r="A64" s="7" t="s">
        <v>1156</v>
      </c>
      <c r="B64" s="8" t="s">
        <v>1157</v>
      </c>
      <c r="C64" s="199">
        <v>-2.2121221210812512</v>
      </c>
      <c r="D64" s="199">
        <v>22.521929472957812</v>
      </c>
    </row>
    <row r="65" spans="1:4" ht="27.75" customHeight="1" x14ac:dyDescent="0.2">
      <c r="A65" s="7" t="s">
        <v>1158</v>
      </c>
      <c r="B65" s="8" t="s">
        <v>1159</v>
      </c>
      <c r="C65" s="199">
        <v>1.3942449626183702</v>
      </c>
      <c r="D65" s="199">
        <v>0.61640441854016159</v>
      </c>
    </row>
    <row r="66" spans="1:4" ht="27.75" customHeight="1" x14ac:dyDescent="0.2">
      <c r="A66" s="7" t="s">
        <v>1160</v>
      </c>
      <c r="B66" s="8" t="s">
        <v>1161</v>
      </c>
      <c r="C66" s="199">
        <v>0.23218147637074321</v>
      </c>
      <c r="D66" s="199">
        <v>1.7928103458477378</v>
      </c>
    </row>
    <row r="67" spans="1:4" ht="27.75" customHeight="1" x14ac:dyDescent="0.2">
      <c r="A67" s="7" t="s">
        <v>1162</v>
      </c>
      <c r="B67" s="8" t="s">
        <v>1163</v>
      </c>
      <c r="C67" s="199">
        <v>0.28238450879091515</v>
      </c>
      <c r="D67" s="199">
        <v>16.368534815162242</v>
      </c>
    </row>
    <row r="68" spans="1:4" ht="27.75" customHeight="1" x14ac:dyDescent="0.2">
      <c r="A68" s="7" t="s">
        <v>1164</v>
      </c>
      <c r="B68" s="8" t="s">
        <v>1165</v>
      </c>
      <c r="C68" s="199">
        <v>2.9061026412787925</v>
      </c>
      <c r="D68" s="199">
        <v>35.284070519401155</v>
      </c>
    </row>
    <row r="69" spans="1:4" ht="27.75" customHeight="1" x14ac:dyDescent="0.2">
      <c r="A69" s="7" t="s">
        <v>1166</v>
      </c>
      <c r="B69" s="8" t="s">
        <v>1165</v>
      </c>
      <c r="C69" s="199">
        <v>0.37448115168467688</v>
      </c>
      <c r="D69" s="199">
        <v>10.675543202057968</v>
      </c>
    </row>
    <row r="70" spans="1:4" ht="27.75" customHeight="1" x14ac:dyDescent="0.2">
      <c r="A70" s="7" t="s">
        <v>1167</v>
      </c>
      <c r="B70" s="8" t="s">
        <v>1168</v>
      </c>
      <c r="C70" s="199">
        <v>0.95420858012674392</v>
      </c>
      <c r="D70" s="199">
        <v>-1.1213117762286884</v>
      </c>
    </row>
    <row r="71" spans="1:4" ht="27.75" customHeight="1" x14ac:dyDescent="0.2">
      <c r="A71" s="7" t="s">
        <v>1169</v>
      </c>
      <c r="B71" s="8" t="s">
        <v>1170</v>
      </c>
      <c r="C71" s="199">
        <v>0.54550607698660891</v>
      </c>
      <c r="D71" s="199">
        <v>6.9286376532562919</v>
      </c>
    </row>
    <row r="72" spans="1:4" ht="27.75" customHeight="1" x14ac:dyDescent="0.2">
      <c r="A72" s="7" t="s">
        <v>1171</v>
      </c>
      <c r="B72" s="8" t="s">
        <v>1172</v>
      </c>
      <c r="C72" s="199">
        <v>2.7416925860480466</v>
      </c>
      <c r="D72" s="199">
        <v>19.866959808182983</v>
      </c>
    </row>
    <row r="73" spans="1:4" ht="27.75" customHeight="1" x14ac:dyDescent="0.2">
      <c r="A73" s="7" t="s">
        <v>1173</v>
      </c>
      <c r="B73" s="8" t="s">
        <v>1172</v>
      </c>
      <c r="C73" s="199">
        <v>3.1099647292790383E-2</v>
      </c>
      <c r="D73" s="199">
        <v>14.214856661173592</v>
      </c>
    </row>
    <row r="74" spans="1:4" ht="27.75" customHeight="1" x14ac:dyDescent="0.2">
      <c r="A74" s="7" t="s">
        <v>1174</v>
      </c>
      <c r="B74" s="8" t="s">
        <v>1175</v>
      </c>
      <c r="C74" s="199">
        <v>4.4991172438341245</v>
      </c>
      <c r="D74" s="199">
        <v>1.0349417955234292</v>
      </c>
    </row>
    <row r="75" spans="1:4" ht="27.75" customHeight="1" x14ac:dyDescent="0.2">
      <c r="A75" s="7" t="s">
        <v>1176</v>
      </c>
      <c r="B75" s="8" t="s">
        <v>1177</v>
      </c>
      <c r="C75" s="199">
        <v>1.0351151431588246</v>
      </c>
      <c r="D75" s="199">
        <v>8.3880306477897264</v>
      </c>
    </row>
    <row r="76" spans="1:4" ht="27.75" customHeight="1" x14ac:dyDescent="0.2">
      <c r="A76" s="7" t="s">
        <v>1178</v>
      </c>
      <c r="B76" s="8" t="s">
        <v>1177</v>
      </c>
      <c r="C76" s="199">
        <v>0.36365172888867159</v>
      </c>
      <c r="D76" s="199">
        <v>2.718427673148109</v>
      </c>
    </row>
    <row r="77" spans="1:4" ht="27.75" customHeight="1" x14ac:dyDescent="0.2">
      <c r="A77" s="7" t="s">
        <v>1179</v>
      </c>
      <c r="B77" s="8" t="s">
        <v>1180</v>
      </c>
      <c r="C77" s="199">
        <v>5.3585409936126288E-2</v>
      </c>
      <c r="D77" s="199">
        <v>-5.4808698656919219</v>
      </c>
    </row>
    <row r="78" spans="1:4" ht="27.75" customHeight="1" x14ac:dyDescent="0.2">
      <c r="A78" s="7" t="s">
        <v>1181</v>
      </c>
      <c r="B78" s="8" t="s">
        <v>1182</v>
      </c>
      <c r="C78" s="199">
        <v>5.0880870980933362E-3</v>
      </c>
      <c r="D78" s="199">
        <v>-0.97246393015032839</v>
      </c>
    </row>
    <row r="79" spans="1:4" ht="27.75" customHeight="1" x14ac:dyDescent="0.2">
      <c r="A79" s="7" t="s">
        <v>1183</v>
      </c>
      <c r="B79" s="8" t="s">
        <v>1184</v>
      </c>
      <c r="C79" s="199">
        <v>1.9317264564434271E-2</v>
      </c>
      <c r="D79" s="199">
        <v>25.264190055079268</v>
      </c>
    </row>
    <row r="80" spans="1:4" ht="27.75" customHeight="1" x14ac:dyDescent="0.2">
      <c r="A80" s="7" t="s">
        <v>1185</v>
      </c>
      <c r="B80" s="8" t="s">
        <v>1186</v>
      </c>
      <c r="C80" s="199">
        <v>2.3031486800124954</v>
      </c>
      <c r="D80" s="199">
        <v>23.82333541196207</v>
      </c>
    </row>
    <row r="81" spans="1:4" ht="27.75" customHeight="1" x14ac:dyDescent="0.2">
      <c r="A81" s="7" t="s">
        <v>1187</v>
      </c>
      <c r="B81" s="8" t="s">
        <v>1188</v>
      </c>
      <c r="C81" s="199">
        <v>2.1623570928064435</v>
      </c>
      <c r="D81" s="199">
        <v>8.7738892415430492</v>
      </c>
    </row>
    <row r="82" spans="1:4" ht="27.75" customHeight="1" x14ac:dyDescent="0.2">
      <c r="A82" s="7" t="s">
        <v>1189</v>
      </c>
      <c r="B82" s="8" t="s">
        <v>1190</v>
      </c>
      <c r="C82" s="199">
        <v>2.4641248864257284</v>
      </c>
      <c r="D82" s="199">
        <v>11.195800784401921</v>
      </c>
    </row>
    <row r="83" spans="1:4" ht="27.75" customHeight="1" x14ac:dyDescent="0.2">
      <c r="A83" s="7" t="s">
        <v>1191</v>
      </c>
      <c r="B83" s="8" t="s">
        <v>1192</v>
      </c>
      <c r="C83" s="199">
        <v>2.7783233253867641</v>
      </c>
      <c r="D83" s="199">
        <v>12.47277183436065</v>
      </c>
    </row>
    <row r="84" spans="1:4" ht="27.75" customHeight="1" x14ac:dyDescent="0.2">
      <c r="A84" s="7" t="s">
        <v>1193</v>
      </c>
      <c r="B84" s="8" t="s">
        <v>1192</v>
      </c>
      <c r="C84" s="199">
        <v>0.25017473989680172</v>
      </c>
      <c r="D84" s="199">
        <v>2.4751839711841619</v>
      </c>
    </row>
    <row r="85" spans="1:4" ht="27.75" customHeight="1" x14ac:dyDescent="0.2">
      <c r="A85" s="7" t="s">
        <v>1194</v>
      </c>
      <c r="B85" s="8" t="s">
        <v>1195</v>
      </c>
      <c r="C85" s="199">
        <v>1.4117790676866728</v>
      </c>
      <c r="D85" s="199">
        <v>28.247610830773475</v>
      </c>
    </row>
    <row r="86" spans="1:4" ht="27.75" customHeight="1" x14ac:dyDescent="0.2">
      <c r="A86" s="7" t="s">
        <v>1196</v>
      </c>
      <c r="B86" s="8" t="s">
        <v>1197</v>
      </c>
      <c r="C86" s="199">
        <v>0.37753149206384184</v>
      </c>
      <c r="D86" s="199">
        <v>40.514777398225462</v>
      </c>
    </row>
    <row r="87" spans="1:4" ht="27.75" customHeight="1" x14ac:dyDescent="0.2">
      <c r="A87" s="7" t="s">
        <v>1198</v>
      </c>
      <c r="B87" s="8" t="s">
        <v>1197</v>
      </c>
      <c r="C87" s="199">
        <v>6.243462219029243E-2</v>
      </c>
      <c r="D87" s="199">
        <v>3.6870432814981511</v>
      </c>
    </row>
    <row r="88" spans="1:4" ht="27.75" customHeight="1" x14ac:dyDescent="0.2">
      <c r="A88" s="7" t="s">
        <v>1199</v>
      </c>
      <c r="B88" s="8" t="s">
        <v>1200</v>
      </c>
      <c r="C88" s="199">
        <v>0.7501638631460964</v>
      </c>
      <c r="D88" s="199">
        <v>10.415098357611145</v>
      </c>
    </row>
    <row r="89" spans="1:4" ht="27.75" customHeight="1" x14ac:dyDescent="0.2">
      <c r="A89" s="7" t="s">
        <v>1201</v>
      </c>
      <c r="B89" s="8" t="s">
        <v>1202</v>
      </c>
      <c r="C89" s="199">
        <v>0.41625386534482089</v>
      </c>
      <c r="D89" s="199">
        <v>27.833394145806167</v>
      </c>
    </row>
    <row r="90" spans="1:4" ht="27.75" customHeight="1" x14ac:dyDescent="0.2">
      <c r="A90" s="7" t="s">
        <v>1203</v>
      </c>
      <c r="B90" s="8" t="s">
        <v>1204</v>
      </c>
      <c r="C90" s="199">
        <v>-9.5008045462964402E-2</v>
      </c>
      <c r="D90" s="199">
        <v>25.64059321891046</v>
      </c>
    </row>
    <row r="91" spans="1:4" ht="27.75" customHeight="1" x14ac:dyDescent="0.2">
      <c r="A91" s="7" t="s">
        <v>1205</v>
      </c>
      <c r="B91" s="8" t="s">
        <v>1206</v>
      </c>
      <c r="C91" s="199">
        <v>1.4108947045238502</v>
      </c>
      <c r="D91" s="199">
        <v>3.8882652107371962</v>
      </c>
    </row>
    <row r="92" spans="1:4" ht="27.75" customHeight="1" x14ac:dyDescent="0.2">
      <c r="A92" s="7" t="s">
        <v>1207</v>
      </c>
      <c r="B92" s="8" t="s">
        <v>1208</v>
      </c>
      <c r="C92" s="199">
        <v>1.7699179684069605E-2</v>
      </c>
      <c r="D92" s="199">
        <v>2.9770356336125543</v>
      </c>
    </row>
    <row r="93" spans="1:4" ht="27.75" customHeight="1" x14ac:dyDescent="0.2">
      <c r="A93" s="7" t="s">
        <v>1209</v>
      </c>
      <c r="B93" s="8" t="s">
        <v>1210</v>
      </c>
      <c r="C93" s="199">
        <v>4.6014025290997906E-2</v>
      </c>
      <c r="D93" s="199">
        <v>16.486903084187304</v>
      </c>
    </row>
    <row r="94" spans="1:4" ht="27.75" customHeight="1" x14ac:dyDescent="0.2">
      <c r="A94" s="7" t="s">
        <v>1211</v>
      </c>
      <c r="B94" s="8" t="s">
        <v>1212</v>
      </c>
      <c r="C94" s="199">
        <v>0</v>
      </c>
      <c r="D94" s="199">
        <v>-5.5045995080680488</v>
      </c>
    </row>
    <row r="95" spans="1:4" ht="27.75" customHeight="1" x14ac:dyDescent="0.2">
      <c r="A95" s="7" t="s">
        <v>1213</v>
      </c>
      <c r="B95" s="8" t="s">
        <v>1214</v>
      </c>
      <c r="C95" s="199">
        <v>2.0949306661526692</v>
      </c>
      <c r="D95" s="199">
        <v>0.11743992165668393</v>
      </c>
    </row>
    <row r="96" spans="1:4" ht="27.75" customHeight="1" x14ac:dyDescent="0.2">
      <c r="A96" s="7" t="s">
        <v>1215</v>
      </c>
      <c r="B96" s="8" t="s">
        <v>1216</v>
      </c>
      <c r="C96" s="199">
        <v>0.73750427162651344</v>
      </c>
      <c r="D96" s="199">
        <v>9.3016852036838173</v>
      </c>
    </row>
    <row r="97" spans="1:4" ht="27.75" customHeight="1" x14ac:dyDescent="0.2">
      <c r="A97" s="7" t="s">
        <v>1217</v>
      </c>
      <c r="B97" s="8" t="s">
        <v>1218</v>
      </c>
      <c r="C97" s="199">
        <v>0.47062165253368671</v>
      </c>
      <c r="D97" s="199">
        <v>-2.4211733382021214</v>
      </c>
    </row>
    <row r="98" spans="1:4" ht="27.75" customHeight="1" x14ac:dyDescent="0.2">
      <c r="A98" s="7" t="s">
        <v>1219</v>
      </c>
      <c r="B98" s="8" t="s">
        <v>1220</v>
      </c>
      <c r="C98" s="199">
        <v>0.62402600794406393</v>
      </c>
      <c r="D98" s="199">
        <v>7.3677148584255614E-2</v>
      </c>
    </row>
    <row r="99" spans="1:4" ht="27.75" customHeight="1" x14ac:dyDescent="0.2">
      <c r="A99" s="7" t="s">
        <v>1221</v>
      </c>
      <c r="B99" s="8" t="s">
        <v>1222</v>
      </c>
      <c r="C99" s="199">
        <v>2.8024316675388246</v>
      </c>
      <c r="D99" s="199">
        <v>8.6775737103315063</v>
      </c>
    </row>
    <row r="100" spans="1:4" ht="27.75" customHeight="1" x14ac:dyDescent="0.2">
      <c r="A100" s="7" t="s">
        <v>1223</v>
      </c>
      <c r="B100" s="8" t="s">
        <v>1224</v>
      </c>
      <c r="C100" s="199">
        <v>0.21590566827836832</v>
      </c>
      <c r="D100" s="199">
        <v>9.0578112217544149</v>
      </c>
    </row>
    <row r="101" spans="1:4" ht="27.75" customHeight="1" x14ac:dyDescent="0.2">
      <c r="A101" s="7" t="s">
        <v>1225</v>
      </c>
      <c r="B101" s="8" t="s">
        <v>1226</v>
      </c>
      <c r="C101" s="199">
        <v>2.9083625780405802</v>
      </c>
      <c r="D101" s="199">
        <v>9.951790681968129</v>
      </c>
    </row>
    <row r="102" spans="1:4" ht="27.75" customHeight="1" x14ac:dyDescent="0.2">
      <c r="A102" s="7" t="s">
        <v>1227</v>
      </c>
      <c r="B102" s="8" t="s">
        <v>1228</v>
      </c>
      <c r="C102" s="199">
        <v>0.43396999771716993</v>
      </c>
      <c r="D102" s="199">
        <v>30.284341243542894</v>
      </c>
    </row>
    <row r="103" spans="1:4" ht="27.75" customHeight="1" x14ac:dyDescent="0.2">
      <c r="A103" s="7" t="s">
        <v>1229</v>
      </c>
      <c r="B103" s="8" t="s">
        <v>1230</v>
      </c>
      <c r="C103" s="199">
        <v>4.3260952465243939E-2</v>
      </c>
      <c r="D103" s="199">
        <v>11.984922078590197</v>
      </c>
    </row>
    <row r="104" spans="1:4" ht="27.75" customHeight="1" x14ac:dyDescent="0.2">
      <c r="A104" s="7" t="s">
        <v>1231</v>
      </c>
      <c r="B104" s="8" t="s">
        <v>1232</v>
      </c>
      <c r="C104" s="199">
        <v>2.8560281649793757E-2</v>
      </c>
      <c r="D104" s="199">
        <v>4.5127977132118051</v>
      </c>
    </row>
    <row r="105" spans="1:4" ht="27.75" customHeight="1" x14ac:dyDescent="0.2">
      <c r="A105" s="7" t="s">
        <v>1233</v>
      </c>
      <c r="B105" s="8" t="s">
        <v>1234</v>
      </c>
      <c r="C105" s="199">
        <v>1.3799523338642115</v>
      </c>
      <c r="D105" s="199">
        <v>10.889617137455343</v>
      </c>
    </row>
    <row r="106" spans="1:4" ht="27.75" customHeight="1" x14ac:dyDescent="0.2">
      <c r="A106" s="7" t="s">
        <v>1235</v>
      </c>
      <c r="B106" s="8" t="s">
        <v>1236</v>
      </c>
      <c r="C106" s="199">
        <v>0.76512404382781363</v>
      </c>
      <c r="D106" s="199">
        <v>6.1311856658395225</v>
      </c>
    </row>
    <row r="107" spans="1:4" ht="27.75" customHeight="1" x14ac:dyDescent="0.2">
      <c r="A107" s="7" t="s">
        <v>1237</v>
      </c>
      <c r="B107" s="8" t="s">
        <v>1238</v>
      </c>
      <c r="C107" s="199">
        <v>3.2758578322459736E-2</v>
      </c>
      <c r="D107" s="199">
        <v>4.2146097082150122</v>
      </c>
    </row>
    <row r="108" spans="1:4" ht="27.75" customHeight="1" x14ac:dyDescent="0.2">
      <c r="A108" s="7" t="s">
        <v>1239</v>
      </c>
      <c r="B108" s="8" t="s">
        <v>1238</v>
      </c>
      <c r="C108" s="199">
        <v>3.276628887173301E-2</v>
      </c>
      <c r="D108" s="199">
        <v>4.1200382328654204</v>
      </c>
    </row>
    <row r="109" spans="1:4" ht="27.75" customHeight="1" x14ac:dyDescent="0.2">
      <c r="A109" s="7" t="s">
        <v>1240</v>
      </c>
      <c r="B109" s="8" t="s">
        <v>1241</v>
      </c>
      <c r="C109" s="199">
        <v>1.876316706167518E-2</v>
      </c>
      <c r="D109" s="199">
        <v>12.300942560860456</v>
      </c>
    </row>
    <row r="110" spans="1:4" ht="27.75" customHeight="1" x14ac:dyDescent="0.2">
      <c r="A110" s="7" t="s">
        <v>1242</v>
      </c>
      <c r="B110" s="8" t="s">
        <v>1243</v>
      </c>
      <c r="C110" s="199">
        <v>3.9061306253710457</v>
      </c>
      <c r="D110" s="199">
        <v>0.90129611442889268</v>
      </c>
    </row>
    <row r="111" spans="1:4" ht="27.75" customHeight="1" x14ac:dyDescent="0.2">
      <c r="A111" s="7" t="s">
        <v>1244</v>
      </c>
      <c r="B111" s="8" t="s">
        <v>1243</v>
      </c>
      <c r="C111" s="199">
        <v>3.0810333148637339</v>
      </c>
      <c r="D111" s="199">
        <v>0.89032970545974766</v>
      </c>
    </row>
    <row r="112" spans="1:4" ht="27.75" customHeight="1" x14ac:dyDescent="0.2">
      <c r="A112" s="7" t="s">
        <v>1245</v>
      </c>
      <c r="B112" s="8" t="s">
        <v>1246</v>
      </c>
      <c r="C112" s="199">
        <v>0.11055697164495715</v>
      </c>
      <c r="D112" s="199">
        <v>19.038849107050481</v>
      </c>
    </row>
    <row r="113" spans="1:4" ht="27.75" customHeight="1" x14ac:dyDescent="0.2">
      <c r="A113" s="7" t="s">
        <v>1247</v>
      </c>
      <c r="B113" s="8" t="s">
        <v>1248</v>
      </c>
      <c r="C113" s="199">
        <v>0.85888004442316768</v>
      </c>
      <c r="D113" s="199">
        <v>8.9472583959156999</v>
      </c>
    </row>
    <row r="114" spans="1:4" ht="27.75" customHeight="1" x14ac:dyDescent="0.2">
      <c r="A114" s="7" t="s">
        <v>1249</v>
      </c>
      <c r="B114" s="8" t="s">
        <v>1250</v>
      </c>
      <c r="C114" s="199">
        <v>0.12541234882722024</v>
      </c>
      <c r="D114" s="199">
        <v>30.110781962623999</v>
      </c>
    </row>
    <row r="115" spans="1:4" ht="27.75" customHeight="1" x14ac:dyDescent="0.2">
      <c r="A115" s="7" t="s">
        <v>1251</v>
      </c>
      <c r="B115" s="8" t="s">
        <v>1252</v>
      </c>
      <c r="C115" s="199">
        <v>0.2259666208921744</v>
      </c>
      <c r="D115" s="199">
        <v>4.3630274252273719E-2</v>
      </c>
    </row>
    <row r="116" spans="1:4" ht="27.75" customHeight="1" x14ac:dyDescent="0.2">
      <c r="A116" s="7" t="s">
        <v>1253</v>
      </c>
      <c r="B116" s="8" t="s">
        <v>1254</v>
      </c>
      <c r="C116" s="199">
        <v>0.105995288426808</v>
      </c>
      <c r="D116" s="199">
        <v>11.254342697894884</v>
      </c>
    </row>
    <row r="117" spans="1:4" ht="27.75" customHeight="1" x14ac:dyDescent="0.2">
      <c r="A117" s="7" t="s">
        <v>1255</v>
      </c>
      <c r="B117" s="8" t="s">
        <v>1256</v>
      </c>
      <c r="C117" s="199">
        <v>0.64491942609554354</v>
      </c>
      <c r="D117" s="199">
        <v>4.2186956712191606</v>
      </c>
    </row>
    <row r="118" spans="1:4" ht="27.75" customHeight="1" x14ac:dyDescent="0.2">
      <c r="A118" s="7" t="s">
        <v>1257</v>
      </c>
      <c r="B118" s="8" t="s">
        <v>1258</v>
      </c>
      <c r="C118" s="199">
        <v>2.3283629691399232</v>
      </c>
      <c r="D118" s="199">
        <v>37.38123057026791</v>
      </c>
    </row>
    <row r="119" spans="1:4" ht="27.75" customHeight="1" x14ac:dyDescent="0.2">
      <c r="A119" s="7" t="s">
        <v>1259</v>
      </c>
      <c r="B119" s="8" t="s">
        <v>1260</v>
      </c>
      <c r="C119" s="199">
        <v>0.9288887266185234</v>
      </c>
      <c r="D119" s="199">
        <v>19.589708807201049</v>
      </c>
    </row>
    <row r="120" spans="1:4" ht="27.75" customHeight="1" x14ac:dyDescent="0.2">
      <c r="A120" s="7" t="s">
        <v>1261</v>
      </c>
      <c r="B120" s="8" t="s">
        <v>1262</v>
      </c>
      <c r="C120" s="199">
        <v>6.2616513593739649</v>
      </c>
      <c r="D120" s="199">
        <v>2.4221331880602928</v>
      </c>
    </row>
    <row r="121" spans="1:4" ht="27.75" customHeight="1" x14ac:dyDescent="0.2">
      <c r="A121" s="7" t="s">
        <v>1263</v>
      </c>
      <c r="B121" s="8" t="s">
        <v>1264</v>
      </c>
      <c r="C121" s="199">
        <v>1.9832445337219382</v>
      </c>
      <c r="D121" s="199">
        <v>11.956284910473489</v>
      </c>
    </row>
    <row r="122" spans="1:4" ht="27.75" customHeight="1" x14ac:dyDescent="0.2">
      <c r="A122" s="7" t="s">
        <v>1265</v>
      </c>
      <c r="B122" s="8" t="s">
        <v>1266</v>
      </c>
      <c r="C122" s="199">
        <v>0.35634362134179953</v>
      </c>
      <c r="D122" s="199">
        <v>9.1614686112713617</v>
      </c>
    </row>
    <row r="123" spans="1:4" ht="27.75" customHeight="1" x14ac:dyDescent="0.2">
      <c r="A123" s="7" t="s">
        <v>1267</v>
      </c>
      <c r="B123" s="8" t="s">
        <v>1268</v>
      </c>
      <c r="C123" s="199">
        <v>0.12042198103090208</v>
      </c>
      <c r="D123" s="199">
        <v>24.194418508346921</v>
      </c>
    </row>
    <row r="124" spans="1:4" ht="27.75" customHeight="1" x14ac:dyDescent="0.2">
      <c r="A124" s="7" t="s">
        <v>1269</v>
      </c>
      <c r="B124" s="8" t="s">
        <v>1270</v>
      </c>
      <c r="C124" s="199">
        <v>0.67637422973259032</v>
      </c>
      <c r="D124" s="199">
        <v>7.3221540784333463</v>
      </c>
    </row>
    <row r="125" spans="1:4" ht="27.75" customHeight="1" x14ac:dyDescent="0.2">
      <c r="A125" s="7" t="s">
        <v>1271</v>
      </c>
      <c r="B125" s="8" t="s">
        <v>1272</v>
      </c>
      <c r="C125" s="199">
        <v>0.66570314117693874</v>
      </c>
      <c r="D125" s="199">
        <v>9.0520606973297042</v>
      </c>
    </row>
    <row r="126" spans="1:4" ht="27.75" customHeight="1" x14ac:dyDescent="0.2">
      <c r="A126" s="7" t="s">
        <v>1273</v>
      </c>
      <c r="B126" s="8" t="s">
        <v>1274</v>
      </c>
      <c r="C126" s="199">
        <v>6.4403563554992035E-2</v>
      </c>
      <c r="D126" s="199">
        <v>6.4065868609773798E-4</v>
      </c>
    </row>
    <row r="127" spans="1:4" ht="27.75" customHeight="1" x14ac:dyDescent="0.2">
      <c r="A127" s="7" t="s">
        <v>1275</v>
      </c>
      <c r="B127" s="8" t="s">
        <v>1276</v>
      </c>
      <c r="C127" s="199">
        <v>1.391553153998528</v>
      </c>
      <c r="D127" s="199">
        <v>0.50328380879338852</v>
      </c>
    </row>
    <row r="128" spans="1:4" ht="27.75" customHeight="1" x14ac:dyDescent="0.2">
      <c r="A128" s="7" t="s">
        <v>1277</v>
      </c>
      <c r="B128" s="8" t="s">
        <v>1276</v>
      </c>
      <c r="C128" s="199">
        <v>1.3842598788577838</v>
      </c>
      <c r="D128" s="199">
        <v>0.50324772964805731</v>
      </c>
    </row>
    <row r="129" spans="1:4" ht="27.75" customHeight="1" x14ac:dyDescent="0.2">
      <c r="A129" s="7" t="s">
        <v>1278</v>
      </c>
      <c r="B129" s="8" t="s">
        <v>1279</v>
      </c>
      <c r="C129" s="199">
        <v>0.63289895537994956</v>
      </c>
      <c r="D129" s="199">
        <v>-3.4466020721822034E-4</v>
      </c>
    </row>
    <row r="130" spans="1:4" ht="27.75" customHeight="1" x14ac:dyDescent="0.2">
      <c r="A130" s="7" t="s">
        <v>1280</v>
      </c>
      <c r="B130" s="8" t="s">
        <v>1279</v>
      </c>
      <c r="C130" s="199">
        <v>0.42354880163555464</v>
      </c>
      <c r="D130" s="199">
        <v>6.27334101618481E-4</v>
      </c>
    </row>
    <row r="131" spans="1:4" ht="27.75" customHeight="1" x14ac:dyDescent="0.2">
      <c r="A131" s="7" t="s">
        <v>1281</v>
      </c>
      <c r="B131" s="8" t="s">
        <v>1282</v>
      </c>
      <c r="C131" s="199">
        <v>0.22865742932481642</v>
      </c>
      <c r="D131" s="199">
        <v>9.4158392203453189</v>
      </c>
    </row>
    <row r="132" spans="1:4" ht="27.75" customHeight="1" x14ac:dyDescent="0.2">
      <c r="A132" s="7" t="s">
        <v>1283</v>
      </c>
      <c r="B132" s="8" t="s">
        <v>1284</v>
      </c>
      <c r="C132" s="199">
        <v>4.9544812730541601</v>
      </c>
      <c r="D132" s="199">
        <v>16.509337713135068</v>
      </c>
    </row>
    <row r="133" spans="1:4" ht="27.75" customHeight="1" x14ac:dyDescent="0.2">
      <c r="A133" s="7" t="s">
        <v>1285</v>
      </c>
      <c r="B133" s="8" t="s">
        <v>1286</v>
      </c>
      <c r="C133" s="199">
        <v>0.2851307045709699</v>
      </c>
      <c r="D133" s="199">
        <v>8.8513195314274427</v>
      </c>
    </row>
    <row r="134" spans="1:4" ht="27.75" customHeight="1" x14ac:dyDescent="0.2">
      <c r="A134" s="7" t="s">
        <v>1287</v>
      </c>
      <c r="B134" s="8" t="s">
        <v>1288</v>
      </c>
      <c r="C134" s="199">
        <v>0.27140665283152937</v>
      </c>
      <c r="D134" s="199">
        <v>8.3313024857260594</v>
      </c>
    </row>
    <row r="135" spans="1:4" ht="27.75" customHeight="1" x14ac:dyDescent="0.2">
      <c r="A135" s="7" t="s">
        <v>1289</v>
      </c>
      <c r="B135" s="8" t="s">
        <v>1290</v>
      </c>
      <c r="C135" s="199">
        <v>-2.303620309331992</v>
      </c>
      <c r="D135" s="199">
        <v>13.990484204754022</v>
      </c>
    </row>
    <row r="136" spans="1:4" ht="27.75" customHeight="1" x14ac:dyDescent="0.2">
      <c r="A136" s="7" t="s">
        <v>1291</v>
      </c>
      <c r="B136" s="8" t="s">
        <v>1292</v>
      </c>
      <c r="C136" s="199">
        <v>1.2931026684388141</v>
      </c>
      <c r="D136" s="199">
        <v>12.346073459319367</v>
      </c>
    </row>
    <row r="137" spans="1:4" ht="27.75" customHeight="1" x14ac:dyDescent="0.2">
      <c r="A137" s="7" t="s">
        <v>1293</v>
      </c>
      <c r="B137" s="8" t="s">
        <v>1294</v>
      </c>
      <c r="C137" s="199">
        <v>5.1703676508033126E-2</v>
      </c>
      <c r="D137" s="199">
        <v>-0.64826803373959463</v>
      </c>
    </row>
    <row r="138" spans="1:4" ht="27.75" customHeight="1" x14ac:dyDescent="0.2">
      <c r="A138" s="7" t="s">
        <v>1295</v>
      </c>
      <c r="B138" s="8" t="s">
        <v>1294</v>
      </c>
      <c r="C138" s="199">
        <v>5.1696653704952605E-2</v>
      </c>
      <c r="D138" s="199">
        <v>-0.7431490886940475</v>
      </c>
    </row>
    <row r="139" spans="1:4" ht="27.75" customHeight="1" x14ac:dyDescent="0.2">
      <c r="A139" s="7" t="s">
        <v>1296</v>
      </c>
      <c r="B139" s="8" t="s">
        <v>1297</v>
      </c>
      <c r="C139" s="199">
        <v>1.1460443080715681</v>
      </c>
      <c r="D139" s="199">
        <v>47.148200111398623</v>
      </c>
    </row>
    <row r="140" spans="1:4" ht="27.75" customHeight="1" x14ac:dyDescent="0.2">
      <c r="A140" s="7" t="s">
        <v>1298</v>
      </c>
      <c r="B140" s="8" t="s">
        <v>1299</v>
      </c>
      <c r="C140" s="199">
        <v>0.67899854904740287</v>
      </c>
      <c r="D140" s="199">
        <v>0.63334932376904651</v>
      </c>
    </row>
    <row r="141" spans="1:4" ht="27.75" customHeight="1" x14ac:dyDescent="0.2">
      <c r="A141" s="7" t="s">
        <v>1300</v>
      </c>
      <c r="B141" s="8" t="s">
        <v>1301</v>
      </c>
      <c r="C141" s="199">
        <v>2.9051157820110654E-2</v>
      </c>
      <c r="D141" s="199">
        <v>5.3775342667834902</v>
      </c>
    </row>
    <row r="142" spans="1:4" ht="27.75" customHeight="1" x14ac:dyDescent="0.2">
      <c r="A142" s="7" t="s">
        <v>1302</v>
      </c>
      <c r="B142" s="8" t="s">
        <v>1303</v>
      </c>
      <c r="C142" s="199">
        <v>0</v>
      </c>
      <c r="D142" s="199">
        <v>11.317418109447393</v>
      </c>
    </row>
    <row r="143" spans="1:4" ht="27.75" customHeight="1" x14ac:dyDescent="0.2">
      <c r="A143" s="7" t="s">
        <v>1304</v>
      </c>
      <c r="B143" s="8" t="s">
        <v>1305</v>
      </c>
      <c r="C143" s="199">
        <v>0</v>
      </c>
      <c r="D143" s="199">
        <v>8.9224946955628894</v>
      </c>
    </row>
    <row r="144" spans="1:4" ht="27.75" customHeight="1" x14ac:dyDescent="0.2">
      <c r="A144" s="7" t="s">
        <v>1306</v>
      </c>
      <c r="B144" s="8" t="s">
        <v>1307</v>
      </c>
      <c r="C144" s="199">
        <v>3.1888726283879371E-4</v>
      </c>
      <c r="D144" s="199">
        <v>2.5097547988109496E-3</v>
      </c>
    </row>
    <row r="145" spans="1:4" ht="27.75" customHeight="1" x14ac:dyDescent="0.2">
      <c r="A145" s="7" t="s">
        <v>1308</v>
      </c>
      <c r="B145" s="8" t="s">
        <v>1309</v>
      </c>
      <c r="C145" s="199">
        <v>0.37238061719107551</v>
      </c>
      <c r="D145" s="199">
        <v>25.901494125766234</v>
      </c>
    </row>
    <row r="146" spans="1:4" ht="27.75" customHeight="1" x14ac:dyDescent="0.2">
      <c r="A146" s="7" t="s">
        <v>1310</v>
      </c>
      <c r="B146" s="8" t="s">
        <v>1311</v>
      </c>
      <c r="C146" s="199">
        <v>1.1877000168986648E-2</v>
      </c>
      <c r="D146" s="199">
        <v>8.0622753638556368</v>
      </c>
    </row>
    <row r="147" spans="1:4" ht="27.75" customHeight="1" x14ac:dyDescent="0.2">
      <c r="A147" s="7" t="s">
        <v>1312</v>
      </c>
      <c r="B147" s="8" t="s">
        <v>1311</v>
      </c>
      <c r="C147" s="199">
        <v>1.1986536555490653E-2</v>
      </c>
      <c r="D147" s="199">
        <v>8.0573790197694866</v>
      </c>
    </row>
    <row r="148" spans="1:4" ht="27.75" customHeight="1" x14ac:dyDescent="0.2">
      <c r="A148" s="7" t="s">
        <v>1313</v>
      </c>
      <c r="B148" s="8" t="s">
        <v>1314</v>
      </c>
      <c r="C148" s="199">
        <v>0.32328482848356255</v>
      </c>
      <c r="D148" s="199">
        <v>7.6340937280259755</v>
      </c>
    </row>
    <row r="149" spans="1:4" ht="27.75" customHeight="1" x14ac:dyDescent="0.2">
      <c r="A149" s="7" t="s">
        <v>1315</v>
      </c>
      <c r="B149" s="8" t="s">
        <v>1316</v>
      </c>
      <c r="C149" s="199">
        <v>1.1798904476061747</v>
      </c>
      <c r="D149" s="199">
        <v>12.211310988999807</v>
      </c>
    </row>
    <row r="150" spans="1:4" ht="27.75" customHeight="1" x14ac:dyDescent="0.2">
      <c r="A150" s="7" t="s">
        <v>1317</v>
      </c>
      <c r="B150" s="8" t="s">
        <v>1318</v>
      </c>
      <c r="C150" s="199">
        <v>1.0644400647418311</v>
      </c>
      <c r="D150" s="199">
        <v>48.494186353346436</v>
      </c>
    </row>
    <row r="151" spans="1:4" ht="27.75" customHeight="1" x14ac:dyDescent="0.2">
      <c r="A151" s="7" t="s">
        <v>1319</v>
      </c>
      <c r="B151" s="8" t="s">
        <v>1320</v>
      </c>
      <c r="C151" s="199">
        <v>1.3392107844664474</v>
      </c>
      <c r="D151" s="199">
        <v>16.719514872481785</v>
      </c>
    </row>
    <row r="152" spans="1:4" ht="27.75" customHeight="1" x14ac:dyDescent="0.2">
      <c r="A152" s="7" t="s">
        <v>1321</v>
      </c>
      <c r="B152" s="8" t="s">
        <v>1322</v>
      </c>
      <c r="C152" s="199">
        <v>6.6475583214281014E-2</v>
      </c>
      <c r="D152" s="199">
        <v>8.0942798727805965</v>
      </c>
    </row>
    <row r="153" spans="1:4" ht="27.75" customHeight="1" x14ac:dyDescent="0.2">
      <c r="A153" s="7" t="s">
        <v>1323</v>
      </c>
      <c r="B153" s="8" t="s">
        <v>1322</v>
      </c>
      <c r="C153" s="199">
        <v>0.21047724872455026</v>
      </c>
      <c r="D153" s="199">
        <v>2.8228121938735518</v>
      </c>
    </row>
    <row r="154" spans="1:4" ht="27.75" customHeight="1" x14ac:dyDescent="0.2">
      <c r="A154" s="7" t="s">
        <v>1324</v>
      </c>
      <c r="B154" s="8" t="s">
        <v>1325</v>
      </c>
      <c r="C154" s="199">
        <v>0.95179408323036507</v>
      </c>
      <c r="D154" s="199">
        <v>17.996717376791374</v>
      </c>
    </row>
    <row r="155" spans="1:4" ht="27.75" customHeight="1" x14ac:dyDescent="0.2">
      <c r="A155" s="7" t="s">
        <v>1326</v>
      </c>
      <c r="B155" s="8" t="s">
        <v>1327</v>
      </c>
      <c r="C155" s="199">
        <v>0</v>
      </c>
      <c r="D155" s="199">
        <v>3.0341356018016716</v>
      </c>
    </row>
    <row r="156" spans="1:4" ht="27.75" customHeight="1" x14ac:dyDescent="0.2">
      <c r="A156" s="7" t="s">
        <v>1328</v>
      </c>
      <c r="B156" s="8" t="s">
        <v>1329</v>
      </c>
      <c r="C156" s="199">
        <v>0.37025185837389479</v>
      </c>
      <c r="D156" s="199">
        <v>2.1418474424960605</v>
      </c>
    </row>
    <row r="157" spans="1:4" ht="27.75" customHeight="1" x14ac:dyDescent="0.2">
      <c r="A157" s="7" t="s">
        <v>1330</v>
      </c>
      <c r="B157" s="8" t="s">
        <v>1331</v>
      </c>
      <c r="C157" s="199">
        <v>0.48386393479466516</v>
      </c>
      <c r="D157" s="199">
        <v>1.9757541923856881</v>
      </c>
    </row>
    <row r="158" spans="1:4" ht="27.75" customHeight="1" x14ac:dyDescent="0.2">
      <c r="A158" s="7" t="s">
        <v>1332</v>
      </c>
      <c r="B158" s="8" t="s">
        <v>1333</v>
      </c>
      <c r="C158" s="199">
        <v>2.9724086274985599</v>
      </c>
      <c r="D158" s="199">
        <v>4.4311332317728107</v>
      </c>
    </row>
    <row r="159" spans="1:4" ht="27.75" customHeight="1" x14ac:dyDescent="0.2">
      <c r="A159" s="7" t="s">
        <v>1334</v>
      </c>
      <c r="B159" s="8" t="s">
        <v>1335</v>
      </c>
      <c r="C159" s="199">
        <v>2.1077154038771133</v>
      </c>
      <c r="D159" s="199">
        <v>8.4072489389424501</v>
      </c>
    </row>
    <row r="160" spans="1:4" ht="27.75" customHeight="1" x14ac:dyDescent="0.2">
      <c r="A160" s="7" t="s">
        <v>1336</v>
      </c>
      <c r="B160" s="8" t="s">
        <v>1337</v>
      </c>
      <c r="C160" s="199">
        <v>3.2598775167078617</v>
      </c>
      <c r="D160" s="199">
        <v>0.19918448183009385</v>
      </c>
    </row>
    <row r="161" spans="1:4" ht="27.75" customHeight="1" x14ac:dyDescent="0.2">
      <c r="A161" s="7" t="s">
        <v>1338</v>
      </c>
      <c r="B161" s="8" t="s">
        <v>1339</v>
      </c>
      <c r="C161" s="199">
        <v>7.6489062977675104E-2</v>
      </c>
      <c r="D161" s="199">
        <v>1.4952699807844785</v>
      </c>
    </row>
    <row r="162" spans="1:4" ht="27.75" customHeight="1" x14ac:dyDescent="0.2">
      <c r="A162" s="7" t="s">
        <v>1340</v>
      </c>
      <c r="B162" s="8" t="s">
        <v>1339</v>
      </c>
      <c r="C162" s="199">
        <v>7.692925382911002E-2</v>
      </c>
      <c r="D162" s="199">
        <v>1.5013450879693973</v>
      </c>
    </row>
    <row r="163" spans="1:4" ht="27.75" customHeight="1" x14ac:dyDescent="0.2">
      <c r="A163" s="7" t="s">
        <v>1341</v>
      </c>
      <c r="B163" s="8" t="s">
        <v>1342</v>
      </c>
      <c r="C163" s="199">
        <v>0.23618627831427444</v>
      </c>
      <c r="D163" s="199">
        <v>7.1182438151340612</v>
      </c>
    </row>
    <row r="164" spans="1:4" ht="27.75" customHeight="1" x14ac:dyDescent="0.2">
      <c r="A164" s="7" t="s">
        <v>1343</v>
      </c>
      <c r="B164" s="8" t="s">
        <v>1344</v>
      </c>
      <c r="C164" s="199">
        <v>0.92572955147627578</v>
      </c>
      <c r="D164" s="199">
        <v>9.2109391944322994</v>
      </c>
    </row>
    <row r="165" spans="1:4" ht="27.75" customHeight="1" x14ac:dyDescent="0.2">
      <c r="A165" s="7" t="s">
        <v>1345</v>
      </c>
      <c r="B165" s="8" t="s">
        <v>1346</v>
      </c>
      <c r="C165" s="199">
        <v>2.1985327614513199</v>
      </c>
      <c r="D165" s="199">
        <v>7.4120639684997975</v>
      </c>
    </row>
    <row r="166" spans="1:4" ht="27.75" customHeight="1" x14ac:dyDescent="0.2">
      <c r="A166" s="7" t="s">
        <v>1347</v>
      </c>
      <c r="B166" s="8" t="s">
        <v>1348</v>
      </c>
      <c r="C166" s="199">
        <v>1.0744674398484262</v>
      </c>
      <c r="D166" s="199">
        <v>15.292279074709169</v>
      </c>
    </row>
    <row r="167" spans="1:4" ht="27.75" customHeight="1" x14ac:dyDescent="0.2">
      <c r="A167" s="7" t="s">
        <v>1349</v>
      </c>
      <c r="B167" s="8" t="s">
        <v>1350</v>
      </c>
      <c r="C167" s="199">
        <v>0.94743115465550121</v>
      </c>
      <c r="D167" s="199">
        <v>15.653404974828273</v>
      </c>
    </row>
    <row r="168" spans="1:4" ht="27.75" customHeight="1" x14ac:dyDescent="0.2">
      <c r="A168" s="7" t="s">
        <v>1351</v>
      </c>
      <c r="B168" s="8" t="s">
        <v>1352</v>
      </c>
      <c r="C168" s="199">
        <v>1.4436723683209107</v>
      </c>
      <c r="D168" s="199">
        <v>16.070806939516462</v>
      </c>
    </row>
    <row r="169" spans="1:4" ht="27.75" customHeight="1" x14ac:dyDescent="0.2">
      <c r="A169" s="7" t="s">
        <v>1353</v>
      </c>
      <c r="B169" s="8" t="s">
        <v>1354</v>
      </c>
      <c r="C169" s="199">
        <v>-0.45502587597428157</v>
      </c>
      <c r="D169" s="199">
        <v>17.608937437144917</v>
      </c>
    </row>
    <row r="170" spans="1:4" ht="27.75" customHeight="1" x14ac:dyDescent="0.2">
      <c r="A170" s="7" t="s">
        <v>1355</v>
      </c>
      <c r="B170" s="8" t="s">
        <v>1356</v>
      </c>
      <c r="C170" s="199">
        <v>2.3309425359598643</v>
      </c>
      <c r="D170" s="199">
        <v>20.276354646886951</v>
      </c>
    </row>
    <row r="171" spans="1:4" ht="27.75" customHeight="1" x14ac:dyDescent="0.2">
      <c r="A171" s="7" t="s">
        <v>1357</v>
      </c>
      <c r="B171" s="8" t="s">
        <v>1358</v>
      </c>
      <c r="C171" s="199">
        <v>0.43656780332471368</v>
      </c>
      <c r="D171" s="199">
        <v>7.994673994298827</v>
      </c>
    </row>
    <row r="172" spans="1:4" ht="27.75" customHeight="1" x14ac:dyDescent="0.2">
      <c r="A172" s="7" t="s">
        <v>1359</v>
      </c>
      <c r="B172" s="8" t="s">
        <v>1360</v>
      </c>
      <c r="C172" s="199">
        <v>0.78876928844337546</v>
      </c>
      <c r="D172" s="199">
        <v>26.208543918783175</v>
      </c>
    </row>
    <row r="173" spans="1:4" ht="27.75" customHeight="1" x14ac:dyDescent="0.2">
      <c r="A173" s="7" t="s">
        <v>1361</v>
      </c>
      <c r="B173" s="8" t="s">
        <v>1362</v>
      </c>
      <c r="C173" s="199">
        <v>0.56058404335797596</v>
      </c>
      <c r="D173" s="199">
        <v>2.5514661753901189</v>
      </c>
    </row>
    <row r="174" spans="1:4" ht="27.75" customHeight="1" x14ac:dyDescent="0.2">
      <c r="A174" s="7" t="s">
        <v>1363</v>
      </c>
      <c r="B174" s="8" t="s">
        <v>1362</v>
      </c>
      <c r="C174" s="199">
        <v>0.59988813121766749</v>
      </c>
      <c r="D174" s="199">
        <v>2.185390867010419</v>
      </c>
    </row>
    <row r="175" spans="1:4" ht="27.75" customHeight="1" x14ac:dyDescent="0.2">
      <c r="A175" s="7" t="s">
        <v>1364</v>
      </c>
      <c r="B175" s="8" t="s">
        <v>1365</v>
      </c>
      <c r="C175" s="199">
        <v>0.16773810550340551</v>
      </c>
      <c r="D175" s="199">
        <v>14.981655904119918</v>
      </c>
    </row>
    <row r="176" spans="1:4" ht="27.75" customHeight="1" x14ac:dyDescent="0.2">
      <c r="A176" s="7" t="s">
        <v>1366</v>
      </c>
      <c r="B176" s="8" t="s">
        <v>1367</v>
      </c>
      <c r="C176" s="199">
        <v>0.8142912309854744</v>
      </c>
      <c r="D176" s="199">
        <v>22.94103931596085</v>
      </c>
    </row>
    <row r="177" spans="1:4" ht="27.75" customHeight="1" x14ac:dyDescent="0.2">
      <c r="A177" s="7" t="s">
        <v>1368</v>
      </c>
      <c r="B177" s="8" t="s">
        <v>1369</v>
      </c>
      <c r="C177" s="199">
        <v>0.33806853366982853</v>
      </c>
      <c r="D177" s="199">
        <v>10.811079635159595</v>
      </c>
    </row>
    <row r="178" spans="1:4" ht="27.75" customHeight="1" x14ac:dyDescent="0.2">
      <c r="A178" s="7" t="s">
        <v>1370</v>
      </c>
      <c r="B178" s="8" t="s">
        <v>1371</v>
      </c>
      <c r="C178" s="199">
        <v>9.1259099889809125E-2</v>
      </c>
      <c r="D178" s="199">
        <v>18.095829861153923</v>
      </c>
    </row>
    <row r="179" spans="1:4" ht="27.75" customHeight="1" x14ac:dyDescent="0.2">
      <c r="A179" s="7" t="s">
        <v>1372</v>
      </c>
      <c r="B179" s="8" t="s">
        <v>1373</v>
      </c>
      <c r="C179" s="199">
        <v>0.20427505873035612</v>
      </c>
      <c r="D179" s="199">
        <v>1.6423206499266214</v>
      </c>
    </row>
    <row r="180" spans="1:4" ht="27.75" customHeight="1" x14ac:dyDescent="0.2">
      <c r="A180" s="7" t="s">
        <v>1374</v>
      </c>
      <c r="B180" s="8" t="s">
        <v>1375</v>
      </c>
      <c r="C180" s="199">
        <v>4.8751678421610774E-2</v>
      </c>
      <c r="D180" s="199">
        <v>6.2317416686183806</v>
      </c>
    </row>
    <row r="181" spans="1:4" ht="27.75" customHeight="1" x14ac:dyDescent="0.2">
      <c r="A181" s="7" t="s">
        <v>1376</v>
      </c>
      <c r="B181" s="8" t="s">
        <v>1377</v>
      </c>
      <c r="C181" s="199">
        <v>0.56064479074498097</v>
      </c>
      <c r="D181" s="199">
        <v>5.9989857547185821</v>
      </c>
    </row>
    <row r="182" spans="1:4" ht="27.75" customHeight="1" x14ac:dyDescent="0.2">
      <c r="A182" s="7" t="s">
        <v>1378</v>
      </c>
      <c r="B182" s="8" t="s">
        <v>1379</v>
      </c>
      <c r="C182" s="199">
        <v>1.034260947988046</v>
      </c>
      <c r="D182" s="199">
        <v>7.2784499616514919</v>
      </c>
    </row>
    <row r="183" spans="1:4" ht="27.75" customHeight="1" x14ac:dyDescent="0.2">
      <c r="A183" s="7" t="s">
        <v>1380</v>
      </c>
      <c r="B183" s="8" t="s">
        <v>1381</v>
      </c>
      <c r="C183" s="199">
        <v>0</v>
      </c>
      <c r="D183" s="199">
        <v>-7.040464822118471E-2</v>
      </c>
    </row>
    <row r="184" spans="1:4" ht="27.75" customHeight="1" x14ac:dyDescent="0.2">
      <c r="A184" s="7" t="s">
        <v>1382</v>
      </c>
      <c r="B184" s="8" t="s">
        <v>1381</v>
      </c>
      <c r="C184" s="199">
        <v>0</v>
      </c>
      <c r="D184" s="199">
        <v>-0.14321465442200709</v>
      </c>
    </row>
    <row r="185" spans="1:4" ht="27.75" customHeight="1" x14ac:dyDescent="0.2">
      <c r="A185" s="7" t="s">
        <v>1383</v>
      </c>
      <c r="B185" s="8" t="s">
        <v>1384</v>
      </c>
      <c r="C185" s="199">
        <v>0.25949559141751349</v>
      </c>
      <c r="D185" s="199">
        <v>27.472487337091206</v>
      </c>
    </row>
    <row r="186" spans="1:4" ht="27.75" customHeight="1" x14ac:dyDescent="0.2">
      <c r="A186" s="7" t="s">
        <v>1385</v>
      </c>
      <c r="B186" s="8" t="s">
        <v>1386</v>
      </c>
      <c r="C186" s="199">
        <v>0.44707124220652633</v>
      </c>
      <c r="D186" s="199">
        <v>3.0413665241654657</v>
      </c>
    </row>
    <row r="187" spans="1:4" ht="27.75" customHeight="1" x14ac:dyDescent="0.2">
      <c r="A187" s="7" t="s">
        <v>1387</v>
      </c>
      <c r="B187" s="8" t="s">
        <v>1388</v>
      </c>
      <c r="C187" s="199">
        <v>0.37628909678934575</v>
      </c>
      <c r="D187" s="199">
        <v>2.6598090837282093</v>
      </c>
    </row>
    <row r="188" spans="1:4" ht="27.75" customHeight="1" x14ac:dyDescent="0.2">
      <c r="A188" s="7" t="s">
        <v>1389</v>
      </c>
      <c r="B188" s="8" t="s">
        <v>1390</v>
      </c>
      <c r="C188" s="199">
        <v>1.481229180047293</v>
      </c>
      <c r="D188" s="199">
        <v>8.5599442627625812</v>
      </c>
    </row>
    <row r="189" spans="1:4" ht="27.75" customHeight="1" x14ac:dyDescent="0.2">
      <c r="A189" s="7" t="s">
        <v>1391</v>
      </c>
      <c r="B189" s="8" t="s">
        <v>1392</v>
      </c>
      <c r="C189" s="199">
        <v>1.6784618024883169</v>
      </c>
      <c r="D189" s="199">
        <v>19.811315562652666</v>
      </c>
    </row>
    <row r="190" spans="1:4" ht="27.75" customHeight="1" x14ac:dyDescent="0.2">
      <c r="A190" s="7" t="s">
        <v>1393</v>
      </c>
      <c r="B190" s="8" t="s">
        <v>1394</v>
      </c>
      <c r="C190" s="199">
        <v>0.15942006209674581</v>
      </c>
      <c r="D190" s="199">
        <v>5.6643111598834963</v>
      </c>
    </row>
    <row r="191" spans="1:4" ht="27.75" customHeight="1" x14ac:dyDescent="0.2">
      <c r="A191" s="7" t="s">
        <v>1395</v>
      </c>
      <c r="B191" s="8" t="s">
        <v>1394</v>
      </c>
      <c r="C191" s="199">
        <v>0.16654769831052424</v>
      </c>
      <c r="D191" s="199">
        <v>3.4801132223638893</v>
      </c>
    </row>
    <row r="192" spans="1:4" ht="27.75" customHeight="1" x14ac:dyDescent="0.2">
      <c r="A192" s="7" t="s">
        <v>1396</v>
      </c>
      <c r="B192" s="8" t="s">
        <v>1397</v>
      </c>
      <c r="C192" s="199">
        <v>0.16280791538409972</v>
      </c>
      <c r="D192" s="199">
        <v>9.408630609153569</v>
      </c>
    </row>
    <row r="193" spans="1:4" ht="27.75" customHeight="1" x14ac:dyDescent="0.2">
      <c r="A193" s="7" t="s">
        <v>1398</v>
      </c>
      <c r="B193" s="8" t="s">
        <v>1397</v>
      </c>
      <c r="C193" s="199">
        <v>0.16265960775402249</v>
      </c>
      <c r="D193" s="199">
        <v>9.0998438448328471</v>
      </c>
    </row>
    <row r="194" spans="1:4" ht="27.75" customHeight="1" x14ac:dyDescent="0.2">
      <c r="A194" s="7" t="s">
        <v>1399</v>
      </c>
      <c r="B194" s="8" t="s">
        <v>1400</v>
      </c>
      <c r="C194" s="199">
        <v>0</v>
      </c>
      <c r="D194" s="199">
        <v>1.3708993003894603</v>
      </c>
    </row>
    <row r="195" spans="1:4" ht="27.75" customHeight="1" x14ac:dyDescent="0.2">
      <c r="A195" s="7" t="s">
        <v>1401</v>
      </c>
      <c r="B195" s="8" t="s">
        <v>1402</v>
      </c>
      <c r="C195" s="199">
        <v>1.0979752697365546</v>
      </c>
      <c r="D195" s="199">
        <v>14.774133956188475</v>
      </c>
    </row>
    <row r="196" spans="1:4" ht="27.75" customHeight="1" x14ac:dyDescent="0.2">
      <c r="A196" s="7" t="s">
        <v>1403</v>
      </c>
      <c r="B196" s="8" t="s">
        <v>1404</v>
      </c>
      <c r="C196" s="199">
        <v>0.2107679168401978</v>
      </c>
      <c r="D196" s="199">
        <v>0.82676435571930984</v>
      </c>
    </row>
    <row r="197" spans="1:4" ht="27.75" customHeight="1" x14ac:dyDescent="0.2">
      <c r="A197" s="7" t="s">
        <v>1405</v>
      </c>
      <c r="B197" s="8" t="s">
        <v>1406</v>
      </c>
      <c r="C197" s="199">
        <v>0.31824318863067091</v>
      </c>
      <c r="D197" s="199">
        <v>6.486220708670924</v>
      </c>
    </row>
    <row r="198" spans="1:4" ht="27.75" customHeight="1" x14ac:dyDescent="0.2">
      <c r="A198" s="7" t="s">
        <v>1407</v>
      </c>
      <c r="B198" s="8" t="s">
        <v>1406</v>
      </c>
      <c r="C198" s="199">
        <v>0.84123330597325985</v>
      </c>
      <c r="D198" s="199">
        <v>5.405860348766832</v>
      </c>
    </row>
    <row r="199" spans="1:4" ht="27.75" customHeight="1" x14ac:dyDescent="0.2">
      <c r="A199" s="7" t="s">
        <v>1408</v>
      </c>
      <c r="B199" s="8" t="s">
        <v>1409</v>
      </c>
      <c r="C199" s="199">
        <v>7.4179170347996362</v>
      </c>
      <c r="D199" s="199">
        <v>21.194534096933751</v>
      </c>
    </row>
    <row r="200" spans="1:4" ht="27.75" customHeight="1" x14ac:dyDescent="0.2">
      <c r="A200" s="7" t="s">
        <v>1410</v>
      </c>
      <c r="B200" s="8" t="s">
        <v>1411</v>
      </c>
      <c r="C200" s="199">
        <v>5.019289342441645E-3</v>
      </c>
      <c r="D200" s="199">
        <v>18.991954826849391</v>
      </c>
    </row>
    <row r="201" spans="1:4" ht="27.75" customHeight="1" x14ac:dyDescent="0.2">
      <c r="A201" s="7" t="s">
        <v>1412</v>
      </c>
      <c r="B201" s="8" t="s">
        <v>1413</v>
      </c>
      <c r="C201" s="199">
        <v>1.6554356596822588</v>
      </c>
      <c r="D201" s="199">
        <v>9.5672068200732809</v>
      </c>
    </row>
    <row r="202" spans="1:4" ht="27.75" customHeight="1" x14ac:dyDescent="0.2">
      <c r="A202" s="7" t="s">
        <v>1414</v>
      </c>
      <c r="B202" s="8" t="s">
        <v>1415</v>
      </c>
      <c r="C202" s="199">
        <v>2.1774353775866908</v>
      </c>
      <c r="D202" s="199">
        <v>1.9265126075830237</v>
      </c>
    </row>
    <row r="203" spans="1:4" ht="27.75" customHeight="1" x14ac:dyDescent="0.2">
      <c r="A203" s="7" t="s">
        <v>1416</v>
      </c>
      <c r="B203" s="8" t="s">
        <v>1417</v>
      </c>
      <c r="C203" s="199">
        <v>0.22324212353810005</v>
      </c>
      <c r="D203" s="199">
        <v>6.1979393015724575</v>
      </c>
    </row>
    <row r="204" spans="1:4" ht="27.75" customHeight="1" x14ac:dyDescent="0.2">
      <c r="A204" s="7" t="s">
        <v>1418</v>
      </c>
      <c r="B204" s="8" t="s">
        <v>1419</v>
      </c>
      <c r="C204" s="199">
        <v>0.47562039094381681</v>
      </c>
      <c r="D204" s="199">
        <v>17.651792281234918</v>
      </c>
    </row>
    <row r="205" spans="1:4" ht="27.75" customHeight="1" x14ac:dyDescent="0.2">
      <c r="A205" s="7" t="s">
        <v>1420</v>
      </c>
      <c r="B205" s="8" t="s">
        <v>1421</v>
      </c>
      <c r="C205" s="199">
        <v>1.3983418280018822</v>
      </c>
      <c r="D205" s="199">
        <v>3.590891560369041</v>
      </c>
    </row>
    <row r="206" spans="1:4" ht="27.75" customHeight="1" x14ac:dyDescent="0.2">
      <c r="A206" s="7" t="s">
        <v>1422</v>
      </c>
      <c r="B206" s="8" t="s">
        <v>1423</v>
      </c>
      <c r="C206" s="199">
        <v>0.48420418992223657</v>
      </c>
      <c r="D206" s="199">
        <v>1.4070400784383021</v>
      </c>
    </row>
    <row r="207" spans="1:4" ht="27.75" customHeight="1" x14ac:dyDescent="0.2">
      <c r="A207" s="7" t="s">
        <v>1424</v>
      </c>
      <c r="B207" s="8" t="s">
        <v>1425</v>
      </c>
      <c r="C207" s="199">
        <v>0.88817269654491737</v>
      </c>
      <c r="D207" s="199">
        <v>6.8733793587141978</v>
      </c>
    </row>
    <row r="208" spans="1:4" ht="27.75" customHeight="1" x14ac:dyDescent="0.2">
      <c r="A208" s="7" t="s">
        <v>1426</v>
      </c>
      <c r="B208" s="8" t="s">
        <v>1427</v>
      </c>
      <c r="C208" s="199">
        <v>2.0750966345420136E-2</v>
      </c>
      <c r="D208" s="199">
        <v>0.82525589871240235</v>
      </c>
    </row>
    <row r="209" spans="1:4" ht="27.75" customHeight="1" x14ac:dyDescent="0.2">
      <c r="A209" s="7" t="s">
        <v>1428</v>
      </c>
      <c r="B209" s="8" t="s">
        <v>1427</v>
      </c>
      <c r="C209" s="199">
        <v>2.0746193005806761E-2</v>
      </c>
      <c r="D209" s="199">
        <v>0.82556543348269851</v>
      </c>
    </row>
    <row r="210" spans="1:4" ht="27.75" customHeight="1" x14ac:dyDescent="0.2">
      <c r="A210" s="7" t="s">
        <v>1429</v>
      </c>
      <c r="B210" s="8" t="s">
        <v>1430</v>
      </c>
      <c r="C210" s="199">
        <v>0.56142916103215601</v>
      </c>
      <c r="D210" s="199">
        <v>11.979583395876571</v>
      </c>
    </row>
    <row r="211" spans="1:4" ht="27.75" customHeight="1" x14ac:dyDescent="0.2">
      <c r="A211" s="7" t="s">
        <v>1431</v>
      </c>
      <c r="B211" s="8" t="s">
        <v>1432</v>
      </c>
      <c r="C211" s="199">
        <v>0.80612382161619178</v>
      </c>
      <c r="D211" s="199">
        <v>11.992640402902779</v>
      </c>
    </row>
    <row r="212" spans="1:4" ht="27.75" customHeight="1" x14ac:dyDescent="0.2">
      <c r="A212" s="7" t="s">
        <v>1433</v>
      </c>
      <c r="B212" s="8" t="s">
        <v>1434</v>
      </c>
      <c r="C212" s="199">
        <v>0.97603306772461718</v>
      </c>
      <c r="D212" s="199">
        <v>15.538904836859675</v>
      </c>
    </row>
    <row r="213" spans="1:4" ht="27.75" customHeight="1" x14ac:dyDescent="0.2">
      <c r="A213" s="7" t="s">
        <v>1435</v>
      </c>
      <c r="B213" s="8" t="s">
        <v>1436</v>
      </c>
      <c r="C213" s="199">
        <v>8.6142661794813232E-6</v>
      </c>
      <c r="D213" s="199">
        <v>-5.4370584836515405</v>
      </c>
    </row>
    <row r="214" spans="1:4" ht="27.75" customHeight="1" x14ac:dyDescent="0.2">
      <c r="A214" s="7" t="s">
        <v>1437</v>
      </c>
      <c r="B214" s="8" t="s">
        <v>1438</v>
      </c>
      <c r="C214" s="199">
        <v>1.1672448236404327</v>
      </c>
      <c r="D214" s="199">
        <v>0.58515611601882844</v>
      </c>
    </row>
    <row r="215" spans="1:4" ht="27.75" customHeight="1" x14ac:dyDescent="0.2">
      <c r="A215" s="7" t="s">
        <v>1439</v>
      </c>
      <c r="B215" s="8" t="s">
        <v>1440</v>
      </c>
      <c r="C215" s="199">
        <v>0.4862142570815004</v>
      </c>
      <c r="D215" s="199">
        <v>4.2074396556625359E-3</v>
      </c>
    </row>
    <row r="216" spans="1:4" ht="27.75" customHeight="1" x14ac:dyDescent="0.2">
      <c r="A216" s="7" t="s">
        <v>1441</v>
      </c>
      <c r="B216" s="8" t="s">
        <v>1442</v>
      </c>
      <c r="C216" s="199">
        <v>0.49671695514203473</v>
      </c>
      <c r="D216" s="199">
        <v>24.433681400958996</v>
      </c>
    </row>
    <row r="217" spans="1:4" ht="27.75" customHeight="1" x14ac:dyDescent="0.2">
      <c r="A217" s="7" t="s">
        <v>1443</v>
      </c>
      <c r="B217" s="8" t="s">
        <v>1444</v>
      </c>
      <c r="C217" s="199">
        <v>0.87367532045190044</v>
      </c>
      <c r="D217" s="199">
        <v>2.8730730526851955</v>
      </c>
    </row>
    <row r="218" spans="1:4" ht="27.75" customHeight="1" x14ac:dyDescent="0.2">
      <c r="A218" s="7" t="s">
        <v>1445</v>
      </c>
      <c r="B218" s="8" t="s">
        <v>1446</v>
      </c>
      <c r="C218" s="199">
        <v>0.38684826758990459</v>
      </c>
      <c r="D218" s="199">
        <v>8.5617549007568385</v>
      </c>
    </row>
    <row r="219" spans="1:4" ht="27.75" customHeight="1" x14ac:dyDescent="0.2">
      <c r="A219" s="7" t="s">
        <v>1447</v>
      </c>
      <c r="B219" s="8" t="s">
        <v>1448</v>
      </c>
      <c r="C219" s="199">
        <v>9.843640720899749E-2</v>
      </c>
      <c r="D219" s="199">
        <v>5.636348566866074</v>
      </c>
    </row>
    <row r="220" spans="1:4" ht="27.75" customHeight="1" x14ac:dyDescent="0.2">
      <c r="A220" s="7" t="s">
        <v>1449</v>
      </c>
      <c r="B220" s="8" t="s">
        <v>1450</v>
      </c>
      <c r="C220" s="199">
        <v>1.1022389870288152</v>
      </c>
      <c r="D220" s="199">
        <v>3.643628024005038</v>
      </c>
    </row>
    <row r="221" spans="1:4" ht="27.75" customHeight="1" x14ac:dyDescent="0.2">
      <c r="A221" s="7" t="s">
        <v>1451</v>
      </c>
      <c r="B221" s="8" t="s">
        <v>1450</v>
      </c>
      <c r="C221" s="199">
        <v>6.0396556181794639E-2</v>
      </c>
      <c r="D221" s="199">
        <v>0.8034349273981144</v>
      </c>
    </row>
    <row r="222" spans="1:4" ht="27.75" customHeight="1" x14ac:dyDescent="0.2">
      <c r="A222" s="7" t="s">
        <v>1452</v>
      </c>
      <c r="B222" s="8" t="s">
        <v>1453</v>
      </c>
      <c r="C222" s="199">
        <v>1.2523348543203698</v>
      </c>
      <c r="D222" s="199">
        <v>-1.1772255751912717</v>
      </c>
    </row>
    <row r="223" spans="1:4" ht="27.75" customHeight="1" x14ac:dyDescent="0.2">
      <c r="A223" s="7" t="s">
        <v>1454</v>
      </c>
      <c r="B223" s="8" t="s">
        <v>1455</v>
      </c>
      <c r="C223" s="199">
        <v>0.32110497880085243</v>
      </c>
      <c r="D223" s="199">
        <v>11.634789173605352</v>
      </c>
    </row>
    <row r="224" spans="1:4" ht="27.75" customHeight="1" x14ac:dyDescent="0.2">
      <c r="A224" s="7" t="s">
        <v>1456</v>
      </c>
      <c r="B224" s="8" t="s">
        <v>1457</v>
      </c>
      <c r="C224" s="199">
        <v>1.8157333594165457</v>
      </c>
      <c r="D224" s="199">
        <v>21.197010586102003</v>
      </c>
    </row>
    <row r="225" spans="1:4" ht="27.75" customHeight="1" x14ac:dyDescent="0.2">
      <c r="A225" s="7" t="s">
        <v>1458</v>
      </c>
      <c r="B225" s="8" t="s">
        <v>1459</v>
      </c>
      <c r="C225" s="199">
        <v>0.14604518868711044</v>
      </c>
      <c r="D225" s="199">
        <v>7.1559798419138279</v>
      </c>
    </row>
    <row r="226" spans="1:4" ht="27.75" customHeight="1" x14ac:dyDescent="0.2">
      <c r="A226" s="7" t="s">
        <v>1460</v>
      </c>
      <c r="B226" s="8" t="s">
        <v>1459</v>
      </c>
      <c r="C226" s="199">
        <v>0.15035279645283992</v>
      </c>
      <c r="D226" s="199">
        <v>7.2480187546897508</v>
      </c>
    </row>
    <row r="227" spans="1:4" ht="27.75" customHeight="1" x14ac:dyDescent="0.2">
      <c r="A227" s="7" t="s">
        <v>1461</v>
      </c>
      <c r="B227" s="8" t="s">
        <v>1462</v>
      </c>
      <c r="C227" s="199">
        <v>0.97368147762730195</v>
      </c>
      <c r="D227" s="199">
        <v>7.0218371224909157</v>
      </c>
    </row>
    <row r="228" spans="1:4" ht="27.75" customHeight="1" x14ac:dyDescent="0.2">
      <c r="A228" s="7" t="s">
        <v>1463</v>
      </c>
      <c r="B228" s="8" t="s">
        <v>1464</v>
      </c>
      <c r="C228" s="199">
        <v>0.97456601528762543</v>
      </c>
      <c r="D228" s="199">
        <v>6.8392035911046731</v>
      </c>
    </row>
    <row r="229" spans="1:4" ht="27.75" customHeight="1" x14ac:dyDescent="0.2">
      <c r="A229" s="7" t="s">
        <v>1465</v>
      </c>
      <c r="B229" s="8" t="s">
        <v>1466</v>
      </c>
      <c r="C229" s="199">
        <v>6.5209629748747264E-2</v>
      </c>
      <c r="D229" s="199">
        <v>3.0303159133311874</v>
      </c>
    </row>
    <row r="230" spans="1:4" ht="27.75" customHeight="1" x14ac:dyDescent="0.2">
      <c r="A230" s="7" t="s">
        <v>1467</v>
      </c>
      <c r="B230" s="8" t="s">
        <v>1468</v>
      </c>
      <c r="C230" s="199">
        <v>6.09678194246151E-2</v>
      </c>
      <c r="D230" s="199">
        <v>4.0025540109152544</v>
      </c>
    </row>
    <row r="231" spans="1:4" ht="27.75" customHeight="1" x14ac:dyDescent="0.2">
      <c r="A231" s="7" t="s">
        <v>1469</v>
      </c>
      <c r="B231" s="8" t="s">
        <v>1468</v>
      </c>
      <c r="C231" s="199">
        <v>6.0969777312344001E-2</v>
      </c>
      <c r="D231" s="199">
        <v>4.0031569244855953</v>
      </c>
    </row>
    <row r="232" spans="1:4" ht="27.75" customHeight="1" x14ac:dyDescent="0.2">
      <c r="A232" s="7" t="s">
        <v>1470</v>
      </c>
      <c r="B232" s="8" t="s">
        <v>1471</v>
      </c>
      <c r="C232" s="199">
        <v>8.9623715788308578E-2</v>
      </c>
      <c r="D232" s="199">
        <v>4.1527893825669293E-2</v>
      </c>
    </row>
    <row r="233" spans="1:4" ht="27.75" customHeight="1" x14ac:dyDescent="0.2">
      <c r="A233" s="7" t="s">
        <v>1472</v>
      </c>
      <c r="B233" s="8" t="s">
        <v>1473</v>
      </c>
      <c r="C233" s="199">
        <v>0.89323059029891805</v>
      </c>
      <c r="D233" s="199">
        <v>3.2414715363554149E-2</v>
      </c>
    </row>
    <row r="234" spans="1:4" ht="27.75" customHeight="1" x14ac:dyDescent="0.2">
      <c r="A234" s="7" t="s">
        <v>1474</v>
      </c>
      <c r="B234" s="8" t="s">
        <v>1475</v>
      </c>
      <c r="C234" s="199">
        <v>6.2431404913273501E-2</v>
      </c>
      <c r="D234" s="199">
        <v>0.73575067695922902</v>
      </c>
    </row>
    <row r="235" spans="1:4" ht="27.75" customHeight="1" x14ac:dyDescent="0.2">
      <c r="A235" s="7" t="s">
        <v>1476</v>
      </c>
      <c r="B235" s="8" t="s">
        <v>1477</v>
      </c>
      <c r="C235" s="199">
        <v>2.1378658336948324</v>
      </c>
      <c r="D235" s="199">
        <v>7.3501191926172039E-3</v>
      </c>
    </row>
    <row r="236" spans="1:4" ht="27.75" customHeight="1" x14ac:dyDescent="0.2">
      <c r="A236" s="7" t="s">
        <v>1478</v>
      </c>
      <c r="B236" s="8" t="s">
        <v>1479</v>
      </c>
      <c r="C236" s="199">
        <v>1.8155013168858871</v>
      </c>
      <c r="D236" s="199">
        <v>2.0691691322188834</v>
      </c>
    </row>
    <row r="237" spans="1:4" ht="27.75" customHeight="1" x14ac:dyDescent="0.2">
      <c r="A237" s="7" t="s">
        <v>1480</v>
      </c>
      <c r="B237" s="8" t="s">
        <v>1481</v>
      </c>
      <c r="C237" s="199">
        <v>12.579337280415848</v>
      </c>
      <c r="D237" s="199">
        <v>3.1114897016263257</v>
      </c>
    </row>
    <row r="238" spans="1:4" ht="27.75" customHeight="1" x14ac:dyDescent="0.2">
      <c r="A238" s="7" t="s">
        <v>1482</v>
      </c>
      <c r="B238" s="8" t="s">
        <v>1483</v>
      </c>
      <c r="C238" s="199">
        <v>4.8503429138607999</v>
      </c>
      <c r="D238" s="199">
        <v>0.47681566181495671</v>
      </c>
    </row>
    <row r="239" spans="1:4" ht="27.75" customHeight="1" x14ac:dyDescent="0.2">
      <c r="A239" s="7" t="s">
        <v>1484</v>
      </c>
      <c r="B239" s="8" t="s">
        <v>1485</v>
      </c>
      <c r="C239" s="199">
        <v>0.74629128423061075</v>
      </c>
      <c r="D239" s="199">
        <v>1.7457308942268885</v>
      </c>
    </row>
    <row r="240" spans="1:4" ht="27.75" customHeight="1" x14ac:dyDescent="0.2">
      <c r="A240" s="7" t="s">
        <v>1486</v>
      </c>
      <c r="B240" s="8" t="s">
        <v>1487</v>
      </c>
      <c r="C240" s="199">
        <v>0.74366602527766001</v>
      </c>
      <c r="D240" s="199">
        <v>1.7404164650989831</v>
      </c>
    </row>
    <row r="241" spans="1:4" ht="27.75" customHeight="1" x14ac:dyDescent="0.2">
      <c r="A241" s="7" t="s">
        <v>1488</v>
      </c>
      <c r="B241" s="8" t="s">
        <v>1487</v>
      </c>
      <c r="C241" s="199">
        <v>0.74366602527766001</v>
      </c>
      <c r="D241" s="199">
        <v>1.7404164650989831</v>
      </c>
    </row>
    <row r="242" spans="1:4" ht="27.75" customHeight="1" x14ac:dyDescent="0.2">
      <c r="A242" s="7" t="s">
        <v>1489</v>
      </c>
      <c r="B242" s="8" t="s">
        <v>1490</v>
      </c>
      <c r="C242" s="199">
        <v>0</v>
      </c>
      <c r="D242" s="199">
        <v>0</v>
      </c>
    </row>
    <row r="243" spans="1:4" ht="27.75" customHeight="1" x14ac:dyDescent="0.2">
      <c r="A243" s="7" t="s">
        <v>1491</v>
      </c>
      <c r="B243" s="8" t="s">
        <v>1490</v>
      </c>
      <c r="C243" s="199">
        <v>2.9134375870538824</v>
      </c>
      <c r="D243" s="199">
        <v>-4.2151252354319962E-2</v>
      </c>
    </row>
    <row r="244" spans="1:4" ht="27.75" customHeight="1" x14ac:dyDescent="0.2">
      <c r="A244" s="7" t="s">
        <v>1492</v>
      </c>
      <c r="B244" s="8" t="s">
        <v>1493</v>
      </c>
      <c r="C244" s="199">
        <v>1.5288566624701692</v>
      </c>
      <c r="D244" s="199">
        <v>6.1461097629555574</v>
      </c>
    </row>
    <row r="245" spans="1:4" ht="27.75" customHeight="1" x14ac:dyDescent="0.2">
      <c r="A245" s="7" t="s">
        <v>1494</v>
      </c>
      <c r="B245" s="8" t="s">
        <v>1495</v>
      </c>
      <c r="C245" s="199">
        <v>5.1496427567662099E-4</v>
      </c>
      <c r="D245" s="199">
        <v>6.6542117130125181E-3</v>
      </c>
    </row>
    <row r="246" spans="1:4" ht="27.75" customHeight="1" x14ac:dyDescent="0.2">
      <c r="A246" s="7" t="s">
        <v>1496</v>
      </c>
      <c r="B246" s="8" t="s">
        <v>1497</v>
      </c>
      <c r="C246" s="199">
        <v>0.57097713633521474</v>
      </c>
      <c r="D246" s="199">
        <v>1.8717457426031847</v>
      </c>
    </row>
    <row r="247" spans="1:4" ht="27.75" customHeight="1" x14ac:dyDescent="0.2">
      <c r="A247" s="7" t="s">
        <v>1498</v>
      </c>
      <c r="B247" s="8" t="s">
        <v>1499</v>
      </c>
      <c r="C247" s="199">
        <v>2.3818111834925322</v>
      </c>
      <c r="D247" s="199">
        <v>0.31346287381979526</v>
      </c>
    </row>
    <row r="248" spans="1:4" ht="27.75" customHeight="1" x14ac:dyDescent="0.2">
      <c r="A248" s="7" t="s">
        <v>1500</v>
      </c>
      <c r="B248" s="8" t="s">
        <v>1501</v>
      </c>
      <c r="C248" s="199">
        <v>12.626362094476365</v>
      </c>
      <c r="D248" s="199">
        <v>-1.850442525978075</v>
      </c>
    </row>
    <row r="249" spans="1:4" ht="27.75" customHeight="1" x14ac:dyDescent="0.2">
      <c r="A249" s="7" t="s">
        <v>1502</v>
      </c>
      <c r="B249" s="8" t="s">
        <v>1503</v>
      </c>
      <c r="C249" s="199">
        <v>2.1382713551418302</v>
      </c>
      <c r="D249" s="199">
        <v>0.45146937922580044</v>
      </c>
    </row>
    <row r="250" spans="1:4" ht="27.75" customHeight="1" x14ac:dyDescent="0.2">
      <c r="A250" s="7" t="s">
        <v>1504</v>
      </c>
      <c r="B250" s="8" t="s">
        <v>1505</v>
      </c>
      <c r="C250" s="199">
        <v>0</v>
      </c>
      <c r="D250" s="199">
        <v>0</v>
      </c>
    </row>
    <row r="251" spans="1:4" ht="27.75" customHeight="1" x14ac:dyDescent="0.2">
      <c r="A251" s="7" t="s">
        <v>1506</v>
      </c>
      <c r="B251" s="8" t="s">
        <v>1507</v>
      </c>
      <c r="C251" s="199">
        <v>0</v>
      </c>
      <c r="D251" s="199">
        <v>9.1762776195624998</v>
      </c>
    </row>
    <row r="252" spans="1:4" ht="27.75" customHeight="1" x14ac:dyDescent="0.2">
      <c r="A252" s="7" t="s">
        <v>1508</v>
      </c>
      <c r="B252" s="8" t="s">
        <v>1509</v>
      </c>
      <c r="C252" s="199">
        <v>0.62738721502685724</v>
      </c>
      <c r="D252" s="199">
        <v>15.831958492630697</v>
      </c>
    </row>
    <row r="253" spans="1:4" ht="27.75" customHeight="1" x14ac:dyDescent="0.2">
      <c r="A253" s="7" t="s">
        <v>1510</v>
      </c>
      <c r="B253" s="8" t="s">
        <v>1511</v>
      </c>
      <c r="C253" s="199">
        <v>0.27949162680663475</v>
      </c>
      <c r="D253" s="199">
        <v>1.5512444351973961E-2</v>
      </c>
    </row>
    <row r="254" spans="1:4" ht="27.75" customHeight="1" x14ac:dyDescent="0.2">
      <c r="A254" s="7" t="s">
        <v>1512</v>
      </c>
      <c r="B254" s="8" t="s">
        <v>1513</v>
      </c>
      <c r="C254" s="199">
        <v>0.25794407884215004</v>
      </c>
      <c r="D254" s="199">
        <v>6.2532456278339446</v>
      </c>
    </row>
    <row r="255" spans="1:4" ht="27.75" customHeight="1" x14ac:dyDescent="0.2">
      <c r="A255" s="7" t="s">
        <v>1514</v>
      </c>
      <c r="B255" s="8" t="s">
        <v>1513</v>
      </c>
      <c r="C255" s="199">
        <v>0.25794407884215004</v>
      </c>
      <c r="D255" s="199">
        <v>6.2532456278339446</v>
      </c>
    </row>
    <row r="256" spans="1:4" ht="27.75" customHeight="1" x14ac:dyDescent="0.2">
      <c r="A256" s="7" t="s">
        <v>1515</v>
      </c>
      <c r="B256" s="8" t="s">
        <v>1516</v>
      </c>
      <c r="C256" s="199">
        <v>5.9792297947220206E-2</v>
      </c>
      <c r="D256" s="199">
        <v>0.15760544550250941</v>
      </c>
    </row>
    <row r="257" spans="1:4" ht="27.75" customHeight="1" x14ac:dyDescent="0.2">
      <c r="A257" s="7" t="s">
        <v>1517</v>
      </c>
      <c r="B257" s="8" t="s">
        <v>1518</v>
      </c>
      <c r="C257" s="199">
        <v>0.51003593327763952</v>
      </c>
      <c r="D257" s="199">
        <v>0.19476474840014224</v>
      </c>
    </row>
    <row r="258" spans="1:4" ht="27.75" customHeight="1" x14ac:dyDescent="0.2">
      <c r="A258" s="7" t="s">
        <v>1519</v>
      </c>
      <c r="B258" s="8" t="s">
        <v>1520</v>
      </c>
      <c r="C258" s="199">
        <v>3.2899657350196216</v>
      </c>
      <c r="D258" s="199">
        <v>-9.6803849112239868E-2</v>
      </c>
    </row>
    <row r="259" spans="1:4" ht="27.75" customHeight="1" x14ac:dyDescent="0.2">
      <c r="A259" s="7" t="s">
        <v>1521</v>
      </c>
      <c r="B259" s="8" t="s">
        <v>1522</v>
      </c>
      <c r="C259" s="199">
        <v>2.8566903306544198</v>
      </c>
      <c r="D259" s="199">
        <v>0.11650170979718867</v>
      </c>
    </row>
    <row r="260" spans="1:4" ht="27.75" customHeight="1" x14ac:dyDescent="0.2">
      <c r="A260" s="7" t="s">
        <v>1523</v>
      </c>
      <c r="B260" s="8" t="s">
        <v>1524</v>
      </c>
      <c r="C260" s="199">
        <v>1.5782107510194978</v>
      </c>
      <c r="D260" s="199">
        <v>0.12075142154786178</v>
      </c>
    </row>
    <row r="261" spans="1:4" ht="27.75" customHeight="1" x14ac:dyDescent="0.2">
      <c r="A261" s="7" t="s">
        <v>1525</v>
      </c>
      <c r="B261" s="8" t="s">
        <v>1526</v>
      </c>
      <c r="C261" s="199">
        <v>0</v>
      </c>
      <c r="D261" s="199">
        <v>2.4806634589597172</v>
      </c>
    </row>
    <row r="262" spans="1:4" ht="27.75" customHeight="1" x14ac:dyDescent="0.2">
      <c r="A262" s="7" t="s">
        <v>1527</v>
      </c>
      <c r="B262" s="8" t="s">
        <v>1528</v>
      </c>
      <c r="C262" s="199">
        <v>0</v>
      </c>
      <c r="D262" s="199">
        <v>1.4821269319945656</v>
      </c>
    </row>
    <row r="263" spans="1:4" ht="27.75" customHeight="1" x14ac:dyDescent="0.2">
      <c r="A263" s="7" t="s">
        <v>1529</v>
      </c>
      <c r="B263" s="8" t="s">
        <v>1530</v>
      </c>
      <c r="C263" s="199">
        <v>-0.17645472917113825</v>
      </c>
      <c r="D263" s="199">
        <v>0.92216205035006771</v>
      </c>
    </row>
    <row r="264" spans="1:4" ht="27.75" customHeight="1" x14ac:dyDescent="0.2">
      <c r="A264" s="7" t="s">
        <v>1531</v>
      </c>
      <c r="B264" s="8" t="s">
        <v>1532</v>
      </c>
      <c r="C264" s="199">
        <v>3.977389694868112</v>
      </c>
      <c r="D264" s="199">
        <v>1.1169860774308038</v>
      </c>
    </row>
    <row r="265" spans="1:4" ht="27.75" customHeight="1" x14ac:dyDescent="0.2">
      <c r="A265" s="7" t="s">
        <v>1533</v>
      </c>
      <c r="B265" s="8" t="s">
        <v>1534</v>
      </c>
      <c r="C265" s="199">
        <v>1.2330235995864085</v>
      </c>
      <c r="D265" s="199">
        <v>2.4068690611885302</v>
      </c>
    </row>
    <row r="266" spans="1:4" ht="27.75" customHeight="1" x14ac:dyDescent="0.2">
      <c r="A266" s="7" t="s">
        <v>1535</v>
      </c>
      <c r="B266" s="8" t="s">
        <v>1536</v>
      </c>
      <c r="C266" s="199">
        <v>0.94708428797222588</v>
      </c>
      <c r="D266" s="199">
        <v>4.8776015902433816</v>
      </c>
    </row>
    <row r="267" spans="1:4" ht="27.75" customHeight="1" x14ac:dyDescent="0.2">
      <c r="A267" s="7" t="s">
        <v>1537</v>
      </c>
      <c r="B267" s="8" t="s">
        <v>1538</v>
      </c>
      <c r="C267" s="199">
        <v>0</v>
      </c>
      <c r="D267" s="199">
        <v>10.164830859822899</v>
      </c>
    </row>
    <row r="268" spans="1:4" ht="27.75" customHeight="1" x14ac:dyDescent="0.2">
      <c r="A268" s="7" t="s">
        <v>1539</v>
      </c>
      <c r="B268" s="8" t="s">
        <v>1540</v>
      </c>
      <c r="C268" s="199">
        <v>0.78094027756620177</v>
      </c>
      <c r="D268" s="199">
        <v>11.98773043026077</v>
      </c>
    </row>
    <row r="269" spans="1:4" ht="27.75" customHeight="1" x14ac:dyDescent="0.2">
      <c r="A269" s="7" t="s">
        <v>1541</v>
      </c>
      <c r="B269" s="8" t="s">
        <v>1540</v>
      </c>
      <c r="C269" s="199">
        <v>0.78094027756620177</v>
      </c>
      <c r="D269" s="199">
        <v>11.98773043026077</v>
      </c>
    </row>
    <row r="270" spans="1:4" ht="27.75" customHeight="1" x14ac:dyDescent="0.2">
      <c r="A270" s="7" t="s">
        <v>1542</v>
      </c>
      <c r="B270" s="8" t="s">
        <v>1543</v>
      </c>
      <c r="C270" s="199">
        <v>0.35970056994865324</v>
      </c>
      <c r="D270" s="199">
        <v>-5.7421412368531337</v>
      </c>
    </row>
    <row r="271" spans="1:4" ht="27.75" customHeight="1" x14ac:dyDescent="0.2">
      <c r="A271" s="7" t="s">
        <v>1544</v>
      </c>
      <c r="B271" s="8" t="s">
        <v>1545</v>
      </c>
      <c r="C271" s="199">
        <v>0.62381213838391725</v>
      </c>
      <c r="D271" s="199">
        <v>20.687118037218703</v>
      </c>
    </row>
    <row r="272" spans="1:4" ht="27.75" customHeight="1" x14ac:dyDescent="0.2">
      <c r="A272" s="7" t="s">
        <v>1546</v>
      </c>
      <c r="B272" s="8" t="s">
        <v>1545</v>
      </c>
      <c r="C272" s="199">
        <v>0.62381213838391725</v>
      </c>
      <c r="D272" s="199">
        <v>20.687118037218703</v>
      </c>
    </row>
    <row r="273" spans="1:4" ht="27.75" customHeight="1" x14ac:dyDescent="0.2">
      <c r="A273" s="7" t="s">
        <v>1547</v>
      </c>
      <c r="B273" s="8" t="s">
        <v>1548</v>
      </c>
      <c r="C273" s="199">
        <v>0</v>
      </c>
      <c r="D273" s="199">
        <v>0</v>
      </c>
    </row>
    <row r="274" spans="1:4" ht="27.75" customHeight="1" x14ac:dyDescent="0.2">
      <c r="A274" s="7" t="s">
        <v>1549</v>
      </c>
      <c r="B274" s="8" t="s">
        <v>1550</v>
      </c>
      <c r="C274" s="199">
        <v>1.5828098082870006</v>
      </c>
      <c r="D274" s="199">
        <v>2.4808702946745731</v>
      </c>
    </row>
    <row r="275" spans="1:4" ht="27.75" customHeight="1" x14ac:dyDescent="0.2">
      <c r="A275" s="7" t="s">
        <v>1551</v>
      </c>
      <c r="B275" s="8" t="s">
        <v>1552</v>
      </c>
      <c r="C275" s="199">
        <v>3.8230517549148448</v>
      </c>
      <c r="D275" s="199">
        <v>5.5753480196359089</v>
      </c>
    </row>
    <row r="276" spans="1:4" ht="27.75" customHeight="1" x14ac:dyDescent="0.2">
      <c r="A276" s="7" t="s">
        <v>1553</v>
      </c>
      <c r="B276" s="8" t="s">
        <v>1554</v>
      </c>
      <c r="C276" s="199">
        <v>1.6699899732424659</v>
      </c>
      <c r="D276" s="199">
        <v>5.1859601545915446</v>
      </c>
    </row>
    <row r="277" spans="1:4" ht="27.75" customHeight="1" x14ac:dyDescent="0.2">
      <c r="A277" s="7" t="s">
        <v>1555</v>
      </c>
      <c r="B277" s="8" t="s">
        <v>1556</v>
      </c>
      <c r="C277" s="199">
        <v>2.1434190398513993</v>
      </c>
      <c r="D277" s="199">
        <v>3.2349024004828077</v>
      </c>
    </row>
    <row r="278" spans="1:4" ht="27.75" customHeight="1" x14ac:dyDescent="0.2">
      <c r="A278" s="7" t="s">
        <v>1557</v>
      </c>
      <c r="B278" s="8" t="s">
        <v>1558</v>
      </c>
      <c r="C278" s="199">
        <v>2.0956079803056289</v>
      </c>
      <c r="D278" s="199">
        <v>1.6689805079489712</v>
      </c>
    </row>
    <row r="279" spans="1:4" ht="27.75" customHeight="1" x14ac:dyDescent="0.2">
      <c r="A279" s="7" t="s">
        <v>1559</v>
      </c>
      <c r="B279" s="8" t="s">
        <v>1560</v>
      </c>
      <c r="C279" s="199">
        <v>2.3246643376257357</v>
      </c>
      <c r="D279" s="199">
        <v>0.49256157669726119</v>
      </c>
    </row>
    <row r="280" spans="1:4" ht="27.75" customHeight="1" x14ac:dyDescent="0.2">
      <c r="A280" s="7" t="s">
        <v>1561</v>
      </c>
      <c r="B280" s="8" t="s">
        <v>1562</v>
      </c>
      <c r="C280" s="199">
        <v>3.2036792995254739</v>
      </c>
      <c r="D280" s="199">
        <v>0</v>
      </c>
    </row>
    <row r="281" spans="1:4" ht="27.75" customHeight="1" x14ac:dyDescent="0.2">
      <c r="A281" s="7" t="s">
        <v>1563</v>
      </c>
      <c r="B281" s="8" t="s">
        <v>1564</v>
      </c>
      <c r="C281" s="199">
        <v>0.10034617310395823</v>
      </c>
      <c r="D281" s="199">
        <v>0</v>
      </c>
    </row>
    <row r="282" spans="1:4" ht="27.75" customHeight="1" x14ac:dyDescent="0.2">
      <c r="A282" s="7" t="s">
        <v>1565</v>
      </c>
      <c r="B282" s="8" t="s">
        <v>1566</v>
      </c>
      <c r="C282" s="199">
        <v>1.0833149984919133</v>
      </c>
      <c r="D282" s="199">
        <v>0.14313612685542768</v>
      </c>
    </row>
    <row r="283" spans="1:4" ht="27.75" customHeight="1" x14ac:dyDescent="0.2">
      <c r="A283" s="7" t="s">
        <v>1567</v>
      </c>
      <c r="B283" s="8" t="s">
        <v>1568</v>
      </c>
      <c r="C283" s="199">
        <v>0.20726400498013695</v>
      </c>
      <c r="D283" s="199">
        <v>10.666274405314265</v>
      </c>
    </row>
    <row r="284" spans="1:4" ht="27.75" customHeight="1" x14ac:dyDescent="0.2">
      <c r="A284" s="7" t="s">
        <v>1569</v>
      </c>
      <c r="B284" s="8" t="s">
        <v>1570</v>
      </c>
      <c r="C284" s="199">
        <v>1.4238775538593784</v>
      </c>
      <c r="D284" s="199">
        <v>-1.0499688250646972</v>
      </c>
    </row>
    <row r="285" spans="1:4" ht="27.75" customHeight="1" x14ac:dyDescent="0.2">
      <c r="A285" s="7" t="s">
        <v>1571</v>
      </c>
      <c r="B285" s="8" t="s">
        <v>1572</v>
      </c>
      <c r="C285" s="199">
        <v>7.2327085545971217</v>
      </c>
      <c r="D285" s="199">
        <v>5.4186618055587044</v>
      </c>
    </row>
    <row r="286" spans="1:4" ht="27.75" customHeight="1" x14ac:dyDescent="0.2">
      <c r="A286" s="7" t="s">
        <v>1573</v>
      </c>
      <c r="B286" s="8" t="s">
        <v>1574</v>
      </c>
      <c r="C286" s="199">
        <v>0.40553321877313653</v>
      </c>
      <c r="D286" s="199">
        <v>-1.2448406928865039</v>
      </c>
    </row>
    <row r="287" spans="1:4" ht="27.75" customHeight="1" x14ac:dyDescent="0.2">
      <c r="A287" s="7" t="s">
        <v>1575</v>
      </c>
      <c r="B287" s="8" t="s">
        <v>1576</v>
      </c>
      <c r="C287" s="199">
        <v>1.266396451870911</v>
      </c>
      <c r="D287" s="199">
        <v>1.2911153020808456E-2</v>
      </c>
    </row>
    <row r="288" spans="1:4" ht="27.75" customHeight="1" x14ac:dyDescent="0.2">
      <c r="A288" s="7" t="s">
        <v>1577</v>
      </c>
      <c r="B288" s="8" t="s">
        <v>1578</v>
      </c>
      <c r="C288" s="199">
        <v>2.3817188517763768</v>
      </c>
      <c r="D288" s="199">
        <v>0.31346283374371109</v>
      </c>
    </row>
    <row r="289" spans="1:4" ht="27.75" customHeight="1" x14ac:dyDescent="0.2">
      <c r="A289" s="7" t="s">
        <v>1579</v>
      </c>
      <c r="B289" s="8" t="s">
        <v>1580</v>
      </c>
      <c r="C289" s="199">
        <v>4.4800491699103659</v>
      </c>
      <c r="D289" s="199">
        <v>10.694734259873423</v>
      </c>
    </row>
    <row r="290" spans="1:4" ht="27.75" customHeight="1" x14ac:dyDescent="0.2">
      <c r="A290" s="7" t="s">
        <v>1581</v>
      </c>
      <c r="B290" s="8" t="s">
        <v>1582</v>
      </c>
      <c r="C290" s="199">
        <v>0.36746628165001693</v>
      </c>
      <c r="D290" s="199">
        <v>-5.8142387004641982</v>
      </c>
    </row>
    <row r="291" spans="1:4" ht="27.75" customHeight="1" x14ac:dyDescent="0.2">
      <c r="A291" s="7" t="s">
        <v>1583</v>
      </c>
      <c r="B291" s="8" t="s">
        <v>1584</v>
      </c>
      <c r="C291" s="199">
        <v>12.15876764899363</v>
      </c>
      <c r="D291" s="199">
        <v>-1.794986173427128</v>
      </c>
    </row>
    <row r="292" spans="1:4" ht="27.75" customHeight="1" x14ac:dyDescent="0.2">
      <c r="A292" s="7" t="s">
        <v>1585</v>
      </c>
      <c r="B292" s="8" t="s">
        <v>1586</v>
      </c>
      <c r="C292" s="199">
        <v>0</v>
      </c>
      <c r="D292" s="199">
        <v>0</v>
      </c>
    </row>
    <row r="293" spans="1:4" ht="27.75" customHeight="1" x14ac:dyDescent="0.2">
      <c r="A293" s="7" t="s">
        <v>1587</v>
      </c>
      <c r="B293" s="8" t="s">
        <v>1588</v>
      </c>
      <c r="C293" s="199">
        <v>-1.8692220512882041</v>
      </c>
      <c r="D293" s="199">
        <v>-2.1129801727628443</v>
      </c>
    </row>
    <row r="294" spans="1:4" ht="27.75" customHeight="1" x14ac:dyDescent="0.2">
      <c r="A294" s="7" t="s">
        <v>1589</v>
      </c>
      <c r="B294" s="8" t="s">
        <v>1590</v>
      </c>
      <c r="C294" s="199">
        <v>4.7366161639434008</v>
      </c>
      <c r="D294" s="199">
        <v>6.2260334748951127</v>
      </c>
    </row>
    <row r="295" spans="1:4" ht="27.75" customHeight="1" x14ac:dyDescent="0.2">
      <c r="A295" s="7" t="s">
        <v>1591</v>
      </c>
      <c r="B295" s="8" t="s">
        <v>1592</v>
      </c>
      <c r="C295" s="199">
        <v>12.028327496641619</v>
      </c>
      <c r="D295" s="199">
        <v>6.24274091386682</v>
      </c>
    </row>
    <row r="296" spans="1:4" ht="27.75" customHeight="1" x14ac:dyDescent="0.2">
      <c r="A296" s="7" t="s">
        <v>1593</v>
      </c>
      <c r="B296" s="8" t="s">
        <v>1594</v>
      </c>
      <c r="C296" s="199">
        <v>0</v>
      </c>
      <c r="D296" s="199">
        <v>0</v>
      </c>
    </row>
    <row r="297" spans="1:4" ht="27.75" customHeight="1" x14ac:dyDescent="0.2">
      <c r="A297" s="7" t="s">
        <v>1595</v>
      </c>
      <c r="B297" s="8" t="s">
        <v>1596</v>
      </c>
      <c r="C297" s="199">
        <v>2.2254689102449025E-7</v>
      </c>
      <c r="D297" s="199">
        <v>0</v>
      </c>
    </row>
    <row r="298" spans="1:4" ht="27.75" customHeight="1" x14ac:dyDescent="0.2">
      <c r="A298" s="7" t="s">
        <v>1597</v>
      </c>
      <c r="B298" s="8" t="s">
        <v>1598</v>
      </c>
      <c r="C298" s="199">
        <v>7.2424584002037236</v>
      </c>
      <c r="D298" s="199">
        <v>3.2832649002671328</v>
      </c>
    </row>
    <row r="299" spans="1:4" ht="27.75" customHeight="1" x14ac:dyDescent="0.2">
      <c r="A299" s="7" t="s">
        <v>1599</v>
      </c>
      <c r="B299" s="8" t="s">
        <v>1600</v>
      </c>
      <c r="C299" s="199">
        <v>2.0604773264066836</v>
      </c>
      <c r="D299" s="199">
        <v>0.81995591971285342</v>
      </c>
    </row>
    <row r="300" spans="1:4" ht="27.75" customHeight="1" x14ac:dyDescent="0.2">
      <c r="A300" s="7" t="s">
        <v>1601</v>
      </c>
      <c r="B300" s="8" t="s">
        <v>1602</v>
      </c>
      <c r="C300" s="199">
        <v>1.9720780281179076</v>
      </c>
      <c r="D300" s="199">
        <v>3.9703149777119546</v>
      </c>
    </row>
    <row r="301" spans="1:4" ht="27.75" customHeight="1" x14ac:dyDescent="0.2">
      <c r="A301" s="7" t="s">
        <v>1603</v>
      </c>
      <c r="B301" s="8" t="s">
        <v>1604</v>
      </c>
      <c r="C301" s="199">
        <v>5.6719730983919376</v>
      </c>
      <c r="D301" s="199">
        <v>6.9433999874157761</v>
      </c>
    </row>
    <row r="302" spans="1:4" ht="27.75" customHeight="1" x14ac:dyDescent="0.2">
      <c r="A302" s="7" t="s">
        <v>1605</v>
      </c>
      <c r="B302" s="8" t="s">
        <v>1606</v>
      </c>
      <c r="C302" s="199">
        <v>0.51022593332698252</v>
      </c>
      <c r="D302" s="199">
        <v>0.19483684041158944</v>
      </c>
    </row>
    <row r="303" spans="1:4" ht="27.75" customHeight="1" x14ac:dyDescent="0.2">
      <c r="A303" s="7" t="s">
        <v>1607</v>
      </c>
      <c r="B303" s="8" t="s">
        <v>1608</v>
      </c>
      <c r="C303" s="199">
        <v>0.4386769952471446</v>
      </c>
      <c r="D303" s="199">
        <v>0.81425104532446912</v>
      </c>
    </row>
    <row r="304" spans="1:4" ht="27.75" customHeight="1" x14ac:dyDescent="0.2">
      <c r="A304" s="7" t="s">
        <v>1609</v>
      </c>
      <c r="B304" s="8" t="s">
        <v>1610</v>
      </c>
      <c r="C304" s="199">
        <v>0.51013254925620011</v>
      </c>
      <c r="D304" s="199">
        <v>0.19480152659432021</v>
      </c>
    </row>
    <row r="305" spans="1:4" ht="27.75" customHeight="1" x14ac:dyDescent="0.2">
      <c r="A305" s="7" t="s">
        <v>1611</v>
      </c>
      <c r="B305" s="8" t="s">
        <v>1612</v>
      </c>
      <c r="C305" s="199">
        <v>-5.8004764029781372E-2</v>
      </c>
      <c r="D305" s="199">
        <v>-1.0657837207015661</v>
      </c>
    </row>
    <row r="306" spans="1:4" ht="27.75" customHeight="1" x14ac:dyDescent="0.2">
      <c r="A306" s="7" t="s">
        <v>1613</v>
      </c>
      <c r="B306" s="8" t="s">
        <v>1614</v>
      </c>
      <c r="C306" s="199">
        <v>7.6616085136294156</v>
      </c>
      <c r="D306" s="199">
        <v>10.943468266040576</v>
      </c>
    </row>
    <row r="307" spans="1:4" ht="27.75" customHeight="1" x14ac:dyDescent="0.2">
      <c r="A307" s="7" t="s">
        <v>1615</v>
      </c>
      <c r="B307" s="8" t="s">
        <v>1616</v>
      </c>
      <c r="C307" s="199">
        <v>0.44436401179311602</v>
      </c>
      <c r="D307" s="199">
        <v>3.0902524752779467E-3</v>
      </c>
    </row>
    <row r="308" spans="1:4" ht="27.75" customHeight="1" x14ac:dyDescent="0.2">
      <c r="A308" s="7" t="s">
        <v>1617</v>
      </c>
      <c r="B308" s="8" t="s">
        <v>1618</v>
      </c>
      <c r="C308" s="199">
        <v>2.6213700957361343</v>
      </c>
      <c r="D308" s="199">
        <v>0.16711138203396991</v>
      </c>
    </row>
    <row r="309" spans="1:4" ht="27.75" customHeight="1" x14ac:dyDescent="0.2">
      <c r="A309" s="7" t="s">
        <v>1619</v>
      </c>
      <c r="B309" s="8" t="s">
        <v>1620</v>
      </c>
      <c r="C309" s="199">
        <v>9.6198008022431498</v>
      </c>
      <c r="D309" s="199">
        <v>11.88324919203386</v>
      </c>
    </row>
    <row r="310" spans="1:4" ht="27.75" customHeight="1" x14ac:dyDescent="0.2">
      <c r="A310" s="7" t="s">
        <v>1621</v>
      </c>
      <c r="B310" s="8" t="s">
        <v>1622</v>
      </c>
      <c r="C310" s="199">
        <v>1.5415106929426625</v>
      </c>
      <c r="D310" s="199">
        <v>-1.3153045523136279E-2</v>
      </c>
    </row>
    <row r="311" spans="1:4" ht="27.75" customHeight="1" x14ac:dyDescent="0.2">
      <c r="A311" s="7" t="s">
        <v>1623</v>
      </c>
      <c r="B311" s="8" t="s">
        <v>1622</v>
      </c>
      <c r="C311" s="199">
        <v>1.5415205786971435</v>
      </c>
      <c r="D311" s="199">
        <v>-1.3153438540318342E-2</v>
      </c>
    </row>
    <row r="312" spans="1:4" ht="27.75" customHeight="1" x14ac:dyDescent="0.2">
      <c r="A312" s="7" t="s">
        <v>1624</v>
      </c>
      <c r="B312" s="8" t="s">
        <v>1625</v>
      </c>
      <c r="C312" s="199">
        <v>4.052533378756177</v>
      </c>
      <c r="D312" s="199">
        <v>0.53671012336695445</v>
      </c>
    </row>
    <row r="313" spans="1:4" ht="27.75" customHeight="1" x14ac:dyDescent="0.2">
      <c r="A313" s="7" t="s">
        <v>1626</v>
      </c>
      <c r="B313" s="8" t="s">
        <v>1627</v>
      </c>
      <c r="C313" s="199">
        <v>0.88974649099256597</v>
      </c>
      <c r="D313" s="199">
        <v>0.31577108626578804</v>
      </c>
    </row>
    <row r="314" spans="1:4" ht="27.75" customHeight="1" x14ac:dyDescent="0.2">
      <c r="A314" s="7" t="s">
        <v>1628</v>
      </c>
      <c r="B314" s="8" t="s">
        <v>1629</v>
      </c>
      <c r="C314" s="199">
        <v>8.1666607314408122</v>
      </c>
      <c r="D314" s="199">
        <v>14.934610420083338</v>
      </c>
    </row>
    <row r="315" spans="1:4" ht="27.75" customHeight="1" x14ac:dyDescent="0.2">
      <c r="A315" s="7" t="s">
        <v>1630</v>
      </c>
      <c r="B315" s="8" t="s">
        <v>1631</v>
      </c>
      <c r="C315" s="199">
        <v>5.6719730983919376</v>
      </c>
      <c r="D315" s="199">
        <v>6.9433999874157761</v>
      </c>
    </row>
    <row r="316" spans="1:4" ht="27.75" customHeight="1" x14ac:dyDescent="0.2">
      <c r="A316" s="7" t="s">
        <v>1632</v>
      </c>
      <c r="B316" s="8" t="s">
        <v>1633</v>
      </c>
      <c r="C316" s="199">
        <v>1.0853760214227135</v>
      </c>
      <c r="D316" s="199">
        <v>6.6101032870430385E-2</v>
      </c>
    </row>
    <row r="317" spans="1:4" ht="27.75" customHeight="1" x14ac:dyDescent="0.2">
      <c r="A317" s="7" t="s">
        <v>1634</v>
      </c>
      <c r="B317" s="8" t="s">
        <v>1635</v>
      </c>
      <c r="C317" s="199">
        <v>0.48621647419162622</v>
      </c>
      <c r="D317" s="199">
        <v>4.2074565357208714E-3</v>
      </c>
    </row>
    <row r="318" spans="1:4" ht="27.75" customHeight="1" x14ac:dyDescent="0.2">
      <c r="A318" s="7" t="s">
        <v>1636</v>
      </c>
      <c r="B318" s="8" t="s">
        <v>1637</v>
      </c>
      <c r="C318" s="199">
        <v>-7.9536999732178204E-3</v>
      </c>
      <c r="D318" s="199">
        <v>3.8417681747522394</v>
      </c>
    </row>
    <row r="319" spans="1:4" ht="27.75" customHeight="1" x14ac:dyDescent="0.2">
      <c r="A319" s="7" t="s">
        <v>1638</v>
      </c>
      <c r="B319" s="8" t="s">
        <v>1639</v>
      </c>
      <c r="C319" s="199">
        <v>5.0837805129202049</v>
      </c>
      <c r="D319" s="199">
        <v>0.13177248549921111</v>
      </c>
    </row>
    <row r="320" spans="1:4" ht="27.75" customHeight="1" x14ac:dyDescent="0.2">
      <c r="A320" s="7" t="s">
        <v>1640</v>
      </c>
      <c r="B320" s="8" t="s">
        <v>1641</v>
      </c>
      <c r="C320" s="199">
        <v>0.18050942059894376</v>
      </c>
      <c r="D320" s="199">
        <v>0.14749357130947455</v>
      </c>
    </row>
    <row r="321" spans="1:4" ht="27.75" customHeight="1" x14ac:dyDescent="0.2">
      <c r="A321" s="7" t="s">
        <v>1642</v>
      </c>
      <c r="B321" s="8" t="s">
        <v>1643</v>
      </c>
      <c r="C321" s="199">
        <v>-5.8635512844026228E-3</v>
      </c>
      <c r="D321" s="199">
        <v>-0.65423974386871941</v>
      </c>
    </row>
    <row r="322" spans="1:4" ht="27.75" customHeight="1" x14ac:dyDescent="0.2">
      <c r="A322" s="7" t="s">
        <v>1644</v>
      </c>
      <c r="B322" s="8" t="s">
        <v>1643</v>
      </c>
      <c r="C322" s="199">
        <v>-2.4276696765587105E-2</v>
      </c>
      <c r="D322" s="199">
        <v>-0.16284202048097746</v>
      </c>
    </row>
    <row r="323" spans="1:4" ht="27.75" customHeight="1" x14ac:dyDescent="0.2">
      <c r="A323" s="7" t="s">
        <v>1645</v>
      </c>
      <c r="B323" s="8" t="s">
        <v>1646</v>
      </c>
      <c r="C323" s="199">
        <v>0.98495838077371034</v>
      </c>
      <c r="D323" s="199">
        <v>0.13664773060977531</v>
      </c>
    </row>
    <row r="324" spans="1:4" ht="27.75" customHeight="1" x14ac:dyDescent="0.2">
      <c r="A324" s="7" t="s">
        <v>1647</v>
      </c>
      <c r="B324" s="8" t="s">
        <v>1648</v>
      </c>
      <c r="C324" s="199">
        <v>7.4830660059704733E-3</v>
      </c>
      <c r="D324" s="199">
        <v>0</v>
      </c>
    </row>
    <row r="325" spans="1:4" ht="27.75" customHeight="1" x14ac:dyDescent="0.2">
      <c r="A325" s="7" t="s">
        <v>1649</v>
      </c>
      <c r="B325" s="8" t="s">
        <v>1650</v>
      </c>
      <c r="C325" s="199">
        <v>0</v>
      </c>
      <c r="D325" s="199">
        <v>7.6008295513002544</v>
      </c>
    </row>
    <row r="326" spans="1:4" ht="27.75" customHeight="1" x14ac:dyDescent="0.2">
      <c r="A326" s="7" t="s">
        <v>1651</v>
      </c>
      <c r="B326" s="8" t="s">
        <v>1652</v>
      </c>
      <c r="C326" s="199">
        <v>1.0823765457809214</v>
      </c>
      <c r="D326" s="199">
        <v>1.3823305161614015</v>
      </c>
    </row>
    <row r="327" spans="1:4" ht="27.75" customHeight="1" x14ac:dyDescent="0.2">
      <c r="A327" s="7" t="s">
        <v>1653</v>
      </c>
      <c r="B327" s="8" t="s">
        <v>1654</v>
      </c>
      <c r="C327" s="199">
        <v>7.836647535002976E-2</v>
      </c>
      <c r="D327" s="199">
        <v>2.0988078136916955E-3</v>
      </c>
    </row>
    <row r="328" spans="1:4" ht="27.75" customHeight="1" x14ac:dyDescent="0.2">
      <c r="A328" s="7" t="s">
        <v>1655</v>
      </c>
      <c r="B328" s="8" t="s">
        <v>1656</v>
      </c>
      <c r="C328" s="199">
        <v>0.61313998484489096</v>
      </c>
      <c r="D328" s="199">
        <v>1.8738567441430072</v>
      </c>
    </row>
    <row r="329" spans="1:4" ht="27.75" customHeight="1" x14ac:dyDescent="0.2">
      <c r="A329" s="7" t="s">
        <v>1657</v>
      </c>
      <c r="B329" s="8" t="s">
        <v>1658</v>
      </c>
      <c r="C329" s="199">
        <v>4.9796309391678721E-2</v>
      </c>
      <c r="D329" s="199">
        <v>-0.17984466253443926</v>
      </c>
    </row>
    <row r="330" spans="1:4" ht="27.75" customHeight="1" x14ac:dyDescent="0.2">
      <c r="A330" s="7" t="s">
        <v>1659</v>
      </c>
      <c r="B330" s="8" t="s">
        <v>1658</v>
      </c>
      <c r="C330" s="199">
        <v>4.994997770989202E-2</v>
      </c>
      <c r="D330" s="199">
        <v>-0.17926354982314827</v>
      </c>
    </row>
    <row r="331" spans="1:4" ht="27.75" customHeight="1" x14ac:dyDescent="0.2">
      <c r="A331" s="7" t="s">
        <v>1660</v>
      </c>
      <c r="B331" s="8" t="s">
        <v>1661</v>
      </c>
      <c r="C331" s="199">
        <v>1.7997601550756377</v>
      </c>
      <c r="D331" s="199">
        <v>10.78619501887329</v>
      </c>
    </row>
    <row r="332" spans="1:4" ht="27.75" customHeight="1" x14ac:dyDescent="0.2">
      <c r="A332" s="7" t="s">
        <v>1662</v>
      </c>
      <c r="B332" s="8" t="s">
        <v>1663</v>
      </c>
      <c r="C332" s="199">
        <v>0.10284315596536842</v>
      </c>
      <c r="D332" s="199">
        <v>5.4788643547355909</v>
      </c>
    </row>
    <row r="333" spans="1:4" ht="27.75" customHeight="1" x14ac:dyDescent="0.2">
      <c r="A333" s="7" t="s">
        <v>1664</v>
      </c>
      <c r="B333" s="8" t="s">
        <v>1663</v>
      </c>
      <c r="C333" s="199">
        <v>0.10256551792229462</v>
      </c>
      <c r="D333" s="199">
        <v>5.7681775433562024</v>
      </c>
    </row>
    <row r="334" spans="1:4" ht="27.75" customHeight="1" x14ac:dyDescent="0.2">
      <c r="A334" s="7" t="s">
        <v>1665</v>
      </c>
      <c r="B334" s="8" t="s">
        <v>1666</v>
      </c>
      <c r="C334" s="199">
        <v>8.0493296682199261E-2</v>
      </c>
      <c r="D334" s="199">
        <v>-0.72735363705892064</v>
      </c>
    </row>
    <row r="335" spans="1:4" ht="27.75" customHeight="1" x14ac:dyDescent="0.2">
      <c r="A335" s="7" t="s">
        <v>1667</v>
      </c>
      <c r="B335" s="8" t="s">
        <v>1668</v>
      </c>
      <c r="C335" s="199">
        <v>0.23534132461673801</v>
      </c>
      <c r="D335" s="199">
        <v>27.566089516301837</v>
      </c>
    </row>
    <row r="336" spans="1:4" ht="27.75" customHeight="1" x14ac:dyDescent="0.2">
      <c r="A336" s="7" t="s">
        <v>1669</v>
      </c>
      <c r="B336" s="8" t="s">
        <v>1670</v>
      </c>
      <c r="C336" s="199">
        <v>7.4120994050071914E-2</v>
      </c>
      <c r="D336" s="199">
        <v>21.386475669679758</v>
      </c>
    </row>
    <row r="337" spans="1:4" ht="27.75" customHeight="1" x14ac:dyDescent="0.2">
      <c r="A337" s="7" t="s">
        <v>1671</v>
      </c>
      <c r="B337" s="8" t="s">
        <v>1672</v>
      </c>
      <c r="C337" s="199">
        <v>1.2168295779695625E-2</v>
      </c>
      <c r="D337" s="199">
        <v>8.9168153483496795</v>
      </c>
    </row>
    <row r="338" spans="1:4" ht="27.75" customHeight="1" x14ac:dyDescent="0.2">
      <c r="A338" s="7" t="s">
        <v>1673</v>
      </c>
      <c r="B338" s="8" t="s">
        <v>1674</v>
      </c>
      <c r="C338" s="199">
        <v>0.18296906784476299</v>
      </c>
      <c r="D338" s="199">
        <v>0.36027742056085887</v>
      </c>
    </row>
    <row r="339" spans="1:4" ht="27.75" customHeight="1" x14ac:dyDescent="0.2">
      <c r="A339" s="7" t="s">
        <v>1675</v>
      </c>
      <c r="B339" s="8" t="s">
        <v>1676</v>
      </c>
      <c r="C339" s="199">
        <v>3.5579335256839997E-2</v>
      </c>
      <c r="D339" s="199">
        <v>2.0635816316648148</v>
      </c>
    </row>
    <row r="340" spans="1:4" ht="27.75" customHeight="1" x14ac:dyDescent="0.2">
      <c r="A340" s="7" t="s">
        <v>1677</v>
      </c>
      <c r="B340" s="8" t="s">
        <v>1678</v>
      </c>
      <c r="C340" s="199">
        <v>8.4832058441019847E-2</v>
      </c>
      <c r="D340" s="199">
        <v>2.6177250523679736</v>
      </c>
    </row>
    <row r="341" spans="1:4" ht="27.75" customHeight="1" x14ac:dyDescent="0.2">
      <c r="A341" s="7" t="s">
        <v>1679</v>
      </c>
      <c r="B341" s="8" t="s">
        <v>1680</v>
      </c>
      <c r="C341" s="199">
        <v>0</v>
      </c>
      <c r="D341" s="199">
        <v>0.94715184953933607</v>
      </c>
    </row>
    <row r="342" spans="1:4" ht="27.75" customHeight="1" x14ac:dyDescent="0.2">
      <c r="A342" s="7" t="s">
        <v>1681</v>
      </c>
      <c r="B342" s="8" t="s">
        <v>1682</v>
      </c>
      <c r="C342" s="199">
        <v>0.31484448909903329</v>
      </c>
      <c r="D342" s="199">
        <v>1.3487108154695604</v>
      </c>
    </row>
    <row r="343" spans="1:4" ht="27.75" customHeight="1" x14ac:dyDescent="0.2">
      <c r="A343" s="7" t="s">
        <v>1683</v>
      </c>
      <c r="B343" s="8" t="s">
        <v>1684</v>
      </c>
      <c r="C343" s="199">
        <v>1.5605173569317674</v>
      </c>
      <c r="D343" s="199">
        <v>25.807105500465049</v>
      </c>
    </row>
    <row r="344" spans="1:4" ht="27.75" customHeight="1" x14ac:dyDescent="0.2">
      <c r="A344" s="7" t="s">
        <v>1685</v>
      </c>
      <c r="B344" s="8" t="s">
        <v>1686</v>
      </c>
      <c r="C344" s="199">
        <v>0.54489639567485382</v>
      </c>
      <c r="D344" s="199">
        <v>14.198682825678148</v>
      </c>
    </row>
    <row r="345" spans="1:4" ht="27.75" customHeight="1" x14ac:dyDescent="0.2">
      <c r="A345" s="7" t="s">
        <v>1687</v>
      </c>
      <c r="B345" s="8" t="s">
        <v>1688</v>
      </c>
      <c r="C345" s="199">
        <v>0.45780512971698006</v>
      </c>
      <c r="D345" s="199">
        <v>5.0518446778173978</v>
      </c>
    </row>
    <row r="346" spans="1:4" ht="27.75" customHeight="1" x14ac:dyDescent="0.2">
      <c r="A346" s="7" t="s">
        <v>1689</v>
      </c>
      <c r="B346" s="8" t="s">
        <v>1688</v>
      </c>
      <c r="C346" s="199">
        <v>2.4650074652272469</v>
      </c>
      <c r="D346" s="199">
        <v>5.458035839985719</v>
      </c>
    </row>
    <row r="347" spans="1:4" ht="27.75" customHeight="1" x14ac:dyDescent="0.2">
      <c r="A347" s="7" t="s">
        <v>1690</v>
      </c>
      <c r="B347" s="8" t="s">
        <v>1691</v>
      </c>
      <c r="C347" s="199">
        <v>2.4643653091791076</v>
      </c>
      <c r="D347" s="199">
        <v>5.4566907194329612</v>
      </c>
    </row>
    <row r="348" spans="1:4" ht="27.75" customHeight="1" x14ac:dyDescent="0.2">
      <c r="A348" s="7" t="s">
        <v>1692</v>
      </c>
      <c r="B348" s="8" t="s">
        <v>1693</v>
      </c>
      <c r="C348" s="199">
        <v>0.76521138770265207</v>
      </c>
      <c r="D348" s="199">
        <v>18.110695026571815</v>
      </c>
    </row>
    <row r="349" spans="1:4" ht="27.75" customHeight="1" x14ac:dyDescent="0.2">
      <c r="A349" s="7" t="s">
        <v>1694</v>
      </c>
      <c r="B349" s="8" t="s">
        <v>1695</v>
      </c>
      <c r="C349" s="199">
        <v>0.82252979999292553</v>
      </c>
      <c r="D349" s="199">
        <v>3.9412390388801102</v>
      </c>
    </row>
    <row r="350" spans="1:4" ht="27.75" customHeight="1" x14ac:dyDescent="0.2">
      <c r="A350" s="7" t="s">
        <v>1696</v>
      </c>
      <c r="B350" s="8" t="s">
        <v>1697</v>
      </c>
      <c r="C350" s="199">
        <v>0.52971633212520675</v>
      </c>
      <c r="D350" s="199">
        <v>6.367886525732942</v>
      </c>
    </row>
    <row r="351" spans="1:4" ht="27.75" customHeight="1" x14ac:dyDescent="0.2">
      <c r="A351" s="7" t="s">
        <v>1698</v>
      </c>
      <c r="B351" s="8" t="s">
        <v>1699</v>
      </c>
      <c r="C351" s="199">
        <v>0.24629648387969008</v>
      </c>
      <c r="D351" s="199">
        <v>23.137960520594035</v>
      </c>
    </row>
    <row r="352" spans="1:4" ht="27.75" customHeight="1" x14ac:dyDescent="0.2">
      <c r="A352" s="7" t="s">
        <v>1700</v>
      </c>
      <c r="B352" s="8" t="s">
        <v>1701</v>
      </c>
      <c r="C352" s="199">
        <v>0.82021438043593109</v>
      </c>
      <c r="D352" s="199">
        <v>7.8840997681979808</v>
      </c>
    </row>
    <row r="353" spans="1:4" ht="27.75" customHeight="1" x14ac:dyDescent="0.2">
      <c r="A353" s="7" t="s">
        <v>1702</v>
      </c>
      <c r="B353" s="8" t="s">
        <v>1703</v>
      </c>
      <c r="C353" s="199">
        <v>0.30583154762879333</v>
      </c>
      <c r="D353" s="199">
        <v>8.6116794615959513</v>
      </c>
    </row>
    <row r="354" spans="1:4" ht="27.75" customHeight="1" x14ac:dyDescent="0.2">
      <c r="A354" s="7" t="s">
        <v>1704</v>
      </c>
      <c r="B354" s="8" t="s">
        <v>1705</v>
      </c>
      <c r="C354" s="199">
        <v>-1.1655240781114049</v>
      </c>
      <c r="D354" s="199">
        <v>8.4893902075534129</v>
      </c>
    </row>
    <row r="355" spans="1:4" ht="27.75" customHeight="1" x14ac:dyDescent="0.2">
      <c r="A355" s="7" t="s">
        <v>1706</v>
      </c>
      <c r="B355" s="8" t="s">
        <v>1705</v>
      </c>
      <c r="C355" s="199">
        <v>-1.1653923328848743</v>
      </c>
      <c r="D355" s="199">
        <v>8.4888217017571694</v>
      </c>
    </row>
    <row r="356" spans="1:4" ht="27.75" customHeight="1" x14ac:dyDescent="0.2">
      <c r="A356" s="7" t="s">
        <v>1707</v>
      </c>
      <c r="B356" s="8" t="s">
        <v>1708</v>
      </c>
      <c r="C356" s="199">
        <v>8.7499788218454194E-2</v>
      </c>
      <c r="D356" s="199">
        <v>12.244041440539814</v>
      </c>
    </row>
    <row r="357" spans="1:4" ht="27.75" customHeight="1" x14ac:dyDescent="0.2">
      <c r="A357" s="7" t="s">
        <v>1709</v>
      </c>
      <c r="B357" s="8" t="s">
        <v>1708</v>
      </c>
      <c r="C357" s="199">
        <v>8.7224607210008784E-2</v>
      </c>
      <c r="D357" s="199">
        <v>12.397461916183957</v>
      </c>
    </row>
    <row r="358" spans="1:4" ht="27.75" customHeight="1" x14ac:dyDescent="0.2">
      <c r="A358" s="7" t="s">
        <v>1710</v>
      </c>
      <c r="B358" s="8" t="s">
        <v>1711</v>
      </c>
      <c r="C358" s="199">
        <v>0.7240561349327661</v>
      </c>
      <c r="D358" s="199">
        <v>29.316523574606194</v>
      </c>
    </row>
    <row r="359" spans="1:4" ht="27.75" customHeight="1" x14ac:dyDescent="0.2">
      <c r="A359" s="7" t="s">
        <v>1712</v>
      </c>
      <c r="B359" s="8" t="s">
        <v>1713</v>
      </c>
      <c r="C359" s="199">
        <v>0.64226838453745283</v>
      </c>
      <c r="D359" s="199">
        <v>15.107889276766992</v>
      </c>
    </row>
    <row r="360" spans="1:4" ht="27.75" customHeight="1" x14ac:dyDescent="0.2">
      <c r="A360" s="7" t="s">
        <v>1714</v>
      </c>
      <c r="B360" s="8" t="s">
        <v>1715</v>
      </c>
      <c r="C360" s="199">
        <v>4.1013746382611309</v>
      </c>
      <c r="D360" s="199">
        <v>16.373640947122624</v>
      </c>
    </row>
    <row r="361" spans="1:4" ht="27.75" customHeight="1" x14ac:dyDescent="0.2">
      <c r="A361" s="7" t="s">
        <v>1716</v>
      </c>
      <c r="B361" s="8" t="s">
        <v>1717</v>
      </c>
      <c r="C361" s="199">
        <v>0</v>
      </c>
      <c r="D361" s="199">
        <v>11.513485043517365</v>
      </c>
    </row>
    <row r="362" spans="1:4" ht="27.75" customHeight="1" x14ac:dyDescent="0.2">
      <c r="A362" s="7" t="s">
        <v>1718</v>
      </c>
      <c r="B362" s="8" t="s">
        <v>1717</v>
      </c>
      <c r="C362" s="199">
        <v>0</v>
      </c>
      <c r="D362" s="199">
        <v>11.667246571408661</v>
      </c>
    </row>
    <row r="363" spans="1:4" ht="27.75" customHeight="1" x14ac:dyDescent="0.2">
      <c r="A363" s="7" t="s">
        <v>1719</v>
      </c>
      <c r="B363" s="8" t="s">
        <v>1720</v>
      </c>
      <c r="C363" s="199">
        <v>6.7407108033881364</v>
      </c>
      <c r="D363" s="199">
        <v>16.451767148199188</v>
      </c>
    </row>
    <row r="364" spans="1:4" ht="27.75" customHeight="1" x14ac:dyDescent="0.2">
      <c r="A364" s="7" t="s">
        <v>1721</v>
      </c>
      <c r="B364" s="8" t="s">
        <v>1722</v>
      </c>
      <c r="C364" s="199">
        <v>0.94241370054581908</v>
      </c>
      <c r="D364" s="199">
        <v>4.5694885033306472</v>
      </c>
    </row>
    <row r="365" spans="1:4" ht="27.75" customHeight="1" x14ac:dyDescent="0.2">
      <c r="A365" s="7" t="s">
        <v>1723</v>
      </c>
      <c r="B365" s="8" t="s">
        <v>1722</v>
      </c>
      <c r="C365" s="199">
        <v>0.56292921020817022</v>
      </c>
      <c r="D365" s="199">
        <v>4.5433932791067875</v>
      </c>
    </row>
    <row r="366" spans="1:4" ht="27.75" customHeight="1" x14ac:dyDescent="0.2">
      <c r="A366" s="7" t="s">
        <v>1724</v>
      </c>
      <c r="B366" s="8" t="s">
        <v>1725</v>
      </c>
      <c r="C366" s="199">
        <v>0.99322864862880578</v>
      </c>
      <c r="D366" s="199">
        <v>33.571047077602394</v>
      </c>
    </row>
    <row r="367" spans="1:4" ht="27.75" customHeight="1" x14ac:dyDescent="0.2">
      <c r="A367" s="7" t="s">
        <v>1726</v>
      </c>
      <c r="B367" s="8" t="s">
        <v>1727</v>
      </c>
      <c r="C367" s="199">
        <v>4.2105839362505693</v>
      </c>
      <c r="D367" s="199">
        <v>20.692753418092984</v>
      </c>
    </row>
    <row r="368" spans="1:4" ht="27.75" customHeight="1" x14ac:dyDescent="0.2">
      <c r="A368" s="7" t="s">
        <v>1728</v>
      </c>
      <c r="B368" s="8" t="s">
        <v>1729</v>
      </c>
      <c r="C368" s="199">
        <v>0.68535401495673587</v>
      </c>
      <c r="D368" s="199">
        <v>11.707260306581261</v>
      </c>
    </row>
    <row r="369" spans="1:4" ht="27.75" customHeight="1" x14ac:dyDescent="0.2">
      <c r="A369" s="7" t="s">
        <v>1730</v>
      </c>
      <c r="B369" s="8" t="s">
        <v>1731</v>
      </c>
      <c r="C369" s="199">
        <v>3.0789229926716466</v>
      </c>
      <c r="D369" s="199">
        <v>6.8169000387037979</v>
      </c>
    </row>
    <row r="370" spans="1:4" ht="27.75" customHeight="1" x14ac:dyDescent="0.2">
      <c r="A370" s="7" t="s">
        <v>1732</v>
      </c>
      <c r="B370" s="8" t="s">
        <v>1733</v>
      </c>
      <c r="C370" s="199">
        <v>0.27327133544476312</v>
      </c>
      <c r="D370" s="199">
        <v>21.328249680078624</v>
      </c>
    </row>
    <row r="371" spans="1:4" ht="27.75" customHeight="1" x14ac:dyDescent="0.2">
      <c r="A371" s="7" t="s">
        <v>1734</v>
      </c>
      <c r="B371" s="8" t="s">
        <v>1735</v>
      </c>
      <c r="C371" s="199">
        <v>0.65179052961054662</v>
      </c>
      <c r="D371" s="199">
        <v>6.9596905775707549</v>
      </c>
    </row>
    <row r="372" spans="1:4" ht="27.75" customHeight="1" x14ac:dyDescent="0.2">
      <c r="A372" s="7" t="s">
        <v>1736</v>
      </c>
      <c r="B372" s="8" t="s">
        <v>1737</v>
      </c>
      <c r="C372" s="199">
        <v>4.4435802632412633</v>
      </c>
      <c r="D372" s="199">
        <v>26.426410724588877</v>
      </c>
    </row>
    <row r="373" spans="1:4" ht="27.75" customHeight="1" x14ac:dyDescent="0.2">
      <c r="A373" s="7" t="s">
        <v>1738</v>
      </c>
      <c r="B373" s="8" t="s">
        <v>1739</v>
      </c>
      <c r="C373" s="199">
        <v>3.600010463854479</v>
      </c>
      <c r="D373" s="199">
        <v>5.09316780163488E-3</v>
      </c>
    </row>
    <row r="374" spans="1:4" ht="27.75" customHeight="1" x14ac:dyDescent="0.2">
      <c r="A374" s="7" t="s">
        <v>1740</v>
      </c>
      <c r="B374" s="8" t="s">
        <v>1741</v>
      </c>
      <c r="C374" s="199">
        <v>1.7528412934351676</v>
      </c>
      <c r="D374" s="199">
        <v>17.546602558455845</v>
      </c>
    </row>
    <row r="375" spans="1:4" ht="27.75" customHeight="1" x14ac:dyDescent="0.2">
      <c r="A375" s="7" t="s">
        <v>1742</v>
      </c>
      <c r="B375" s="8" t="s">
        <v>1743</v>
      </c>
      <c r="C375" s="199">
        <v>1.9494096361612669</v>
      </c>
      <c r="D375" s="199">
        <v>17.095092616947195</v>
      </c>
    </row>
    <row r="376" spans="1:4" ht="27.75" customHeight="1" x14ac:dyDescent="0.2">
      <c r="A376" s="7" t="s">
        <v>1744</v>
      </c>
      <c r="B376" s="8" t="s">
        <v>1745</v>
      </c>
      <c r="C376" s="199">
        <v>1.0741676572120002</v>
      </c>
      <c r="D376" s="199">
        <v>20.254038975698336</v>
      </c>
    </row>
    <row r="377" spans="1:4" ht="27.75" customHeight="1" x14ac:dyDescent="0.2">
      <c r="A377" s="7" t="s">
        <v>1746</v>
      </c>
      <c r="B377" s="8" t="s">
        <v>1747</v>
      </c>
      <c r="C377" s="199">
        <v>3.2661761571056451</v>
      </c>
      <c r="D377" s="199">
        <v>10.140003277204238</v>
      </c>
    </row>
    <row r="378" spans="1:4" ht="27.75" customHeight="1" x14ac:dyDescent="0.2">
      <c r="A378" s="7" t="s">
        <v>1748</v>
      </c>
      <c r="B378" s="8" t="s">
        <v>1749</v>
      </c>
      <c r="C378" s="199">
        <v>0.35026353933337112</v>
      </c>
      <c r="D378" s="199">
        <v>5.8394387710329028</v>
      </c>
    </row>
    <row r="379" spans="1:4" ht="27.75" customHeight="1" x14ac:dyDescent="0.2">
      <c r="A379" s="7" t="s">
        <v>1750</v>
      </c>
      <c r="B379" s="8" t="s">
        <v>1751</v>
      </c>
      <c r="C379" s="199">
        <v>1.301413370693377</v>
      </c>
      <c r="D379" s="199">
        <v>19.802057895186703</v>
      </c>
    </row>
    <row r="380" spans="1:4" ht="27.75" customHeight="1" x14ac:dyDescent="0.2">
      <c r="A380" s="7" t="s">
        <v>1752</v>
      </c>
      <c r="B380" s="8" t="s">
        <v>1753</v>
      </c>
      <c r="C380" s="199">
        <v>1.9299017939177092</v>
      </c>
      <c r="D380" s="199">
        <v>21.667276977029349</v>
      </c>
    </row>
    <row r="381" spans="1:4" ht="27.75" customHeight="1" x14ac:dyDescent="0.2">
      <c r="A381" s="7" t="s">
        <v>1754</v>
      </c>
      <c r="B381" s="8" t="s">
        <v>1755</v>
      </c>
      <c r="C381" s="199">
        <v>4.4391187392824003</v>
      </c>
      <c r="D381" s="199">
        <v>17.112093903848987</v>
      </c>
    </row>
    <row r="382" spans="1:4" ht="27.75" customHeight="1" x14ac:dyDescent="0.2">
      <c r="A382" s="7" t="s">
        <v>1756</v>
      </c>
      <c r="B382" s="8" t="s">
        <v>1757</v>
      </c>
      <c r="C382" s="199">
        <v>1.3991867779770493</v>
      </c>
      <c r="D382" s="199">
        <v>7.4535534326709598</v>
      </c>
    </row>
    <row r="383" spans="1:4" ht="27.75" customHeight="1" x14ac:dyDescent="0.2">
      <c r="A383" s="7" t="s">
        <v>1758</v>
      </c>
      <c r="B383" s="8" t="s">
        <v>1759</v>
      </c>
      <c r="C383" s="199">
        <v>0.87964698666901486</v>
      </c>
      <c r="D383" s="199">
        <v>10.034142560986176</v>
      </c>
    </row>
    <row r="384" spans="1:4" ht="27.75" customHeight="1" x14ac:dyDescent="0.2">
      <c r="A384" s="7" t="s">
        <v>1760</v>
      </c>
      <c r="B384" s="8" t="s">
        <v>1759</v>
      </c>
      <c r="C384" s="199">
        <v>1.8317282652199807</v>
      </c>
      <c r="D384" s="199">
        <v>7.5464722756994558</v>
      </c>
    </row>
    <row r="385" spans="1:4" ht="27.75" customHeight="1" x14ac:dyDescent="0.2">
      <c r="A385" s="7" t="s">
        <v>1761</v>
      </c>
      <c r="B385" s="8" t="s">
        <v>1762</v>
      </c>
      <c r="C385" s="199">
        <v>1.5024927793771889</v>
      </c>
      <c r="D385" s="199">
        <v>47.095304126719888</v>
      </c>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5"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&amp;C&amp;P of &amp;N</oddFooter>
    <firstHeader>&amp;LUn-scaled [nodal /network group] costs</firstHeader>
    <firstFooter>&amp;C&amp;P of &amp;N</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703125" defaultRowHeight="12.75" x14ac:dyDescent="0.2"/>
  <cols>
    <col min="1" max="1" width="13.85546875" style="151" customWidth="1"/>
    <col min="2" max="2" width="37.42578125" style="151" bestFit="1" customWidth="1"/>
    <col min="3" max="3" width="19" style="152" customWidth="1"/>
    <col min="4" max="4" width="5.28515625" style="151" bestFit="1" customWidth="1"/>
    <col min="5" max="5" width="4.7109375" style="151" customWidth="1"/>
    <col min="6" max="6" width="29.140625" style="151" bestFit="1" customWidth="1"/>
    <col min="7" max="7" width="11.5703125" style="151"/>
    <col min="8" max="8" width="64.5703125" style="151" bestFit="1" customWidth="1"/>
    <col min="9" max="16384" width="11.5703125" style="151"/>
  </cols>
  <sheetData>
    <row r="1" spans="1:8" ht="26.25" customHeight="1" x14ac:dyDescent="0.35">
      <c r="A1" s="154" t="s">
        <v>16</v>
      </c>
      <c r="H1" s="153"/>
    </row>
    <row r="2" spans="1:8" ht="12.75" customHeight="1" x14ac:dyDescent="0.2">
      <c r="A2" s="154"/>
    </row>
    <row r="3" spans="1:8" ht="12.75" customHeight="1" x14ac:dyDescent="0.2">
      <c r="A3" s="154"/>
    </row>
    <row r="4" spans="1:8" ht="12.75" customHeight="1" x14ac:dyDescent="0.2">
      <c r="A4" s="154"/>
    </row>
    <row r="5" spans="1:8" ht="12.75" customHeight="1" x14ac:dyDescent="0.2">
      <c r="A5" s="154"/>
    </row>
    <row r="6" spans="1:8" ht="12.75" customHeight="1" x14ac:dyDescent="0.2">
      <c r="A6" s="154"/>
    </row>
    <row r="7" spans="1:8" ht="12.75" customHeight="1" x14ac:dyDescent="0.2">
      <c r="A7" s="154"/>
    </row>
    <row r="8" spans="1:8" ht="12.75" customHeight="1" x14ac:dyDescent="0.2">
      <c r="A8" s="154"/>
    </row>
    <row r="9" spans="1:8" ht="12.75" customHeight="1" x14ac:dyDescent="0.2">
      <c r="A9" s="154"/>
    </row>
    <row r="10" spans="1:8" ht="12.75" customHeight="1" x14ac:dyDescent="0.2">
      <c r="A10" s="154"/>
    </row>
    <row r="11" spans="1:8" ht="12.75" customHeight="1" x14ac:dyDescent="0.2">
      <c r="A11" s="154"/>
    </row>
    <row r="12" spans="1:8" ht="12.75" customHeight="1" x14ac:dyDescent="0.2">
      <c r="A12" s="154"/>
    </row>
    <row r="13" spans="1:8" ht="12.75" customHeight="1" x14ac:dyDescent="0.2">
      <c r="A13" s="154"/>
    </row>
    <row r="14" spans="1:8" ht="12.75" customHeight="1" x14ac:dyDescent="0.2">
      <c r="A14" s="154"/>
    </row>
    <row r="15" spans="1:8" ht="12.75" customHeight="1" x14ac:dyDescent="0.2">
      <c r="A15" s="154"/>
    </row>
    <row r="16" spans="1:8" ht="12.75" customHeight="1" x14ac:dyDescent="0.2">
      <c r="A16" s="154"/>
    </row>
    <row r="17" spans="1:8" ht="12.75" customHeight="1" x14ac:dyDescent="0.2">
      <c r="A17" s="154"/>
    </row>
    <row r="18" spans="1:8" ht="12.75" customHeight="1" x14ac:dyDescent="0.2">
      <c r="A18" s="154"/>
    </row>
    <row r="19" spans="1:8" ht="12.75" customHeight="1" x14ac:dyDescent="0.2">
      <c r="A19" s="154"/>
    </row>
    <row r="20" spans="1:8" ht="12.75" customHeight="1" x14ac:dyDescent="0.2">
      <c r="A20" s="154"/>
    </row>
    <row r="21" spans="1:8" ht="12.75" customHeight="1" x14ac:dyDescent="0.2">
      <c r="A21" s="154"/>
    </row>
    <row r="22" spans="1:8" ht="12.75" customHeight="1" x14ac:dyDescent="0.2">
      <c r="A22" s="154"/>
    </row>
    <row r="23" spans="1:8" ht="12.75" customHeight="1" x14ac:dyDescent="0.2">
      <c r="A23" s="154"/>
    </row>
    <row r="24" spans="1:8" ht="12.75" customHeight="1" x14ac:dyDescent="0.2">
      <c r="A24" s="154"/>
    </row>
    <row r="25" spans="1:8" ht="12.75" customHeight="1" x14ac:dyDescent="0.2">
      <c r="A25" s="154"/>
    </row>
    <row r="26" spans="1:8" ht="12.75" customHeight="1" x14ac:dyDescent="0.2">
      <c r="A26" s="154"/>
    </row>
    <row r="27" spans="1:8" ht="12.75" customHeight="1" x14ac:dyDescent="0.2">
      <c r="A27" s="154"/>
    </row>
    <row r="28" spans="1:8" s="156" customFormat="1" ht="51" x14ac:dyDescent="0.2">
      <c r="A28" s="53" t="s">
        <v>156</v>
      </c>
      <c r="B28" s="53" t="s">
        <v>157</v>
      </c>
      <c r="C28" s="53" t="s">
        <v>384</v>
      </c>
      <c r="D28" s="155"/>
      <c r="E28" s="155"/>
      <c r="F28" s="53" t="s">
        <v>385</v>
      </c>
      <c r="G28" s="53" t="s">
        <v>386</v>
      </c>
      <c r="H28" s="53" t="s">
        <v>387</v>
      </c>
    </row>
    <row r="29" spans="1:8" x14ac:dyDescent="0.2">
      <c r="A29" s="161">
        <v>3</v>
      </c>
      <c r="B29" s="157" t="s">
        <v>158</v>
      </c>
      <c r="C29" s="160" t="s">
        <v>393</v>
      </c>
      <c r="F29" s="151" t="s">
        <v>390</v>
      </c>
      <c r="G29" s="158">
        <v>43626</v>
      </c>
      <c r="H29" s="151" t="s">
        <v>391</v>
      </c>
    </row>
    <row r="30" spans="1:8" x14ac:dyDescent="0.2">
      <c r="A30" s="161">
        <v>4</v>
      </c>
      <c r="B30" s="157" t="s">
        <v>158</v>
      </c>
      <c r="C30" s="160" t="s">
        <v>393</v>
      </c>
      <c r="F30" s="151" t="s">
        <v>395</v>
      </c>
      <c r="G30" s="158">
        <v>43626</v>
      </c>
      <c r="H30" s="151" t="s">
        <v>391</v>
      </c>
    </row>
    <row r="31" spans="1:8" x14ac:dyDescent="0.2">
      <c r="A31" s="161">
        <v>5</v>
      </c>
      <c r="B31" s="157" t="s">
        <v>159</v>
      </c>
      <c r="C31" s="160" t="s">
        <v>393</v>
      </c>
      <c r="F31" s="151" t="s">
        <v>394</v>
      </c>
      <c r="G31" s="158">
        <v>43626</v>
      </c>
      <c r="H31" s="151" t="s">
        <v>391</v>
      </c>
    </row>
    <row r="32" spans="1:8" x14ac:dyDescent="0.2">
      <c r="A32" s="161">
        <v>6</v>
      </c>
      <c r="B32" s="157" t="s">
        <v>160</v>
      </c>
      <c r="C32" s="160" t="s">
        <v>393</v>
      </c>
      <c r="F32" s="151" t="s">
        <v>396</v>
      </c>
      <c r="G32" s="158">
        <v>43626</v>
      </c>
      <c r="H32" s="151" t="s">
        <v>397</v>
      </c>
    </row>
    <row r="33" spans="1:8" x14ac:dyDescent="0.2">
      <c r="A33" s="161">
        <v>7</v>
      </c>
      <c r="B33" s="157" t="s">
        <v>160</v>
      </c>
      <c r="C33" s="160" t="s">
        <v>393</v>
      </c>
      <c r="G33" s="158"/>
      <c r="H33" s="159"/>
    </row>
    <row r="34" spans="1:8" x14ac:dyDescent="0.2">
      <c r="A34" s="161">
        <v>8</v>
      </c>
      <c r="B34" s="157" t="s">
        <v>160</v>
      </c>
      <c r="C34" s="160" t="s">
        <v>393</v>
      </c>
      <c r="F34" s="159"/>
      <c r="G34" s="158"/>
    </row>
    <row r="35" spans="1:8" x14ac:dyDescent="0.2">
      <c r="A35" s="161">
        <v>9</v>
      </c>
      <c r="B35" s="157" t="s">
        <v>160</v>
      </c>
      <c r="C35" s="160" t="s">
        <v>393</v>
      </c>
      <c r="G35" s="158"/>
      <c r="H35" s="159"/>
    </row>
    <row r="36" spans="1:8" x14ac:dyDescent="0.2">
      <c r="A36" s="161">
        <v>10</v>
      </c>
      <c r="B36" s="157" t="s">
        <v>160</v>
      </c>
      <c r="C36" s="160" t="s">
        <v>393</v>
      </c>
      <c r="G36" s="158"/>
      <c r="H36" s="159"/>
    </row>
    <row r="37" spans="1:8" x14ac:dyDescent="0.2">
      <c r="A37" s="161">
        <v>11</v>
      </c>
      <c r="B37" s="157" t="s">
        <v>160</v>
      </c>
      <c r="C37" s="160" t="s">
        <v>393</v>
      </c>
      <c r="G37" s="158"/>
    </row>
    <row r="38" spans="1:8" x14ac:dyDescent="0.2">
      <c r="A38" s="161">
        <v>12</v>
      </c>
      <c r="B38" s="157" t="s">
        <v>160</v>
      </c>
      <c r="C38" s="160" t="s">
        <v>393</v>
      </c>
      <c r="G38" s="158"/>
    </row>
    <row r="39" spans="1:8" x14ac:dyDescent="0.2">
      <c r="A39" s="161">
        <v>13</v>
      </c>
      <c r="B39" s="157" t="s">
        <v>161</v>
      </c>
      <c r="C39" s="160" t="s">
        <v>393</v>
      </c>
      <c r="G39" s="158"/>
    </row>
    <row r="40" spans="1:8" x14ac:dyDescent="0.2">
      <c r="A40" s="161">
        <v>15</v>
      </c>
      <c r="B40" s="157" t="s">
        <v>161</v>
      </c>
      <c r="C40" s="160" t="s">
        <v>393</v>
      </c>
      <c r="F40" s="159"/>
      <c r="G40" s="158"/>
      <c r="H40" s="159"/>
    </row>
    <row r="41" spans="1:8" x14ac:dyDescent="0.2">
      <c r="A41" s="161">
        <v>16</v>
      </c>
      <c r="B41" s="157" t="s">
        <v>162</v>
      </c>
      <c r="C41" s="160" t="s">
        <v>393</v>
      </c>
      <c r="G41" s="158"/>
      <c r="H41" s="159"/>
    </row>
    <row r="42" spans="1:8" x14ac:dyDescent="0.2">
      <c r="A42" s="161">
        <v>17</v>
      </c>
      <c r="B42" s="157" t="s">
        <v>162</v>
      </c>
      <c r="C42" s="160" t="s">
        <v>393</v>
      </c>
      <c r="G42" s="158"/>
    </row>
    <row r="43" spans="1:8" x14ac:dyDescent="0.2">
      <c r="A43" s="161">
        <v>18</v>
      </c>
      <c r="B43" s="157" t="s">
        <v>162</v>
      </c>
      <c r="C43" s="160" t="s">
        <v>393</v>
      </c>
      <c r="G43" s="158"/>
    </row>
    <row r="44" spans="1:8" x14ac:dyDescent="0.2">
      <c r="A44" s="161">
        <v>19</v>
      </c>
      <c r="B44" s="157" t="s">
        <v>162</v>
      </c>
      <c r="C44" s="160" t="s">
        <v>393</v>
      </c>
      <c r="G44" s="158"/>
    </row>
    <row r="45" spans="1:8" x14ac:dyDescent="0.2">
      <c r="A45" s="161">
        <v>20</v>
      </c>
      <c r="B45" s="157" t="s">
        <v>162</v>
      </c>
      <c r="C45" s="160" t="s">
        <v>393</v>
      </c>
      <c r="G45" s="158"/>
    </row>
    <row r="46" spans="1:8" x14ac:dyDescent="0.2">
      <c r="A46" s="161">
        <v>21</v>
      </c>
      <c r="B46" s="157" t="s">
        <v>162</v>
      </c>
      <c r="C46" s="160" t="s">
        <v>393</v>
      </c>
      <c r="G46" s="158"/>
    </row>
    <row r="47" spans="1:8" x14ac:dyDescent="0.2">
      <c r="A47" s="161">
        <v>22</v>
      </c>
      <c r="B47" s="157" t="s">
        <v>162</v>
      </c>
      <c r="C47" s="160" t="s">
        <v>393</v>
      </c>
      <c r="G47" s="158"/>
    </row>
    <row r="48" spans="1:8" x14ac:dyDescent="0.2">
      <c r="A48" s="161">
        <v>23</v>
      </c>
      <c r="B48" s="157" t="s">
        <v>163</v>
      </c>
      <c r="C48" s="160" t="s">
        <v>393</v>
      </c>
      <c r="G48" s="158"/>
    </row>
    <row r="49" spans="1:8" x14ac:dyDescent="0.2">
      <c r="A49" s="161">
        <v>24</v>
      </c>
      <c r="B49" s="157" t="s">
        <v>163</v>
      </c>
      <c r="C49" s="160" t="s">
        <v>393</v>
      </c>
      <c r="G49" s="158"/>
    </row>
    <row r="50" spans="1:8" x14ac:dyDescent="0.2">
      <c r="A50" s="161">
        <v>25</v>
      </c>
      <c r="B50" s="157" t="s">
        <v>163</v>
      </c>
      <c r="C50" s="160" t="s">
        <v>393</v>
      </c>
      <c r="G50" s="158"/>
    </row>
    <row r="51" spans="1:8" x14ac:dyDescent="0.2">
      <c r="A51" s="161">
        <v>26</v>
      </c>
      <c r="B51" s="157" t="s">
        <v>163</v>
      </c>
      <c r="C51" s="160" t="s">
        <v>393</v>
      </c>
      <c r="G51" s="158"/>
    </row>
    <row r="52" spans="1:8" x14ac:dyDescent="0.2">
      <c r="A52" s="161">
        <v>28</v>
      </c>
      <c r="B52" s="157" t="s">
        <v>163</v>
      </c>
      <c r="C52" s="160" t="s">
        <v>393</v>
      </c>
      <c r="G52" s="158"/>
    </row>
    <row r="53" spans="1:8" x14ac:dyDescent="0.2">
      <c r="A53" s="161">
        <v>29</v>
      </c>
      <c r="B53" s="157" t="s">
        <v>163</v>
      </c>
      <c r="C53" s="160" t="s">
        <v>393</v>
      </c>
      <c r="G53" s="158"/>
    </row>
    <row r="54" spans="1:8" x14ac:dyDescent="0.2">
      <c r="A54" s="161">
        <v>30</v>
      </c>
      <c r="B54" s="157" t="s">
        <v>163</v>
      </c>
      <c r="C54" s="160" t="s">
        <v>393</v>
      </c>
      <c r="G54" s="158"/>
    </row>
    <row r="55" spans="1:8" x14ac:dyDescent="0.2">
      <c r="A55" s="161">
        <v>31</v>
      </c>
      <c r="B55" s="157" t="s">
        <v>163</v>
      </c>
      <c r="C55" s="160" t="s">
        <v>393</v>
      </c>
      <c r="G55" s="158"/>
    </row>
    <row r="56" spans="1:8" x14ac:dyDescent="0.2">
      <c r="A56" s="161">
        <v>32</v>
      </c>
      <c r="B56" s="157" t="s">
        <v>163</v>
      </c>
      <c r="C56" s="160" t="s">
        <v>393</v>
      </c>
      <c r="F56" s="159"/>
      <c r="G56" s="158"/>
      <c r="H56" s="159"/>
    </row>
    <row r="57" spans="1:8" x14ac:dyDescent="0.2">
      <c r="A57" s="161">
        <v>33</v>
      </c>
      <c r="B57" s="157" t="s">
        <v>163</v>
      </c>
      <c r="C57" s="160" t="s">
        <v>393</v>
      </c>
      <c r="F57" s="159"/>
      <c r="G57" s="158"/>
      <c r="H57" s="159"/>
    </row>
    <row r="58" spans="1:8" x14ac:dyDescent="0.2">
      <c r="A58" s="161">
        <v>34</v>
      </c>
      <c r="B58" s="157" t="s">
        <v>163</v>
      </c>
      <c r="C58" s="160" t="s">
        <v>393</v>
      </c>
      <c r="F58" s="159"/>
      <c r="G58" s="158"/>
      <c r="H58" s="159"/>
    </row>
    <row r="59" spans="1:8" x14ac:dyDescent="0.2">
      <c r="A59" s="161">
        <v>35</v>
      </c>
      <c r="B59" s="157" t="s">
        <v>163</v>
      </c>
      <c r="C59" s="160" t="s">
        <v>393</v>
      </c>
      <c r="F59" s="159"/>
      <c r="G59" s="158"/>
      <c r="H59" s="159"/>
    </row>
    <row r="60" spans="1:8" x14ac:dyDescent="0.2">
      <c r="A60" s="161">
        <v>36</v>
      </c>
      <c r="B60" s="157" t="s">
        <v>163</v>
      </c>
      <c r="C60" s="160" t="s">
        <v>393</v>
      </c>
      <c r="F60" s="159"/>
      <c r="G60" s="158"/>
      <c r="H60" s="159"/>
    </row>
    <row r="61" spans="1:8" x14ac:dyDescent="0.2">
      <c r="A61" s="161">
        <v>37</v>
      </c>
      <c r="B61" s="157" t="s">
        <v>163</v>
      </c>
      <c r="C61" s="160" t="s">
        <v>393</v>
      </c>
      <c r="F61" s="159"/>
      <c r="G61" s="158"/>
      <c r="H61" s="159"/>
    </row>
    <row r="62" spans="1:8" x14ac:dyDescent="0.2">
      <c r="A62" s="161">
        <v>38</v>
      </c>
      <c r="B62" s="157" t="s">
        <v>163</v>
      </c>
      <c r="C62" s="160" t="s">
        <v>393</v>
      </c>
      <c r="F62" s="159"/>
      <c r="G62" s="158"/>
      <c r="H62" s="159"/>
    </row>
    <row r="63" spans="1:8" x14ac:dyDescent="0.2">
      <c r="A63" s="161">
        <v>39</v>
      </c>
      <c r="B63" s="157" t="s">
        <v>163</v>
      </c>
      <c r="C63" s="160" t="s">
        <v>393</v>
      </c>
      <c r="F63" s="159"/>
      <c r="G63" s="158"/>
      <c r="H63" s="159"/>
    </row>
    <row r="64" spans="1:8" x14ac:dyDescent="0.2">
      <c r="A64" s="161">
        <v>40</v>
      </c>
      <c r="B64" s="157" t="s">
        <v>162</v>
      </c>
      <c r="C64" s="160" t="s">
        <v>393</v>
      </c>
      <c r="F64" s="159"/>
      <c r="G64" s="158"/>
      <c r="H64" s="159"/>
    </row>
    <row r="65" spans="1:8" x14ac:dyDescent="0.2">
      <c r="A65" s="161">
        <v>41</v>
      </c>
      <c r="B65" s="157" t="s">
        <v>164</v>
      </c>
      <c r="C65" s="160" t="s">
        <v>393</v>
      </c>
      <c r="F65" s="159"/>
      <c r="G65" s="158"/>
      <c r="H65" s="159"/>
    </row>
    <row r="66" spans="1:8" x14ac:dyDescent="0.2">
      <c r="A66" s="161">
        <v>42</v>
      </c>
      <c r="B66" s="157" t="s">
        <v>165</v>
      </c>
      <c r="C66" s="160" t="s">
        <v>393</v>
      </c>
      <c r="F66" s="159"/>
      <c r="G66" s="158"/>
      <c r="H66" s="159"/>
    </row>
    <row r="67" spans="1:8" x14ac:dyDescent="0.2">
      <c r="A67" s="161">
        <v>43</v>
      </c>
      <c r="B67" s="157" t="s">
        <v>165</v>
      </c>
      <c r="C67" s="160" t="s">
        <v>393</v>
      </c>
      <c r="F67" s="159"/>
      <c r="G67" s="158"/>
      <c r="H67" s="159"/>
    </row>
    <row r="68" spans="1:8" x14ac:dyDescent="0.2">
      <c r="A68" s="161">
        <v>44</v>
      </c>
      <c r="B68" s="157" t="s">
        <v>164</v>
      </c>
      <c r="C68" s="160" t="s">
        <v>393</v>
      </c>
      <c r="F68" s="159"/>
      <c r="G68" s="158"/>
      <c r="H68" s="159"/>
    </row>
    <row r="69" spans="1:8" x14ac:dyDescent="0.2">
      <c r="A69" s="161">
        <v>45</v>
      </c>
      <c r="B69" s="157" t="s">
        <v>166</v>
      </c>
      <c r="C69" s="160" t="s">
        <v>393</v>
      </c>
      <c r="F69" s="159"/>
      <c r="G69" s="158"/>
      <c r="H69" s="159"/>
    </row>
    <row r="70" spans="1:8" x14ac:dyDescent="0.2">
      <c r="A70" s="161">
        <v>46</v>
      </c>
      <c r="B70" s="157" t="s">
        <v>167</v>
      </c>
      <c r="C70" s="160" t="s">
        <v>393</v>
      </c>
      <c r="F70" s="159"/>
      <c r="G70" s="158"/>
      <c r="H70" s="159"/>
    </row>
    <row r="71" spans="1:8" x14ac:dyDescent="0.2">
      <c r="A71" s="161">
        <v>47</v>
      </c>
      <c r="B71" s="157" t="s">
        <v>168</v>
      </c>
      <c r="C71" s="160" t="s">
        <v>393</v>
      </c>
      <c r="F71" s="159"/>
      <c r="G71" s="158"/>
      <c r="H71" s="159"/>
    </row>
    <row r="72" spans="1:8" x14ac:dyDescent="0.2">
      <c r="A72" s="161">
        <v>48</v>
      </c>
      <c r="B72" s="157" t="s">
        <v>169</v>
      </c>
      <c r="C72" s="160" t="s">
        <v>393</v>
      </c>
      <c r="F72" s="159"/>
      <c r="G72" s="158"/>
      <c r="H72" s="159"/>
    </row>
    <row r="73" spans="1:8" x14ac:dyDescent="0.2">
      <c r="A73" s="161">
        <v>49</v>
      </c>
      <c r="B73" s="157" t="s">
        <v>162</v>
      </c>
      <c r="C73" s="160" t="s">
        <v>393</v>
      </c>
      <c r="F73" s="159"/>
      <c r="G73" s="158"/>
      <c r="H73" s="159"/>
    </row>
    <row r="74" spans="1:8" x14ac:dyDescent="0.2">
      <c r="A74" s="161">
        <v>50</v>
      </c>
      <c r="B74" s="157" t="s">
        <v>170</v>
      </c>
      <c r="C74" s="160" t="s">
        <v>393</v>
      </c>
      <c r="F74" s="159"/>
      <c r="G74" s="158"/>
      <c r="H74" s="159"/>
    </row>
    <row r="75" spans="1:8" x14ac:dyDescent="0.2">
      <c r="A75" s="161">
        <v>51</v>
      </c>
      <c r="B75" s="157" t="s">
        <v>171</v>
      </c>
      <c r="C75" s="160" t="s">
        <v>392</v>
      </c>
      <c r="F75" s="159"/>
      <c r="G75" s="158"/>
      <c r="H75" s="159"/>
    </row>
    <row r="76" spans="1:8" x14ac:dyDescent="0.2">
      <c r="A76" s="161">
        <v>52</v>
      </c>
      <c r="B76" s="157" t="s">
        <v>172</v>
      </c>
      <c r="C76" s="160" t="s">
        <v>393</v>
      </c>
      <c r="F76" s="159"/>
      <c r="G76" s="158"/>
      <c r="H76" s="159"/>
    </row>
    <row r="77" spans="1:8" x14ac:dyDescent="0.2">
      <c r="A77" s="161">
        <v>53</v>
      </c>
      <c r="B77" s="157" t="s">
        <v>172</v>
      </c>
      <c r="C77" s="160" t="s">
        <v>393</v>
      </c>
      <c r="F77" s="159"/>
      <c r="G77" s="158"/>
      <c r="H77" s="159"/>
    </row>
    <row r="78" spans="1:8" x14ac:dyDescent="0.2">
      <c r="A78" s="161">
        <v>55</v>
      </c>
      <c r="B78" s="157" t="s">
        <v>172</v>
      </c>
      <c r="C78" s="160" t="s">
        <v>393</v>
      </c>
      <c r="F78" s="159"/>
      <c r="G78" s="158"/>
      <c r="H78" s="159"/>
    </row>
    <row r="79" spans="1:8" x14ac:dyDescent="0.2">
      <c r="A79" s="161">
        <v>56</v>
      </c>
      <c r="B79" s="157" t="s">
        <v>172</v>
      </c>
      <c r="C79" s="160" t="s">
        <v>393</v>
      </c>
      <c r="F79" s="159"/>
      <c r="G79" s="158"/>
      <c r="H79" s="159"/>
    </row>
    <row r="80" spans="1:8" x14ac:dyDescent="0.2">
      <c r="A80" s="161">
        <v>57</v>
      </c>
      <c r="B80" s="157" t="s">
        <v>172</v>
      </c>
      <c r="C80" s="160" t="s">
        <v>393</v>
      </c>
      <c r="F80" s="159"/>
      <c r="G80" s="158"/>
      <c r="H80" s="159"/>
    </row>
    <row r="81" spans="1:8" x14ac:dyDescent="0.2">
      <c r="A81" s="161">
        <v>58</v>
      </c>
      <c r="B81" s="157" t="s">
        <v>173</v>
      </c>
      <c r="C81" s="160" t="s">
        <v>392</v>
      </c>
      <c r="F81" s="159"/>
      <c r="G81" s="158"/>
      <c r="H81" s="159"/>
    </row>
    <row r="82" spans="1:8" x14ac:dyDescent="0.2">
      <c r="A82" s="161">
        <v>59</v>
      </c>
      <c r="B82" s="157" t="s">
        <v>172</v>
      </c>
      <c r="C82" s="160" t="s">
        <v>393</v>
      </c>
      <c r="F82" s="159"/>
      <c r="G82" s="158"/>
      <c r="H82" s="159"/>
    </row>
    <row r="83" spans="1:8" x14ac:dyDescent="0.2">
      <c r="A83" s="161">
        <v>60</v>
      </c>
      <c r="B83" s="157" t="s">
        <v>172</v>
      </c>
      <c r="C83" s="160" t="s">
        <v>393</v>
      </c>
      <c r="F83" s="159"/>
      <c r="G83" s="158"/>
      <c r="H83" s="159"/>
    </row>
    <row r="84" spans="1:8" x14ac:dyDescent="0.2">
      <c r="A84" s="161">
        <v>62</v>
      </c>
      <c r="B84" s="157" t="s">
        <v>174</v>
      </c>
      <c r="C84" s="160" t="s">
        <v>392</v>
      </c>
    </row>
    <row r="85" spans="1:8" x14ac:dyDescent="0.2">
      <c r="A85" s="161">
        <v>63</v>
      </c>
      <c r="B85" s="157" t="s">
        <v>165</v>
      </c>
      <c r="C85" s="160" t="s">
        <v>393</v>
      </c>
    </row>
    <row r="86" spans="1:8" x14ac:dyDescent="0.2">
      <c r="A86" s="161">
        <v>64</v>
      </c>
      <c r="B86" s="157" t="s">
        <v>172</v>
      </c>
      <c r="C86" s="160" t="s">
        <v>393</v>
      </c>
    </row>
    <row r="87" spans="1:8" x14ac:dyDescent="0.2">
      <c r="A87" s="161">
        <v>65</v>
      </c>
      <c r="B87" s="157" t="s">
        <v>175</v>
      </c>
      <c r="C87" s="160" t="s">
        <v>393</v>
      </c>
    </row>
    <row r="88" spans="1:8" x14ac:dyDescent="0.2">
      <c r="A88" s="161">
        <v>66</v>
      </c>
      <c r="B88" s="157" t="s">
        <v>175</v>
      </c>
      <c r="C88" s="160" t="s">
        <v>393</v>
      </c>
    </row>
    <row r="89" spans="1:8" x14ac:dyDescent="0.2">
      <c r="A89" s="161">
        <v>67</v>
      </c>
      <c r="B89" s="157" t="s">
        <v>176</v>
      </c>
      <c r="C89" s="160" t="s">
        <v>393</v>
      </c>
    </row>
    <row r="90" spans="1:8" x14ac:dyDescent="0.2">
      <c r="A90" s="161">
        <v>71</v>
      </c>
      <c r="B90" s="157" t="s">
        <v>176</v>
      </c>
      <c r="C90" s="160" t="s">
        <v>393</v>
      </c>
    </row>
    <row r="91" spans="1:8" x14ac:dyDescent="0.2">
      <c r="A91" s="161">
        <v>72</v>
      </c>
      <c r="B91" s="157" t="s">
        <v>176</v>
      </c>
      <c r="C91" s="160" t="s">
        <v>393</v>
      </c>
    </row>
    <row r="92" spans="1:8" x14ac:dyDescent="0.2">
      <c r="A92" s="161">
        <v>73</v>
      </c>
      <c r="B92" s="157" t="s">
        <v>176</v>
      </c>
      <c r="C92" s="160" t="s">
        <v>393</v>
      </c>
    </row>
    <row r="93" spans="1:8" x14ac:dyDescent="0.2">
      <c r="A93" s="161">
        <v>74</v>
      </c>
      <c r="B93" s="157" t="s">
        <v>177</v>
      </c>
      <c r="C93" s="160" t="s">
        <v>393</v>
      </c>
    </row>
    <row r="94" spans="1:8" x14ac:dyDescent="0.2">
      <c r="A94" s="161">
        <v>75</v>
      </c>
      <c r="B94" s="157" t="s">
        <v>178</v>
      </c>
      <c r="C94" s="160" t="s">
        <v>393</v>
      </c>
    </row>
    <row r="95" spans="1:8" x14ac:dyDescent="0.2">
      <c r="A95" s="161">
        <v>76</v>
      </c>
      <c r="B95" s="157" t="s">
        <v>178</v>
      </c>
      <c r="C95" s="160" t="s">
        <v>393</v>
      </c>
    </row>
    <row r="96" spans="1:8" x14ac:dyDescent="0.2">
      <c r="A96" s="161">
        <v>77</v>
      </c>
      <c r="B96" s="157" t="s">
        <v>178</v>
      </c>
      <c r="C96" s="160" t="s">
        <v>393</v>
      </c>
    </row>
    <row r="97" spans="1:3" x14ac:dyDescent="0.2">
      <c r="A97" s="161">
        <v>78</v>
      </c>
      <c r="B97" s="157" t="s">
        <v>179</v>
      </c>
      <c r="C97" s="160" t="s">
        <v>393</v>
      </c>
    </row>
    <row r="98" spans="1:3" x14ac:dyDescent="0.2">
      <c r="A98" s="161">
        <v>79</v>
      </c>
      <c r="B98" s="157" t="s">
        <v>180</v>
      </c>
      <c r="C98" s="160" t="s">
        <v>392</v>
      </c>
    </row>
    <row r="99" spans="1:3" x14ac:dyDescent="0.2">
      <c r="A99" s="161">
        <v>80</v>
      </c>
      <c r="B99" s="157" t="s">
        <v>181</v>
      </c>
      <c r="C99" s="160" t="s">
        <v>393</v>
      </c>
    </row>
    <row r="100" spans="1:3" x14ac:dyDescent="0.2">
      <c r="A100" s="161">
        <v>81</v>
      </c>
      <c r="B100" s="157" t="s">
        <v>182</v>
      </c>
      <c r="C100" s="160" t="s">
        <v>393</v>
      </c>
    </row>
    <row r="101" spans="1:3" x14ac:dyDescent="0.2">
      <c r="A101" s="161">
        <v>82</v>
      </c>
      <c r="B101" s="157" t="s">
        <v>183</v>
      </c>
      <c r="C101" s="160" t="s">
        <v>393</v>
      </c>
    </row>
    <row r="102" spans="1:3" x14ac:dyDescent="0.2">
      <c r="A102" s="161">
        <v>83</v>
      </c>
      <c r="B102" s="157" t="s">
        <v>183</v>
      </c>
      <c r="C102" s="160" t="s">
        <v>393</v>
      </c>
    </row>
    <row r="103" spans="1:3" x14ac:dyDescent="0.2">
      <c r="A103" s="161">
        <v>84</v>
      </c>
      <c r="B103" s="157" t="s">
        <v>183</v>
      </c>
      <c r="C103" s="160" t="s">
        <v>393</v>
      </c>
    </row>
    <row r="104" spans="1:3" x14ac:dyDescent="0.2">
      <c r="A104" s="161">
        <v>85</v>
      </c>
      <c r="B104" s="157" t="s">
        <v>183</v>
      </c>
      <c r="C104" s="160" t="s">
        <v>393</v>
      </c>
    </row>
    <row r="105" spans="1:3" x14ac:dyDescent="0.2">
      <c r="A105" s="161">
        <v>86</v>
      </c>
      <c r="B105" s="157" t="s">
        <v>183</v>
      </c>
      <c r="C105" s="160" t="s">
        <v>393</v>
      </c>
    </row>
    <row r="106" spans="1:3" x14ac:dyDescent="0.2">
      <c r="A106" s="161">
        <v>87</v>
      </c>
      <c r="B106" s="157" t="s">
        <v>183</v>
      </c>
      <c r="C106" s="160" t="s">
        <v>393</v>
      </c>
    </row>
    <row r="107" spans="1:3" x14ac:dyDescent="0.2">
      <c r="A107" s="161">
        <v>88</v>
      </c>
      <c r="B107" s="157" t="s">
        <v>183</v>
      </c>
      <c r="C107" s="160" t="s">
        <v>393</v>
      </c>
    </row>
    <row r="108" spans="1:3" x14ac:dyDescent="0.2">
      <c r="A108" s="161">
        <v>91</v>
      </c>
      <c r="B108" s="157" t="s">
        <v>184</v>
      </c>
      <c r="C108" s="160" t="s">
        <v>393</v>
      </c>
    </row>
    <row r="109" spans="1:3" x14ac:dyDescent="0.2">
      <c r="A109" s="161">
        <v>92</v>
      </c>
      <c r="B109" s="157" t="s">
        <v>184</v>
      </c>
      <c r="C109" s="160" t="s">
        <v>393</v>
      </c>
    </row>
    <row r="110" spans="1:3" x14ac:dyDescent="0.2">
      <c r="A110" s="161">
        <v>93</v>
      </c>
      <c r="B110" s="157" t="s">
        <v>185</v>
      </c>
      <c r="C110" s="160" t="s">
        <v>392</v>
      </c>
    </row>
    <row r="111" spans="1:3" x14ac:dyDescent="0.2">
      <c r="A111" s="161">
        <v>94</v>
      </c>
      <c r="B111" s="157" t="s">
        <v>184</v>
      </c>
      <c r="C111" s="160" t="s">
        <v>393</v>
      </c>
    </row>
    <row r="112" spans="1:3" x14ac:dyDescent="0.2">
      <c r="A112" s="161">
        <v>95</v>
      </c>
      <c r="B112" s="157" t="s">
        <v>184</v>
      </c>
      <c r="C112" s="160" t="s">
        <v>393</v>
      </c>
    </row>
    <row r="113" spans="1:3" x14ac:dyDescent="0.2">
      <c r="A113" s="161">
        <v>96</v>
      </c>
      <c r="B113" s="157" t="s">
        <v>184</v>
      </c>
      <c r="C113" s="160" t="s">
        <v>393</v>
      </c>
    </row>
    <row r="114" spans="1:3" x14ac:dyDescent="0.2">
      <c r="A114" s="161">
        <v>97</v>
      </c>
      <c r="B114" s="157" t="s">
        <v>186</v>
      </c>
      <c r="C114" s="160" t="s">
        <v>393</v>
      </c>
    </row>
    <row r="115" spans="1:3" x14ac:dyDescent="0.2">
      <c r="A115" s="161">
        <v>98</v>
      </c>
      <c r="B115" s="157" t="s">
        <v>187</v>
      </c>
      <c r="C115" s="160" t="s">
        <v>393</v>
      </c>
    </row>
    <row r="116" spans="1:3" x14ac:dyDescent="0.2">
      <c r="A116" s="161">
        <v>99</v>
      </c>
      <c r="B116" s="157" t="s">
        <v>188</v>
      </c>
      <c r="C116" s="160" t="s">
        <v>393</v>
      </c>
    </row>
    <row r="117" spans="1:3" x14ac:dyDescent="0.2">
      <c r="A117" s="161">
        <v>100</v>
      </c>
      <c r="B117" s="157" t="s">
        <v>188</v>
      </c>
      <c r="C117" s="160" t="s">
        <v>393</v>
      </c>
    </row>
    <row r="118" spans="1:3" x14ac:dyDescent="0.2">
      <c r="A118" s="161">
        <v>101</v>
      </c>
      <c r="B118" s="157" t="s">
        <v>189</v>
      </c>
      <c r="C118" s="160" t="s">
        <v>393</v>
      </c>
    </row>
    <row r="119" spans="1:3" x14ac:dyDescent="0.2">
      <c r="A119" s="161">
        <v>102</v>
      </c>
      <c r="B119" s="157" t="s">
        <v>189</v>
      </c>
      <c r="C119" s="160" t="s">
        <v>393</v>
      </c>
    </row>
    <row r="120" spans="1:3" x14ac:dyDescent="0.2">
      <c r="A120" s="161">
        <v>103</v>
      </c>
      <c r="B120" s="157" t="s">
        <v>189</v>
      </c>
      <c r="C120" s="160" t="s">
        <v>393</v>
      </c>
    </row>
    <row r="121" spans="1:3" x14ac:dyDescent="0.2">
      <c r="A121" s="161">
        <v>104</v>
      </c>
      <c r="B121" s="157" t="s">
        <v>190</v>
      </c>
      <c r="C121" s="160" t="s">
        <v>393</v>
      </c>
    </row>
    <row r="122" spans="1:3" x14ac:dyDescent="0.2">
      <c r="A122" s="161">
        <v>105</v>
      </c>
      <c r="B122" s="157" t="s">
        <v>190</v>
      </c>
      <c r="C122" s="160" t="s">
        <v>393</v>
      </c>
    </row>
    <row r="123" spans="1:3" x14ac:dyDescent="0.2">
      <c r="A123" s="161">
        <v>106</v>
      </c>
      <c r="B123" s="157" t="s">
        <v>190</v>
      </c>
      <c r="C123" s="160" t="s">
        <v>393</v>
      </c>
    </row>
    <row r="124" spans="1:3" x14ac:dyDescent="0.2">
      <c r="A124" s="161">
        <v>107</v>
      </c>
      <c r="B124" s="157" t="s">
        <v>190</v>
      </c>
      <c r="C124" s="160" t="s">
        <v>393</v>
      </c>
    </row>
    <row r="125" spans="1:3" x14ac:dyDescent="0.2">
      <c r="A125" s="161">
        <v>108</v>
      </c>
      <c r="B125" s="157" t="s">
        <v>190</v>
      </c>
      <c r="C125" s="160" t="s">
        <v>393</v>
      </c>
    </row>
    <row r="126" spans="1:3" x14ac:dyDescent="0.2">
      <c r="A126" s="161">
        <v>109</v>
      </c>
      <c r="B126" s="157" t="s">
        <v>190</v>
      </c>
      <c r="C126" s="160" t="s">
        <v>393</v>
      </c>
    </row>
    <row r="127" spans="1:3" x14ac:dyDescent="0.2">
      <c r="A127" s="161">
        <v>110</v>
      </c>
      <c r="B127" s="157" t="s">
        <v>190</v>
      </c>
      <c r="C127" s="160" t="s">
        <v>393</v>
      </c>
    </row>
    <row r="128" spans="1:3" x14ac:dyDescent="0.2">
      <c r="A128" s="161">
        <v>111</v>
      </c>
      <c r="B128" s="157" t="s">
        <v>191</v>
      </c>
      <c r="C128" s="160" t="s">
        <v>393</v>
      </c>
    </row>
    <row r="129" spans="1:3" x14ac:dyDescent="0.2">
      <c r="A129" s="161">
        <v>112</v>
      </c>
      <c r="B129" s="157" t="s">
        <v>192</v>
      </c>
      <c r="C129" s="160" t="s">
        <v>393</v>
      </c>
    </row>
    <row r="130" spans="1:3" x14ac:dyDescent="0.2">
      <c r="A130" s="161">
        <v>113</v>
      </c>
      <c r="B130" s="157" t="s">
        <v>192</v>
      </c>
      <c r="C130" s="160" t="s">
        <v>393</v>
      </c>
    </row>
    <row r="131" spans="1:3" x14ac:dyDescent="0.2">
      <c r="A131" s="161">
        <v>115</v>
      </c>
      <c r="B131" s="157" t="s">
        <v>192</v>
      </c>
      <c r="C131" s="160" t="s">
        <v>393</v>
      </c>
    </row>
    <row r="132" spans="1:3" x14ac:dyDescent="0.2">
      <c r="A132" s="161">
        <v>116</v>
      </c>
      <c r="B132" s="157" t="s">
        <v>192</v>
      </c>
      <c r="C132" s="160" t="s">
        <v>393</v>
      </c>
    </row>
    <row r="133" spans="1:3" x14ac:dyDescent="0.2">
      <c r="A133" s="161">
        <v>117</v>
      </c>
      <c r="B133" s="157" t="s">
        <v>192</v>
      </c>
      <c r="C133" s="160" t="s">
        <v>393</v>
      </c>
    </row>
    <row r="134" spans="1:3" x14ac:dyDescent="0.2">
      <c r="A134" s="161">
        <v>118</v>
      </c>
      <c r="B134" s="157" t="s">
        <v>193</v>
      </c>
      <c r="C134" s="160" t="s">
        <v>393</v>
      </c>
    </row>
    <row r="135" spans="1:3" x14ac:dyDescent="0.2">
      <c r="A135" s="161">
        <v>119</v>
      </c>
      <c r="B135" s="157" t="s">
        <v>193</v>
      </c>
      <c r="C135" s="160" t="s">
        <v>393</v>
      </c>
    </row>
    <row r="136" spans="1:3" x14ac:dyDescent="0.2">
      <c r="A136" s="161">
        <v>120</v>
      </c>
      <c r="B136" s="157" t="s">
        <v>165</v>
      </c>
      <c r="C136" s="160" t="s">
        <v>393</v>
      </c>
    </row>
    <row r="137" spans="1:3" x14ac:dyDescent="0.2">
      <c r="A137" s="161">
        <v>121</v>
      </c>
      <c r="B137" s="157" t="s">
        <v>194</v>
      </c>
      <c r="C137" s="160" t="s">
        <v>392</v>
      </c>
    </row>
    <row r="138" spans="1:3" x14ac:dyDescent="0.2">
      <c r="A138" s="161">
        <v>122</v>
      </c>
      <c r="B138" s="157" t="s">
        <v>195</v>
      </c>
      <c r="C138" s="160" t="s">
        <v>392</v>
      </c>
    </row>
    <row r="139" spans="1:3" x14ac:dyDescent="0.2">
      <c r="A139" s="161">
        <v>123</v>
      </c>
      <c r="B139" s="157" t="s">
        <v>196</v>
      </c>
      <c r="C139" s="160" t="s">
        <v>392</v>
      </c>
    </row>
    <row r="140" spans="1:3" x14ac:dyDescent="0.2">
      <c r="A140" s="161">
        <v>124</v>
      </c>
      <c r="B140" s="157" t="s">
        <v>196</v>
      </c>
      <c r="C140" s="160" t="s">
        <v>392</v>
      </c>
    </row>
    <row r="141" spans="1:3" x14ac:dyDescent="0.2">
      <c r="A141" s="161">
        <v>125</v>
      </c>
      <c r="B141" s="157" t="s">
        <v>196</v>
      </c>
      <c r="C141" s="160" t="s">
        <v>392</v>
      </c>
    </row>
    <row r="142" spans="1:3" x14ac:dyDescent="0.2">
      <c r="A142" s="161">
        <v>126</v>
      </c>
      <c r="B142" s="157" t="s">
        <v>197</v>
      </c>
      <c r="C142" s="160" t="s">
        <v>392</v>
      </c>
    </row>
    <row r="143" spans="1:3" x14ac:dyDescent="0.2">
      <c r="A143" s="161">
        <v>127</v>
      </c>
      <c r="B143" s="157" t="s">
        <v>198</v>
      </c>
      <c r="C143" s="160" t="s">
        <v>392</v>
      </c>
    </row>
    <row r="144" spans="1:3" x14ac:dyDescent="0.2">
      <c r="A144" s="161">
        <v>128</v>
      </c>
      <c r="B144" s="157" t="s">
        <v>199</v>
      </c>
      <c r="C144" s="160" t="s">
        <v>392</v>
      </c>
    </row>
    <row r="145" spans="1:3" x14ac:dyDescent="0.2">
      <c r="A145" s="161">
        <v>129</v>
      </c>
      <c r="B145" s="157" t="s">
        <v>198</v>
      </c>
      <c r="C145" s="160" t="s">
        <v>392</v>
      </c>
    </row>
    <row r="146" spans="1:3" x14ac:dyDescent="0.2">
      <c r="A146" s="161">
        <v>130</v>
      </c>
      <c r="B146" s="157" t="s">
        <v>200</v>
      </c>
      <c r="C146" s="160" t="s">
        <v>392</v>
      </c>
    </row>
    <row r="147" spans="1:3" x14ac:dyDescent="0.2">
      <c r="A147" s="161">
        <v>131</v>
      </c>
      <c r="B147" s="157" t="s">
        <v>200</v>
      </c>
      <c r="C147" s="160" t="s">
        <v>392</v>
      </c>
    </row>
    <row r="148" spans="1:3" x14ac:dyDescent="0.2">
      <c r="A148" s="161">
        <v>132</v>
      </c>
      <c r="B148" s="157" t="s">
        <v>201</v>
      </c>
      <c r="C148" s="160" t="s">
        <v>392</v>
      </c>
    </row>
    <row r="149" spans="1:3" x14ac:dyDescent="0.2">
      <c r="A149" s="161">
        <v>133</v>
      </c>
      <c r="B149" s="157" t="s">
        <v>201</v>
      </c>
      <c r="C149" s="160" t="s">
        <v>392</v>
      </c>
    </row>
    <row r="150" spans="1:3" x14ac:dyDescent="0.2">
      <c r="A150" s="161">
        <v>134</v>
      </c>
      <c r="B150" s="157" t="s">
        <v>201</v>
      </c>
      <c r="C150" s="160" t="s">
        <v>392</v>
      </c>
    </row>
    <row r="151" spans="1:3" x14ac:dyDescent="0.2">
      <c r="A151" s="161">
        <v>135</v>
      </c>
      <c r="B151" s="157" t="s">
        <v>201</v>
      </c>
      <c r="C151" s="160" t="s">
        <v>392</v>
      </c>
    </row>
    <row r="152" spans="1:3" x14ac:dyDescent="0.2">
      <c r="A152" s="161">
        <v>136</v>
      </c>
      <c r="B152" s="157" t="s">
        <v>201</v>
      </c>
      <c r="C152" s="160" t="s">
        <v>392</v>
      </c>
    </row>
    <row r="153" spans="1:3" x14ac:dyDescent="0.2">
      <c r="A153" s="161">
        <v>137</v>
      </c>
      <c r="B153" s="157" t="s">
        <v>201</v>
      </c>
      <c r="C153" s="160" t="s">
        <v>392</v>
      </c>
    </row>
    <row r="154" spans="1:3" x14ac:dyDescent="0.2">
      <c r="A154" s="161">
        <v>138</v>
      </c>
      <c r="B154" s="157" t="s">
        <v>201</v>
      </c>
      <c r="C154" s="160" t="s">
        <v>392</v>
      </c>
    </row>
    <row r="155" spans="1:3" x14ac:dyDescent="0.2">
      <c r="A155" s="161">
        <v>140</v>
      </c>
      <c r="B155" s="157" t="s">
        <v>185</v>
      </c>
      <c r="C155" s="160" t="s">
        <v>392</v>
      </c>
    </row>
    <row r="156" spans="1:3" x14ac:dyDescent="0.2">
      <c r="A156" s="161">
        <v>141</v>
      </c>
      <c r="B156" s="157" t="s">
        <v>202</v>
      </c>
      <c r="C156" s="160" t="s">
        <v>392</v>
      </c>
    </row>
    <row r="157" spans="1:3" x14ac:dyDescent="0.2">
      <c r="A157" s="161">
        <v>142</v>
      </c>
      <c r="B157" s="157" t="s">
        <v>202</v>
      </c>
      <c r="C157" s="160" t="s">
        <v>392</v>
      </c>
    </row>
    <row r="158" spans="1:3" x14ac:dyDescent="0.2">
      <c r="A158" s="161">
        <v>143</v>
      </c>
      <c r="B158" s="157" t="s">
        <v>188</v>
      </c>
      <c r="C158" s="160" t="s">
        <v>393</v>
      </c>
    </row>
    <row r="159" spans="1:3" x14ac:dyDescent="0.2">
      <c r="A159" s="161">
        <v>144</v>
      </c>
      <c r="B159" s="157" t="s">
        <v>203</v>
      </c>
      <c r="C159" s="160" t="s">
        <v>392</v>
      </c>
    </row>
    <row r="160" spans="1:3" x14ac:dyDescent="0.2">
      <c r="A160" s="161">
        <v>145</v>
      </c>
      <c r="B160" s="157" t="s">
        <v>203</v>
      </c>
      <c r="C160" s="160" t="s">
        <v>392</v>
      </c>
    </row>
    <row r="161" spans="1:3" x14ac:dyDescent="0.2">
      <c r="A161" s="161">
        <v>146</v>
      </c>
      <c r="B161" s="157" t="s">
        <v>203</v>
      </c>
      <c r="C161" s="160" t="s">
        <v>392</v>
      </c>
    </row>
    <row r="162" spans="1:3" x14ac:dyDescent="0.2">
      <c r="A162" s="161">
        <v>147</v>
      </c>
      <c r="B162" s="157" t="s">
        <v>203</v>
      </c>
      <c r="C162" s="160" t="s">
        <v>392</v>
      </c>
    </row>
    <row r="163" spans="1:3" x14ac:dyDescent="0.2">
      <c r="A163" s="161">
        <v>148</v>
      </c>
      <c r="B163" s="157" t="s">
        <v>204</v>
      </c>
      <c r="C163" s="160" t="s">
        <v>392</v>
      </c>
    </row>
    <row r="164" spans="1:3" x14ac:dyDescent="0.2">
      <c r="A164" s="161">
        <v>149</v>
      </c>
      <c r="B164" s="157" t="s">
        <v>205</v>
      </c>
      <c r="C164" s="160" t="s">
        <v>392</v>
      </c>
    </row>
    <row r="165" spans="1:3" x14ac:dyDescent="0.2">
      <c r="A165" s="161">
        <v>150</v>
      </c>
      <c r="B165" s="157" t="s">
        <v>197</v>
      </c>
      <c r="C165" s="160" t="s">
        <v>392</v>
      </c>
    </row>
    <row r="166" spans="1:3" x14ac:dyDescent="0.2">
      <c r="A166" s="161">
        <v>151</v>
      </c>
      <c r="B166" s="157" t="s">
        <v>197</v>
      </c>
      <c r="C166" s="160" t="s">
        <v>392</v>
      </c>
    </row>
    <row r="167" spans="1:3" x14ac:dyDescent="0.2">
      <c r="A167" s="161">
        <v>152</v>
      </c>
      <c r="B167" s="157" t="s">
        <v>197</v>
      </c>
      <c r="C167" s="160" t="s">
        <v>392</v>
      </c>
    </row>
    <row r="168" spans="1:3" x14ac:dyDescent="0.2">
      <c r="A168" s="161">
        <v>153</v>
      </c>
      <c r="B168" s="157" t="s">
        <v>197</v>
      </c>
      <c r="C168" s="160" t="s">
        <v>392</v>
      </c>
    </row>
    <row r="169" spans="1:3" x14ac:dyDescent="0.2">
      <c r="A169" s="161">
        <v>154</v>
      </c>
      <c r="B169" s="157" t="s">
        <v>197</v>
      </c>
      <c r="C169" s="160" t="s">
        <v>392</v>
      </c>
    </row>
    <row r="170" spans="1:3" x14ac:dyDescent="0.2">
      <c r="A170" s="161">
        <v>155</v>
      </c>
      <c r="B170" s="157" t="s">
        <v>185</v>
      </c>
      <c r="C170" s="160" t="s">
        <v>393</v>
      </c>
    </row>
    <row r="171" spans="1:3" x14ac:dyDescent="0.2">
      <c r="A171" s="161">
        <v>156</v>
      </c>
      <c r="B171" s="157" t="s">
        <v>197</v>
      </c>
      <c r="C171" s="160" t="s">
        <v>392</v>
      </c>
    </row>
    <row r="172" spans="1:3" x14ac:dyDescent="0.2">
      <c r="A172" s="161">
        <v>157</v>
      </c>
      <c r="B172" s="157" t="s">
        <v>197</v>
      </c>
      <c r="C172" s="160" t="s">
        <v>392</v>
      </c>
    </row>
    <row r="173" spans="1:3" x14ac:dyDescent="0.2">
      <c r="A173" s="161">
        <v>158</v>
      </c>
      <c r="B173" s="157" t="s">
        <v>197</v>
      </c>
      <c r="C173" s="160" t="s">
        <v>392</v>
      </c>
    </row>
    <row r="174" spans="1:3" x14ac:dyDescent="0.2">
      <c r="A174" s="161">
        <v>159</v>
      </c>
      <c r="B174" s="157" t="s">
        <v>172</v>
      </c>
      <c r="C174" s="160" t="s">
        <v>393</v>
      </c>
    </row>
    <row r="175" spans="1:3" x14ac:dyDescent="0.2">
      <c r="A175" s="161">
        <v>160</v>
      </c>
      <c r="B175" s="157" t="s">
        <v>197</v>
      </c>
      <c r="C175" s="160" t="s">
        <v>392</v>
      </c>
    </row>
    <row r="176" spans="1:3" x14ac:dyDescent="0.2">
      <c r="A176" s="161">
        <v>161</v>
      </c>
      <c r="B176" s="157" t="s">
        <v>197</v>
      </c>
      <c r="C176" s="160" t="s">
        <v>392</v>
      </c>
    </row>
    <row r="177" spans="1:3" x14ac:dyDescent="0.2">
      <c r="A177" s="161">
        <v>162</v>
      </c>
      <c r="B177" s="157" t="s">
        <v>197</v>
      </c>
      <c r="C177" s="160" t="s">
        <v>392</v>
      </c>
    </row>
    <row r="178" spans="1:3" x14ac:dyDescent="0.2">
      <c r="A178" s="161">
        <v>163</v>
      </c>
      <c r="B178" s="157" t="s">
        <v>197</v>
      </c>
      <c r="C178" s="160" t="s">
        <v>392</v>
      </c>
    </row>
    <row r="179" spans="1:3" x14ac:dyDescent="0.2">
      <c r="A179" s="161">
        <v>164</v>
      </c>
      <c r="B179" s="157" t="s">
        <v>197</v>
      </c>
      <c r="C179" s="160" t="s">
        <v>392</v>
      </c>
    </row>
    <row r="180" spans="1:3" x14ac:dyDescent="0.2">
      <c r="A180" s="161">
        <v>165</v>
      </c>
      <c r="B180" s="157" t="s">
        <v>197</v>
      </c>
      <c r="C180" s="160" t="s">
        <v>392</v>
      </c>
    </row>
    <row r="181" spans="1:3" x14ac:dyDescent="0.2">
      <c r="A181" s="161">
        <v>166</v>
      </c>
      <c r="B181" s="157" t="s">
        <v>197</v>
      </c>
      <c r="C181" s="160" t="s">
        <v>392</v>
      </c>
    </row>
    <row r="182" spans="1:3" x14ac:dyDescent="0.2">
      <c r="A182" s="161">
        <v>167</v>
      </c>
      <c r="B182" s="157" t="s">
        <v>197</v>
      </c>
      <c r="C182" s="160" t="s">
        <v>392</v>
      </c>
    </row>
    <row r="183" spans="1:3" x14ac:dyDescent="0.2">
      <c r="A183" s="161">
        <v>168</v>
      </c>
      <c r="B183" s="157" t="s">
        <v>197</v>
      </c>
      <c r="C183" s="160" t="s">
        <v>392</v>
      </c>
    </row>
    <row r="184" spans="1:3" x14ac:dyDescent="0.2">
      <c r="A184" s="161">
        <v>169</v>
      </c>
      <c r="B184" s="157" t="s">
        <v>197</v>
      </c>
      <c r="C184" s="160" t="s">
        <v>392</v>
      </c>
    </row>
    <row r="185" spans="1:3" x14ac:dyDescent="0.2">
      <c r="A185" s="161">
        <v>170</v>
      </c>
      <c r="B185" s="157" t="s">
        <v>197</v>
      </c>
      <c r="C185" s="160" t="s">
        <v>392</v>
      </c>
    </row>
    <row r="186" spans="1:3" x14ac:dyDescent="0.2">
      <c r="A186" s="161">
        <v>171</v>
      </c>
      <c r="B186" s="157" t="s">
        <v>197</v>
      </c>
      <c r="C186" s="160" t="s">
        <v>392</v>
      </c>
    </row>
    <row r="187" spans="1:3" x14ac:dyDescent="0.2">
      <c r="A187" s="161">
        <v>172</v>
      </c>
      <c r="B187" s="157" t="s">
        <v>197</v>
      </c>
      <c r="C187" s="160" t="s">
        <v>392</v>
      </c>
    </row>
    <row r="188" spans="1:3" x14ac:dyDescent="0.2">
      <c r="A188" s="161">
        <v>173</v>
      </c>
      <c r="B188" s="157" t="s">
        <v>197</v>
      </c>
      <c r="C188" s="160" t="s">
        <v>392</v>
      </c>
    </row>
    <row r="189" spans="1:3" x14ac:dyDescent="0.2">
      <c r="A189" s="161">
        <v>174</v>
      </c>
      <c r="B189" s="157" t="s">
        <v>197</v>
      </c>
      <c r="C189" s="160" t="s">
        <v>392</v>
      </c>
    </row>
    <row r="190" spans="1:3" x14ac:dyDescent="0.2">
      <c r="A190" s="161">
        <v>175</v>
      </c>
      <c r="B190" s="157" t="s">
        <v>197</v>
      </c>
      <c r="C190" s="160" t="s">
        <v>392</v>
      </c>
    </row>
    <row r="191" spans="1:3" x14ac:dyDescent="0.2">
      <c r="A191" s="161">
        <v>176</v>
      </c>
      <c r="B191" s="157" t="s">
        <v>197</v>
      </c>
      <c r="C191" s="160" t="s">
        <v>392</v>
      </c>
    </row>
    <row r="192" spans="1:3" x14ac:dyDescent="0.2">
      <c r="A192" s="161">
        <v>177</v>
      </c>
      <c r="B192" s="157" t="s">
        <v>197</v>
      </c>
      <c r="C192" s="160" t="s">
        <v>392</v>
      </c>
    </row>
    <row r="193" spans="1:3" x14ac:dyDescent="0.2">
      <c r="A193" s="161">
        <v>178</v>
      </c>
      <c r="B193" s="157" t="s">
        <v>206</v>
      </c>
      <c r="C193" s="160" t="s">
        <v>392</v>
      </c>
    </row>
    <row r="194" spans="1:3" x14ac:dyDescent="0.2">
      <c r="A194" s="161">
        <v>179</v>
      </c>
      <c r="B194" s="157" t="s">
        <v>197</v>
      </c>
      <c r="C194" s="160" t="s">
        <v>392</v>
      </c>
    </row>
    <row r="195" spans="1:3" x14ac:dyDescent="0.2">
      <c r="A195" s="161">
        <v>180</v>
      </c>
      <c r="B195" s="157" t="s">
        <v>197</v>
      </c>
      <c r="C195" s="160" t="s">
        <v>392</v>
      </c>
    </row>
    <row r="196" spans="1:3" x14ac:dyDescent="0.2">
      <c r="A196" s="161">
        <v>181</v>
      </c>
      <c r="B196" s="157" t="s">
        <v>197</v>
      </c>
      <c r="C196" s="160" t="s">
        <v>392</v>
      </c>
    </row>
    <row r="197" spans="1:3" x14ac:dyDescent="0.2">
      <c r="A197" s="161">
        <v>182</v>
      </c>
      <c r="B197" s="157" t="s">
        <v>197</v>
      </c>
      <c r="C197" s="160" t="s">
        <v>392</v>
      </c>
    </row>
    <row r="198" spans="1:3" x14ac:dyDescent="0.2">
      <c r="A198" s="161">
        <v>183</v>
      </c>
      <c r="B198" s="157" t="s">
        <v>197</v>
      </c>
      <c r="C198" s="160" t="s">
        <v>392</v>
      </c>
    </row>
    <row r="199" spans="1:3" x14ac:dyDescent="0.2">
      <c r="A199" s="161">
        <v>184</v>
      </c>
      <c r="B199" s="157" t="s">
        <v>197</v>
      </c>
      <c r="C199" s="160" t="s">
        <v>392</v>
      </c>
    </row>
    <row r="200" spans="1:3" x14ac:dyDescent="0.2">
      <c r="A200" s="161">
        <v>185</v>
      </c>
      <c r="B200" s="157" t="s">
        <v>197</v>
      </c>
      <c r="C200" s="160" t="s">
        <v>392</v>
      </c>
    </row>
    <row r="201" spans="1:3" x14ac:dyDescent="0.2">
      <c r="A201" s="161">
        <v>186</v>
      </c>
      <c r="B201" s="157" t="s">
        <v>197</v>
      </c>
      <c r="C201" s="160" t="s">
        <v>392</v>
      </c>
    </row>
    <row r="202" spans="1:3" x14ac:dyDescent="0.2">
      <c r="A202" s="161">
        <v>187</v>
      </c>
      <c r="B202" s="157" t="s">
        <v>197</v>
      </c>
      <c r="C202" s="160" t="s">
        <v>392</v>
      </c>
    </row>
    <row r="203" spans="1:3" x14ac:dyDescent="0.2">
      <c r="A203" s="161">
        <v>188</v>
      </c>
      <c r="B203" s="157" t="s">
        <v>197</v>
      </c>
      <c r="C203" s="160" t="s">
        <v>392</v>
      </c>
    </row>
    <row r="204" spans="1:3" x14ac:dyDescent="0.2">
      <c r="A204" s="161">
        <v>189</v>
      </c>
      <c r="B204" s="157" t="s">
        <v>197</v>
      </c>
      <c r="C204" s="160" t="s">
        <v>393</v>
      </c>
    </row>
    <row r="205" spans="1:3" x14ac:dyDescent="0.2">
      <c r="A205" s="161">
        <v>190</v>
      </c>
      <c r="B205" s="157" t="s">
        <v>197</v>
      </c>
      <c r="C205" s="160" t="s">
        <v>393</v>
      </c>
    </row>
    <row r="206" spans="1:3" x14ac:dyDescent="0.2">
      <c r="A206" s="161">
        <v>191</v>
      </c>
      <c r="B206" s="157" t="s">
        <v>197</v>
      </c>
      <c r="C206" s="160" t="s">
        <v>393</v>
      </c>
    </row>
    <row r="207" spans="1:3" x14ac:dyDescent="0.2">
      <c r="A207" s="161">
        <v>192</v>
      </c>
      <c r="B207" s="157" t="s">
        <v>197</v>
      </c>
      <c r="C207" s="160" t="s">
        <v>393</v>
      </c>
    </row>
    <row r="208" spans="1:3" x14ac:dyDescent="0.2">
      <c r="A208" s="161">
        <v>193</v>
      </c>
      <c r="B208" s="157" t="s">
        <v>197</v>
      </c>
      <c r="C208" s="160" t="s">
        <v>393</v>
      </c>
    </row>
    <row r="209" spans="1:3" x14ac:dyDescent="0.2">
      <c r="A209" s="161">
        <v>194</v>
      </c>
      <c r="B209" s="157" t="s">
        <v>197</v>
      </c>
      <c r="C209" s="160" t="s">
        <v>393</v>
      </c>
    </row>
    <row r="210" spans="1:3" x14ac:dyDescent="0.2">
      <c r="A210" s="161">
        <v>195</v>
      </c>
      <c r="B210" s="157" t="s">
        <v>197</v>
      </c>
      <c r="C210" s="160" t="s">
        <v>393</v>
      </c>
    </row>
    <row r="211" spans="1:3" x14ac:dyDescent="0.2">
      <c r="A211" s="161">
        <v>196</v>
      </c>
      <c r="B211" s="157" t="s">
        <v>197</v>
      </c>
      <c r="C211" s="160" t="s">
        <v>393</v>
      </c>
    </row>
    <row r="212" spans="1:3" x14ac:dyDescent="0.2">
      <c r="A212" s="161">
        <v>197</v>
      </c>
      <c r="B212" s="157" t="s">
        <v>197</v>
      </c>
      <c r="C212" s="160" t="s">
        <v>393</v>
      </c>
    </row>
    <row r="213" spans="1:3" x14ac:dyDescent="0.2">
      <c r="A213" s="161">
        <v>198</v>
      </c>
      <c r="B213" s="157" t="s">
        <v>197</v>
      </c>
      <c r="C213" s="160" t="s">
        <v>393</v>
      </c>
    </row>
    <row r="214" spans="1:3" x14ac:dyDescent="0.2">
      <c r="A214" s="161">
        <v>199</v>
      </c>
      <c r="B214" s="157" t="s">
        <v>197</v>
      </c>
      <c r="C214" s="160" t="s">
        <v>393</v>
      </c>
    </row>
    <row r="215" spans="1:3" x14ac:dyDescent="0.2">
      <c r="A215" s="161">
        <v>201</v>
      </c>
      <c r="B215" s="157" t="s">
        <v>197</v>
      </c>
      <c r="C215" s="160" t="s">
        <v>393</v>
      </c>
    </row>
    <row r="216" spans="1:3" x14ac:dyDescent="0.2">
      <c r="A216" s="161">
        <v>202</v>
      </c>
      <c r="B216" s="157" t="s">
        <v>197</v>
      </c>
      <c r="C216" s="160" t="s">
        <v>393</v>
      </c>
    </row>
    <row r="217" spans="1:3" x14ac:dyDescent="0.2">
      <c r="A217" s="161">
        <v>203</v>
      </c>
      <c r="B217" s="157" t="s">
        <v>197</v>
      </c>
      <c r="C217" s="160" t="s">
        <v>393</v>
      </c>
    </row>
    <row r="218" spans="1:3" x14ac:dyDescent="0.2">
      <c r="A218" s="161">
        <v>204</v>
      </c>
      <c r="B218" s="157" t="s">
        <v>197</v>
      </c>
      <c r="C218" s="160" t="s">
        <v>393</v>
      </c>
    </row>
    <row r="219" spans="1:3" x14ac:dyDescent="0.2">
      <c r="A219" s="161">
        <v>205</v>
      </c>
      <c r="B219" s="157" t="s">
        <v>197</v>
      </c>
      <c r="C219" s="160" t="s">
        <v>393</v>
      </c>
    </row>
    <row r="220" spans="1:3" x14ac:dyDescent="0.2">
      <c r="A220" s="161">
        <v>206</v>
      </c>
      <c r="B220" s="157" t="s">
        <v>197</v>
      </c>
      <c r="C220" s="160" t="s">
        <v>393</v>
      </c>
    </row>
    <row r="221" spans="1:3" x14ac:dyDescent="0.2">
      <c r="A221" s="161">
        <v>207</v>
      </c>
      <c r="B221" s="157" t="s">
        <v>197</v>
      </c>
      <c r="C221" s="160" t="s">
        <v>393</v>
      </c>
    </row>
    <row r="222" spans="1:3" x14ac:dyDescent="0.2">
      <c r="A222" s="161">
        <v>208</v>
      </c>
      <c r="B222" s="157" t="s">
        <v>197</v>
      </c>
      <c r="C222" s="160" t="s">
        <v>393</v>
      </c>
    </row>
    <row r="223" spans="1:3" x14ac:dyDescent="0.2">
      <c r="A223" s="161">
        <v>209</v>
      </c>
      <c r="B223" s="157" t="s">
        <v>197</v>
      </c>
      <c r="C223" s="160" t="s">
        <v>392</v>
      </c>
    </row>
    <row r="224" spans="1:3" x14ac:dyDescent="0.2">
      <c r="A224" s="161">
        <v>210</v>
      </c>
      <c r="B224" s="157" t="s">
        <v>197</v>
      </c>
      <c r="C224" s="160" t="s">
        <v>392</v>
      </c>
    </row>
    <row r="225" spans="1:3" x14ac:dyDescent="0.2">
      <c r="A225" s="161">
        <v>211</v>
      </c>
      <c r="B225" s="157" t="s">
        <v>197</v>
      </c>
      <c r="C225" s="160" t="s">
        <v>392</v>
      </c>
    </row>
    <row r="226" spans="1:3" x14ac:dyDescent="0.2">
      <c r="A226" s="161">
        <v>212</v>
      </c>
      <c r="B226" s="157" t="s">
        <v>197</v>
      </c>
      <c r="C226" s="160" t="s">
        <v>392</v>
      </c>
    </row>
    <row r="227" spans="1:3" x14ac:dyDescent="0.2">
      <c r="A227" s="161">
        <v>213</v>
      </c>
      <c r="B227" s="157" t="s">
        <v>197</v>
      </c>
      <c r="C227" s="160" t="s">
        <v>392</v>
      </c>
    </row>
    <row r="228" spans="1:3" x14ac:dyDescent="0.2">
      <c r="A228" s="161">
        <v>214</v>
      </c>
      <c r="B228" s="157" t="s">
        <v>197</v>
      </c>
      <c r="C228" s="160" t="s">
        <v>392</v>
      </c>
    </row>
    <row r="229" spans="1:3" x14ac:dyDescent="0.2">
      <c r="A229" s="161">
        <v>215</v>
      </c>
      <c r="B229" s="157" t="s">
        <v>197</v>
      </c>
      <c r="C229" s="160" t="s">
        <v>392</v>
      </c>
    </row>
    <row r="230" spans="1:3" x14ac:dyDescent="0.2">
      <c r="A230" s="161">
        <v>216</v>
      </c>
      <c r="B230" s="157" t="s">
        <v>197</v>
      </c>
      <c r="C230" s="160" t="s">
        <v>392</v>
      </c>
    </row>
    <row r="231" spans="1:3" x14ac:dyDescent="0.2">
      <c r="A231" s="161">
        <v>217</v>
      </c>
      <c r="B231" s="157" t="s">
        <v>197</v>
      </c>
      <c r="C231" s="160" t="s">
        <v>392</v>
      </c>
    </row>
    <row r="232" spans="1:3" x14ac:dyDescent="0.2">
      <c r="A232" s="161">
        <v>218</v>
      </c>
      <c r="B232" s="157" t="s">
        <v>197</v>
      </c>
      <c r="C232" s="160" t="s">
        <v>392</v>
      </c>
    </row>
    <row r="233" spans="1:3" x14ac:dyDescent="0.2">
      <c r="A233" s="161">
        <v>219</v>
      </c>
      <c r="B233" s="157" t="s">
        <v>197</v>
      </c>
      <c r="C233" s="160" t="s">
        <v>392</v>
      </c>
    </row>
    <row r="234" spans="1:3" x14ac:dyDescent="0.2">
      <c r="A234" s="161">
        <v>220</v>
      </c>
      <c r="B234" s="157" t="s">
        <v>197</v>
      </c>
      <c r="C234" s="160" t="s">
        <v>392</v>
      </c>
    </row>
    <row r="235" spans="1:3" x14ac:dyDescent="0.2">
      <c r="A235" s="161">
        <v>221</v>
      </c>
      <c r="B235" s="157" t="s">
        <v>197</v>
      </c>
      <c r="C235" s="160" t="s">
        <v>392</v>
      </c>
    </row>
    <row r="236" spans="1:3" x14ac:dyDescent="0.2">
      <c r="A236" s="161">
        <v>222</v>
      </c>
      <c r="B236" s="157" t="s">
        <v>197</v>
      </c>
      <c r="C236" s="160" t="s">
        <v>392</v>
      </c>
    </row>
    <row r="237" spans="1:3" x14ac:dyDescent="0.2">
      <c r="A237" s="161">
        <v>223</v>
      </c>
      <c r="B237" s="157" t="s">
        <v>197</v>
      </c>
      <c r="C237" s="160" t="s">
        <v>392</v>
      </c>
    </row>
    <row r="238" spans="1:3" x14ac:dyDescent="0.2">
      <c r="A238" s="161">
        <v>224</v>
      </c>
      <c r="B238" s="157" t="s">
        <v>197</v>
      </c>
      <c r="C238" s="160" t="s">
        <v>392</v>
      </c>
    </row>
    <row r="239" spans="1:3" x14ac:dyDescent="0.2">
      <c r="A239" s="161">
        <v>225</v>
      </c>
      <c r="B239" s="157" t="s">
        <v>197</v>
      </c>
      <c r="C239" s="160" t="s">
        <v>392</v>
      </c>
    </row>
    <row r="240" spans="1:3" x14ac:dyDescent="0.2">
      <c r="A240" s="161">
        <v>226</v>
      </c>
      <c r="B240" s="157" t="s">
        <v>197</v>
      </c>
      <c r="C240" s="160" t="s">
        <v>392</v>
      </c>
    </row>
    <row r="241" spans="1:3" x14ac:dyDescent="0.2">
      <c r="A241" s="161">
        <v>227</v>
      </c>
      <c r="B241" s="157" t="s">
        <v>197</v>
      </c>
      <c r="C241" s="160" t="s">
        <v>392</v>
      </c>
    </row>
    <row r="242" spans="1:3" x14ac:dyDescent="0.2">
      <c r="A242" s="161">
        <v>228</v>
      </c>
      <c r="B242" s="157" t="s">
        <v>207</v>
      </c>
      <c r="C242" s="160" t="s">
        <v>393</v>
      </c>
    </row>
    <row r="243" spans="1:3" x14ac:dyDescent="0.2">
      <c r="A243" s="161">
        <v>229</v>
      </c>
      <c r="B243" s="157" t="s">
        <v>207</v>
      </c>
      <c r="C243" s="160" t="s">
        <v>393</v>
      </c>
    </row>
    <row r="244" spans="1:3" x14ac:dyDescent="0.2">
      <c r="A244" s="161">
        <v>230</v>
      </c>
      <c r="B244" s="157" t="s">
        <v>197</v>
      </c>
      <c r="C244" s="160" t="s">
        <v>393</v>
      </c>
    </row>
    <row r="245" spans="1:3" x14ac:dyDescent="0.2">
      <c r="A245" s="161">
        <v>231</v>
      </c>
      <c r="B245" s="157" t="s">
        <v>185</v>
      </c>
      <c r="C245" s="160" t="s">
        <v>392</v>
      </c>
    </row>
    <row r="246" spans="1:3" x14ac:dyDescent="0.2">
      <c r="A246" s="161">
        <v>233</v>
      </c>
      <c r="B246" s="157" t="s">
        <v>185</v>
      </c>
      <c r="C246" s="160" t="s">
        <v>392</v>
      </c>
    </row>
    <row r="247" spans="1:3" x14ac:dyDescent="0.2">
      <c r="A247" s="161">
        <v>234</v>
      </c>
      <c r="B247" s="157" t="s">
        <v>185</v>
      </c>
      <c r="C247" s="160" t="s">
        <v>392</v>
      </c>
    </row>
    <row r="248" spans="1:3" x14ac:dyDescent="0.2">
      <c r="A248" s="161">
        <v>235</v>
      </c>
      <c r="B248" s="157" t="s">
        <v>185</v>
      </c>
      <c r="C248" s="160" t="s">
        <v>392</v>
      </c>
    </row>
    <row r="249" spans="1:3" x14ac:dyDescent="0.2">
      <c r="A249" s="161">
        <v>236</v>
      </c>
      <c r="B249" s="157" t="s">
        <v>185</v>
      </c>
      <c r="C249" s="160" t="s">
        <v>392</v>
      </c>
    </row>
    <row r="250" spans="1:3" x14ac:dyDescent="0.2">
      <c r="A250" s="161">
        <v>237</v>
      </c>
      <c r="B250" s="157" t="s">
        <v>185</v>
      </c>
      <c r="C250" s="160" t="s">
        <v>392</v>
      </c>
    </row>
    <row r="251" spans="1:3" x14ac:dyDescent="0.2">
      <c r="A251" s="161">
        <v>238</v>
      </c>
      <c r="B251" s="157" t="s">
        <v>197</v>
      </c>
      <c r="C251" s="160" t="s">
        <v>392</v>
      </c>
    </row>
    <row r="252" spans="1:3" x14ac:dyDescent="0.2">
      <c r="A252" s="161">
        <v>241</v>
      </c>
      <c r="B252" s="157" t="s">
        <v>208</v>
      </c>
      <c r="C252" s="160" t="s">
        <v>392</v>
      </c>
    </row>
    <row r="253" spans="1:3" x14ac:dyDescent="0.2">
      <c r="A253" s="161">
        <v>242</v>
      </c>
      <c r="B253" s="157" t="s">
        <v>209</v>
      </c>
      <c r="C253" s="160" t="s">
        <v>392</v>
      </c>
    </row>
    <row r="254" spans="1:3" x14ac:dyDescent="0.2">
      <c r="A254" s="161">
        <v>243</v>
      </c>
      <c r="B254" s="157" t="s">
        <v>173</v>
      </c>
      <c r="C254" s="160" t="s">
        <v>392</v>
      </c>
    </row>
    <row r="255" spans="1:3" x14ac:dyDescent="0.2">
      <c r="A255" s="161">
        <v>244</v>
      </c>
      <c r="B255" s="157" t="s">
        <v>197</v>
      </c>
      <c r="C255" s="160" t="s">
        <v>392</v>
      </c>
    </row>
    <row r="256" spans="1:3" x14ac:dyDescent="0.2">
      <c r="A256" s="161">
        <v>245</v>
      </c>
      <c r="B256" s="157" t="s">
        <v>209</v>
      </c>
      <c r="C256" s="160" t="s">
        <v>392</v>
      </c>
    </row>
    <row r="257" spans="1:3" x14ac:dyDescent="0.2">
      <c r="A257" s="161">
        <v>246</v>
      </c>
      <c r="B257" s="157" t="s">
        <v>210</v>
      </c>
      <c r="C257" s="160" t="s">
        <v>392</v>
      </c>
    </row>
    <row r="258" spans="1:3" x14ac:dyDescent="0.2">
      <c r="A258" s="161">
        <v>247</v>
      </c>
      <c r="B258" s="157" t="s">
        <v>209</v>
      </c>
      <c r="C258" s="160" t="s">
        <v>392</v>
      </c>
    </row>
    <row r="259" spans="1:3" x14ac:dyDescent="0.2">
      <c r="A259" s="161">
        <v>248</v>
      </c>
      <c r="B259" s="157" t="s">
        <v>197</v>
      </c>
      <c r="C259" s="160" t="s">
        <v>392</v>
      </c>
    </row>
    <row r="260" spans="1:3" x14ac:dyDescent="0.2">
      <c r="A260" s="161">
        <v>249</v>
      </c>
      <c r="B260" s="157" t="s">
        <v>209</v>
      </c>
      <c r="C260" s="160" t="s">
        <v>392</v>
      </c>
    </row>
    <row r="261" spans="1:3" x14ac:dyDescent="0.2">
      <c r="A261" s="161">
        <v>250</v>
      </c>
      <c r="B261" s="157" t="s">
        <v>211</v>
      </c>
      <c r="C261" s="160" t="s">
        <v>393</v>
      </c>
    </row>
    <row r="262" spans="1:3" x14ac:dyDescent="0.2">
      <c r="A262" s="161">
        <v>251</v>
      </c>
      <c r="B262" s="157" t="s">
        <v>211</v>
      </c>
      <c r="C262" s="160" t="s">
        <v>393</v>
      </c>
    </row>
    <row r="263" spans="1:3" x14ac:dyDescent="0.2">
      <c r="A263" s="161">
        <v>252</v>
      </c>
      <c r="B263" s="157" t="s">
        <v>211</v>
      </c>
      <c r="C263" s="160" t="s">
        <v>393</v>
      </c>
    </row>
    <row r="264" spans="1:3" x14ac:dyDescent="0.2">
      <c r="A264" s="161">
        <v>253</v>
      </c>
      <c r="B264" s="157" t="s">
        <v>211</v>
      </c>
      <c r="C264" s="160" t="s">
        <v>393</v>
      </c>
    </row>
    <row r="265" spans="1:3" x14ac:dyDescent="0.2">
      <c r="A265" s="161">
        <v>254</v>
      </c>
      <c r="B265" s="157" t="s">
        <v>212</v>
      </c>
      <c r="C265" s="160" t="s">
        <v>392</v>
      </c>
    </row>
    <row r="266" spans="1:3" x14ac:dyDescent="0.2">
      <c r="A266" s="161">
        <v>255</v>
      </c>
      <c r="B266" s="157" t="s">
        <v>213</v>
      </c>
      <c r="C266" s="160" t="s">
        <v>392</v>
      </c>
    </row>
    <row r="267" spans="1:3" x14ac:dyDescent="0.2">
      <c r="A267" s="161">
        <v>257</v>
      </c>
      <c r="B267" s="157" t="s">
        <v>214</v>
      </c>
      <c r="C267" s="160" t="s">
        <v>392</v>
      </c>
    </row>
    <row r="268" spans="1:3" x14ac:dyDescent="0.2">
      <c r="A268" s="161">
        <v>258</v>
      </c>
      <c r="B268" s="157" t="s">
        <v>215</v>
      </c>
      <c r="C268" s="160" t="s">
        <v>392</v>
      </c>
    </row>
    <row r="269" spans="1:3" x14ac:dyDescent="0.2">
      <c r="A269" s="161">
        <v>259</v>
      </c>
      <c r="B269" s="157" t="s">
        <v>216</v>
      </c>
      <c r="C269" s="160" t="s">
        <v>392</v>
      </c>
    </row>
    <row r="270" spans="1:3" x14ac:dyDescent="0.2">
      <c r="A270" s="161">
        <v>260</v>
      </c>
      <c r="B270" s="157" t="s">
        <v>215</v>
      </c>
      <c r="C270" s="160" t="s">
        <v>393</v>
      </c>
    </row>
    <row r="271" spans="1:3" x14ac:dyDescent="0.2">
      <c r="A271" s="161">
        <v>261</v>
      </c>
      <c r="B271" s="157" t="s">
        <v>215</v>
      </c>
      <c r="C271" s="160" t="s">
        <v>392</v>
      </c>
    </row>
    <row r="272" spans="1:3" x14ac:dyDescent="0.2">
      <c r="A272" s="161">
        <v>262</v>
      </c>
      <c r="B272" s="157" t="s">
        <v>215</v>
      </c>
      <c r="C272" s="160" t="s">
        <v>392</v>
      </c>
    </row>
    <row r="273" spans="1:3" x14ac:dyDescent="0.2">
      <c r="A273" s="161">
        <v>263</v>
      </c>
      <c r="B273" s="157" t="s">
        <v>215</v>
      </c>
      <c r="C273" s="160" t="s">
        <v>392</v>
      </c>
    </row>
    <row r="274" spans="1:3" x14ac:dyDescent="0.2">
      <c r="A274" s="161">
        <v>264</v>
      </c>
      <c r="B274" s="157" t="s">
        <v>215</v>
      </c>
      <c r="C274" s="160" t="s">
        <v>392</v>
      </c>
    </row>
    <row r="275" spans="1:3" x14ac:dyDescent="0.2">
      <c r="A275" s="161">
        <v>265</v>
      </c>
      <c r="B275" s="157" t="s">
        <v>217</v>
      </c>
      <c r="C275" s="160" t="s">
        <v>393</v>
      </c>
    </row>
    <row r="276" spans="1:3" x14ac:dyDescent="0.2">
      <c r="A276" s="161">
        <v>266</v>
      </c>
      <c r="B276" s="157" t="s">
        <v>217</v>
      </c>
      <c r="C276" s="160" t="s">
        <v>393</v>
      </c>
    </row>
    <row r="277" spans="1:3" x14ac:dyDescent="0.2">
      <c r="A277" s="161">
        <v>267</v>
      </c>
      <c r="B277" s="157" t="s">
        <v>217</v>
      </c>
      <c r="C277" s="160" t="s">
        <v>393</v>
      </c>
    </row>
    <row r="278" spans="1:3" x14ac:dyDescent="0.2">
      <c r="A278" s="161">
        <v>268</v>
      </c>
      <c r="B278" s="157" t="s">
        <v>217</v>
      </c>
      <c r="C278" s="160" t="s">
        <v>393</v>
      </c>
    </row>
    <row r="279" spans="1:3" x14ac:dyDescent="0.2">
      <c r="A279" s="161">
        <v>269</v>
      </c>
      <c r="B279" s="157" t="s">
        <v>217</v>
      </c>
      <c r="C279" s="160" t="s">
        <v>393</v>
      </c>
    </row>
    <row r="280" spans="1:3" x14ac:dyDescent="0.2">
      <c r="A280" s="161">
        <v>270</v>
      </c>
      <c r="B280" s="157" t="s">
        <v>217</v>
      </c>
      <c r="C280" s="160" t="s">
        <v>393</v>
      </c>
    </row>
    <row r="281" spans="1:3" x14ac:dyDescent="0.2">
      <c r="A281" s="161">
        <v>271</v>
      </c>
      <c r="B281" s="157" t="s">
        <v>217</v>
      </c>
      <c r="C281" s="160" t="s">
        <v>393</v>
      </c>
    </row>
    <row r="282" spans="1:3" x14ac:dyDescent="0.2">
      <c r="A282" s="161">
        <v>272</v>
      </c>
      <c r="B282" s="157" t="s">
        <v>217</v>
      </c>
      <c r="C282" s="160" t="s">
        <v>393</v>
      </c>
    </row>
    <row r="283" spans="1:3" x14ac:dyDescent="0.2">
      <c r="A283" s="161">
        <v>273</v>
      </c>
      <c r="B283" s="157" t="s">
        <v>217</v>
      </c>
      <c r="C283" s="160" t="s">
        <v>393</v>
      </c>
    </row>
    <row r="284" spans="1:3" x14ac:dyDescent="0.2">
      <c r="A284" s="161">
        <v>274</v>
      </c>
      <c r="B284" s="157" t="s">
        <v>217</v>
      </c>
      <c r="C284" s="160" t="s">
        <v>393</v>
      </c>
    </row>
    <row r="285" spans="1:3" x14ac:dyDescent="0.2">
      <c r="A285" s="161">
        <v>276</v>
      </c>
      <c r="B285" s="157" t="s">
        <v>217</v>
      </c>
      <c r="C285" s="160" t="s">
        <v>393</v>
      </c>
    </row>
    <row r="286" spans="1:3" x14ac:dyDescent="0.2">
      <c r="A286" s="161">
        <v>277</v>
      </c>
      <c r="B286" s="157" t="s">
        <v>218</v>
      </c>
      <c r="C286" s="160" t="s">
        <v>393</v>
      </c>
    </row>
    <row r="287" spans="1:3" x14ac:dyDescent="0.2">
      <c r="A287" s="161">
        <v>278</v>
      </c>
      <c r="B287" s="157" t="s">
        <v>219</v>
      </c>
      <c r="C287" s="160" t="s">
        <v>393</v>
      </c>
    </row>
    <row r="288" spans="1:3" x14ac:dyDescent="0.2">
      <c r="A288" s="161">
        <v>279</v>
      </c>
      <c r="B288" s="157" t="s">
        <v>220</v>
      </c>
      <c r="C288" s="160" t="s">
        <v>393</v>
      </c>
    </row>
    <row r="289" spans="1:3" x14ac:dyDescent="0.2">
      <c r="A289" s="161">
        <v>280</v>
      </c>
      <c r="B289" s="157" t="s">
        <v>221</v>
      </c>
      <c r="C289" s="160" t="s">
        <v>393</v>
      </c>
    </row>
    <row r="290" spans="1:3" x14ac:dyDescent="0.2">
      <c r="A290" s="161">
        <v>281</v>
      </c>
      <c r="B290" s="157" t="s">
        <v>222</v>
      </c>
      <c r="C290" s="160" t="s">
        <v>392</v>
      </c>
    </row>
    <row r="291" spans="1:3" x14ac:dyDescent="0.2">
      <c r="A291" s="161">
        <v>283</v>
      </c>
      <c r="B291" s="157" t="s">
        <v>223</v>
      </c>
      <c r="C291" s="160" t="s">
        <v>392</v>
      </c>
    </row>
    <row r="292" spans="1:3" x14ac:dyDescent="0.2">
      <c r="A292" s="161">
        <v>284</v>
      </c>
      <c r="B292" s="157" t="s">
        <v>165</v>
      </c>
      <c r="C292" s="160" t="s">
        <v>393</v>
      </c>
    </row>
    <row r="293" spans="1:3" x14ac:dyDescent="0.2">
      <c r="A293" s="161">
        <v>285</v>
      </c>
      <c r="B293" s="157" t="s">
        <v>165</v>
      </c>
      <c r="C293" s="160" t="s">
        <v>393</v>
      </c>
    </row>
    <row r="294" spans="1:3" x14ac:dyDescent="0.2">
      <c r="A294" s="161">
        <v>286</v>
      </c>
      <c r="B294" s="157" t="s">
        <v>224</v>
      </c>
      <c r="C294" s="160" t="s">
        <v>393</v>
      </c>
    </row>
    <row r="295" spans="1:3" x14ac:dyDescent="0.2">
      <c r="A295" s="161">
        <v>287</v>
      </c>
      <c r="B295" s="157" t="s">
        <v>225</v>
      </c>
      <c r="C295" s="160" t="s">
        <v>393</v>
      </c>
    </row>
    <row r="296" spans="1:3" x14ac:dyDescent="0.2">
      <c r="A296" s="161">
        <v>288</v>
      </c>
      <c r="B296" s="157" t="s">
        <v>226</v>
      </c>
      <c r="C296" s="160" t="s">
        <v>393</v>
      </c>
    </row>
    <row r="297" spans="1:3" x14ac:dyDescent="0.2">
      <c r="A297" s="161">
        <v>289</v>
      </c>
      <c r="B297" s="157" t="s">
        <v>226</v>
      </c>
      <c r="C297" s="160" t="s">
        <v>393</v>
      </c>
    </row>
    <row r="298" spans="1:3" x14ac:dyDescent="0.2">
      <c r="A298" s="161">
        <v>290</v>
      </c>
      <c r="B298" s="157" t="s">
        <v>226</v>
      </c>
      <c r="C298" s="160" t="s">
        <v>393</v>
      </c>
    </row>
    <row r="299" spans="1:3" x14ac:dyDescent="0.2">
      <c r="A299" s="161">
        <v>291</v>
      </c>
      <c r="B299" s="157" t="s">
        <v>226</v>
      </c>
      <c r="C299" s="160" t="s">
        <v>393</v>
      </c>
    </row>
    <row r="300" spans="1:3" x14ac:dyDescent="0.2">
      <c r="A300" s="161">
        <v>292</v>
      </c>
      <c r="B300" s="157" t="s">
        <v>226</v>
      </c>
      <c r="C300" s="160" t="s">
        <v>393</v>
      </c>
    </row>
    <row r="301" spans="1:3" x14ac:dyDescent="0.2">
      <c r="A301" s="161">
        <v>297</v>
      </c>
      <c r="B301" s="157" t="s">
        <v>226</v>
      </c>
      <c r="C301" s="160" t="s">
        <v>393</v>
      </c>
    </row>
    <row r="302" spans="1:3" x14ac:dyDescent="0.2">
      <c r="A302" s="161">
        <v>298</v>
      </c>
      <c r="B302" s="157" t="s">
        <v>226</v>
      </c>
      <c r="C302" s="160" t="s">
        <v>393</v>
      </c>
    </row>
    <row r="303" spans="1:3" x14ac:dyDescent="0.2">
      <c r="A303" s="161">
        <v>299</v>
      </c>
      <c r="B303" s="157" t="s">
        <v>226</v>
      </c>
      <c r="C303" s="160" t="s">
        <v>393</v>
      </c>
    </row>
    <row r="304" spans="1:3" x14ac:dyDescent="0.2">
      <c r="A304" s="161">
        <v>300</v>
      </c>
      <c r="B304" s="157" t="s">
        <v>227</v>
      </c>
      <c r="C304" s="160" t="s">
        <v>392</v>
      </c>
    </row>
    <row r="305" spans="1:3" x14ac:dyDescent="0.2">
      <c r="A305" s="161">
        <v>301</v>
      </c>
      <c r="B305" s="157" t="s">
        <v>228</v>
      </c>
      <c r="C305" s="160" t="s">
        <v>392</v>
      </c>
    </row>
    <row r="306" spans="1:3" x14ac:dyDescent="0.2">
      <c r="A306" s="161">
        <v>302</v>
      </c>
      <c r="B306" s="157" t="s">
        <v>229</v>
      </c>
      <c r="C306" s="160" t="s">
        <v>392</v>
      </c>
    </row>
    <row r="307" spans="1:3" x14ac:dyDescent="0.2">
      <c r="A307" s="161">
        <v>303</v>
      </c>
      <c r="B307" s="157" t="s">
        <v>226</v>
      </c>
      <c r="C307" s="160" t="s">
        <v>393</v>
      </c>
    </row>
    <row r="308" spans="1:3" x14ac:dyDescent="0.2">
      <c r="A308" s="161">
        <v>304</v>
      </c>
      <c r="B308" s="157" t="s">
        <v>226</v>
      </c>
      <c r="C308" s="160" t="s">
        <v>393</v>
      </c>
    </row>
    <row r="309" spans="1:3" x14ac:dyDescent="0.2">
      <c r="A309" s="161">
        <v>305</v>
      </c>
      <c r="B309" s="157" t="s">
        <v>230</v>
      </c>
      <c r="C309" s="160" t="s">
        <v>392</v>
      </c>
    </row>
    <row r="310" spans="1:3" x14ac:dyDescent="0.2">
      <c r="A310" s="161">
        <v>306</v>
      </c>
      <c r="B310" s="157" t="s">
        <v>230</v>
      </c>
      <c r="C310" s="160" t="s">
        <v>392</v>
      </c>
    </row>
    <row r="311" spans="1:3" x14ac:dyDescent="0.2">
      <c r="A311" s="161">
        <v>307</v>
      </c>
      <c r="B311" s="157" t="s">
        <v>230</v>
      </c>
      <c r="C311" s="160" t="s">
        <v>392</v>
      </c>
    </row>
    <row r="312" spans="1:3" x14ac:dyDescent="0.2">
      <c r="A312" s="161">
        <v>308</v>
      </c>
      <c r="B312" s="157" t="s">
        <v>230</v>
      </c>
      <c r="C312" s="160" t="s">
        <v>392</v>
      </c>
    </row>
    <row r="313" spans="1:3" x14ac:dyDescent="0.2">
      <c r="A313" s="161">
        <v>309</v>
      </c>
      <c r="B313" s="157" t="s">
        <v>231</v>
      </c>
      <c r="C313" s="160" t="s">
        <v>392</v>
      </c>
    </row>
    <row r="314" spans="1:3" x14ac:dyDescent="0.2">
      <c r="A314" s="161">
        <v>310</v>
      </c>
      <c r="B314" s="157" t="s">
        <v>232</v>
      </c>
      <c r="C314" s="160" t="s">
        <v>392</v>
      </c>
    </row>
    <row r="315" spans="1:3" x14ac:dyDescent="0.2">
      <c r="A315" s="161">
        <v>312</v>
      </c>
      <c r="B315" s="157" t="s">
        <v>233</v>
      </c>
      <c r="C315" s="160" t="s">
        <v>392</v>
      </c>
    </row>
    <row r="316" spans="1:3" x14ac:dyDescent="0.2">
      <c r="A316" s="161">
        <v>313</v>
      </c>
      <c r="B316" s="157" t="s">
        <v>234</v>
      </c>
      <c r="C316" s="160" t="s">
        <v>393</v>
      </c>
    </row>
    <row r="317" spans="1:3" x14ac:dyDescent="0.2">
      <c r="A317" s="161">
        <v>314</v>
      </c>
      <c r="B317" s="157" t="s">
        <v>235</v>
      </c>
      <c r="C317" s="160" t="s">
        <v>393</v>
      </c>
    </row>
    <row r="318" spans="1:3" x14ac:dyDescent="0.2">
      <c r="A318" s="161">
        <v>315</v>
      </c>
      <c r="B318" s="157" t="s">
        <v>236</v>
      </c>
      <c r="C318" s="160" t="s">
        <v>393</v>
      </c>
    </row>
    <row r="319" spans="1:3" x14ac:dyDescent="0.2">
      <c r="A319" s="161">
        <v>316</v>
      </c>
      <c r="B319" s="157" t="s">
        <v>237</v>
      </c>
      <c r="C319" s="160" t="s">
        <v>392</v>
      </c>
    </row>
    <row r="320" spans="1:3" x14ac:dyDescent="0.2">
      <c r="A320" s="161">
        <v>317</v>
      </c>
      <c r="B320" s="157" t="s">
        <v>237</v>
      </c>
      <c r="C320" s="160" t="s">
        <v>392</v>
      </c>
    </row>
    <row r="321" spans="1:3" x14ac:dyDescent="0.2">
      <c r="A321" s="161">
        <v>318</v>
      </c>
      <c r="B321" s="157" t="s">
        <v>237</v>
      </c>
      <c r="C321" s="160" t="s">
        <v>392</v>
      </c>
    </row>
    <row r="322" spans="1:3" x14ac:dyDescent="0.2">
      <c r="A322" s="161">
        <v>319</v>
      </c>
      <c r="B322" s="157" t="s">
        <v>238</v>
      </c>
      <c r="C322" s="160" t="s">
        <v>392</v>
      </c>
    </row>
    <row r="323" spans="1:3" x14ac:dyDescent="0.2">
      <c r="A323" s="161">
        <v>320</v>
      </c>
      <c r="B323" s="157" t="s">
        <v>237</v>
      </c>
      <c r="C323" s="160" t="s">
        <v>392</v>
      </c>
    </row>
    <row r="324" spans="1:3" x14ac:dyDescent="0.2">
      <c r="A324" s="161">
        <v>321</v>
      </c>
      <c r="B324" s="157" t="s">
        <v>237</v>
      </c>
      <c r="C324" s="160" t="s">
        <v>392</v>
      </c>
    </row>
    <row r="325" spans="1:3" x14ac:dyDescent="0.2">
      <c r="A325" s="161">
        <v>322</v>
      </c>
      <c r="B325" s="157" t="s">
        <v>237</v>
      </c>
      <c r="C325" s="160" t="s">
        <v>392</v>
      </c>
    </row>
    <row r="326" spans="1:3" x14ac:dyDescent="0.2">
      <c r="A326" s="161">
        <v>323</v>
      </c>
      <c r="B326" s="157" t="s">
        <v>237</v>
      </c>
      <c r="C326" s="160" t="s">
        <v>392</v>
      </c>
    </row>
    <row r="327" spans="1:3" x14ac:dyDescent="0.2">
      <c r="A327" s="161">
        <v>324</v>
      </c>
      <c r="B327" s="157" t="s">
        <v>239</v>
      </c>
      <c r="C327" s="160" t="s">
        <v>392</v>
      </c>
    </row>
    <row r="328" spans="1:3" x14ac:dyDescent="0.2">
      <c r="A328" s="161">
        <v>325</v>
      </c>
      <c r="B328" s="157" t="s">
        <v>240</v>
      </c>
      <c r="C328" s="160" t="s">
        <v>392</v>
      </c>
    </row>
    <row r="329" spans="1:3" x14ac:dyDescent="0.2">
      <c r="A329" s="161">
        <v>326</v>
      </c>
      <c r="B329" s="157" t="s">
        <v>240</v>
      </c>
      <c r="C329" s="160" t="s">
        <v>392</v>
      </c>
    </row>
    <row r="330" spans="1:3" x14ac:dyDescent="0.2">
      <c r="A330" s="161">
        <v>327</v>
      </c>
      <c r="B330" s="157" t="s">
        <v>240</v>
      </c>
      <c r="C330" s="160" t="s">
        <v>392</v>
      </c>
    </row>
    <row r="331" spans="1:3" x14ac:dyDescent="0.2">
      <c r="A331" s="161">
        <v>328</v>
      </c>
      <c r="B331" s="157" t="s">
        <v>240</v>
      </c>
      <c r="C331" s="160" t="s">
        <v>392</v>
      </c>
    </row>
    <row r="332" spans="1:3" x14ac:dyDescent="0.2">
      <c r="A332" s="161">
        <v>329</v>
      </c>
      <c r="B332" s="157" t="s">
        <v>240</v>
      </c>
      <c r="C332" s="160" t="s">
        <v>392</v>
      </c>
    </row>
    <row r="333" spans="1:3" x14ac:dyDescent="0.2">
      <c r="A333" s="161">
        <v>330</v>
      </c>
      <c r="B333" s="157" t="s">
        <v>240</v>
      </c>
      <c r="C333" s="160" t="s">
        <v>392</v>
      </c>
    </row>
    <row r="334" spans="1:3" x14ac:dyDescent="0.2">
      <c r="A334" s="161">
        <v>331</v>
      </c>
      <c r="B334" s="157" t="s">
        <v>240</v>
      </c>
      <c r="C334" s="160" t="s">
        <v>392</v>
      </c>
    </row>
    <row r="335" spans="1:3" x14ac:dyDescent="0.2">
      <c r="A335" s="161">
        <v>332</v>
      </c>
      <c r="B335" s="157" t="s">
        <v>240</v>
      </c>
      <c r="C335" s="160" t="s">
        <v>393</v>
      </c>
    </row>
    <row r="336" spans="1:3" x14ac:dyDescent="0.2">
      <c r="A336" s="161">
        <v>334</v>
      </c>
      <c r="B336" s="157" t="s">
        <v>241</v>
      </c>
      <c r="C336" s="160" t="s">
        <v>392</v>
      </c>
    </row>
    <row r="337" spans="1:3" x14ac:dyDescent="0.2">
      <c r="A337" s="161">
        <v>335</v>
      </c>
      <c r="B337" s="157" t="s">
        <v>242</v>
      </c>
      <c r="C337" s="160" t="s">
        <v>392</v>
      </c>
    </row>
    <row r="338" spans="1:3" x14ac:dyDescent="0.2">
      <c r="A338" s="161">
        <v>336</v>
      </c>
      <c r="B338" s="157" t="s">
        <v>243</v>
      </c>
      <c r="C338" s="160" t="s">
        <v>393</v>
      </c>
    </row>
    <row r="339" spans="1:3" x14ac:dyDescent="0.2">
      <c r="A339" s="161">
        <v>337</v>
      </c>
      <c r="B339" s="157" t="s">
        <v>243</v>
      </c>
      <c r="C339" s="160" t="s">
        <v>393</v>
      </c>
    </row>
    <row r="340" spans="1:3" x14ac:dyDescent="0.2">
      <c r="A340" s="161">
        <v>338</v>
      </c>
      <c r="B340" s="157" t="s">
        <v>244</v>
      </c>
      <c r="C340" s="160" t="s">
        <v>392</v>
      </c>
    </row>
    <row r="341" spans="1:3" x14ac:dyDescent="0.2">
      <c r="A341" s="161">
        <v>339</v>
      </c>
      <c r="B341" s="157" t="s">
        <v>245</v>
      </c>
      <c r="C341" s="160" t="s">
        <v>393</v>
      </c>
    </row>
    <row r="342" spans="1:3" x14ac:dyDescent="0.2">
      <c r="A342" s="161">
        <v>340</v>
      </c>
      <c r="B342" s="157" t="s">
        <v>245</v>
      </c>
      <c r="C342" s="160" t="s">
        <v>393</v>
      </c>
    </row>
    <row r="343" spans="1:3" x14ac:dyDescent="0.2">
      <c r="A343" s="161">
        <v>341</v>
      </c>
      <c r="B343" s="157" t="s">
        <v>245</v>
      </c>
      <c r="C343" s="160" t="s">
        <v>393</v>
      </c>
    </row>
    <row r="344" spans="1:3" x14ac:dyDescent="0.2">
      <c r="A344" s="161">
        <v>342</v>
      </c>
      <c r="B344" s="157" t="s">
        <v>246</v>
      </c>
      <c r="C344" s="160" t="s">
        <v>392</v>
      </c>
    </row>
    <row r="345" spans="1:3" x14ac:dyDescent="0.2">
      <c r="A345" s="161">
        <v>343</v>
      </c>
      <c r="B345" s="157" t="s">
        <v>247</v>
      </c>
      <c r="C345" s="160" t="s">
        <v>392</v>
      </c>
    </row>
    <row r="346" spans="1:3" x14ac:dyDescent="0.2">
      <c r="A346" s="161">
        <v>344</v>
      </c>
      <c r="B346" s="157" t="s">
        <v>248</v>
      </c>
      <c r="C346" s="160" t="s">
        <v>392</v>
      </c>
    </row>
    <row r="347" spans="1:3" x14ac:dyDescent="0.2">
      <c r="A347" s="161">
        <v>344</v>
      </c>
      <c r="B347" s="157" t="s">
        <v>248</v>
      </c>
      <c r="C347" s="160" t="s">
        <v>393</v>
      </c>
    </row>
    <row r="348" spans="1:3" x14ac:dyDescent="0.2">
      <c r="A348" s="161">
        <v>345</v>
      </c>
      <c r="B348" s="157" t="s">
        <v>249</v>
      </c>
      <c r="C348" s="160" t="s">
        <v>392</v>
      </c>
    </row>
    <row r="349" spans="1:3" x14ac:dyDescent="0.2">
      <c r="A349" s="161">
        <v>346</v>
      </c>
      <c r="B349" s="157" t="s">
        <v>250</v>
      </c>
      <c r="C349" s="160" t="s">
        <v>393</v>
      </c>
    </row>
    <row r="350" spans="1:3" x14ac:dyDescent="0.2">
      <c r="A350" s="161">
        <v>347</v>
      </c>
      <c r="B350" s="157" t="s">
        <v>251</v>
      </c>
      <c r="C350" s="160" t="s">
        <v>393</v>
      </c>
    </row>
    <row r="351" spans="1:3" x14ac:dyDescent="0.2">
      <c r="A351" s="161">
        <v>348</v>
      </c>
      <c r="B351" s="157" t="s">
        <v>251</v>
      </c>
      <c r="C351" s="160" t="s">
        <v>393</v>
      </c>
    </row>
    <row r="352" spans="1:3" x14ac:dyDescent="0.2">
      <c r="A352" s="161">
        <v>349</v>
      </c>
      <c r="B352" s="157" t="s">
        <v>197</v>
      </c>
      <c r="C352" s="160" t="s">
        <v>392</v>
      </c>
    </row>
    <row r="353" spans="1:3" x14ac:dyDescent="0.2">
      <c r="A353" s="161">
        <v>350</v>
      </c>
      <c r="B353" s="157" t="s">
        <v>252</v>
      </c>
      <c r="C353" s="160" t="s">
        <v>393</v>
      </c>
    </row>
    <row r="354" spans="1:3" x14ac:dyDescent="0.2">
      <c r="A354" s="161">
        <v>351</v>
      </c>
      <c r="B354" s="157" t="s">
        <v>253</v>
      </c>
      <c r="C354" s="160" t="s">
        <v>392</v>
      </c>
    </row>
    <row r="355" spans="1:3" x14ac:dyDescent="0.2">
      <c r="A355" s="161">
        <v>352</v>
      </c>
      <c r="B355" s="157" t="s">
        <v>254</v>
      </c>
      <c r="C355" s="160" t="s">
        <v>392</v>
      </c>
    </row>
    <row r="356" spans="1:3" x14ac:dyDescent="0.2">
      <c r="A356" s="161">
        <v>353</v>
      </c>
      <c r="B356" s="157" t="s">
        <v>255</v>
      </c>
      <c r="C356" s="160" t="s">
        <v>392</v>
      </c>
    </row>
    <row r="357" spans="1:3" x14ac:dyDescent="0.2">
      <c r="A357" s="161">
        <v>354</v>
      </c>
      <c r="B357" s="157" t="s">
        <v>172</v>
      </c>
      <c r="C357" s="160" t="s">
        <v>393</v>
      </c>
    </row>
    <row r="358" spans="1:3" x14ac:dyDescent="0.2">
      <c r="A358" s="161">
        <v>355</v>
      </c>
      <c r="B358" s="157" t="s">
        <v>256</v>
      </c>
      <c r="C358" s="160" t="s">
        <v>392</v>
      </c>
    </row>
    <row r="359" spans="1:3" x14ac:dyDescent="0.2">
      <c r="A359" s="161">
        <v>357</v>
      </c>
      <c r="B359" s="157" t="s">
        <v>257</v>
      </c>
      <c r="C359" s="160" t="s">
        <v>393</v>
      </c>
    </row>
    <row r="360" spans="1:3" x14ac:dyDescent="0.2">
      <c r="A360" s="161">
        <v>358</v>
      </c>
      <c r="B360" s="157" t="s">
        <v>257</v>
      </c>
      <c r="C360" s="160" t="s">
        <v>393</v>
      </c>
    </row>
    <row r="361" spans="1:3" x14ac:dyDescent="0.2">
      <c r="A361" s="161">
        <v>359</v>
      </c>
      <c r="B361" s="157" t="s">
        <v>257</v>
      </c>
      <c r="C361" s="160" t="s">
        <v>393</v>
      </c>
    </row>
    <row r="362" spans="1:3" x14ac:dyDescent="0.2">
      <c r="A362" s="161">
        <v>360</v>
      </c>
      <c r="B362" s="157" t="s">
        <v>257</v>
      </c>
      <c r="C362" s="160" t="s">
        <v>393</v>
      </c>
    </row>
    <row r="363" spans="1:3" x14ac:dyDescent="0.2">
      <c r="A363" s="161">
        <v>361</v>
      </c>
      <c r="B363" s="157" t="s">
        <v>257</v>
      </c>
      <c r="C363" s="160" t="s">
        <v>393</v>
      </c>
    </row>
    <row r="364" spans="1:3" x14ac:dyDescent="0.2">
      <c r="A364" s="161">
        <v>362</v>
      </c>
      <c r="B364" s="157" t="s">
        <v>257</v>
      </c>
      <c r="C364" s="160" t="s">
        <v>393</v>
      </c>
    </row>
    <row r="365" spans="1:3" x14ac:dyDescent="0.2">
      <c r="A365" s="161">
        <v>363</v>
      </c>
      <c r="B365" s="157" t="s">
        <v>257</v>
      </c>
      <c r="C365" s="160" t="s">
        <v>393</v>
      </c>
    </row>
    <row r="366" spans="1:3" x14ac:dyDescent="0.2">
      <c r="A366" s="161">
        <v>364</v>
      </c>
      <c r="B366" s="157" t="s">
        <v>257</v>
      </c>
      <c r="C366" s="160" t="s">
        <v>393</v>
      </c>
    </row>
    <row r="367" spans="1:3" x14ac:dyDescent="0.2">
      <c r="A367" s="161">
        <v>365</v>
      </c>
      <c r="B367" s="157" t="s">
        <v>257</v>
      </c>
      <c r="C367" s="160" t="s">
        <v>393</v>
      </c>
    </row>
    <row r="368" spans="1:3" x14ac:dyDescent="0.2">
      <c r="A368" s="161">
        <v>366</v>
      </c>
      <c r="B368" s="157" t="s">
        <v>257</v>
      </c>
      <c r="C368" s="160" t="s">
        <v>393</v>
      </c>
    </row>
    <row r="369" spans="1:3" x14ac:dyDescent="0.2">
      <c r="A369" s="161">
        <v>367</v>
      </c>
      <c r="B369" s="157" t="s">
        <v>257</v>
      </c>
      <c r="C369" s="160" t="s">
        <v>393</v>
      </c>
    </row>
    <row r="370" spans="1:3" x14ac:dyDescent="0.2">
      <c r="A370" s="161">
        <v>368</v>
      </c>
      <c r="B370" s="157" t="s">
        <v>257</v>
      </c>
      <c r="C370" s="160" t="s">
        <v>393</v>
      </c>
    </row>
    <row r="371" spans="1:3" x14ac:dyDescent="0.2">
      <c r="A371" s="161">
        <v>369</v>
      </c>
      <c r="B371" s="157" t="s">
        <v>257</v>
      </c>
      <c r="C371" s="160" t="s">
        <v>393</v>
      </c>
    </row>
    <row r="372" spans="1:3" x14ac:dyDescent="0.2">
      <c r="A372" s="161">
        <v>370</v>
      </c>
      <c r="B372" s="157" t="s">
        <v>257</v>
      </c>
      <c r="C372" s="160" t="s">
        <v>393</v>
      </c>
    </row>
    <row r="373" spans="1:3" x14ac:dyDescent="0.2">
      <c r="A373" s="161">
        <v>371</v>
      </c>
      <c r="B373" s="157" t="s">
        <v>257</v>
      </c>
      <c r="C373" s="160" t="s">
        <v>393</v>
      </c>
    </row>
    <row r="374" spans="1:3" x14ac:dyDescent="0.2">
      <c r="A374" s="161">
        <v>372</v>
      </c>
      <c r="B374" s="157" t="s">
        <v>237</v>
      </c>
      <c r="C374" s="160" t="s">
        <v>392</v>
      </c>
    </row>
    <row r="375" spans="1:3" x14ac:dyDescent="0.2">
      <c r="A375" s="161">
        <v>373</v>
      </c>
      <c r="B375" s="157" t="s">
        <v>185</v>
      </c>
      <c r="C375" s="160" t="s">
        <v>392</v>
      </c>
    </row>
    <row r="376" spans="1:3" x14ac:dyDescent="0.2">
      <c r="A376" s="161">
        <v>374</v>
      </c>
      <c r="B376" s="157" t="s">
        <v>185</v>
      </c>
      <c r="C376" s="160" t="s">
        <v>392</v>
      </c>
    </row>
    <row r="377" spans="1:3" x14ac:dyDescent="0.2">
      <c r="A377" s="161">
        <v>375</v>
      </c>
      <c r="B377" s="157" t="s">
        <v>185</v>
      </c>
      <c r="C377" s="160" t="s">
        <v>392</v>
      </c>
    </row>
    <row r="378" spans="1:3" x14ac:dyDescent="0.2">
      <c r="A378" s="161">
        <v>376</v>
      </c>
      <c r="B378" s="157" t="s">
        <v>185</v>
      </c>
      <c r="C378" s="160" t="s">
        <v>392</v>
      </c>
    </row>
    <row r="379" spans="1:3" x14ac:dyDescent="0.2">
      <c r="A379" s="161">
        <v>377</v>
      </c>
      <c r="B379" s="157" t="s">
        <v>185</v>
      </c>
      <c r="C379" s="160" t="s">
        <v>392</v>
      </c>
    </row>
    <row r="380" spans="1:3" x14ac:dyDescent="0.2">
      <c r="A380" s="161">
        <v>378</v>
      </c>
      <c r="B380" s="157" t="s">
        <v>185</v>
      </c>
      <c r="C380" s="160" t="s">
        <v>392</v>
      </c>
    </row>
    <row r="381" spans="1:3" x14ac:dyDescent="0.2">
      <c r="A381" s="161">
        <v>380</v>
      </c>
      <c r="B381" s="157" t="s">
        <v>185</v>
      </c>
      <c r="C381" s="160" t="s">
        <v>392</v>
      </c>
    </row>
    <row r="382" spans="1:3" x14ac:dyDescent="0.2">
      <c r="A382" s="161">
        <v>381</v>
      </c>
      <c r="B382" s="157" t="s">
        <v>185</v>
      </c>
      <c r="C382" s="160" t="s">
        <v>392</v>
      </c>
    </row>
    <row r="383" spans="1:3" x14ac:dyDescent="0.2">
      <c r="A383" s="161">
        <v>382</v>
      </c>
      <c r="B383" s="157" t="s">
        <v>185</v>
      </c>
      <c r="C383" s="160" t="s">
        <v>392</v>
      </c>
    </row>
    <row r="384" spans="1:3" x14ac:dyDescent="0.2">
      <c r="A384" s="161">
        <v>384</v>
      </c>
      <c r="B384" s="157" t="s">
        <v>197</v>
      </c>
      <c r="C384" s="160" t="s">
        <v>392</v>
      </c>
    </row>
    <row r="385" spans="1:3" x14ac:dyDescent="0.2">
      <c r="A385" s="161">
        <v>385</v>
      </c>
      <c r="B385" s="157" t="s">
        <v>185</v>
      </c>
      <c r="C385" s="160" t="s">
        <v>393</v>
      </c>
    </row>
    <row r="386" spans="1:3" x14ac:dyDescent="0.2">
      <c r="A386" s="161">
        <v>386</v>
      </c>
      <c r="B386" s="157" t="s">
        <v>165</v>
      </c>
      <c r="C386" s="160" t="s">
        <v>393</v>
      </c>
    </row>
    <row r="387" spans="1:3" x14ac:dyDescent="0.2">
      <c r="A387" s="161">
        <v>387</v>
      </c>
      <c r="B387" s="157" t="s">
        <v>190</v>
      </c>
      <c r="C387" s="160" t="s">
        <v>393</v>
      </c>
    </row>
    <row r="388" spans="1:3" x14ac:dyDescent="0.2">
      <c r="A388" s="161">
        <v>388</v>
      </c>
      <c r="B388" s="157" t="s">
        <v>185</v>
      </c>
      <c r="C388" s="160" t="s">
        <v>393</v>
      </c>
    </row>
    <row r="389" spans="1:3" x14ac:dyDescent="0.2">
      <c r="A389" s="161">
        <v>389</v>
      </c>
      <c r="B389" s="157" t="s">
        <v>176</v>
      </c>
      <c r="C389" s="160" t="s">
        <v>393</v>
      </c>
    </row>
    <row r="390" spans="1:3" x14ac:dyDescent="0.2">
      <c r="A390" s="161">
        <v>390</v>
      </c>
      <c r="B390" s="157" t="s">
        <v>185</v>
      </c>
      <c r="C390" s="160" t="s">
        <v>392</v>
      </c>
    </row>
    <row r="391" spans="1:3" x14ac:dyDescent="0.2">
      <c r="A391" s="161">
        <v>391</v>
      </c>
      <c r="B391" s="157" t="s">
        <v>258</v>
      </c>
      <c r="C391" s="160" t="s">
        <v>393</v>
      </c>
    </row>
    <row r="392" spans="1:3" x14ac:dyDescent="0.2">
      <c r="A392" s="161">
        <v>392</v>
      </c>
      <c r="B392" s="157" t="s">
        <v>259</v>
      </c>
      <c r="C392" s="160" t="s">
        <v>392</v>
      </c>
    </row>
    <row r="393" spans="1:3" x14ac:dyDescent="0.2">
      <c r="A393" s="161">
        <v>393</v>
      </c>
      <c r="B393" s="157" t="s">
        <v>260</v>
      </c>
      <c r="C393" s="160" t="s">
        <v>392</v>
      </c>
    </row>
    <row r="394" spans="1:3" x14ac:dyDescent="0.2">
      <c r="A394" s="161">
        <v>394</v>
      </c>
      <c r="B394" s="157" t="s">
        <v>216</v>
      </c>
      <c r="C394" s="160" t="s">
        <v>392</v>
      </c>
    </row>
    <row r="395" spans="1:3" x14ac:dyDescent="0.2">
      <c r="A395" s="161">
        <v>395</v>
      </c>
      <c r="B395" s="157" t="s">
        <v>261</v>
      </c>
      <c r="C395" s="160" t="s">
        <v>392</v>
      </c>
    </row>
    <row r="396" spans="1:3" x14ac:dyDescent="0.2">
      <c r="A396" s="161">
        <v>396</v>
      </c>
      <c r="B396" s="157" t="s">
        <v>195</v>
      </c>
      <c r="C396" s="160" t="s">
        <v>392</v>
      </c>
    </row>
    <row r="397" spans="1:3" x14ac:dyDescent="0.2">
      <c r="A397" s="161">
        <v>397</v>
      </c>
      <c r="B397" s="157" t="s">
        <v>262</v>
      </c>
      <c r="C397" s="160" t="s">
        <v>392</v>
      </c>
    </row>
    <row r="398" spans="1:3" x14ac:dyDescent="0.2">
      <c r="A398" s="161">
        <v>398</v>
      </c>
      <c r="B398" s="157" t="s">
        <v>263</v>
      </c>
      <c r="C398" s="160" t="s">
        <v>392</v>
      </c>
    </row>
    <row r="399" spans="1:3" x14ac:dyDescent="0.2">
      <c r="A399" s="161">
        <v>399</v>
      </c>
      <c r="B399" s="157" t="s">
        <v>264</v>
      </c>
      <c r="C399" s="160" t="s">
        <v>393</v>
      </c>
    </row>
    <row r="400" spans="1:3" x14ac:dyDescent="0.2">
      <c r="A400" s="161">
        <v>400</v>
      </c>
      <c r="B400" s="157" t="s">
        <v>215</v>
      </c>
      <c r="C400" s="160" t="s">
        <v>392</v>
      </c>
    </row>
    <row r="401" spans="1:3" x14ac:dyDescent="0.2">
      <c r="A401" s="161">
        <v>401</v>
      </c>
      <c r="B401" s="157" t="s">
        <v>265</v>
      </c>
      <c r="C401" s="160" t="s">
        <v>393</v>
      </c>
    </row>
    <row r="402" spans="1:3" x14ac:dyDescent="0.2">
      <c r="A402" s="161">
        <v>403</v>
      </c>
      <c r="B402" s="157" t="s">
        <v>171</v>
      </c>
      <c r="C402" s="160" t="s">
        <v>392</v>
      </c>
    </row>
    <row r="403" spans="1:3" x14ac:dyDescent="0.2">
      <c r="A403" s="161">
        <v>404</v>
      </c>
      <c r="B403" s="157" t="s">
        <v>266</v>
      </c>
      <c r="C403" s="160" t="s">
        <v>392</v>
      </c>
    </row>
    <row r="404" spans="1:3" x14ac:dyDescent="0.2">
      <c r="A404" s="161">
        <v>405</v>
      </c>
      <c r="B404" s="157" t="s">
        <v>267</v>
      </c>
      <c r="C404" s="160" t="s">
        <v>393</v>
      </c>
    </row>
    <row r="405" spans="1:3" x14ac:dyDescent="0.2">
      <c r="A405" s="161">
        <v>406</v>
      </c>
      <c r="B405" s="157" t="s">
        <v>268</v>
      </c>
      <c r="C405" s="160" t="s">
        <v>393</v>
      </c>
    </row>
    <row r="406" spans="1:3" x14ac:dyDescent="0.2">
      <c r="A406" s="161">
        <v>407</v>
      </c>
      <c r="B406" s="157" t="s">
        <v>269</v>
      </c>
      <c r="C406" s="160" t="s">
        <v>393</v>
      </c>
    </row>
    <row r="407" spans="1:3" x14ac:dyDescent="0.2">
      <c r="A407" s="161">
        <v>408</v>
      </c>
      <c r="B407" s="157" t="s">
        <v>270</v>
      </c>
      <c r="C407" s="160" t="s">
        <v>393</v>
      </c>
    </row>
    <row r="408" spans="1:3" x14ac:dyDescent="0.2">
      <c r="A408" s="161">
        <v>409</v>
      </c>
      <c r="B408" s="157" t="s">
        <v>271</v>
      </c>
      <c r="C408" s="160" t="s">
        <v>393</v>
      </c>
    </row>
    <row r="409" spans="1:3" x14ac:dyDescent="0.2">
      <c r="A409" s="161">
        <v>410</v>
      </c>
      <c r="B409" s="157" t="s">
        <v>272</v>
      </c>
      <c r="C409" s="160" t="s">
        <v>393</v>
      </c>
    </row>
    <row r="410" spans="1:3" x14ac:dyDescent="0.2">
      <c r="A410" s="161">
        <v>411</v>
      </c>
      <c r="B410" s="157" t="s">
        <v>273</v>
      </c>
      <c r="C410" s="160" t="s">
        <v>393</v>
      </c>
    </row>
    <row r="411" spans="1:3" x14ac:dyDescent="0.2">
      <c r="A411" s="161">
        <v>412</v>
      </c>
      <c r="B411" s="157" t="s">
        <v>274</v>
      </c>
      <c r="C411" s="160" t="s">
        <v>393</v>
      </c>
    </row>
    <row r="412" spans="1:3" x14ac:dyDescent="0.2">
      <c r="A412" s="161">
        <v>413</v>
      </c>
      <c r="B412" s="157" t="s">
        <v>275</v>
      </c>
      <c r="C412" s="160" t="s">
        <v>393</v>
      </c>
    </row>
    <row r="413" spans="1:3" x14ac:dyDescent="0.2">
      <c r="A413" s="161">
        <v>414</v>
      </c>
      <c r="B413" s="157" t="s">
        <v>276</v>
      </c>
      <c r="C413" s="160" t="s">
        <v>393</v>
      </c>
    </row>
    <row r="414" spans="1:3" x14ac:dyDescent="0.2">
      <c r="A414" s="161">
        <v>415</v>
      </c>
      <c r="B414" s="157" t="s">
        <v>277</v>
      </c>
      <c r="C414" s="160" t="s">
        <v>393</v>
      </c>
    </row>
    <row r="415" spans="1:3" x14ac:dyDescent="0.2">
      <c r="A415" s="161">
        <v>416</v>
      </c>
      <c r="B415" s="157" t="s">
        <v>278</v>
      </c>
      <c r="C415" s="160" t="s">
        <v>393</v>
      </c>
    </row>
    <row r="416" spans="1:3" x14ac:dyDescent="0.2">
      <c r="A416" s="161">
        <v>417</v>
      </c>
      <c r="B416" s="157" t="s">
        <v>279</v>
      </c>
      <c r="C416" s="160" t="s">
        <v>393</v>
      </c>
    </row>
    <row r="417" spans="1:3" x14ac:dyDescent="0.2">
      <c r="A417" s="161">
        <v>418</v>
      </c>
      <c r="B417" s="157" t="s">
        <v>280</v>
      </c>
      <c r="C417" s="160" t="s">
        <v>393</v>
      </c>
    </row>
    <row r="418" spans="1:3" x14ac:dyDescent="0.2">
      <c r="A418" s="161">
        <v>419</v>
      </c>
      <c r="B418" s="157" t="s">
        <v>281</v>
      </c>
      <c r="C418" s="160" t="s">
        <v>393</v>
      </c>
    </row>
    <row r="419" spans="1:3" x14ac:dyDescent="0.2">
      <c r="A419" s="161">
        <v>420</v>
      </c>
      <c r="B419" s="157" t="s">
        <v>282</v>
      </c>
      <c r="C419" s="160" t="s">
        <v>393</v>
      </c>
    </row>
    <row r="420" spans="1:3" x14ac:dyDescent="0.2">
      <c r="A420" s="161">
        <v>421</v>
      </c>
      <c r="B420" s="157" t="s">
        <v>283</v>
      </c>
      <c r="C420" s="160" t="s">
        <v>393</v>
      </c>
    </row>
    <row r="421" spans="1:3" x14ac:dyDescent="0.2">
      <c r="A421" s="161">
        <v>422</v>
      </c>
      <c r="B421" s="157" t="s">
        <v>284</v>
      </c>
      <c r="C421" s="160" t="s">
        <v>393</v>
      </c>
    </row>
    <row r="422" spans="1:3" x14ac:dyDescent="0.2">
      <c r="A422" s="161">
        <v>423</v>
      </c>
      <c r="B422" s="157" t="s">
        <v>285</v>
      </c>
      <c r="C422" s="160" t="s">
        <v>393</v>
      </c>
    </row>
    <row r="423" spans="1:3" x14ac:dyDescent="0.2">
      <c r="A423" s="161">
        <v>424</v>
      </c>
      <c r="B423" s="157" t="s">
        <v>286</v>
      </c>
      <c r="C423" s="160" t="s">
        <v>393</v>
      </c>
    </row>
    <row r="424" spans="1:3" x14ac:dyDescent="0.2">
      <c r="A424" s="161">
        <v>425</v>
      </c>
      <c r="B424" s="157" t="s">
        <v>287</v>
      </c>
      <c r="C424" s="160" t="s">
        <v>392</v>
      </c>
    </row>
    <row r="425" spans="1:3" x14ac:dyDescent="0.2">
      <c r="A425" s="161">
        <v>426</v>
      </c>
      <c r="B425" s="157" t="s">
        <v>197</v>
      </c>
      <c r="C425" s="160" t="s">
        <v>392</v>
      </c>
    </row>
    <row r="426" spans="1:3" x14ac:dyDescent="0.2">
      <c r="A426" s="161">
        <v>427</v>
      </c>
      <c r="B426" s="157" t="s">
        <v>288</v>
      </c>
      <c r="C426" s="160" t="s">
        <v>392</v>
      </c>
    </row>
    <row r="427" spans="1:3" x14ac:dyDescent="0.2">
      <c r="A427" s="161">
        <v>428</v>
      </c>
      <c r="B427" s="157" t="s">
        <v>289</v>
      </c>
      <c r="C427" s="160" t="s">
        <v>388</v>
      </c>
    </row>
    <row r="428" spans="1:3" x14ac:dyDescent="0.2">
      <c r="A428" s="161">
        <v>429</v>
      </c>
      <c r="B428" s="157" t="s">
        <v>290</v>
      </c>
      <c r="C428" s="160" t="s">
        <v>388</v>
      </c>
    </row>
    <row r="429" spans="1:3" x14ac:dyDescent="0.2">
      <c r="A429" s="161">
        <v>430</v>
      </c>
      <c r="B429" s="157" t="s">
        <v>291</v>
      </c>
      <c r="C429" s="160" t="s">
        <v>388</v>
      </c>
    </row>
    <row r="430" spans="1:3" x14ac:dyDescent="0.2">
      <c r="A430" s="161">
        <v>431</v>
      </c>
      <c r="B430" s="157" t="s">
        <v>292</v>
      </c>
      <c r="C430" s="160" t="s">
        <v>388</v>
      </c>
    </row>
    <row r="431" spans="1:3" x14ac:dyDescent="0.2">
      <c r="A431" s="161">
        <v>432</v>
      </c>
      <c r="B431" s="157" t="s">
        <v>197</v>
      </c>
      <c r="C431" s="160" t="s">
        <v>392</v>
      </c>
    </row>
    <row r="432" spans="1:3" x14ac:dyDescent="0.2">
      <c r="A432" s="161">
        <v>434</v>
      </c>
      <c r="B432" s="157" t="s">
        <v>293</v>
      </c>
      <c r="C432" s="160" t="s">
        <v>393</v>
      </c>
    </row>
    <row r="433" spans="1:3" x14ac:dyDescent="0.2">
      <c r="A433" s="161">
        <v>435</v>
      </c>
      <c r="B433" s="157" t="s">
        <v>294</v>
      </c>
      <c r="C433" s="160" t="s">
        <v>392</v>
      </c>
    </row>
    <row r="434" spans="1:3" x14ac:dyDescent="0.2">
      <c r="A434" s="161">
        <v>436</v>
      </c>
      <c r="B434" s="157" t="s">
        <v>295</v>
      </c>
      <c r="C434" s="160" t="s">
        <v>392</v>
      </c>
    </row>
    <row r="435" spans="1:3" x14ac:dyDescent="0.2">
      <c r="A435" s="161">
        <v>437</v>
      </c>
      <c r="B435" s="157" t="s">
        <v>296</v>
      </c>
      <c r="C435" s="160" t="s">
        <v>392</v>
      </c>
    </row>
    <row r="436" spans="1:3" x14ac:dyDescent="0.2">
      <c r="A436" s="161">
        <v>439</v>
      </c>
      <c r="B436" s="157" t="s">
        <v>297</v>
      </c>
      <c r="C436" s="160" t="s">
        <v>392</v>
      </c>
    </row>
    <row r="437" spans="1:3" x14ac:dyDescent="0.2">
      <c r="A437" s="161">
        <v>440</v>
      </c>
      <c r="B437" s="157" t="s">
        <v>298</v>
      </c>
      <c r="C437" s="160" t="s">
        <v>392</v>
      </c>
    </row>
    <row r="438" spans="1:3" x14ac:dyDescent="0.2">
      <c r="A438" s="161">
        <v>441</v>
      </c>
      <c r="B438" s="157" t="s">
        <v>201</v>
      </c>
      <c r="C438" s="160" t="s">
        <v>392</v>
      </c>
    </row>
    <row r="439" spans="1:3" x14ac:dyDescent="0.2">
      <c r="A439" s="161">
        <v>442</v>
      </c>
      <c r="B439" s="157" t="s">
        <v>197</v>
      </c>
      <c r="C439" s="160" t="s">
        <v>393</v>
      </c>
    </row>
    <row r="440" spans="1:3" x14ac:dyDescent="0.2">
      <c r="A440" s="161">
        <v>443</v>
      </c>
      <c r="B440" s="157" t="s">
        <v>237</v>
      </c>
      <c r="C440" s="160" t="s">
        <v>392</v>
      </c>
    </row>
    <row r="441" spans="1:3" x14ac:dyDescent="0.2">
      <c r="A441" s="161">
        <v>444</v>
      </c>
      <c r="B441" s="157" t="s">
        <v>240</v>
      </c>
      <c r="C441" s="160" t="s">
        <v>392</v>
      </c>
    </row>
    <row r="442" spans="1:3" x14ac:dyDescent="0.2">
      <c r="A442" s="161">
        <v>444</v>
      </c>
      <c r="B442" s="157" t="s">
        <v>240</v>
      </c>
      <c r="C442" s="160" t="s">
        <v>393</v>
      </c>
    </row>
    <row r="443" spans="1:3" x14ac:dyDescent="0.2">
      <c r="A443" s="161">
        <v>445</v>
      </c>
      <c r="B443" s="157" t="s">
        <v>299</v>
      </c>
      <c r="C443" s="160" t="s">
        <v>392</v>
      </c>
    </row>
    <row r="444" spans="1:3" x14ac:dyDescent="0.2">
      <c r="A444" s="161">
        <v>446</v>
      </c>
      <c r="B444" s="157" t="s">
        <v>299</v>
      </c>
      <c r="C444" s="160" t="s">
        <v>392</v>
      </c>
    </row>
    <row r="445" spans="1:3" x14ac:dyDescent="0.2">
      <c r="A445" s="161">
        <v>447</v>
      </c>
      <c r="B445" s="157" t="s">
        <v>211</v>
      </c>
      <c r="C445" s="160" t="s">
        <v>392</v>
      </c>
    </row>
    <row r="446" spans="1:3" x14ac:dyDescent="0.2">
      <c r="A446" s="161">
        <v>448</v>
      </c>
      <c r="B446" s="157" t="s">
        <v>211</v>
      </c>
      <c r="C446" s="160" t="s">
        <v>392</v>
      </c>
    </row>
    <row r="447" spans="1:3" x14ac:dyDescent="0.2">
      <c r="A447" s="161">
        <v>449</v>
      </c>
      <c r="B447" s="157" t="s">
        <v>211</v>
      </c>
      <c r="C447" s="160" t="s">
        <v>392</v>
      </c>
    </row>
    <row r="448" spans="1:3" x14ac:dyDescent="0.2">
      <c r="A448" s="161">
        <v>450</v>
      </c>
      <c r="B448" s="157" t="s">
        <v>211</v>
      </c>
      <c r="C448" s="160" t="s">
        <v>392</v>
      </c>
    </row>
    <row r="449" spans="1:3" x14ac:dyDescent="0.2">
      <c r="A449" s="161">
        <v>451</v>
      </c>
      <c r="B449" s="157" t="s">
        <v>211</v>
      </c>
      <c r="C449" s="160" t="s">
        <v>392</v>
      </c>
    </row>
    <row r="450" spans="1:3" x14ac:dyDescent="0.2">
      <c r="A450" s="161">
        <v>452</v>
      </c>
      <c r="B450" s="157" t="s">
        <v>211</v>
      </c>
      <c r="C450" s="160" t="s">
        <v>392</v>
      </c>
    </row>
    <row r="451" spans="1:3" x14ac:dyDescent="0.2">
      <c r="A451" s="161">
        <v>453</v>
      </c>
      <c r="B451" s="157" t="s">
        <v>211</v>
      </c>
      <c r="C451" s="160" t="s">
        <v>392</v>
      </c>
    </row>
    <row r="452" spans="1:3" x14ac:dyDescent="0.2">
      <c r="A452" s="161">
        <v>454</v>
      </c>
      <c r="B452" s="157" t="s">
        <v>211</v>
      </c>
      <c r="C452" s="160" t="s">
        <v>392</v>
      </c>
    </row>
    <row r="453" spans="1:3" x14ac:dyDescent="0.2">
      <c r="A453" s="161">
        <v>455</v>
      </c>
      <c r="B453" s="157" t="s">
        <v>211</v>
      </c>
      <c r="C453" s="160" t="s">
        <v>392</v>
      </c>
    </row>
    <row r="454" spans="1:3" x14ac:dyDescent="0.2">
      <c r="A454" s="161">
        <v>456</v>
      </c>
      <c r="B454" s="157" t="s">
        <v>211</v>
      </c>
      <c r="C454" s="160" t="s">
        <v>392</v>
      </c>
    </row>
    <row r="455" spans="1:3" x14ac:dyDescent="0.2">
      <c r="A455" s="161">
        <v>459</v>
      </c>
      <c r="B455" s="157" t="s">
        <v>211</v>
      </c>
      <c r="C455" s="160" t="s">
        <v>392</v>
      </c>
    </row>
    <row r="456" spans="1:3" x14ac:dyDescent="0.2">
      <c r="A456" s="161">
        <v>460</v>
      </c>
      <c r="B456" s="157" t="s">
        <v>300</v>
      </c>
      <c r="C456" s="160" t="s">
        <v>393</v>
      </c>
    </row>
    <row r="457" spans="1:3" x14ac:dyDescent="0.2">
      <c r="A457" s="161">
        <v>461</v>
      </c>
      <c r="B457" s="157" t="s">
        <v>300</v>
      </c>
      <c r="C457" s="160" t="s">
        <v>393</v>
      </c>
    </row>
    <row r="458" spans="1:3" x14ac:dyDescent="0.2">
      <c r="A458" s="161">
        <v>462</v>
      </c>
      <c r="B458" s="157" t="s">
        <v>301</v>
      </c>
      <c r="C458" s="160" t="s">
        <v>393</v>
      </c>
    </row>
    <row r="459" spans="1:3" x14ac:dyDescent="0.2">
      <c r="A459" s="161">
        <v>463</v>
      </c>
      <c r="B459" s="157" t="s">
        <v>302</v>
      </c>
      <c r="C459" s="160" t="s">
        <v>393</v>
      </c>
    </row>
    <row r="460" spans="1:3" x14ac:dyDescent="0.2">
      <c r="A460" s="161">
        <v>464</v>
      </c>
      <c r="B460" s="157" t="s">
        <v>303</v>
      </c>
      <c r="C460" s="160" t="s">
        <v>392</v>
      </c>
    </row>
    <row r="461" spans="1:3" x14ac:dyDescent="0.2">
      <c r="A461" s="161">
        <v>465</v>
      </c>
      <c r="B461" s="157" t="s">
        <v>304</v>
      </c>
      <c r="C461" s="160" t="s">
        <v>392</v>
      </c>
    </row>
    <row r="462" spans="1:3" x14ac:dyDescent="0.2">
      <c r="A462" s="161">
        <v>466</v>
      </c>
      <c r="B462" s="157" t="s">
        <v>305</v>
      </c>
      <c r="C462" s="160" t="s">
        <v>392</v>
      </c>
    </row>
    <row r="463" spans="1:3" x14ac:dyDescent="0.2">
      <c r="A463" s="161">
        <v>467</v>
      </c>
      <c r="B463" s="157" t="s">
        <v>305</v>
      </c>
      <c r="C463" s="160" t="s">
        <v>392</v>
      </c>
    </row>
    <row r="464" spans="1:3" x14ac:dyDescent="0.2">
      <c r="A464" s="161">
        <v>468</v>
      </c>
      <c r="B464" s="157" t="s">
        <v>305</v>
      </c>
      <c r="C464" s="160" t="s">
        <v>392</v>
      </c>
    </row>
    <row r="465" spans="1:3" x14ac:dyDescent="0.2">
      <c r="A465" s="161">
        <v>469</v>
      </c>
      <c r="B465" s="157" t="s">
        <v>305</v>
      </c>
      <c r="C465" s="160" t="s">
        <v>392</v>
      </c>
    </row>
    <row r="466" spans="1:3" x14ac:dyDescent="0.2">
      <c r="A466" s="161">
        <v>470</v>
      </c>
      <c r="B466" s="157" t="s">
        <v>305</v>
      </c>
      <c r="C466" s="160" t="s">
        <v>392</v>
      </c>
    </row>
    <row r="467" spans="1:3" x14ac:dyDescent="0.2">
      <c r="A467" s="161">
        <v>473</v>
      </c>
      <c r="B467" s="157" t="s">
        <v>306</v>
      </c>
      <c r="C467" s="160" t="s">
        <v>392</v>
      </c>
    </row>
    <row r="468" spans="1:3" x14ac:dyDescent="0.2">
      <c r="A468" s="161">
        <v>474</v>
      </c>
      <c r="B468" s="157" t="s">
        <v>307</v>
      </c>
      <c r="C468" s="160" t="s">
        <v>393</v>
      </c>
    </row>
    <row r="469" spans="1:3" x14ac:dyDescent="0.2">
      <c r="A469" s="161">
        <v>475</v>
      </c>
      <c r="B469" s="157" t="s">
        <v>308</v>
      </c>
      <c r="C469" s="160" t="s">
        <v>392</v>
      </c>
    </row>
    <row r="470" spans="1:3" x14ac:dyDescent="0.2">
      <c r="A470" s="161">
        <v>476</v>
      </c>
      <c r="B470" s="157" t="s">
        <v>309</v>
      </c>
      <c r="C470" s="160" t="s">
        <v>393</v>
      </c>
    </row>
    <row r="471" spans="1:3" x14ac:dyDescent="0.2">
      <c r="A471" s="161">
        <v>477</v>
      </c>
      <c r="B471" s="157" t="s">
        <v>309</v>
      </c>
      <c r="C471" s="160" t="s">
        <v>393</v>
      </c>
    </row>
    <row r="472" spans="1:3" x14ac:dyDescent="0.2">
      <c r="A472" s="161">
        <v>478</v>
      </c>
      <c r="B472" s="157" t="s">
        <v>240</v>
      </c>
      <c r="C472" s="160" t="s">
        <v>392</v>
      </c>
    </row>
    <row r="473" spans="1:3" x14ac:dyDescent="0.2">
      <c r="A473" s="161">
        <v>479</v>
      </c>
      <c r="B473" s="157" t="s">
        <v>297</v>
      </c>
      <c r="C473" s="160" t="s">
        <v>392</v>
      </c>
    </row>
    <row r="474" spans="1:3" x14ac:dyDescent="0.2">
      <c r="A474" s="161">
        <v>480</v>
      </c>
      <c r="B474" s="157" t="s">
        <v>297</v>
      </c>
      <c r="C474" s="160" t="s">
        <v>392</v>
      </c>
    </row>
    <row r="475" spans="1:3" x14ac:dyDescent="0.2">
      <c r="A475" s="161">
        <v>481</v>
      </c>
      <c r="B475" s="157" t="s">
        <v>297</v>
      </c>
      <c r="C475" s="160" t="s">
        <v>392</v>
      </c>
    </row>
    <row r="476" spans="1:3" x14ac:dyDescent="0.2">
      <c r="A476" s="161">
        <v>482</v>
      </c>
      <c r="B476" s="157" t="s">
        <v>310</v>
      </c>
      <c r="C476" s="160" t="s">
        <v>389</v>
      </c>
    </row>
    <row r="477" spans="1:3" x14ac:dyDescent="0.2">
      <c r="A477" s="161">
        <v>483</v>
      </c>
      <c r="B477" s="157" t="s">
        <v>311</v>
      </c>
      <c r="C477" s="160" t="s">
        <v>389</v>
      </c>
    </row>
    <row r="478" spans="1:3" x14ac:dyDescent="0.2">
      <c r="A478" s="161">
        <v>484</v>
      </c>
      <c r="B478" s="157" t="s">
        <v>312</v>
      </c>
      <c r="C478" s="160" t="s">
        <v>389</v>
      </c>
    </row>
    <row r="479" spans="1:3" x14ac:dyDescent="0.2">
      <c r="A479" s="161">
        <v>485</v>
      </c>
      <c r="B479" s="157" t="s">
        <v>313</v>
      </c>
      <c r="C479" s="160" t="s">
        <v>389</v>
      </c>
    </row>
    <row r="480" spans="1:3" x14ac:dyDescent="0.2">
      <c r="A480" s="161">
        <v>486</v>
      </c>
      <c r="B480" s="157" t="s">
        <v>314</v>
      </c>
      <c r="C480" s="160" t="s">
        <v>389</v>
      </c>
    </row>
    <row r="481" spans="1:3" x14ac:dyDescent="0.2">
      <c r="A481" s="161">
        <v>487</v>
      </c>
      <c r="B481" s="157" t="s">
        <v>315</v>
      </c>
      <c r="C481" s="160" t="s">
        <v>389</v>
      </c>
    </row>
    <row r="482" spans="1:3" x14ac:dyDescent="0.2">
      <c r="A482" s="161">
        <v>488</v>
      </c>
      <c r="B482" s="157" t="s">
        <v>316</v>
      </c>
      <c r="C482" s="160" t="s">
        <v>389</v>
      </c>
    </row>
    <row r="483" spans="1:3" x14ac:dyDescent="0.2">
      <c r="A483" s="161">
        <v>489</v>
      </c>
      <c r="B483" s="157" t="s">
        <v>317</v>
      </c>
      <c r="C483" s="160" t="s">
        <v>389</v>
      </c>
    </row>
    <row r="484" spans="1:3" x14ac:dyDescent="0.2">
      <c r="A484" s="161">
        <v>490</v>
      </c>
      <c r="B484" s="157" t="s">
        <v>318</v>
      </c>
      <c r="C484" s="160" t="s">
        <v>389</v>
      </c>
    </row>
    <row r="485" spans="1:3" x14ac:dyDescent="0.2">
      <c r="A485" s="161">
        <v>491</v>
      </c>
      <c r="B485" s="157" t="s">
        <v>319</v>
      </c>
      <c r="C485" s="160" t="s">
        <v>389</v>
      </c>
    </row>
    <row r="486" spans="1:3" x14ac:dyDescent="0.2">
      <c r="A486" s="161">
        <v>492</v>
      </c>
      <c r="B486" s="157" t="s">
        <v>320</v>
      </c>
      <c r="C486" s="160" t="s">
        <v>389</v>
      </c>
    </row>
    <row r="487" spans="1:3" x14ac:dyDescent="0.2">
      <c r="A487" s="161">
        <v>493</v>
      </c>
      <c r="B487" s="157" t="s">
        <v>321</v>
      </c>
      <c r="C487" s="160" t="s">
        <v>389</v>
      </c>
    </row>
    <row r="488" spans="1:3" x14ac:dyDescent="0.2">
      <c r="A488" s="161">
        <v>494</v>
      </c>
      <c r="B488" s="157" t="s">
        <v>322</v>
      </c>
      <c r="C488" s="160" t="s">
        <v>389</v>
      </c>
    </row>
    <row r="489" spans="1:3" x14ac:dyDescent="0.2">
      <c r="A489" s="161">
        <v>495</v>
      </c>
      <c r="B489" s="157" t="s">
        <v>323</v>
      </c>
      <c r="C489" s="160" t="s">
        <v>389</v>
      </c>
    </row>
    <row r="490" spans="1:3" x14ac:dyDescent="0.2">
      <c r="A490" s="161">
        <v>496</v>
      </c>
      <c r="B490" s="157" t="s">
        <v>324</v>
      </c>
      <c r="C490" s="160" t="s">
        <v>389</v>
      </c>
    </row>
    <row r="491" spans="1:3" x14ac:dyDescent="0.2">
      <c r="A491" s="161">
        <v>497</v>
      </c>
      <c r="B491" s="157" t="s">
        <v>325</v>
      </c>
      <c r="C491" s="160" t="s">
        <v>389</v>
      </c>
    </row>
    <row r="492" spans="1:3" x14ac:dyDescent="0.2">
      <c r="A492" s="161">
        <v>498</v>
      </c>
      <c r="B492" s="157" t="s">
        <v>326</v>
      </c>
      <c r="C492" s="160" t="s">
        <v>389</v>
      </c>
    </row>
    <row r="493" spans="1:3" x14ac:dyDescent="0.2">
      <c r="A493" s="161">
        <v>701</v>
      </c>
      <c r="B493" s="157" t="s">
        <v>327</v>
      </c>
      <c r="C493" s="160" t="s">
        <v>393</v>
      </c>
    </row>
    <row r="494" spans="1:3" x14ac:dyDescent="0.2">
      <c r="A494" s="161">
        <v>702</v>
      </c>
      <c r="B494" s="157" t="s">
        <v>327</v>
      </c>
      <c r="C494" s="160" t="s">
        <v>393</v>
      </c>
    </row>
    <row r="495" spans="1:3" x14ac:dyDescent="0.2">
      <c r="A495" s="161">
        <v>703</v>
      </c>
      <c r="B495" s="157" t="s">
        <v>263</v>
      </c>
      <c r="C495" s="160" t="s">
        <v>393</v>
      </c>
    </row>
    <row r="496" spans="1:3" x14ac:dyDescent="0.2">
      <c r="A496" s="161">
        <v>704</v>
      </c>
      <c r="B496" s="157" t="s">
        <v>263</v>
      </c>
      <c r="C496" s="160" t="s">
        <v>393</v>
      </c>
    </row>
    <row r="497" spans="1:3" x14ac:dyDescent="0.2">
      <c r="A497" s="161">
        <v>705</v>
      </c>
      <c r="B497" s="157" t="s">
        <v>263</v>
      </c>
      <c r="C497" s="160" t="s">
        <v>393</v>
      </c>
    </row>
    <row r="498" spans="1:3" x14ac:dyDescent="0.2">
      <c r="A498" s="161">
        <v>706</v>
      </c>
      <c r="B498" s="157" t="s">
        <v>263</v>
      </c>
      <c r="C498" s="160" t="s">
        <v>393</v>
      </c>
    </row>
    <row r="499" spans="1:3" x14ac:dyDescent="0.2">
      <c r="A499" s="161">
        <v>707</v>
      </c>
      <c r="B499" s="157" t="s">
        <v>263</v>
      </c>
      <c r="C499" s="160" t="s">
        <v>393</v>
      </c>
    </row>
    <row r="500" spans="1:3" x14ac:dyDescent="0.2">
      <c r="A500" s="161">
        <v>708</v>
      </c>
      <c r="B500" s="157" t="s">
        <v>263</v>
      </c>
      <c r="C500" s="160" t="s">
        <v>393</v>
      </c>
    </row>
    <row r="501" spans="1:3" x14ac:dyDescent="0.2">
      <c r="A501" s="161">
        <v>709</v>
      </c>
      <c r="B501" s="157" t="s">
        <v>263</v>
      </c>
      <c r="C501" s="160" t="s">
        <v>393</v>
      </c>
    </row>
    <row r="502" spans="1:3" x14ac:dyDescent="0.2">
      <c r="A502" s="161">
        <v>710</v>
      </c>
      <c r="B502" s="157" t="s">
        <v>263</v>
      </c>
      <c r="C502" s="160" t="s">
        <v>393</v>
      </c>
    </row>
    <row r="503" spans="1:3" x14ac:dyDescent="0.2">
      <c r="A503" s="161">
        <v>711</v>
      </c>
      <c r="B503" s="157" t="s">
        <v>263</v>
      </c>
      <c r="C503" s="160" t="s">
        <v>393</v>
      </c>
    </row>
    <row r="504" spans="1:3" x14ac:dyDescent="0.2">
      <c r="A504" s="161">
        <v>712</v>
      </c>
      <c r="B504" s="157" t="s">
        <v>328</v>
      </c>
      <c r="C504" s="160" t="s">
        <v>393</v>
      </c>
    </row>
    <row r="505" spans="1:3" x14ac:dyDescent="0.2">
      <c r="A505" s="161">
        <v>713</v>
      </c>
      <c r="B505" s="157" t="s">
        <v>328</v>
      </c>
      <c r="C505" s="160" t="s">
        <v>393</v>
      </c>
    </row>
    <row r="506" spans="1:3" x14ac:dyDescent="0.2">
      <c r="A506" s="161">
        <v>714</v>
      </c>
      <c r="B506" s="157" t="s">
        <v>328</v>
      </c>
      <c r="C506" s="160" t="s">
        <v>393</v>
      </c>
    </row>
    <row r="507" spans="1:3" x14ac:dyDescent="0.2">
      <c r="A507" s="161">
        <v>715</v>
      </c>
      <c r="B507" s="157" t="s">
        <v>328</v>
      </c>
      <c r="C507" s="160" t="s">
        <v>393</v>
      </c>
    </row>
    <row r="508" spans="1:3" x14ac:dyDescent="0.2">
      <c r="A508" s="161">
        <v>716</v>
      </c>
      <c r="B508" s="157" t="s">
        <v>329</v>
      </c>
      <c r="C508" s="160" t="s">
        <v>393</v>
      </c>
    </row>
    <row r="509" spans="1:3" x14ac:dyDescent="0.2">
      <c r="A509" s="161">
        <v>717</v>
      </c>
      <c r="B509" s="157" t="s">
        <v>329</v>
      </c>
      <c r="C509" s="160" t="s">
        <v>393</v>
      </c>
    </row>
    <row r="510" spans="1:3" x14ac:dyDescent="0.2">
      <c r="A510" s="161">
        <v>718</v>
      </c>
      <c r="B510" s="157" t="s">
        <v>330</v>
      </c>
      <c r="C510" s="160" t="s">
        <v>393</v>
      </c>
    </row>
    <row r="511" spans="1:3" x14ac:dyDescent="0.2">
      <c r="A511" s="161">
        <v>719</v>
      </c>
      <c r="B511" s="157" t="s">
        <v>330</v>
      </c>
      <c r="C511" s="160" t="s">
        <v>393</v>
      </c>
    </row>
    <row r="512" spans="1:3" x14ac:dyDescent="0.2">
      <c r="A512" s="161">
        <v>720</v>
      </c>
      <c r="B512" s="157" t="s">
        <v>198</v>
      </c>
      <c r="C512" s="160" t="s">
        <v>392</v>
      </c>
    </row>
    <row r="513" spans="1:3" x14ac:dyDescent="0.2">
      <c r="A513" s="161">
        <v>721</v>
      </c>
      <c r="B513" s="157" t="s">
        <v>331</v>
      </c>
      <c r="C513" s="160" t="s">
        <v>392</v>
      </c>
    </row>
    <row r="514" spans="1:3" x14ac:dyDescent="0.2">
      <c r="A514" s="161">
        <v>722</v>
      </c>
      <c r="B514" s="157" t="s">
        <v>331</v>
      </c>
      <c r="C514" s="160" t="s">
        <v>392</v>
      </c>
    </row>
    <row r="515" spans="1:3" x14ac:dyDescent="0.2">
      <c r="A515" s="161">
        <v>723</v>
      </c>
      <c r="B515" s="157" t="s">
        <v>331</v>
      </c>
      <c r="C515" s="160" t="s">
        <v>392</v>
      </c>
    </row>
    <row r="516" spans="1:3" x14ac:dyDescent="0.2">
      <c r="A516" s="161">
        <v>724</v>
      </c>
      <c r="B516" s="157" t="s">
        <v>331</v>
      </c>
      <c r="C516" s="160" t="s">
        <v>392</v>
      </c>
    </row>
    <row r="517" spans="1:3" x14ac:dyDescent="0.2">
      <c r="A517" s="161">
        <v>725</v>
      </c>
      <c r="B517" s="157" t="s">
        <v>331</v>
      </c>
      <c r="C517" s="160" t="s">
        <v>392</v>
      </c>
    </row>
    <row r="518" spans="1:3" x14ac:dyDescent="0.2">
      <c r="A518" s="161">
        <v>726</v>
      </c>
      <c r="B518" s="157" t="s">
        <v>331</v>
      </c>
      <c r="C518" s="160" t="s">
        <v>392</v>
      </c>
    </row>
    <row r="519" spans="1:3" x14ac:dyDescent="0.2">
      <c r="A519" s="161">
        <v>727</v>
      </c>
      <c r="B519" s="157" t="s">
        <v>331</v>
      </c>
      <c r="C519" s="160" t="s">
        <v>392</v>
      </c>
    </row>
    <row r="520" spans="1:3" x14ac:dyDescent="0.2">
      <c r="A520" s="161">
        <v>728</v>
      </c>
      <c r="B520" s="157" t="s">
        <v>332</v>
      </c>
      <c r="C520" s="160" t="s">
        <v>392</v>
      </c>
    </row>
    <row r="521" spans="1:3" x14ac:dyDescent="0.2">
      <c r="A521" s="161">
        <v>729</v>
      </c>
      <c r="B521" s="157" t="s">
        <v>331</v>
      </c>
      <c r="C521" s="160" t="s">
        <v>392</v>
      </c>
    </row>
    <row r="522" spans="1:3" x14ac:dyDescent="0.2">
      <c r="A522" s="161">
        <v>730</v>
      </c>
      <c r="B522" s="157" t="s">
        <v>332</v>
      </c>
      <c r="C522" s="160" t="s">
        <v>392</v>
      </c>
    </row>
    <row r="523" spans="1:3" x14ac:dyDescent="0.2">
      <c r="A523" s="161">
        <v>731</v>
      </c>
      <c r="B523" s="157" t="s">
        <v>331</v>
      </c>
      <c r="C523" s="160" t="s">
        <v>392</v>
      </c>
    </row>
    <row r="524" spans="1:3" x14ac:dyDescent="0.2">
      <c r="A524" s="161">
        <v>732</v>
      </c>
      <c r="B524" s="157" t="s">
        <v>332</v>
      </c>
      <c r="C524" s="160" t="s">
        <v>392</v>
      </c>
    </row>
    <row r="525" spans="1:3" x14ac:dyDescent="0.2">
      <c r="A525" s="161">
        <v>733</v>
      </c>
      <c r="B525" s="157" t="s">
        <v>331</v>
      </c>
      <c r="C525" s="160" t="s">
        <v>392</v>
      </c>
    </row>
    <row r="526" spans="1:3" x14ac:dyDescent="0.2">
      <c r="A526" s="161">
        <v>734</v>
      </c>
      <c r="B526" s="157" t="s">
        <v>332</v>
      </c>
      <c r="C526" s="160" t="s">
        <v>392</v>
      </c>
    </row>
    <row r="527" spans="1:3" x14ac:dyDescent="0.2">
      <c r="A527" s="161">
        <v>735</v>
      </c>
      <c r="B527" s="157" t="s">
        <v>331</v>
      </c>
      <c r="C527" s="160" t="s">
        <v>392</v>
      </c>
    </row>
    <row r="528" spans="1:3" x14ac:dyDescent="0.2">
      <c r="A528" s="161">
        <v>736</v>
      </c>
      <c r="B528" s="157" t="s">
        <v>332</v>
      </c>
      <c r="C528" s="160" t="s">
        <v>392</v>
      </c>
    </row>
    <row r="529" spans="1:3" x14ac:dyDescent="0.2">
      <c r="A529" s="161">
        <v>737</v>
      </c>
      <c r="B529" s="157" t="s">
        <v>331</v>
      </c>
      <c r="C529" s="160" t="s">
        <v>392</v>
      </c>
    </row>
    <row r="530" spans="1:3" x14ac:dyDescent="0.2">
      <c r="A530" s="161">
        <v>738</v>
      </c>
      <c r="B530" s="157" t="s">
        <v>332</v>
      </c>
      <c r="C530" s="160" t="s">
        <v>392</v>
      </c>
    </row>
    <row r="531" spans="1:3" x14ac:dyDescent="0.2">
      <c r="A531" s="161">
        <v>739</v>
      </c>
      <c r="B531" s="157" t="s">
        <v>331</v>
      </c>
      <c r="C531" s="160" t="s">
        <v>392</v>
      </c>
    </row>
    <row r="532" spans="1:3" x14ac:dyDescent="0.2">
      <c r="A532" s="161">
        <v>740</v>
      </c>
      <c r="B532" s="157" t="s">
        <v>332</v>
      </c>
      <c r="C532" s="160" t="s">
        <v>392</v>
      </c>
    </row>
    <row r="533" spans="1:3" x14ac:dyDescent="0.2">
      <c r="A533" s="161">
        <v>741</v>
      </c>
      <c r="B533" s="157" t="s">
        <v>331</v>
      </c>
      <c r="C533" s="160" t="s">
        <v>392</v>
      </c>
    </row>
    <row r="534" spans="1:3" x14ac:dyDescent="0.2">
      <c r="A534" s="161">
        <v>742</v>
      </c>
      <c r="B534" s="157" t="s">
        <v>332</v>
      </c>
      <c r="C534" s="160" t="s">
        <v>392</v>
      </c>
    </row>
    <row r="535" spans="1:3" x14ac:dyDescent="0.2">
      <c r="A535" s="161">
        <v>743</v>
      </c>
      <c r="B535" s="157" t="s">
        <v>331</v>
      </c>
      <c r="C535" s="160" t="s">
        <v>392</v>
      </c>
    </row>
    <row r="536" spans="1:3" x14ac:dyDescent="0.2">
      <c r="A536" s="161">
        <v>744</v>
      </c>
      <c r="B536" s="157" t="s">
        <v>332</v>
      </c>
      <c r="C536" s="160" t="s">
        <v>392</v>
      </c>
    </row>
    <row r="537" spans="1:3" x14ac:dyDescent="0.2">
      <c r="A537" s="161">
        <v>745</v>
      </c>
      <c r="B537" s="157" t="s">
        <v>331</v>
      </c>
      <c r="C537" s="160" t="s">
        <v>392</v>
      </c>
    </row>
    <row r="538" spans="1:3" x14ac:dyDescent="0.2">
      <c r="A538" s="161">
        <v>746</v>
      </c>
      <c r="B538" s="157" t="s">
        <v>332</v>
      </c>
      <c r="C538" s="160" t="s">
        <v>392</v>
      </c>
    </row>
    <row r="539" spans="1:3" x14ac:dyDescent="0.2">
      <c r="A539" s="161">
        <v>747</v>
      </c>
      <c r="B539" s="157" t="s">
        <v>331</v>
      </c>
      <c r="C539" s="160" t="s">
        <v>392</v>
      </c>
    </row>
    <row r="540" spans="1:3" x14ac:dyDescent="0.2">
      <c r="A540" s="161">
        <v>748</v>
      </c>
      <c r="B540" s="157" t="s">
        <v>331</v>
      </c>
      <c r="C540" s="160" t="s">
        <v>392</v>
      </c>
    </row>
    <row r="541" spans="1:3" x14ac:dyDescent="0.2">
      <c r="A541" s="161">
        <v>749</v>
      </c>
      <c r="B541" s="157" t="s">
        <v>332</v>
      </c>
      <c r="C541" s="160" t="s">
        <v>392</v>
      </c>
    </row>
    <row r="542" spans="1:3" x14ac:dyDescent="0.2">
      <c r="A542" s="161">
        <v>752</v>
      </c>
      <c r="B542" s="157" t="s">
        <v>331</v>
      </c>
      <c r="C542" s="160" t="s">
        <v>392</v>
      </c>
    </row>
    <row r="543" spans="1:3" x14ac:dyDescent="0.2">
      <c r="A543" s="161">
        <v>753</v>
      </c>
      <c r="B543" s="157" t="s">
        <v>333</v>
      </c>
      <c r="C543" s="160" t="s">
        <v>392</v>
      </c>
    </row>
    <row r="544" spans="1:3" x14ac:dyDescent="0.2">
      <c r="A544" s="161">
        <v>754</v>
      </c>
      <c r="B544" s="157" t="s">
        <v>331</v>
      </c>
      <c r="C544" s="160" t="s">
        <v>392</v>
      </c>
    </row>
    <row r="545" spans="1:3" x14ac:dyDescent="0.2">
      <c r="A545" s="161">
        <v>755</v>
      </c>
      <c r="B545" s="157" t="s">
        <v>333</v>
      </c>
      <c r="C545" s="160" t="s">
        <v>392</v>
      </c>
    </row>
    <row r="546" spans="1:3" x14ac:dyDescent="0.2">
      <c r="A546" s="161">
        <v>756</v>
      </c>
      <c r="B546" s="157" t="s">
        <v>331</v>
      </c>
      <c r="C546" s="160" t="s">
        <v>392</v>
      </c>
    </row>
    <row r="547" spans="1:3" x14ac:dyDescent="0.2">
      <c r="A547" s="161">
        <v>757</v>
      </c>
      <c r="B547" s="157" t="s">
        <v>333</v>
      </c>
      <c r="C547" s="160" t="s">
        <v>392</v>
      </c>
    </row>
    <row r="548" spans="1:3" x14ac:dyDescent="0.2">
      <c r="A548" s="161">
        <v>758</v>
      </c>
      <c r="B548" s="157" t="s">
        <v>331</v>
      </c>
      <c r="C548" s="160" t="s">
        <v>392</v>
      </c>
    </row>
    <row r="549" spans="1:3" x14ac:dyDescent="0.2">
      <c r="A549" s="161">
        <v>759</v>
      </c>
      <c r="B549" s="157" t="s">
        <v>333</v>
      </c>
      <c r="C549" s="160" t="s">
        <v>392</v>
      </c>
    </row>
    <row r="550" spans="1:3" x14ac:dyDescent="0.2">
      <c r="A550" s="161">
        <v>760</v>
      </c>
      <c r="B550" s="157" t="s">
        <v>331</v>
      </c>
      <c r="C550" s="160" t="s">
        <v>392</v>
      </c>
    </row>
    <row r="551" spans="1:3" x14ac:dyDescent="0.2">
      <c r="A551" s="161">
        <v>761</v>
      </c>
      <c r="B551" s="157" t="s">
        <v>333</v>
      </c>
      <c r="C551" s="160" t="s">
        <v>392</v>
      </c>
    </row>
    <row r="552" spans="1:3" x14ac:dyDescent="0.2">
      <c r="A552" s="161">
        <v>762</v>
      </c>
      <c r="B552" s="157" t="s">
        <v>331</v>
      </c>
      <c r="C552" s="160" t="s">
        <v>392</v>
      </c>
    </row>
    <row r="553" spans="1:3" x14ac:dyDescent="0.2">
      <c r="A553" s="161">
        <v>763</v>
      </c>
      <c r="B553" s="157" t="s">
        <v>333</v>
      </c>
      <c r="C553" s="160" t="s">
        <v>392</v>
      </c>
    </row>
    <row r="554" spans="1:3" x14ac:dyDescent="0.2">
      <c r="A554" s="161">
        <v>764</v>
      </c>
      <c r="B554" s="157" t="s">
        <v>331</v>
      </c>
      <c r="C554" s="160" t="s">
        <v>392</v>
      </c>
    </row>
    <row r="555" spans="1:3" x14ac:dyDescent="0.2">
      <c r="A555" s="161">
        <v>765</v>
      </c>
      <c r="B555" s="157" t="s">
        <v>333</v>
      </c>
      <c r="C555" s="160" t="s">
        <v>392</v>
      </c>
    </row>
    <row r="556" spans="1:3" x14ac:dyDescent="0.2">
      <c r="A556" s="161">
        <v>766</v>
      </c>
      <c r="B556" s="157" t="s">
        <v>331</v>
      </c>
      <c r="C556" s="160" t="s">
        <v>392</v>
      </c>
    </row>
    <row r="557" spans="1:3" x14ac:dyDescent="0.2">
      <c r="A557" s="161">
        <v>767</v>
      </c>
      <c r="B557" s="157" t="s">
        <v>333</v>
      </c>
      <c r="C557" s="160" t="s">
        <v>392</v>
      </c>
    </row>
    <row r="558" spans="1:3" x14ac:dyDescent="0.2">
      <c r="A558" s="161">
        <v>768</v>
      </c>
      <c r="B558" s="157" t="s">
        <v>331</v>
      </c>
      <c r="C558" s="160" t="s">
        <v>392</v>
      </c>
    </row>
    <row r="559" spans="1:3" x14ac:dyDescent="0.2">
      <c r="A559" s="161">
        <v>769</v>
      </c>
      <c r="B559" s="157" t="s">
        <v>333</v>
      </c>
      <c r="C559" s="160" t="s">
        <v>392</v>
      </c>
    </row>
    <row r="560" spans="1:3" x14ac:dyDescent="0.2">
      <c r="A560" s="161">
        <v>770</v>
      </c>
      <c r="B560" s="157" t="s">
        <v>334</v>
      </c>
      <c r="C560" s="160" t="s">
        <v>392</v>
      </c>
    </row>
    <row r="561" spans="1:3" x14ac:dyDescent="0.2">
      <c r="A561" s="161">
        <v>775</v>
      </c>
      <c r="B561" s="157" t="s">
        <v>335</v>
      </c>
      <c r="C561" s="160" t="s">
        <v>392</v>
      </c>
    </row>
    <row r="562" spans="1:3" x14ac:dyDescent="0.2">
      <c r="A562" s="161">
        <v>776</v>
      </c>
      <c r="B562" s="157" t="s">
        <v>335</v>
      </c>
      <c r="C562" s="160" t="s">
        <v>392</v>
      </c>
    </row>
    <row r="563" spans="1:3" x14ac:dyDescent="0.2">
      <c r="A563" s="161">
        <v>781</v>
      </c>
      <c r="B563" s="157" t="s">
        <v>331</v>
      </c>
      <c r="C563" s="160" t="s">
        <v>393</v>
      </c>
    </row>
    <row r="564" spans="1:3" x14ac:dyDescent="0.2">
      <c r="A564" s="161">
        <v>782</v>
      </c>
      <c r="B564" s="157" t="s">
        <v>331</v>
      </c>
      <c r="C564" s="160" t="s">
        <v>392</v>
      </c>
    </row>
    <row r="565" spans="1:3" x14ac:dyDescent="0.2">
      <c r="A565" s="161">
        <v>783</v>
      </c>
      <c r="B565" s="157" t="s">
        <v>331</v>
      </c>
      <c r="C565" s="160" t="s">
        <v>392</v>
      </c>
    </row>
    <row r="566" spans="1:3" x14ac:dyDescent="0.2">
      <c r="A566" s="161">
        <v>784</v>
      </c>
      <c r="B566" s="157" t="s">
        <v>331</v>
      </c>
      <c r="C566" s="160" t="s">
        <v>392</v>
      </c>
    </row>
    <row r="567" spans="1:3" x14ac:dyDescent="0.2">
      <c r="A567" s="161">
        <v>785</v>
      </c>
      <c r="B567" s="157" t="s">
        <v>331</v>
      </c>
      <c r="C567" s="160" t="s">
        <v>392</v>
      </c>
    </row>
    <row r="568" spans="1:3" x14ac:dyDescent="0.2">
      <c r="A568" s="161">
        <v>786</v>
      </c>
      <c r="B568" s="157" t="s">
        <v>331</v>
      </c>
      <c r="C568" s="160" t="s">
        <v>392</v>
      </c>
    </row>
    <row r="569" spans="1:3" x14ac:dyDescent="0.2">
      <c r="A569" s="161">
        <v>787</v>
      </c>
      <c r="B569" s="157" t="s">
        <v>336</v>
      </c>
      <c r="C569" s="160" t="s">
        <v>392</v>
      </c>
    </row>
    <row r="570" spans="1:3" x14ac:dyDescent="0.2">
      <c r="A570" s="161">
        <v>788</v>
      </c>
      <c r="B570" s="157" t="s">
        <v>337</v>
      </c>
      <c r="C570" s="160" t="s">
        <v>392</v>
      </c>
    </row>
    <row r="571" spans="1:3" x14ac:dyDescent="0.2">
      <c r="A571" s="161">
        <v>789</v>
      </c>
      <c r="B571" s="157" t="s">
        <v>338</v>
      </c>
      <c r="C571" s="160" t="s">
        <v>392</v>
      </c>
    </row>
    <row r="572" spans="1:3" x14ac:dyDescent="0.2">
      <c r="A572" s="161">
        <v>790</v>
      </c>
      <c r="B572" s="157" t="s">
        <v>339</v>
      </c>
      <c r="C572" s="160" t="s">
        <v>392</v>
      </c>
    </row>
    <row r="573" spans="1:3" x14ac:dyDescent="0.2">
      <c r="A573" s="161">
        <v>791</v>
      </c>
      <c r="B573" s="157" t="s">
        <v>340</v>
      </c>
      <c r="C573" s="160" t="s">
        <v>392</v>
      </c>
    </row>
    <row r="574" spans="1:3" x14ac:dyDescent="0.2">
      <c r="A574" s="161">
        <v>792</v>
      </c>
      <c r="B574" s="157" t="s">
        <v>341</v>
      </c>
      <c r="C574" s="160" t="s">
        <v>392</v>
      </c>
    </row>
    <row r="575" spans="1:3" x14ac:dyDescent="0.2">
      <c r="A575" s="161">
        <v>793</v>
      </c>
      <c r="B575" s="157" t="s">
        <v>331</v>
      </c>
      <c r="C575" s="160" t="s">
        <v>392</v>
      </c>
    </row>
    <row r="576" spans="1:3" x14ac:dyDescent="0.2">
      <c r="A576" s="161">
        <v>794</v>
      </c>
      <c r="B576" s="157" t="s">
        <v>332</v>
      </c>
      <c r="C576" s="160" t="s">
        <v>392</v>
      </c>
    </row>
    <row r="577" spans="1:3" x14ac:dyDescent="0.2">
      <c r="A577" s="161">
        <v>801</v>
      </c>
      <c r="B577" s="157" t="s">
        <v>260</v>
      </c>
      <c r="C577" s="160" t="s">
        <v>392</v>
      </c>
    </row>
    <row r="578" spans="1:3" x14ac:dyDescent="0.2">
      <c r="A578" s="161">
        <v>802</v>
      </c>
      <c r="B578" s="157" t="s">
        <v>342</v>
      </c>
      <c r="C578" s="160" t="s">
        <v>392</v>
      </c>
    </row>
    <row r="579" spans="1:3" x14ac:dyDescent="0.2">
      <c r="A579" s="161">
        <v>803</v>
      </c>
      <c r="B579" s="157" t="s">
        <v>343</v>
      </c>
      <c r="C579" s="160" t="s">
        <v>393</v>
      </c>
    </row>
    <row r="580" spans="1:3" x14ac:dyDescent="0.2">
      <c r="A580" s="161">
        <v>804</v>
      </c>
      <c r="B580" s="157" t="s">
        <v>342</v>
      </c>
      <c r="C580" s="160" t="s">
        <v>392</v>
      </c>
    </row>
    <row r="581" spans="1:3" x14ac:dyDescent="0.2">
      <c r="A581" s="161">
        <v>805</v>
      </c>
      <c r="B581" s="157" t="s">
        <v>343</v>
      </c>
      <c r="C581" s="160" t="s">
        <v>393</v>
      </c>
    </row>
    <row r="582" spans="1:3" x14ac:dyDescent="0.2">
      <c r="A582" s="161">
        <v>806</v>
      </c>
      <c r="B582" s="157" t="s">
        <v>342</v>
      </c>
      <c r="C582" s="160" t="s">
        <v>392</v>
      </c>
    </row>
    <row r="583" spans="1:3" x14ac:dyDescent="0.2">
      <c r="A583" s="161">
        <v>807</v>
      </c>
      <c r="B583" s="157" t="s">
        <v>343</v>
      </c>
      <c r="C583" s="160" t="s">
        <v>393</v>
      </c>
    </row>
    <row r="584" spans="1:3" x14ac:dyDescent="0.2">
      <c r="A584" s="161">
        <v>808</v>
      </c>
      <c r="B584" s="157" t="s">
        <v>342</v>
      </c>
      <c r="C584" s="160" t="s">
        <v>392</v>
      </c>
    </row>
    <row r="585" spans="1:3" x14ac:dyDescent="0.2">
      <c r="A585" s="161">
        <v>809</v>
      </c>
      <c r="B585" s="157" t="s">
        <v>343</v>
      </c>
      <c r="C585" s="160" t="s">
        <v>393</v>
      </c>
    </row>
    <row r="586" spans="1:3" x14ac:dyDescent="0.2">
      <c r="A586" s="161">
        <v>810</v>
      </c>
      <c r="B586" s="157" t="s">
        <v>342</v>
      </c>
      <c r="C586" s="160" t="s">
        <v>392</v>
      </c>
    </row>
    <row r="587" spans="1:3" x14ac:dyDescent="0.2">
      <c r="A587" s="161">
        <v>811</v>
      </c>
      <c r="B587" s="157" t="s">
        <v>343</v>
      </c>
      <c r="C587" s="160" t="s">
        <v>393</v>
      </c>
    </row>
    <row r="588" spans="1:3" x14ac:dyDescent="0.2">
      <c r="A588" s="161">
        <v>812</v>
      </c>
      <c r="B588" s="157" t="s">
        <v>342</v>
      </c>
      <c r="C588" s="160" t="s">
        <v>392</v>
      </c>
    </row>
    <row r="589" spans="1:3" x14ac:dyDescent="0.2">
      <c r="A589" s="161">
        <v>813</v>
      </c>
      <c r="B589" s="157" t="s">
        <v>343</v>
      </c>
      <c r="C589" s="160" t="s">
        <v>393</v>
      </c>
    </row>
    <row r="590" spans="1:3" x14ac:dyDescent="0.2">
      <c r="A590" s="161">
        <v>814</v>
      </c>
      <c r="B590" s="157" t="s">
        <v>342</v>
      </c>
      <c r="C590" s="160" t="s">
        <v>392</v>
      </c>
    </row>
    <row r="591" spans="1:3" x14ac:dyDescent="0.2">
      <c r="A591" s="161">
        <v>815</v>
      </c>
      <c r="B591" s="157" t="s">
        <v>343</v>
      </c>
      <c r="C591" s="160" t="s">
        <v>393</v>
      </c>
    </row>
    <row r="592" spans="1:3" x14ac:dyDescent="0.2">
      <c r="A592" s="161">
        <v>816</v>
      </c>
      <c r="B592" s="157" t="s">
        <v>342</v>
      </c>
      <c r="C592" s="160" t="s">
        <v>392</v>
      </c>
    </row>
    <row r="593" spans="1:3" x14ac:dyDescent="0.2">
      <c r="A593" s="161">
        <v>817</v>
      </c>
      <c r="B593" s="157" t="s">
        <v>343</v>
      </c>
      <c r="C593" s="160" t="s">
        <v>393</v>
      </c>
    </row>
    <row r="594" spans="1:3" x14ac:dyDescent="0.2">
      <c r="A594" s="161">
        <v>818</v>
      </c>
      <c r="B594" s="157" t="s">
        <v>342</v>
      </c>
      <c r="C594" s="160" t="s">
        <v>392</v>
      </c>
    </row>
    <row r="595" spans="1:3" x14ac:dyDescent="0.2">
      <c r="A595" s="161">
        <v>819</v>
      </c>
      <c r="B595" s="157" t="s">
        <v>343</v>
      </c>
      <c r="C595" s="160" t="s">
        <v>393</v>
      </c>
    </row>
    <row r="596" spans="1:3" x14ac:dyDescent="0.2">
      <c r="A596" s="161">
        <v>820</v>
      </c>
      <c r="B596" s="157" t="s">
        <v>342</v>
      </c>
      <c r="C596" s="160" t="s">
        <v>392</v>
      </c>
    </row>
    <row r="597" spans="1:3" x14ac:dyDescent="0.2">
      <c r="A597" s="161">
        <v>821</v>
      </c>
      <c r="B597" s="157" t="s">
        <v>343</v>
      </c>
      <c r="C597" s="160" t="s">
        <v>393</v>
      </c>
    </row>
    <row r="598" spans="1:3" x14ac:dyDescent="0.2">
      <c r="A598" s="161">
        <v>822</v>
      </c>
      <c r="B598" s="157" t="s">
        <v>342</v>
      </c>
      <c r="C598" s="160" t="s">
        <v>392</v>
      </c>
    </row>
    <row r="599" spans="1:3" x14ac:dyDescent="0.2">
      <c r="A599" s="161">
        <v>823</v>
      </c>
      <c r="B599" s="157" t="s">
        <v>343</v>
      </c>
      <c r="C599" s="160" t="s">
        <v>393</v>
      </c>
    </row>
    <row r="600" spans="1:3" x14ac:dyDescent="0.2">
      <c r="A600" s="161">
        <v>824</v>
      </c>
      <c r="B600" s="157" t="s">
        <v>342</v>
      </c>
      <c r="C600" s="160" t="s">
        <v>392</v>
      </c>
    </row>
    <row r="601" spans="1:3" x14ac:dyDescent="0.2">
      <c r="A601" s="161">
        <v>825</v>
      </c>
      <c r="B601" s="157" t="s">
        <v>343</v>
      </c>
      <c r="C601" s="160" t="s">
        <v>393</v>
      </c>
    </row>
    <row r="602" spans="1:3" x14ac:dyDescent="0.2">
      <c r="A602" s="161">
        <v>826</v>
      </c>
      <c r="B602" s="157" t="s">
        <v>342</v>
      </c>
      <c r="C602" s="160" t="s">
        <v>392</v>
      </c>
    </row>
    <row r="603" spans="1:3" x14ac:dyDescent="0.2">
      <c r="A603" s="161">
        <v>827</v>
      </c>
      <c r="B603" s="157" t="s">
        <v>343</v>
      </c>
      <c r="C603" s="160" t="s">
        <v>393</v>
      </c>
    </row>
    <row r="604" spans="1:3" x14ac:dyDescent="0.2">
      <c r="A604" s="161">
        <v>828</v>
      </c>
      <c r="B604" s="157" t="s">
        <v>342</v>
      </c>
      <c r="C604" s="160" t="s">
        <v>392</v>
      </c>
    </row>
    <row r="605" spans="1:3" x14ac:dyDescent="0.2">
      <c r="A605" s="161">
        <v>829</v>
      </c>
      <c r="B605" s="157" t="s">
        <v>343</v>
      </c>
      <c r="C605" s="160" t="s">
        <v>393</v>
      </c>
    </row>
    <row r="606" spans="1:3" x14ac:dyDescent="0.2">
      <c r="A606" s="161">
        <v>830</v>
      </c>
      <c r="B606" s="157" t="s">
        <v>342</v>
      </c>
      <c r="C606" s="160" t="s">
        <v>392</v>
      </c>
    </row>
    <row r="607" spans="1:3" x14ac:dyDescent="0.2">
      <c r="A607" s="161">
        <v>831</v>
      </c>
      <c r="B607" s="157" t="s">
        <v>343</v>
      </c>
      <c r="C607" s="160" t="s">
        <v>393</v>
      </c>
    </row>
    <row r="608" spans="1:3" x14ac:dyDescent="0.2">
      <c r="A608" s="161">
        <v>832</v>
      </c>
      <c r="B608" s="157" t="s">
        <v>342</v>
      </c>
      <c r="C608" s="160" t="s">
        <v>392</v>
      </c>
    </row>
    <row r="609" spans="1:3" x14ac:dyDescent="0.2">
      <c r="A609" s="161">
        <v>833</v>
      </c>
      <c r="B609" s="157" t="s">
        <v>343</v>
      </c>
      <c r="C609" s="160" t="s">
        <v>393</v>
      </c>
    </row>
    <row r="610" spans="1:3" x14ac:dyDescent="0.2">
      <c r="A610" s="161">
        <v>834</v>
      </c>
      <c r="B610" s="157" t="s">
        <v>342</v>
      </c>
      <c r="C610" s="160" t="s">
        <v>392</v>
      </c>
    </row>
    <row r="611" spans="1:3" x14ac:dyDescent="0.2">
      <c r="A611" s="161">
        <v>835</v>
      </c>
      <c r="B611" s="157" t="s">
        <v>343</v>
      </c>
      <c r="C611" s="160" t="s">
        <v>393</v>
      </c>
    </row>
    <row r="612" spans="1:3" x14ac:dyDescent="0.2">
      <c r="A612" s="161">
        <v>836</v>
      </c>
      <c r="B612" s="157" t="s">
        <v>342</v>
      </c>
      <c r="C612" s="160" t="s">
        <v>392</v>
      </c>
    </row>
    <row r="613" spans="1:3" x14ac:dyDescent="0.2">
      <c r="A613" s="161">
        <v>837</v>
      </c>
      <c r="B613" s="157" t="s">
        <v>343</v>
      </c>
      <c r="C613" s="160" t="s">
        <v>393</v>
      </c>
    </row>
    <row r="614" spans="1:3" x14ac:dyDescent="0.2">
      <c r="A614" s="161">
        <v>838</v>
      </c>
      <c r="B614" s="157" t="s">
        <v>342</v>
      </c>
      <c r="C614" s="160" t="s">
        <v>392</v>
      </c>
    </row>
    <row r="615" spans="1:3" x14ac:dyDescent="0.2">
      <c r="A615" s="161">
        <v>839</v>
      </c>
      <c r="B615" s="157" t="s">
        <v>343</v>
      </c>
      <c r="C615" s="160" t="s">
        <v>393</v>
      </c>
    </row>
    <row r="616" spans="1:3" x14ac:dyDescent="0.2">
      <c r="A616" s="161">
        <v>840</v>
      </c>
      <c r="B616" s="157" t="s">
        <v>342</v>
      </c>
      <c r="C616" s="160" t="s">
        <v>392</v>
      </c>
    </row>
    <row r="617" spans="1:3" x14ac:dyDescent="0.2">
      <c r="A617" s="161">
        <v>841</v>
      </c>
      <c r="B617" s="157" t="s">
        <v>343</v>
      </c>
      <c r="C617" s="160" t="s">
        <v>393</v>
      </c>
    </row>
    <row r="618" spans="1:3" x14ac:dyDescent="0.2">
      <c r="A618" s="161">
        <v>842</v>
      </c>
      <c r="B618" s="157" t="s">
        <v>342</v>
      </c>
      <c r="C618" s="160" t="s">
        <v>392</v>
      </c>
    </row>
    <row r="619" spans="1:3" x14ac:dyDescent="0.2">
      <c r="A619" s="161">
        <v>843</v>
      </c>
      <c r="B619" s="157" t="s">
        <v>343</v>
      </c>
      <c r="C619" s="160" t="s">
        <v>393</v>
      </c>
    </row>
    <row r="620" spans="1:3" x14ac:dyDescent="0.2">
      <c r="A620" s="161">
        <v>844</v>
      </c>
      <c r="B620" s="157" t="s">
        <v>342</v>
      </c>
      <c r="C620" s="160" t="s">
        <v>392</v>
      </c>
    </row>
    <row r="621" spans="1:3" x14ac:dyDescent="0.2">
      <c r="A621" s="161">
        <v>845</v>
      </c>
      <c r="B621" s="157" t="s">
        <v>343</v>
      </c>
      <c r="C621" s="160" t="s">
        <v>393</v>
      </c>
    </row>
    <row r="622" spans="1:3" x14ac:dyDescent="0.2">
      <c r="A622" s="161">
        <v>846</v>
      </c>
      <c r="B622" s="157" t="s">
        <v>342</v>
      </c>
      <c r="C622" s="160" t="s">
        <v>392</v>
      </c>
    </row>
    <row r="623" spans="1:3" x14ac:dyDescent="0.2">
      <c r="A623" s="161">
        <v>847</v>
      </c>
      <c r="B623" s="157" t="s">
        <v>343</v>
      </c>
      <c r="C623" s="160" t="s">
        <v>393</v>
      </c>
    </row>
    <row r="624" spans="1:3" x14ac:dyDescent="0.2">
      <c r="A624" s="161">
        <v>848</v>
      </c>
      <c r="B624" s="157" t="s">
        <v>342</v>
      </c>
      <c r="C624" s="160" t="s">
        <v>392</v>
      </c>
    </row>
    <row r="625" spans="1:3" x14ac:dyDescent="0.2">
      <c r="A625" s="161">
        <v>849</v>
      </c>
      <c r="B625" s="157" t="s">
        <v>343</v>
      </c>
      <c r="C625" s="160" t="s">
        <v>393</v>
      </c>
    </row>
    <row r="626" spans="1:3" x14ac:dyDescent="0.2">
      <c r="A626" s="161">
        <v>850</v>
      </c>
      <c r="B626" s="157" t="s">
        <v>343</v>
      </c>
      <c r="C626" s="160" t="s">
        <v>393</v>
      </c>
    </row>
    <row r="627" spans="1:3" x14ac:dyDescent="0.2">
      <c r="A627" s="161">
        <v>851</v>
      </c>
      <c r="B627" s="157" t="s">
        <v>343</v>
      </c>
      <c r="C627" s="160" t="s">
        <v>393</v>
      </c>
    </row>
    <row r="628" spans="1:3" x14ac:dyDescent="0.2">
      <c r="A628" s="161">
        <v>852</v>
      </c>
      <c r="B628" s="157" t="s">
        <v>342</v>
      </c>
      <c r="C628" s="160" t="s">
        <v>392</v>
      </c>
    </row>
    <row r="629" spans="1:3" x14ac:dyDescent="0.2">
      <c r="A629" s="161">
        <v>853</v>
      </c>
      <c r="B629" s="157" t="s">
        <v>342</v>
      </c>
      <c r="C629" s="160" t="s">
        <v>392</v>
      </c>
    </row>
    <row r="630" spans="1:3" x14ac:dyDescent="0.2">
      <c r="A630" s="161">
        <v>854</v>
      </c>
      <c r="B630" s="157" t="s">
        <v>342</v>
      </c>
      <c r="C630" s="160" t="s">
        <v>392</v>
      </c>
    </row>
    <row r="631" spans="1:3" x14ac:dyDescent="0.2">
      <c r="A631" s="161">
        <v>855</v>
      </c>
      <c r="B631" s="157" t="s">
        <v>342</v>
      </c>
      <c r="C631" s="160" t="s">
        <v>392</v>
      </c>
    </row>
    <row r="632" spans="1:3" x14ac:dyDescent="0.2">
      <c r="A632" s="161">
        <v>856</v>
      </c>
      <c r="B632" s="157" t="s">
        <v>342</v>
      </c>
      <c r="C632" s="160" t="s">
        <v>392</v>
      </c>
    </row>
    <row r="633" spans="1:3" x14ac:dyDescent="0.2">
      <c r="A633" s="161">
        <v>857</v>
      </c>
      <c r="B633" s="157" t="s">
        <v>342</v>
      </c>
      <c r="C633" s="160" t="s">
        <v>392</v>
      </c>
    </row>
    <row r="634" spans="1:3" x14ac:dyDescent="0.2">
      <c r="A634" s="161">
        <v>858</v>
      </c>
      <c r="B634" s="157" t="s">
        <v>342</v>
      </c>
      <c r="C634" s="160" t="s">
        <v>392</v>
      </c>
    </row>
    <row r="635" spans="1:3" x14ac:dyDescent="0.2">
      <c r="A635" s="161">
        <v>859</v>
      </c>
      <c r="B635" s="157" t="s">
        <v>342</v>
      </c>
      <c r="C635" s="160" t="s">
        <v>392</v>
      </c>
    </row>
    <row r="636" spans="1:3" x14ac:dyDescent="0.2">
      <c r="A636" s="161">
        <v>860</v>
      </c>
      <c r="B636" s="157" t="s">
        <v>342</v>
      </c>
      <c r="C636" s="160" t="s">
        <v>392</v>
      </c>
    </row>
    <row r="637" spans="1:3" x14ac:dyDescent="0.2">
      <c r="A637" s="161">
        <v>861</v>
      </c>
      <c r="B637" s="157" t="s">
        <v>342</v>
      </c>
      <c r="C637" s="160" t="s">
        <v>392</v>
      </c>
    </row>
    <row r="638" spans="1:3" x14ac:dyDescent="0.2">
      <c r="A638" s="161">
        <v>862</v>
      </c>
      <c r="B638" s="157" t="s">
        <v>342</v>
      </c>
      <c r="C638" s="160" t="s">
        <v>392</v>
      </c>
    </row>
    <row r="639" spans="1:3" x14ac:dyDescent="0.2">
      <c r="A639" s="161">
        <v>863</v>
      </c>
      <c r="B639" s="157" t="s">
        <v>342</v>
      </c>
      <c r="C639" s="160" t="s">
        <v>392</v>
      </c>
    </row>
    <row r="640" spans="1:3" x14ac:dyDescent="0.2">
      <c r="A640" s="161">
        <v>864</v>
      </c>
      <c r="B640" s="157" t="s">
        <v>342</v>
      </c>
      <c r="C640" s="160" t="s">
        <v>392</v>
      </c>
    </row>
    <row r="641" spans="1:3" x14ac:dyDescent="0.2">
      <c r="A641" s="161">
        <v>865</v>
      </c>
      <c r="B641" s="157" t="s">
        <v>342</v>
      </c>
      <c r="C641" s="160" t="s">
        <v>392</v>
      </c>
    </row>
    <row r="642" spans="1:3" x14ac:dyDescent="0.2">
      <c r="A642" s="161">
        <v>866</v>
      </c>
      <c r="B642" s="157" t="s">
        <v>343</v>
      </c>
      <c r="C642" s="160" t="s">
        <v>393</v>
      </c>
    </row>
    <row r="643" spans="1:3" x14ac:dyDescent="0.2">
      <c r="A643" s="161">
        <v>867</v>
      </c>
      <c r="B643" s="157" t="s">
        <v>342</v>
      </c>
      <c r="C643" s="160" t="s">
        <v>392</v>
      </c>
    </row>
    <row r="644" spans="1:3" x14ac:dyDescent="0.2">
      <c r="A644" s="161">
        <v>868</v>
      </c>
      <c r="B644" s="157" t="s">
        <v>343</v>
      </c>
      <c r="C644" s="160" t="s">
        <v>393</v>
      </c>
    </row>
    <row r="645" spans="1:3" x14ac:dyDescent="0.2">
      <c r="A645" s="161">
        <v>869</v>
      </c>
      <c r="B645" s="157" t="s">
        <v>342</v>
      </c>
      <c r="C645" s="160" t="s">
        <v>392</v>
      </c>
    </row>
    <row r="646" spans="1:3" x14ac:dyDescent="0.2">
      <c r="A646" s="161">
        <v>870</v>
      </c>
      <c r="B646" s="157" t="s">
        <v>343</v>
      </c>
      <c r="C646" s="160" t="s">
        <v>393</v>
      </c>
    </row>
    <row r="647" spans="1:3" x14ac:dyDescent="0.2">
      <c r="A647" s="161">
        <v>871</v>
      </c>
      <c r="B647" s="157" t="s">
        <v>342</v>
      </c>
      <c r="C647" s="160" t="s">
        <v>392</v>
      </c>
    </row>
    <row r="648" spans="1:3" x14ac:dyDescent="0.2">
      <c r="A648" s="161">
        <v>872</v>
      </c>
      <c r="B648" s="157" t="s">
        <v>343</v>
      </c>
      <c r="C648" s="160" t="s">
        <v>393</v>
      </c>
    </row>
    <row r="649" spans="1:3" x14ac:dyDescent="0.2">
      <c r="A649" s="161">
        <v>873</v>
      </c>
      <c r="B649" s="157" t="s">
        <v>342</v>
      </c>
      <c r="C649" s="160" t="s">
        <v>392</v>
      </c>
    </row>
    <row r="650" spans="1:3" x14ac:dyDescent="0.2">
      <c r="A650" s="161">
        <v>874</v>
      </c>
      <c r="B650" s="157" t="s">
        <v>343</v>
      </c>
      <c r="C650" s="160" t="s">
        <v>393</v>
      </c>
    </row>
    <row r="651" spans="1:3" x14ac:dyDescent="0.2">
      <c r="A651" s="161">
        <v>875</v>
      </c>
      <c r="B651" s="157" t="s">
        <v>342</v>
      </c>
      <c r="C651" s="160" t="s">
        <v>392</v>
      </c>
    </row>
    <row r="652" spans="1:3" x14ac:dyDescent="0.2">
      <c r="A652" s="161">
        <v>876</v>
      </c>
      <c r="B652" s="157" t="s">
        <v>343</v>
      </c>
      <c r="C652" s="160" t="s">
        <v>393</v>
      </c>
    </row>
    <row r="653" spans="1:3" x14ac:dyDescent="0.2">
      <c r="A653" s="161">
        <v>877</v>
      </c>
      <c r="B653" s="157" t="s">
        <v>342</v>
      </c>
      <c r="C653" s="160" t="s">
        <v>392</v>
      </c>
    </row>
    <row r="654" spans="1:3" x14ac:dyDescent="0.2">
      <c r="A654" s="161">
        <v>878</v>
      </c>
      <c r="B654" s="157" t="s">
        <v>343</v>
      </c>
      <c r="C654" s="160" t="s">
        <v>393</v>
      </c>
    </row>
    <row r="655" spans="1:3" x14ac:dyDescent="0.2">
      <c r="A655" s="161">
        <v>879</v>
      </c>
      <c r="B655" s="157" t="s">
        <v>342</v>
      </c>
      <c r="C655" s="160" t="s">
        <v>392</v>
      </c>
    </row>
    <row r="656" spans="1:3" x14ac:dyDescent="0.2">
      <c r="A656" s="161">
        <v>880</v>
      </c>
      <c r="B656" s="157" t="s">
        <v>343</v>
      </c>
      <c r="C656" s="160" t="s">
        <v>393</v>
      </c>
    </row>
    <row r="657" spans="1:3" x14ac:dyDescent="0.2">
      <c r="A657" s="161">
        <v>881</v>
      </c>
      <c r="B657" s="157" t="s">
        <v>342</v>
      </c>
      <c r="C657" s="160" t="s">
        <v>392</v>
      </c>
    </row>
    <row r="658" spans="1:3" x14ac:dyDescent="0.2">
      <c r="A658" s="161">
        <v>882</v>
      </c>
      <c r="B658" s="157" t="s">
        <v>343</v>
      </c>
      <c r="C658" s="160" t="s">
        <v>393</v>
      </c>
    </row>
    <row r="659" spans="1:3" x14ac:dyDescent="0.2">
      <c r="A659" s="161">
        <v>883</v>
      </c>
      <c r="B659" s="157" t="s">
        <v>342</v>
      </c>
      <c r="C659" s="160" t="s">
        <v>392</v>
      </c>
    </row>
    <row r="660" spans="1:3" x14ac:dyDescent="0.2">
      <c r="A660" s="161">
        <v>884</v>
      </c>
      <c r="B660" s="157" t="s">
        <v>343</v>
      </c>
      <c r="C660" s="160" t="s">
        <v>393</v>
      </c>
    </row>
    <row r="661" spans="1:3" x14ac:dyDescent="0.2">
      <c r="A661" s="161">
        <v>885</v>
      </c>
      <c r="B661" s="157" t="s">
        <v>342</v>
      </c>
      <c r="C661" s="160" t="s">
        <v>392</v>
      </c>
    </row>
    <row r="662" spans="1:3" x14ac:dyDescent="0.2">
      <c r="A662" s="161">
        <v>886</v>
      </c>
      <c r="B662" s="157" t="s">
        <v>343</v>
      </c>
      <c r="C662" s="160" t="s">
        <v>393</v>
      </c>
    </row>
    <row r="663" spans="1:3" x14ac:dyDescent="0.2">
      <c r="A663" s="161">
        <v>887</v>
      </c>
      <c r="B663" s="157" t="s">
        <v>342</v>
      </c>
      <c r="C663" s="160" t="s">
        <v>392</v>
      </c>
    </row>
    <row r="664" spans="1:3" x14ac:dyDescent="0.2">
      <c r="A664" s="161">
        <v>888</v>
      </c>
      <c r="B664" s="157" t="s">
        <v>343</v>
      </c>
      <c r="C664" s="160" t="s">
        <v>393</v>
      </c>
    </row>
    <row r="665" spans="1:3" x14ac:dyDescent="0.2">
      <c r="A665" s="161">
        <v>889</v>
      </c>
      <c r="B665" s="157" t="s">
        <v>342</v>
      </c>
      <c r="C665" s="160" t="s">
        <v>392</v>
      </c>
    </row>
    <row r="666" spans="1:3" x14ac:dyDescent="0.2">
      <c r="A666" s="161">
        <v>890</v>
      </c>
      <c r="B666" s="157" t="s">
        <v>343</v>
      </c>
      <c r="C666" s="160" t="s">
        <v>393</v>
      </c>
    </row>
    <row r="667" spans="1:3" x14ac:dyDescent="0.2">
      <c r="A667" s="161">
        <v>891</v>
      </c>
      <c r="B667" s="157" t="s">
        <v>343</v>
      </c>
      <c r="C667" s="160" t="s">
        <v>393</v>
      </c>
    </row>
    <row r="668" spans="1:3" x14ac:dyDescent="0.2">
      <c r="A668" s="161">
        <v>892</v>
      </c>
      <c r="B668" s="157" t="s">
        <v>343</v>
      </c>
      <c r="C668" s="160" t="s">
        <v>393</v>
      </c>
    </row>
    <row r="669" spans="1:3" x14ac:dyDescent="0.2">
      <c r="A669" s="161">
        <v>893</v>
      </c>
      <c r="B669" s="157" t="s">
        <v>343</v>
      </c>
      <c r="C669" s="160" t="s">
        <v>393</v>
      </c>
    </row>
    <row r="670" spans="1:3" x14ac:dyDescent="0.2">
      <c r="A670" s="161">
        <v>894</v>
      </c>
      <c r="B670" s="157" t="s">
        <v>301</v>
      </c>
      <c r="C670" s="160" t="s">
        <v>393</v>
      </c>
    </row>
    <row r="671" spans="1:3" x14ac:dyDescent="0.2">
      <c r="A671" s="161">
        <v>895</v>
      </c>
      <c r="B671" s="157" t="s">
        <v>301</v>
      </c>
      <c r="C671" s="160" t="s">
        <v>393</v>
      </c>
    </row>
    <row r="672" spans="1:3" x14ac:dyDescent="0.2">
      <c r="A672" s="161">
        <v>896</v>
      </c>
      <c r="B672" s="157" t="s">
        <v>301</v>
      </c>
      <c r="C672" s="160" t="s">
        <v>393</v>
      </c>
    </row>
    <row r="673" spans="1:3" x14ac:dyDescent="0.2">
      <c r="A673" s="161">
        <v>897</v>
      </c>
      <c r="B673" s="157" t="s">
        <v>343</v>
      </c>
      <c r="C673" s="160" t="s">
        <v>393</v>
      </c>
    </row>
    <row r="674" spans="1:3" x14ac:dyDescent="0.2">
      <c r="A674" s="161">
        <v>898</v>
      </c>
      <c r="B674" s="157" t="s">
        <v>343</v>
      </c>
      <c r="C674" s="160" t="s">
        <v>393</v>
      </c>
    </row>
    <row r="675" spans="1:3" x14ac:dyDescent="0.2">
      <c r="A675" s="161">
        <v>899</v>
      </c>
      <c r="B675" s="157" t="s">
        <v>344</v>
      </c>
      <c r="C675" s="160" t="s">
        <v>393</v>
      </c>
    </row>
    <row r="676" spans="1:3" x14ac:dyDescent="0.2">
      <c r="A676" s="161">
        <v>900</v>
      </c>
      <c r="B676" s="157" t="s">
        <v>344</v>
      </c>
      <c r="C676" s="160" t="s">
        <v>393</v>
      </c>
    </row>
    <row r="677" spans="1:3" x14ac:dyDescent="0.2">
      <c r="A677" s="161">
        <v>901</v>
      </c>
      <c r="B677" s="157" t="s">
        <v>344</v>
      </c>
      <c r="C677" s="160" t="s">
        <v>393</v>
      </c>
    </row>
    <row r="678" spans="1:3" x14ac:dyDescent="0.2">
      <c r="A678" s="161">
        <v>902</v>
      </c>
      <c r="B678" s="157" t="s">
        <v>344</v>
      </c>
      <c r="C678" s="160" t="s">
        <v>393</v>
      </c>
    </row>
    <row r="679" spans="1:3" x14ac:dyDescent="0.2">
      <c r="A679" s="161">
        <v>903</v>
      </c>
      <c r="B679" s="157" t="s">
        <v>344</v>
      </c>
      <c r="C679" s="160" t="s">
        <v>393</v>
      </c>
    </row>
    <row r="680" spans="1:3" x14ac:dyDescent="0.2">
      <c r="A680" s="161">
        <v>904</v>
      </c>
      <c r="B680" s="157" t="s">
        <v>345</v>
      </c>
      <c r="C680" s="160" t="s">
        <v>393</v>
      </c>
    </row>
    <row r="681" spans="1:3" x14ac:dyDescent="0.2">
      <c r="A681" s="161">
        <v>905</v>
      </c>
      <c r="B681" s="157" t="s">
        <v>345</v>
      </c>
      <c r="C681" s="160" t="s">
        <v>393</v>
      </c>
    </row>
    <row r="682" spans="1:3" x14ac:dyDescent="0.2">
      <c r="A682" s="161">
        <v>906</v>
      </c>
      <c r="B682" s="157" t="s">
        <v>345</v>
      </c>
      <c r="C682" s="160" t="s">
        <v>393</v>
      </c>
    </row>
    <row r="683" spans="1:3" x14ac:dyDescent="0.2">
      <c r="A683" s="161">
        <v>907</v>
      </c>
      <c r="B683" s="157" t="s">
        <v>346</v>
      </c>
      <c r="C683" s="160" t="s">
        <v>393</v>
      </c>
    </row>
    <row r="684" spans="1:3" x14ac:dyDescent="0.2">
      <c r="A684" s="161">
        <v>908</v>
      </c>
      <c r="B684" s="157" t="s">
        <v>346</v>
      </c>
      <c r="C684" s="160" t="s">
        <v>393</v>
      </c>
    </row>
    <row r="685" spans="1:3" x14ac:dyDescent="0.2">
      <c r="A685" s="161">
        <v>909</v>
      </c>
      <c r="B685" s="157" t="s">
        <v>346</v>
      </c>
      <c r="C685" s="160" t="s">
        <v>393</v>
      </c>
    </row>
    <row r="686" spans="1:3" x14ac:dyDescent="0.2">
      <c r="A686" s="161">
        <v>910</v>
      </c>
      <c r="B686" s="157" t="s">
        <v>346</v>
      </c>
      <c r="C686" s="160" t="s">
        <v>393</v>
      </c>
    </row>
    <row r="687" spans="1:3" x14ac:dyDescent="0.2">
      <c r="A687" s="161">
        <v>911</v>
      </c>
      <c r="B687" s="157" t="s">
        <v>346</v>
      </c>
      <c r="C687" s="160" t="s">
        <v>393</v>
      </c>
    </row>
    <row r="688" spans="1:3" x14ac:dyDescent="0.2">
      <c r="A688" s="161">
        <v>912</v>
      </c>
      <c r="B688" s="157" t="s">
        <v>346</v>
      </c>
      <c r="C688" s="160" t="s">
        <v>393</v>
      </c>
    </row>
    <row r="689" spans="1:3" x14ac:dyDescent="0.2">
      <c r="A689" s="161">
        <v>913</v>
      </c>
      <c r="B689" s="157" t="s">
        <v>346</v>
      </c>
      <c r="C689" s="160" t="s">
        <v>393</v>
      </c>
    </row>
    <row r="690" spans="1:3" x14ac:dyDescent="0.2">
      <c r="A690" s="161">
        <v>914</v>
      </c>
      <c r="B690" s="157" t="s">
        <v>347</v>
      </c>
      <c r="C690" s="160" t="s">
        <v>392</v>
      </c>
    </row>
    <row r="691" spans="1:3" x14ac:dyDescent="0.2">
      <c r="A691" s="161">
        <v>915</v>
      </c>
      <c r="B691" s="157" t="s">
        <v>301</v>
      </c>
      <c r="C691" s="160" t="s">
        <v>392</v>
      </c>
    </row>
    <row r="692" spans="1:3" x14ac:dyDescent="0.2">
      <c r="A692" s="161">
        <v>916</v>
      </c>
      <c r="B692" s="157" t="s">
        <v>301</v>
      </c>
      <c r="C692" s="160" t="s">
        <v>392</v>
      </c>
    </row>
    <row r="693" spans="1:3" x14ac:dyDescent="0.2">
      <c r="A693" s="161">
        <v>917</v>
      </c>
      <c r="B693" s="157" t="s">
        <v>301</v>
      </c>
      <c r="C693" s="160" t="s">
        <v>392</v>
      </c>
    </row>
    <row r="694" spans="1:3" x14ac:dyDescent="0.2">
      <c r="A694" s="161">
        <v>918</v>
      </c>
      <c r="B694" s="157" t="s">
        <v>237</v>
      </c>
      <c r="C694" s="160" t="s">
        <v>392</v>
      </c>
    </row>
    <row r="695" spans="1:3" x14ac:dyDescent="0.2">
      <c r="A695" s="161">
        <v>919</v>
      </c>
      <c r="B695" s="157" t="s">
        <v>348</v>
      </c>
      <c r="C695" s="160" t="s">
        <v>392</v>
      </c>
    </row>
    <row r="696" spans="1:3" x14ac:dyDescent="0.2">
      <c r="A696" s="161">
        <v>920</v>
      </c>
      <c r="B696" s="157" t="s">
        <v>348</v>
      </c>
      <c r="C696" s="160" t="s">
        <v>392</v>
      </c>
    </row>
    <row r="697" spans="1:3" x14ac:dyDescent="0.2">
      <c r="A697" s="161">
        <v>922</v>
      </c>
      <c r="B697" s="157" t="s">
        <v>260</v>
      </c>
      <c r="C697" s="160" t="s">
        <v>392</v>
      </c>
    </row>
    <row r="698" spans="1:3" x14ac:dyDescent="0.2">
      <c r="A698" s="161">
        <v>923</v>
      </c>
      <c r="B698" s="157" t="s">
        <v>260</v>
      </c>
      <c r="C698" s="160" t="s">
        <v>392</v>
      </c>
    </row>
    <row r="699" spans="1:3" x14ac:dyDescent="0.2">
      <c r="A699" s="161">
        <v>924</v>
      </c>
      <c r="B699" s="157" t="s">
        <v>260</v>
      </c>
      <c r="C699" s="160" t="s">
        <v>392</v>
      </c>
    </row>
    <row r="700" spans="1:3" x14ac:dyDescent="0.2">
      <c r="A700" s="161">
        <v>925</v>
      </c>
      <c r="B700" s="157" t="s">
        <v>349</v>
      </c>
      <c r="C700" s="160" t="s">
        <v>388</v>
      </c>
    </row>
    <row r="701" spans="1:3" x14ac:dyDescent="0.2">
      <c r="A701" s="161">
        <v>926</v>
      </c>
      <c r="B701" s="157" t="s">
        <v>290</v>
      </c>
      <c r="C701" s="160" t="s">
        <v>388</v>
      </c>
    </row>
    <row r="702" spans="1:3" x14ac:dyDescent="0.2">
      <c r="A702" s="161">
        <v>927</v>
      </c>
      <c r="B702" s="157" t="s">
        <v>292</v>
      </c>
      <c r="C702" s="160" t="s">
        <v>388</v>
      </c>
    </row>
    <row r="703" spans="1:3" x14ac:dyDescent="0.2">
      <c r="A703" s="161">
        <v>928</v>
      </c>
      <c r="B703" s="157" t="s">
        <v>291</v>
      </c>
      <c r="C703" s="160" t="s">
        <v>388</v>
      </c>
    </row>
    <row r="704" spans="1:3" x14ac:dyDescent="0.2">
      <c r="A704" s="161">
        <v>929</v>
      </c>
      <c r="B704" s="157" t="s">
        <v>344</v>
      </c>
      <c r="C704" s="160" t="s">
        <v>393</v>
      </c>
    </row>
    <row r="705" spans="1:3" x14ac:dyDescent="0.2">
      <c r="A705" s="161">
        <v>930</v>
      </c>
      <c r="B705" s="157" t="s">
        <v>344</v>
      </c>
      <c r="C705" s="160" t="s">
        <v>393</v>
      </c>
    </row>
    <row r="706" spans="1:3" x14ac:dyDescent="0.2">
      <c r="A706" s="161">
        <v>931</v>
      </c>
      <c r="B706" s="157" t="s">
        <v>344</v>
      </c>
      <c r="C706" s="160" t="s">
        <v>393</v>
      </c>
    </row>
    <row r="707" spans="1:3" x14ac:dyDescent="0.2">
      <c r="A707" s="161">
        <v>932</v>
      </c>
      <c r="B707" s="157" t="s">
        <v>350</v>
      </c>
      <c r="C707" s="160" t="s">
        <v>392</v>
      </c>
    </row>
    <row r="708" spans="1:3" x14ac:dyDescent="0.2">
      <c r="A708" s="161">
        <v>933</v>
      </c>
      <c r="B708" s="157" t="s">
        <v>342</v>
      </c>
      <c r="C708" s="160" t="s">
        <v>392</v>
      </c>
    </row>
    <row r="709" spans="1:3" x14ac:dyDescent="0.2">
      <c r="A709" s="161">
        <v>934</v>
      </c>
      <c r="B709" s="157" t="s">
        <v>343</v>
      </c>
      <c r="C709" s="160" t="s">
        <v>393</v>
      </c>
    </row>
    <row r="710" spans="1:3" x14ac:dyDescent="0.2">
      <c r="A710" s="161">
        <v>935</v>
      </c>
      <c r="B710" s="157" t="s">
        <v>351</v>
      </c>
      <c r="C710" s="160" t="s">
        <v>392</v>
      </c>
    </row>
    <row r="711" spans="1:3" x14ac:dyDescent="0.2">
      <c r="A711" s="161">
        <v>936</v>
      </c>
      <c r="B711" s="157" t="s">
        <v>351</v>
      </c>
      <c r="C711" s="160" t="s">
        <v>392</v>
      </c>
    </row>
    <row r="712" spans="1:3" x14ac:dyDescent="0.2">
      <c r="A712" s="161">
        <v>937</v>
      </c>
      <c r="B712" s="157" t="s">
        <v>351</v>
      </c>
      <c r="C712" s="160" t="s">
        <v>392</v>
      </c>
    </row>
    <row r="713" spans="1:3" x14ac:dyDescent="0.2">
      <c r="A713" s="161">
        <v>938</v>
      </c>
      <c r="B713" s="157" t="s">
        <v>351</v>
      </c>
      <c r="C713" s="160" t="s">
        <v>392</v>
      </c>
    </row>
    <row r="714" spans="1:3" x14ac:dyDescent="0.2">
      <c r="A714" s="161">
        <v>939</v>
      </c>
      <c r="B714" s="157" t="s">
        <v>351</v>
      </c>
      <c r="C714" s="160" t="s">
        <v>392</v>
      </c>
    </row>
    <row r="715" spans="1:3" x14ac:dyDescent="0.2">
      <c r="A715" s="161">
        <v>940</v>
      </c>
      <c r="B715" s="157" t="s">
        <v>352</v>
      </c>
      <c r="C715" s="160" t="s">
        <v>389</v>
      </c>
    </row>
    <row r="716" spans="1:3" x14ac:dyDescent="0.2">
      <c r="A716" s="161">
        <v>941</v>
      </c>
      <c r="B716" s="157" t="s">
        <v>353</v>
      </c>
      <c r="C716" s="160" t="s">
        <v>389</v>
      </c>
    </row>
    <row r="717" spans="1:3" x14ac:dyDescent="0.2">
      <c r="A717" s="161">
        <v>942</v>
      </c>
      <c r="B717" s="157" t="s">
        <v>206</v>
      </c>
      <c r="C717" s="160" t="s">
        <v>392</v>
      </c>
    </row>
    <row r="718" spans="1:3" x14ac:dyDescent="0.2">
      <c r="A718" s="161">
        <v>943</v>
      </c>
      <c r="B718" s="157" t="s">
        <v>197</v>
      </c>
      <c r="C718" s="160" t="s">
        <v>392</v>
      </c>
    </row>
    <row r="719" spans="1:3" x14ac:dyDescent="0.2">
      <c r="A719" s="161">
        <v>944</v>
      </c>
      <c r="B719" s="157" t="s">
        <v>197</v>
      </c>
      <c r="C719" s="160" t="s">
        <v>392</v>
      </c>
    </row>
    <row r="720" spans="1:3" x14ac:dyDescent="0.2">
      <c r="A720" s="161">
        <v>945</v>
      </c>
      <c r="B720" s="157" t="s">
        <v>197</v>
      </c>
      <c r="C720" s="160" t="s">
        <v>392</v>
      </c>
    </row>
    <row r="721" spans="1:3" x14ac:dyDescent="0.2">
      <c r="A721" s="161">
        <v>946</v>
      </c>
      <c r="B721" s="157" t="s">
        <v>197</v>
      </c>
      <c r="C721" s="160" t="s">
        <v>392</v>
      </c>
    </row>
    <row r="722" spans="1:3" x14ac:dyDescent="0.2">
      <c r="A722" s="161">
        <v>947</v>
      </c>
      <c r="B722" s="157" t="s">
        <v>354</v>
      </c>
      <c r="C722" s="160" t="s">
        <v>392</v>
      </c>
    </row>
    <row r="723" spans="1:3" x14ac:dyDescent="0.2">
      <c r="A723" s="161">
        <v>948</v>
      </c>
      <c r="B723" s="157" t="s">
        <v>355</v>
      </c>
      <c r="C723" s="160" t="s">
        <v>392</v>
      </c>
    </row>
    <row r="724" spans="1:3" x14ac:dyDescent="0.2">
      <c r="A724" s="161">
        <v>949</v>
      </c>
      <c r="B724" s="157" t="s">
        <v>356</v>
      </c>
      <c r="C724" s="160" t="s">
        <v>392</v>
      </c>
    </row>
    <row r="725" spans="1:3" x14ac:dyDescent="0.2">
      <c r="A725" s="161">
        <v>950</v>
      </c>
      <c r="B725" s="157" t="s">
        <v>357</v>
      </c>
      <c r="C725" s="160" t="s">
        <v>393</v>
      </c>
    </row>
    <row r="726" spans="1:3" x14ac:dyDescent="0.2">
      <c r="A726" s="161">
        <v>951</v>
      </c>
      <c r="B726" s="157" t="s">
        <v>358</v>
      </c>
      <c r="C726" s="160" t="s">
        <v>393</v>
      </c>
    </row>
    <row r="727" spans="1:3" x14ac:dyDescent="0.2">
      <c r="A727" s="161">
        <v>952</v>
      </c>
      <c r="B727" s="157" t="s">
        <v>359</v>
      </c>
      <c r="C727" s="160" t="s">
        <v>392</v>
      </c>
    </row>
    <row r="728" spans="1:3" x14ac:dyDescent="0.2">
      <c r="A728" s="161">
        <v>953</v>
      </c>
      <c r="B728" s="157" t="s">
        <v>360</v>
      </c>
      <c r="C728" s="160" t="s">
        <v>392</v>
      </c>
    </row>
    <row r="729" spans="1:3" x14ac:dyDescent="0.2">
      <c r="A729" s="161">
        <v>954</v>
      </c>
      <c r="B729" s="157" t="s">
        <v>361</v>
      </c>
      <c r="C729" s="160" t="s">
        <v>392</v>
      </c>
    </row>
    <row r="730" spans="1:3" x14ac:dyDescent="0.2">
      <c r="A730" s="161">
        <v>955</v>
      </c>
      <c r="B730" s="157" t="s">
        <v>362</v>
      </c>
      <c r="C730" s="160" t="s">
        <v>392</v>
      </c>
    </row>
    <row r="731" spans="1:3" x14ac:dyDescent="0.2">
      <c r="A731" s="161">
        <v>956</v>
      </c>
      <c r="B731" s="157" t="s">
        <v>363</v>
      </c>
      <c r="C731" s="160" t="s">
        <v>392</v>
      </c>
    </row>
    <row r="732" spans="1:3" x14ac:dyDescent="0.2">
      <c r="A732" s="161">
        <v>957</v>
      </c>
      <c r="B732" s="157" t="s">
        <v>364</v>
      </c>
      <c r="C732" s="160" t="s">
        <v>392</v>
      </c>
    </row>
    <row r="733" spans="1:3" x14ac:dyDescent="0.2">
      <c r="A733" s="161">
        <v>958</v>
      </c>
      <c r="B733" s="157" t="s">
        <v>365</v>
      </c>
      <c r="C733" s="160" t="s">
        <v>392</v>
      </c>
    </row>
    <row r="734" spans="1:3" x14ac:dyDescent="0.2">
      <c r="A734" s="161">
        <v>959</v>
      </c>
      <c r="B734" s="157" t="s">
        <v>366</v>
      </c>
      <c r="C734" s="160" t="s">
        <v>392</v>
      </c>
    </row>
    <row r="735" spans="1:3" x14ac:dyDescent="0.2">
      <c r="A735" s="161">
        <v>960</v>
      </c>
      <c r="B735" s="157" t="s">
        <v>367</v>
      </c>
      <c r="C735" s="160" t="s">
        <v>392</v>
      </c>
    </row>
    <row r="736" spans="1:3" x14ac:dyDescent="0.2">
      <c r="A736" s="161">
        <v>961</v>
      </c>
      <c r="B736" s="157" t="s">
        <v>368</v>
      </c>
      <c r="C736" s="160" t="s">
        <v>392</v>
      </c>
    </row>
    <row r="737" spans="1:3" x14ac:dyDescent="0.2">
      <c r="A737" s="161">
        <v>962</v>
      </c>
      <c r="B737" s="157" t="s">
        <v>369</v>
      </c>
      <c r="C737" s="160" t="s">
        <v>392</v>
      </c>
    </row>
    <row r="738" spans="1:3" x14ac:dyDescent="0.2">
      <c r="A738" s="161">
        <v>963</v>
      </c>
      <c r="B738" s="157" t="s">
        <v>370</v>
      </c>
      <c r="C738" s="160" t="s">
        <v>392</v>
      </c>
    </row>
    <row r="739" spans="1:3" x14ac:dyDescent="0.2">
      <c r="A739" s="161">
        <v>964</v>
      </c>
      <c r="B739" s="157" t="s">
        <v>371</v>
      </c>
      <c r="C739" s="160" t="s">
        <v>392</v>
      </c>
    </row>
    <row r="740" spans="1:3" x14ac:dyDescent="0.2">
      <c r="A740" s="161">
        <v>965</v>
      </c>
      <c r="B740" s="157" t="s">
        <v>372</v>
      </c>
      <c r="C740" s="160" t="s">
        <v>392</v>
      </c>
    </row>
    <row r="741" spans="1:3" x14ac:dyDescent="0.2">
      <c r="A741" s="161">
        <v>966</v>
      </c>
      <c r="B741" s="157" t="s">
        <v>217</v>
      </c>
      <c r="C741" s="160" t="s">
        <v>393</v>
      </c>
    </row>
    <row r="742" spans="1:3" x14ac:dyDescent="0.2">
      <c r="A742" s="161">
        <v>967</v>
      </c>
      <c r="B742" s="157" t="s">
        <v>229</v>
      </c>
      <c r="C742" s="160" t="s">
        <v>392</v>
      </c>
    </row>
    <row r="743" spans="1:3" x14ac:dyDescent="0.2">
      <c r="A743" s="161">
        <v>968</v>
      </c>
      <c r="B743" s="157" t="s">
        <v>229</v>
      </c>
      <c r="C743" s="160" t="s">
        <v>392</v>
      </c>
    </row>
    <row r="744" spans="1:3" x14ac:dyDescent="0.2">
      <c r="A744" s="161">
        <v>969</v>
      </c>
      <c r="B744" s="157" t="s">
        <v>372</v>
      </c>
      <c r="C744" s="160" t="s">
        <v>392</v>
      </c>
    </row>
    <row r="745" spans="1:3" x14ac:dyDescent="0.2">
      <c r="A745" s="161">
        <v>970</v>
      </c>
      <c r="B745" s="157" t="s">
        <v>185</v>
      </c>
      <c r="C745" s="160" t="s">
        <v>392</v>
      </c>
    </row>
    <row r="746" spans="1:3" x14ac:dyDescent="0.2">
      <c r="A746" s="161">
        <v>971</v>
      </c>
      <c r="B746" s="157" t="s">
        <v>373</v>
      </c>
      <c r="C746" s="160" t="s">
        <v>392</v>
      </c>
    </row>
    <row r="747" spans="1:3" x14ac:dyDescent="0.2">
      <c r="A747" s="161">
        <v>972</v>
      </c>
      <c r="B747" s="157" t="s">
        <v>374</v>
      </c>
      <c r="C747" s="160" t="s">
        <v>392</v>
      </c>
    </row>
    <row r="748" spans="1:3" x14ac:dyDescent="0.2">
      <c r="A748" s="161">
        <v>973</v>
      </c>
      <c r="B748" s="157" t="s">
        <v>227</v>
      </c>
      <c r="C748" s="160" t="s">
        <v>392</v>
      </c>
    </row>
    <row r="749" spans="1:3" x14ac:dyDescent="0.2">
      <c r="A749" s="161">
        <v>974</v>
      </c>
      <c r="B749" s="157" t="s">
        <v>253</v>
      </c>
      <c r="C749" s="160" t="s">
        <v>392</v>
      </c>
    </row>
    <row r="750" spans="1:3" x14ac:dyDescent="0.2">
      <c r="A750" s="161">
        <v>975</v>
      </c>
      <c r="B750" s="157" t="s">
        <v>375</v>
      </c>
      <c r="C750" s="160" t="s">
        <v>392</v>
      </c>
    </row>
    <row r="751" spans="1:3" x14ac:dyDescent="0.2">
      <c r="A751" s="161">
        <v>976</v>
      </c>
      <c r="B751" s="157" t="s">
        <v>376</v>
      </c>
      <c r="C751" s="160" t="s">
        <v>392</v>
      </c>
    </row>
    <row r="752" spans="1:3" x14ac:dyDescent="0.2">
      <c r="A752" s="161">
        <v>978</v>
      </c>
      <c r="B752" s="157" t="s">
        <v>211</v>
      </c>
      <c r="C752" s="160" t="s">
        <v>393</v>
      </c>
    </row>
    <row r="753" spans="1:3" x14ac:dyDescent="0.2">
      <c r="A753" s="161">
        <v>979</v>
      </c>
      <c r="B753" s="157" t="s">
        <v>250</v>
      </c>
      <c r="C753" s="160" t="s">
        <v>393</v>
      </c>
    </row>
    <row r="754" spans="1:3" x14ac:dyDescent="0.2">
      <c r="A754" s="161">
        <v>980</v>
      </c>
      <c r="B754" s="157" t="s">
        <v>377</v>
      </c>
      <c r="C754" s="160" t="s">
        <v>392</v>
      </c>
    </row>
    <row r="755" spans="1:3" x14ac:dyDescent="0.2">
      <c r="A755" s="161">
        <v>981</v>
      </c>
      <c r="B755" s="157" t="s">
        <v>378</v>
      </c>
      <c r="C755" s="160" t="s">
        <v>393</v>
      </c>
    </row>
    <row r="756" spans="1:3" x14ac:dyDescent="0.2">
      <c r="A756" s="161">
        <v>982</v>
      </c>
      <c r="B756" s="157" t="s">
        <v>379</v>
      </c>
      <c r="C756" s="160" t="s">
        <v>392</v>
      </c>
    </row>
    <row r="757" spans="1:3" x14ac:dyDescent="0.2">
      <c r="A757" s="161">
        <v>983</v>
      </c>
      <c r="B757" s="157" t="s">
        <v>380</v>
      </c>
      <c r="C757" s="160" t="s">
        <v>392</v>
      </c>
    </row>
    <row r="758" spans="1:3" x14ac:dyDescent="0.2">
      <c r="A758" s="161">
        <v>984</v>
      </c>
      <c r="B758" s="157" t="s">
        <v>381</v>
      </c>
      <c r="C758" s="160" t="s">
        <v>392</v>
      </c>
    </row>
    <row r="759" spans="1:3" x14ac:dyDescent="0.2">
      <c r="A759" s="161">
        <v>985</v>
      </c>
      <c r="B759" s="157" t="s">
        <v>382</v>
      </c>
      <c r="C759" s="160" t="s">
        <v>392</v>
      </c>
    </row>
    <row r="760" spans="1:3" x14ac:dyDescent="0.2">
      <c r="A760" s="161">
        <v>989</v>
      </c>
      <c r="B760" s="157" t="s">
        <v>266</v>
      </c>
      <c r="C760" s="160" t="s">
        <v>392</v>
      </c>
    </row>
    <row r="761" spans="1:3" x14ac:dyDescent="0.2">
      <c r="A761" s="161">
        <v>990</v>
      </c>
      <c r="B761" s="157" t="s">
        <v>267</v>
      </c>
      <c r="C761" s="160" t="s">
        <v>393</v>
      </c>
    </row>
    <row r="762" spans="1:3" x14ac:dyDescent="0.2">
      <c r="A762" s="161">
        <v>991</v>
      </c>
      <c r="B762" s="157" t="s">
        <v>217</v>
      </c>
      <c r="C762" s="160" t="s">
        <v>393</v>
      </c>
    </row>
    <row r="763" spans="1:3" x14ac:dyDescent="0.2">
      <c r="A763" s="161">
        <v>996</v>
      </c>
      <c r="B763" s="157" t="s">
        <v>296</v>
      </c>
      <c r="C763" s="160" t="s">
        <v>392</v>
      </c>
    </row>
    <row r="764" spans="1:3" x14ac:dyDescent="0.2">
      <c r="A764" s="161">
        <v>997</v>
      </c>
      <c r="B764" s="157" t="s">
        <v>383</v>
      </c>
      <c r="C764" s="160" t="s">
        <v>392</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&amp;C&amp;P of &amp;N</oddFooter>
    <firstHeader>&amp;LSSC TPP Unit Rate Lookup Table</firstHeader>
    <firstFooter>&amp;C&amp;P of &amp;N</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
  <sheetViews>
    <sheetView workbookViewId="0"/>
  </sheetViews>
  <sheetFormatPr defaultRowHeight="12.75" x14ac:dyDescent="0.2"/>
  <cols>
    <col min="1" max="1" width="32.140625" bestFit="1" customWidth="1"/>
    <col min="2" max="2" width="11.85546875" bestFit="1" customWidth="1"/>
    <col min="3" max="3" width="5.42578125" bestFit="1" customWidth="1"/>
    <col min="4" max="4" width="16.42578125" customWidth="1"/>
    <col min="5" max="6" width="16.140625" bestFit="1" customWidth="1"/>
  </cols>
  <sheetData>
    <row r="1" spans="1:6" x14ac:dyDescent="0.2">
      <c r="A1" s="154" t="s">
        <v>16</v>
      </c>
      <c r="B1" s="154"/>
    </row>
    <row r="2" spans="1:6" ht="36.75" customHeight="1" x14ac:dyDescent="0.2">
      <c r="A2" s="236" t="str">
        <f>Overview!B4&amp; " - Effective from "&amp;Overview!C4&amp;" - "&amp;Overview!E4&amp;" Residual Charging Bands"</f>
        <v>South Eastern Power Networks - Effective from 2026/27 - Final Residual Charging Bands</v>
      </c>
      <c r="B2" s="237"/>
      <c r="C2" s="237"/>
      <c r="D2" s="237"/>
      <c r="E2" s="237"/>
      <c r="F2" s="238"/>
    </row>
    <row r="4" spans="1:6" ht="38.25" x14ac:dyDescent="0.2">
      <c r="A4" s="175" t="s">
        <v>565</v>
      </c>
      <c r="B4" s="175" t="s">
        <v>561</v>
      </c>
      <c r="C4" s="175" t="s">
        <v>566</v>
      </c>
      <c r="D4" s="175" t="s">
        <v>570</v>
      </c>
      <c r="E4" s="175" t="s">
        <v>571</v>
      </c>
      <c r="F4" s="20" t="s">
        <v>693</v>
      </c>
    </row>
    <row r="5" spans="1:6" ht="14.25" x14ac:dyDescent="0.2">
      <c r="A5" s="176" t="s">
        <v>128</v>
      </c>
      <c r="B5" s="177" t="s">
        <v>563</v>
      </c>
      <c r="C5" s="177" t="s">
        <v>564</v>
      </c>
      <c r="D5" s="181" t="s">
        <v>564</v>
      </c>
      <c r="E5" s="181" t="s">
        <v>564</v>
      </c>
      <c r="F5" s="180">
        <v>3.1645446705813138</v>
      </c>
    </row>
    <row r="6" spans="1:6" ht="14.25" customHeight="1" x14ac:dyDescent="0.2">
      <c r="A6" s="288" t="s">
        <v>573</v>
      </c>
      <c r="B6" s="177">
        <v>1</v>
      </c>
      <c r="C6" s="177" t="s">
        <v>567</v>
      </c>
      <c r="D6" s="182">
        <v>0</v>
      </c>
      <c r="E6" s="182">
        <v>3986</v>
      </c>
      <c r="F6" s="180">
        <v>2.6980924942872337</v>
      </c>
    </row>
    <row r="7" spans="1:6" ht="14.25" x14ac:dyDescent="0.2">
      <c r="A7" s="289"/>
      <c r="B7" s="177">
        <v>2</v>
      </c>
      <c r="C7" s="177" t="s">
        <v>567</v>
      </c>
      <c r="D7" s="182">
        <v>3986</v>
      </c>
      <c r="E7" s="182">
        <v>13677</v>
      </c>
      <c r="F7" s="180">
        <v>8.0170197628252566</v>
      </c>
    </row>
    <row r="8" spans="1:6" ht="14.25" x14ac:dyDescent="0.2">
      <c r="A8" s="289"/>
      <c r="B8" s="177">
        <v>3</v>
      </c>
      <c r="C8" s="177" t="s">
        <v>567</v>
      </c>
      <c r="D8" s="182">
        <v>13677</v>
      </c>
      <c r="E8" s="182">
        <v>27543</v>
      </c>
      <c r="F8" s="180">
        <v>16.819534099702263</v>
      </c>
    </row>
    <row r="9" spans="1:6" ht="14.25" x14ac:dyDescent="0.2">
      <c r="A9" s="290"/>
      <c r="B9" s="177">
        <v>4</v>
      </c>
      <c r="C9" s="177" t="s">
        <v>567</v>
      </c>
      <c r="D9" s="182">
        <v>27543</v>
      </c>
      <c r="E9" s="182" t="s">
        <v>569</v>
      </c>
      <c r="F9" s="180">
        <v>47.096837337421682</v>
      </c>
    </row>
    <row r="10" spans="1:6" ht="14.25" x14ac:dyDescent="0.2">
      <c r="A10" s="288" t="s">
        <v>576</v>
      </c>
      <c r="B10" s="177">
        <v>1</v>
      </c>
      <c r="C10" s="177" t="s">
        <v>568</v>
      </c>
      <c r="D10" s="182">
        <v>0</v>
      </c>
      <c r="E10" s="182">
        <v>90</v>
      </c>
      <c r="F10" s="180">
        <v>94.00202946344109</v>
      </c>
    </row>
    <row r="11" spans="1:6" ht="14.25" x14ac:dyDescent="0.2">
      <c r="A11" s="289"/>
      <c r="B11" s="177">
        <v>2</v>
      </c>
      <c r="C11" s="177" t="s">
        <v>568</v>
      </c>
      <c r="D11" s="182">
        <v>90</v>
      </c>
      <c r="E11" s="182">
        <v>150</v>
      </c>
      <c r="F11" s="180">
        <v>164.26262114678283</v>
      </c>
    </row>
    <row r="12" spans="1:6" ht="14.25" x14ac:dyDescent="0.2">
      <c r="A12" s="289"/>
      <c r="B12" s="177">
        <v>3</v>
      </c>
      <c r="C12" s="177" t="s">
        <v>568</v>
      </c>
      <c r="D12" s="182">
        <v>150</v>
      </c>
      <c r="E12" s="182">
        <v>250</v>
      </c>
      <c r="F12" s="180">
        <v>252.0906862493174</v>
      </c>
    </row>
    <row r="13" spans="1:6" ht="14.25" x14ac:dyDescent="0.2">
      <c r="A13" s="290"/>
      <c r="B13" s="177">
        <v>4</v>
      </c>
      <c r="C13" s="177" t="s">
        <v>568</v>
      </c>
      <c r="D13" s="182">
        <v>250</v>
      </c>
      <c r="E13" s="182" t="s">
        <v>569</v>
      </c>
      <c r="F13" s="180">
        <v>589.37338814740133</v>
      </c>
    </row>
    <row r="14" spans="1:6" ht="14.25" x14ac:dyDescent="0.2">
      <c r="A14" s="288" t="s">
        <v>575</v>
      </c>
      <c r="B14" s="177">
        <v>1</v>
      </c>
      <c r="C14" s="177" t="s">
        <v>568</v>
      </c>
      <c r="D14" s="182">
        <v>0</v>
      </c>
      <c r="E14" s="182">
        <v>500</v>
      </c>
      <c r="F14" s="180">
        <v>674.7644662152502</v>
      </c>
    </row>
    <row r="15" spans="1:6" ht="14.25" x14ac:dyDescent="0.2">
      <c r="A15" s="289"/>
      <c r="B15" s="177">
        <v>2</v>
      </c>
      <c r="C15" s="177" t="s">
        <v>568</v>
      </c>
      <c r="D15" s="182">
        <v>500</v>
      </c>
      <c r="E15" s="182">
        <v>1100</v>
      </c>
      <c r="F15" s="180">
        <v>1682.7299328372762</v>
      </c>
    </row>
    <row r="16" spans="1:6" ht="14.25" x14ac:dyDescent="0.2">
      <c r="A16" s="289"/>
      <c r="B16" s="177">
        <v>3</v>
      </c>
      <c r="C16" s="177" t="s">
        <v>568</v>
      </c>
      <c r="D16" s="182">
        <v>1100</v>
      </c>
      <c r="E16" s="182">
        <v>2000</v>
      </c>
      <c r="F16" s="180">
        <v>2396.3833646445796</v>
      </c>
    </row>
    <row r="17" spans="1:6" ht="14.25" x14ac:dyDescent="0.2">
      <c r="A17" s="290"/>
      <c r="B17" s="177">
        <v>4</v>
      </c>
      <c r="C17" s="177" t="s">
        <v>568</v>
      </c>
      <c r="D17" s="182">
        <v>2000</v>
      </c>
      <c r="E17" s="182" t="s">
        <v>569</v>
      </c>
      <c r="F17" s="180">
        <v>6920.3119373160825</v>
      </c>
    </row>
    <row r="18" spans="1:6" ht="14.25" x14ac:dyDescent="0.2">
      <c r="A18" s="291" t="s">
        <v>574</v>
      </c>
      <c r="B18" s="177">
        <v>1</v>
      </c>
      <c r="C18" s="177" t="s">
        <v>568</v>
      </c>
      <c r="D18" s="182">
        <v>0</v>
      </c>
      <c r="E18" s="182">
        <v>3500</v>
      </c>
      <c r="F18" s="180">
        <v>9237.9800161281564</v>
      </c>
    </row>
    <row r="19" spans="1:6" ht="14.25" x14ac:dyDescent="0.2">
      <c r="A19" s="292"/>
      <c r="B19" s="177">
        <v>2</v>
      </c>
      <c r="C19" s="177" t="s">
        <v>568</v>
      </c>
      <c r="D19" s="182">
        <v>3500</v>
      </c>
      <c r="E19" s="182">
        <v>11000</v>
      </c>
      <c r="F19" s="180">
        <v>44473.172302288607</v>
      </c>
    </row>
    <row r="20" spans="1:6" ht="14.25" x14ac:dyDescent="0.2">
      <c r="A20" s="292"/>
      <c r="B20" s="177">
        <v>3</v>
      </c>
      <c r="C20" s="177" t="s">
        <v>568</v>
      </c>
      <c r="D20" s="182">
        <v>11000</v>
      </c>
      <c r="E20" s="182">
        <v>20000</v>
      </c>
      <c r="F20" s="180">
        <v>120036.35145644013</v>
      </c>
    </row>
    <row r="21" spans="1:6" ht="14.25" x14ac:dyDescent="0.2">
      <c r="A21" s="293"/>
      <c r="B21" s="177">
        <v>4</v>
      </c>
      <c r="C21" s="177" t="s">
        <v>568</v>
      </c>
      <c r="D21" s="182">
        <v>20000</v>
      </c>
      <c r="E21" s="182" t="s">
        <v>569</v>
      </c>
      <c r="F21" s="180">
        <v>227029.21878279699</v>
      </c>
    </row>
    <row r="22" spans="1:6" x14ac:dyDescent="0.2">
      <c r="A22" t="s">
        <v>572</v>
      </c>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1"/>
  <sheetViews>
    <sheetView showGridLines="0" zoomScaleNormal="100" workbookViewId="0"/>
  </sheetViews>
  <sheetFormatPr defaultRowHeight="12.75" x14ac:dyDescent="0.2"/>
  <cols>
    <col min="1" max="1" width="44.85546875" customWidth="1"/>
    <col min="2" max="2" width="38.28515625" customWidth="1"/>
  </cols>
  <sheetData>
    <row r="1" spans="1:2" x14ac:dyDescent="0.2">
      <c r="A1" s="154" t="s">
        <v>16</v>
      </c>
    </row>
    <row r="2" spans="1:2" ht="33" customHeight="1" x14ac:dyDescent="0.2">
      <c r="A2" s="236" t="str">
        <f>Overview!C4&amp;" - Effective from "&amp;Overview!D4&amp;" - "&amp;Overview!F4&amp;" TNUoS Mapping"</f>
        <v>2026/27 - Effective from 1 April 2026 -  TNUoS Mapping</v>
      </c>
      <c r="B2" s="238"/>
    </row>
    <row r="3" spans="1:2" ht="8.25" customHeight="1" x14ac:dyDescent="0.2"/>
    <row r="4" spans="1:2" ht="20.25" customHeight="1" x14ac:dyDescent="0.2">
      <c r="A4" s="175" t="s">
        <v>632</v>
      </c>
      <c r="B4" s="175" t="s">
        <v>633</v>
      </c>
    </row>
    <row r="5" spans="1:2" ht="15.75" customHeight="1" x14ac:dyDescent="0.2">
      <c r="A5" s="200" t="s">
        <v>631</v>
      </c>
      <c r="B5" s="200" t="s">
        <v>634</v>
      </c>
    </row>
    <row r="6" spans="1:2" ht="15.75" customHeight="1" x14ac:dyDescent="0.2">
      <c r="A6" s="201" t="s">
        <v>448</v>
      </c>
      <c r="B6" s="201" t="s">
        <v>635</v>
      </c>
    </row>
    <row r="7" spans="1:2" ht="15.75" customHeight="1" x14ac:dyDescent="0.2">
      <c r="A7" s="201" t="s">
        <v>578</v>
      </c>
      <c r="B7" s="201" t="str">
        <f>$B$6</f>
        <v>n/a (Non-Final Demand Site)</v>
      </c>
    </row>
    <row r="8" spans="1:2" ht="15.75" customHeight="1" x14ac:dyDescent="0.2">
      <c r="A8" s="200" t="s">
        <v>579</v>
      </c>
      <c r="B8" s="200" t="s">
        <v>636</v>
      </c>
    </row>
    <row r="9" spans="1:2" ht="15.75" customHeight="1" x14ac:dyDescent="0.2">
      <c r="A9" s="200" t="s">
        <v>580</v>
      </c>
      <c r="B9" s="200" t="s">
        <v>637</v>
      </c>
    </row>
    <row r="10" spans="1:2" ht="15.75" customHeight="1" x14ac:dyDescent="0.2">
      <c r="A10" s="200" t="s">
        <v>581</v>
      </c>
      <c r="B10" s="200" t="s">
        <v>638</v>
      </c>
    </row>
    <row r="11" spans="1:2" ht="15.75" customHeight="1" x14ac:dyDescent="0.2">
      <c r="A11" s="200" t="s">
        <v>582</v>
      </c>
      <c r="B11" s="200" t="s">
        <v>639</v>
      </c>
    </row>
    <row r="12" spans="1:2" ht="15.75" customHeight="1" x14ac:dyDescent="0.2">
      <c r="A12" s="201" t="s">
        <v>129</v>
      </c>
      <c r="B12" s="201" t="str">
        <f t="shared" ref="B12:B13" si="0">$B$6</f>
        <v>n/a (Non-Final Demand Site)</v>
      </c>
    </row>
    <row r="13" spans="1:2" ht="15.75" customHeight="1" x14ac:dyDescent="0.2">
      <c r="A13" s="201" t="s">
        <v>449</v>
      </c>
      <c r="B13" s="201" t="str">
        <f t="shared" si="0"/>
        <v>n/a (Non-Final Demand Site)</v>
      </c>
    </row>
    <row r="14" spans="1:2" ht="15.75" customHeight="1" x14ac:dyDescent="0.2">
      <c r="A14" s="200" t="s">
        <v>450</v>
      </c>
      <c r="B14" s="200" t="s">
        <v>640</v>
      </c>
    </row>
    <row r="15" spans="1:2" ht="15.75" customHeight="1" x14ac:dyDescent="0.2">
      <c r="A15" s="200" t="s">
        <v>451</v>
      </c>
      <c r="B15" s="200" t="s">
        <v>641</v>
      </c>
    </row>
    <row r="16" spans="1:2" ht="15.75" customHeight="1" x14ac:dyDescent="0.2">
      <c r="A16" s="200" t="s">
        <v>452</v>
      </c>
      <c r="B16" s="200" t="s">
        <v>642</v>
      </c>
    </row>
    <row r="17" spans="1:2" ht="15.75" customHeight="1" x14ac:dyDescent="0.2">
      <c r="A17" s="200" t="s">
        <v>453</v>
      </c>
      <c r="B17" s="200" t="s">
        <v>643</v>
      </c>
    </row>
    <row r="18" spans="1:2" ht="15.75" customHeight="1" x14ac:dyDescent="0.2">
      <c r="A18" s="201" t="s">
        <v>454</v>
      </c>
      <c r="B18" s="201" t="str">
        <f>$B$6</f>
        <v>n/a (Non-Final Demand Site)</v>
      </c>
    </row>
    <row r="19" spans="1:2" ht="15.75" customHeight="1" x14ac:dyDescent="0.2">
      <c r="A19" s="200" t="s">
        <v>455</v>
      </c>
      <c r="B19" s="200" t="s">
        <v>640</v>
      </c>
    </row>
    <row r="20" spans="1:2" ht="15.75" customHeight="1" x14ac:dyDescent="0.2">
      <c r="A20" s="200" t="s">
        <v>456</v>
      </c>
      <c r="B20" s="200" t="s">
        <v>641</v>
      </c>
    </row>
    <row r="21" spans="1:2" ht="15.75" customHeight="1" x14ac:dyDescent="0.2">
      <c r="A21" s="200" t="s">
        <v>457</v>
      </c>
      <c r="B21" s="200" t="s">
        <v>642</v>
      </c>
    </row>
    <row r="22" spans="1:2" ht="15.75" customHeight="1" x14ac:dyDescent="0.2">
      <c r="A22" s="200" t="s">
        <v>458</v>
      </c>
      <c r="B22" s="200" t="s">
        <v>643</v>
      </c>
    </row>
    <row r="23" spans="1:2" ht="15.75" customHeight="1" x14ac:dyDescent="0.2">
      <c r="A23" s="201" t="s">
        <v>459</v>
      </c>
      <c r="B23" s="201" t="str">
        <f>$B$6</f>
        <v>n/a (Non-Final Demand Site)</v>
      </c>
    </row>
    <row r="24" spans="1:2" ht="15.75" customHeight="1" x14ac:dyDescent="0.2">
      <c r="A24" s="200" t="s">
        <v>460</v>
      </c>
      <c r="B24" s="200" t="s">
        <v>644</v>
      </c>
    </row>
    <row r="25" spans="1:2" ht="15.75" customHeight="1" x14ac:dyDescent="0.2">
      <c r="A25" s="200" t="s">
        <v>461</v>
      </c>
      <c r="B25" s="200" t="s">
        <v>645</v>
      </c>
    </row>
    <row r="26" spans="1:2" ht="15.75" customHeight="1" x14ac:dyDescent="0.2">
      <c r="A26" s="200" t="s">
        <v>462</v>
      </c>
      <c r="B26" s="200" t="s">
        <v>646</v>
      </c>
    </row>
    <row r="27" spans="1:2" ht="15.75" customHeight="1" x14ac:dyDescent="0.2">
      <c r="A27" s="200" t="s">
        <v>463</v>
      </c>
      <c r="B27" s="200" t="s">
        <v>647</v>
      </c>
    </row>
    <row r="28" spans="1:2" ht="15.75" customHeight="1" x14ac:dyDescent="0.2">
      <c r="A28" s="201" t="s">
        <v>130</v>
      </c>
      <c r="B28" s="201" t="s">
        <v>648</v>
      </c>
    </row>
    <row r="29" spans="1:2" ht="15.75" customHeight="1" x14ac:dyDescent="0.2">
      <c r="A29" s="201" t="s">
        <v>131</v>
      </c>
      <c r="B29" s="201" t="str">
        <f t="shared" ref="B29:B37" si="1">$B$6</f>
        <v>n/a (Non-Final Demand Site)</v>
      </c>
    </row>
    <row r="30" spans="1:2" ht="15.75" customHeight="1" x14ac:dyDescent="0.2">
      <c r="A30" s="201" t="s">
        <v>132</v>
      </c>
      <c r="B30" s="201" t="str">
        <f t="shared" si="1"/>
        <v>n/a (Non-Final Demand Site)</v>
      </c>
    </row>
    <row r="31" spans="1:2" ht="15.75" customHeight="1" x14ac:dyDescent="0.2">
      <c r="A31" s="201" t="s">
        <v>133</v>
      </c>
      <c r="B31" s="201" t="str">
        <f t="shared" si="1"/>
        <v>n/a (Non-Final Demand Site)</v>
      </c>
    </row>
    <row r="32" spans="1:2" ht="15.75" customHeight="1" x14ac:dyDescent="0.2">
      <c r="A32" s="201" t="s">
        <v>134</v>
      </c>
      <c r="B32" s="201" t="str">
        <f t="shared" si="1"/>
        <v>n/a (Non-Final Demand Site)</v>
      </c>
    </row>
    <row r="33" spans="1:2" ht="15.75" customHeight="1" x14ac:dyDescent="0.2">
      <c r="A33" s="201" t="s">
        <v>135</v>
      </c>
      <c r="B33" s="201" t="str">
        <f t="shared" si="1"/>
        <v>n/a (Non-Final Demand Site)</v>
      </c>
    </row>
    <row r="34" spans="1:2" ht="15.75" customHeight="1" x14ac:dyDescent="0.2">
      <c r="A34" s="201" t="s">
        <v>136</v>
      </c>
      <c r="B34" s="201" t="str">
        <f t="shared" si="1"/>
        <v>n/a (Non-Final Demand Site)</v>
      </c>
    </row>
    <row r="35" spans="1:2" ht="15.75" customHeight="1" x14ac:dyDescent="0.2">
      <c r="A35" s="201" t="s">
        <v>137</v>
      </c>
      <c r="B35" s="201" t="str">
        <f t="shared" si="1"/>
        <v>n/a (Non-Final Demand Site)</v>
      </c>
    </row>
    <row r="36" spans="1:2" ht="15.75" customHeight="1" x14ac:dyDescent="0.2">
      <c r="A36" s="201" t="s">
        <v>138</v>
      </c>
      <c r="B36" s="201" t="str">
        <f t="shared" si="1"/>
        <v>n/a (Non-Final Demand Site)</v>
      </c>
    </row>
    <row r="37" spans="1:2" ht="15.75" customHeight="1" x14ac:dyDescent="0.2">
      <c r="A37" s="201" t="s">
        <v>653</v>
      </c>
      <c r="B37" s="201" t="str">
        <f t="shared" si="1"/>
        <v>n/a (Non-Final Demand Site)</v>
      </c>
    </row>
    <row r="38" spans="1:2" ht="15.75" customHeight="1" x14ac:dyDescent="0.2">
      <c r="A38" s="200" t="s">
        <v>654</v>
      </c>
      <c r="B38" s="200" t="s">
        <v>649</v>
      </c>
    </row>
    <row r="39" spans="1:2" ht="15.75" customHeight="1" x14ac:dyDescent="0.2">
      <c r="A39" s="200" t="s">
        <v>655</v>
      </c>
      <c r="B39" s="200" t="s">
        <v>650</v>
      </c>
    </row>
    <row r="40" spans="1:2" ht="15.75" customHeight="1" x14ac:dyDescent="0.2">
      <c r="A40" s="200" t="s">
        <v>656</v>
      </c>
      <c r="B40" s="200" t="s">
        <v>651</v>
      </c>
    </row>
    <row r="41" spans="1:2" ht="15.75" customHeight="1" x14ac:dyDescent="0.2">
      <c r="A41" s="200" t="s">
        <v>657</v>
      </c>
      <c r="B41" s="200" t="s">
        <v>652</v>
      </c>
    </row>
  </sheetData>
  <mergeCells count="1">
    <mergeCell ref="A2:B2"/>
  </mergeCells>
  <hyperlinks>
    <hyperlink ref="A1" location="Overview!A1" display="Back to Overview" xr:uid="{564C6D85-AEA0-441E-B605-C50AC13976D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W34"/>
  <sheetViews>
    <sheetView zoomScale="90" zoomScaleNormal="90" workbookViewId="0">
      <selection activeCell="B1" sqref="B1"/>
    </sheetView>
  </sheetViews>
  <sheetFormatPr defaultRowHeight="12.75" x14ac:dyDescent="0.2"/>
  <cols>
    <col min="1" max="1" width="2.42578125" customWidth="1"/>
    <col min="2" max="2" width="33.7109375" customWidth="1"/>
    <col min="3" max="4" width="14.140625" customWidth="1"/>
    <col min="5" max="9" width="12.140625" customWidth="1"/>
    <col min="10" max="10" width="5.5703125" customWidth="1"/>
    <col min="11" max="11" width="5.28515625" customWidth="1"/>
    <col min="12" max="12" width="35.28515625" customWidth="1"/>
    <col min="13" max="20" width="11.7109375" customWidth="1"/>
    <col min="28" max="35" width="9.140625" hidden="1" customWidth="1"/>
  </cols>
  <sheetData>
    <row r="1" spans="1:153" x14ac:dyDescent="0.2">
      <c r="B1" s="91" t="s">
        <v>16</v>
      </c>
    </row>
    <row r="2" spans="1:153" s="2" customFormat="1" ht="21.75" customHeight="1" x14ac:dyDescent="0.2">
      <c r="B2" s="294" t="str">
        <f>Overview!B4&amp; " - Effective from "&amp;Overview!D4&amp;" - "&amp;Overview!E4</f>
        <v>South Eastern Power Networks - Effective from 1 April 2026 - Final</v>
      </c>
      <c r="C2" s="295"/>
      <c r="D2" s="295"/>
      <c r="E2" s="295"/>
      <c r="F2" s="295"/>
      <c r="G2" s="295"/>
      <c r="H2" s="295"/>
      <c r="I2" s="295"/>
      <c r="J2" s="295"/>
      <c r="K2" s="295"/>
      <c r="L2" s="295"/>
      <c r="M2" s="295"/>
      <c r="N2" s="295"/>
      <c r="O2" s="295"/>
      <c r="P2" s="295"/>
      <c r="Q2" s="295"/>
      <c r="R2" s="295"/>
      <c r="S2" s="295"/>
      <c r="T2" s="296"/>
      <c r="U2"/>
      <c r="V2"/>
      <c r="W2"/>
      <c r="X2"/>
      <c r="Y2"/>
      <c r="Z2"/>
      <c r="AA2"/>
      <c r="AB2" s="27" t="s">
        <v>116</v>
      </c>
      <c r="AC2" s="52" t="s">
        <v>141</v>
      </c>
      <c r="AD2" s="52" t="s">
        <v>143</v>
      </c>
      <c r="AE2" s="52" t="s">
        <v>142</v>
      </c>
      <c r="AF2" s="14" t="s">
        <v>21</v>
      </c>
      <c r="AG2" s="14" t="s">
        <v>22</v>
      </c>
      <c r="AH2" s="27" t="s">
        <v>117</v>
      </c>
      <c r="AI2" s="14" t="s">
        <v>28</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row>
    <row r="3" spans="1:153" s="107" customFormat="1" ht="9" customHeight="1" x14ac:dyDescent="0.2">
      <c r="A3" s="106"/>
      <c r="B3" s="106"/>
      <c r="C3" s="106"/>
      <c r="D3" s="106"/>
      <c r="E3" s="106"/>
      <c r="F3" s="106"/>
      <c r="G3" s="106"/>
      <c r="H3" s="106"/>
      <c r="I3" s="106"/>
      <c r="J3" s="106"/>
      <c r="K3" s="106"/>
      <c r="L3"/>
      <c r="M3"/>
      <c r="N3"/>
      <c r="O3"/>
      <c r="P3"/>
      <c r="Q3"/>
      <c r="R3"/>
      <c r="S3"/>
      <c r="T3"/>
      <c r="U3"/>
      <c r="V3"/>
      <c r="W3"/>
      <c r="X3"/>
      <c r="Y3"/>
      <c r="Z3"/>
      <c r="AA3"/>
      <c r="AB3" s="16" t="s">
        <v>631</v>
      </c>
      <c r="AC3" s="140" t="s">
        <v>147</v>
      </c>
      <c r="AD3" s="141" t="s">
        <v>149</v>
      </c>
      <c r="AE3" s="142" t="s">
        <v>142</v>
      </c>
      <c r="AF3" s="148" t="s">
        <v>151</v>
      </c>
      <c r="AG3" s="143" t="s">
        <v>154</v>
      </c>
      <c r="AH3" s="143" t="s">
        <v>154</v>
      </c>
      <c r="AI3" s="144" t="s">
        <v>154</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row>
    <row r="4" spans="1:153" ht="26.25" customHeight="1" x14ac:dyDescent="0.2">
      <c r="B4" s="300" t="s">
        <v>145</v>
      </c>
      <c r="C4" s="301"/>
      <c r="D4" s="301"/>
      <c r="E4" s="301"/>
      <c r="F4" s="301"/>
      <c r="G4" s="301"/>
      <c r="H4" s="301"/>
      <c r="I4" s="302"/>
      <c r="L4" s="300" t="s">
        <v>146</v>
      </c>
      <c r="M4" s="301"/>
      <c r="N4" s="301"/>
      <c r="O4" s="301"/>
      <c r="P4" s="301"/>
      <c r="Q4" s="301"/>
      <c r="R4" s="301"/>
      <c r="S4" s="301"/>
      <c r="T4" s="302"/>
      <c r="AB4" s="16" t="s">
        <v>448</v>
      </c>
      <c r="AC4" s="140" t="s">
        <v>147</v>
      </c>
      <c r="AD4" s="141" t="s">
        <v>149</v>
      </c>
      <c r="AE4" s="142" t="s">
        <v>142</v>
      </c>
      <c r="AF4" s="143" t="s">
        <v>154</v>
      </c>
      <c r="AG4" s="143" t="s">
        <v>154</v>
      </c>
      <c r="AH4" s="143" t="s">
        <v>154</v>
      </c>
      <c r="AI4" s="144" t="s">
        <v>154</v>
      </c>
    </row>
    <row r="5" spans="1:153" ht="27.75" customHeight="1" x14ac:dyDescent="0.2">
      <c r="B5" s="303" t="s">
        <v>94</v>
      </c>
      <c r="C5" s="303"/>
      <c r="D5" s="303"/>
      <c r="E5" s="303"/>
      <c r="F5" s="303"/>
      <c r="G5" s="303"/>
      <c r="H5" s="303"/>
      <c r="I5" s="303"/>
      <c r="L5" s="240" t="s">
        <v>696</v>
      </c>
      <c r="M5" s="240"/>
      <c r="N5" s="240"/>
      <c r="O5" s="240"/>
      <c r="P5" s="240"/>
      <c r="Q5" s="240"/>
      <c r="R5" s="240"/>
      <c r="S5" s="240"/>
      <c r="T5" s="240"/>
      <c r="AB5" s="16" t="s">
        <v>578</v>
      </c>
      <c r="AC5" s="140" t="s">
        <v>147</v>
      </c>
      <c r="AD5" s="141" t="s">
        <v>149</v>
      </c>
      <c r="AE5" s="142" t="s">
        <v>142</v>
      </c>
      <c r="AF5" s="148" t="s">
        <v>151</v>
      </c>
      <c r="AG5" s="143" t="s">
        <v>154</v>
      </c>
      <c r="AH5" s="143" t="s">
        <v>154</v>
      </c>
      <c r="AI5" s="144" t="s">
        <v>154</v>
      </c>
    </row>
    <row r="6" spans="1:153" s="108" customFormat="1" ht="27.75" customHeight="1" x14ac:dyDescent="0.2">
      <c r="B6" s="240" t="s">
        <v>694</v>
      </c>
      <c r="C6" s="240"/>
      <c r="D6" s="240"/>
      <c r="E6" s="240"/>
      <c r="F6" s="240"/>
      <c r="G6" s="240"/>
      <c r="H6" s="240"/>
      <c r="I6" s="240"/>
      <c r="L6" s="240" t="s">
        <v>695</v>
      </c>
      <c r="M6" s="240"/>
      <c r="N6" s="240"/>
      <c r="O6" s="240"/>
      <c r="P6" s="240"/>
      <c r="Q6" s="240"/>
      <c r="R6" s="240"/>
      <c r="S6" s="240"/>
      <c r="T6" s="240"/>
      <c r="AB6" s="16" t="s">
        <v>579</v>
      </c>
      <c r="AC6" s="140" t="s">
        <v>147</v>
      </c>
      <c r="AD6" s="141" t="s">
        <v>149</v>
      </c>
      <c r="AE6" s="142" t="s">
        <v>142</v>
      </c>
      <c r="AF6" s="148" t="s">
        <v>151</v>
      </c>
      <c r="AG6" s="143" t="s">
        <v>154</v>
      </c>
      <c r="AH6" s="143" t="s">
        <v>154</v>
      </c>
      <c r="AI6" s="144" t="s">
        <v>154</v>
      </c>
    </row>
    <row r="7" spans="1:153" ht="18" customHeight="1" x14ac:dyDescent="0.2">
      <c r="B7" s="303" t="s">
        <v>95</v>
      </c>
      <c r="C7" s="303"/>
      <c r="D7" s="303"/>
      <c r="E7" s="303"/>
      <c r="F7" s="303"/>
      <c r="G7" s="303"/>
      <c r="H7" s="303"/>
      <c r="I7" s="303"/>
      <c r="L7" s="303" t="s">
        <v>96</v>
      </c>
      <c r="M7" s="303"/>
      <c r="N7" s="303"/>
      <c r="O7" s="303"/>
      <c r="P7" s="303"/>
      <c r="Q7" s="303"/>
      <c r="R7" s="303"/>
      <c r="S7" s="303"/>
      <c r="T7" s="303"/>
      <c r="AB7" s="16" t="s">
        <v>580</v>
      </c>
      <c r="AC7" s="140" t="s">
        <v>147</v>
      </c>
      <c r="AD7" s="141" t="s">
        <v>149</v>
      </c>
      <c r="AE7" s="142" t="s">
        <v>142</v>
      </c>
      <c r="AF7" s="148" t="s">
        <v>151</v>
      </c>
      <c r="AG7" s="143" t="s">
        <v>154</v>
      </c>
      <c r="AH7" s="143" t="s">
        <v>154</v>
      </c>
      <c r="AI7" s="144" t="s">
        <v>154</v>
      </c>
    </row>
    <row r="8" spans="1:153" ht="8.25" customHeight="1" x14ac:dyDescent="0.2">
      <c r="AB8" s="16" t="s">
        <v>581</v>
      </c>
      <c r="AC8" s="140" t="s">
        <v>147</v>
      </c>
      <c r="AD8" s="141" t="s">
        <v>149</v>
      </c>
      <c r="AE8" s="142" t="s">
        <v>142</v>
      </c>
      <c r="AF8" s="148" t="s">
        <v>151</v>
      </c>
      <c r="AG8" s="143" t="s">
        <v>154</v>
      </c>
      <c r="AH8" s="143" t="s">
        <v>154</v>
      </c>
      <c r="AI8" s="144" t="s">
        <v>154</v>
      </c>
    </row>
    <row r="9" spans="1:153" ht="72" customHeight="1" x14ac:dyDescent="0.2">
      <c r="B9" s="109" t="s">
        <v>97</v>
      </c>
      <c r="C9" s="110" t="str">
        <f>IFERROR(_xlfn.XLOOKUP($B$10,$AB$2:$AB$34,AC$2:AC$34),AC2)</f>
        <v>Red/black unit charge
p/kWh</v>
      </c>
      <c r="D9" s="110" t="str">
        <f t="shared" ref="D9:I9" si="0">IFERROR(_xlfn.XLOOKUP($B$10,$AB$2:$AB$34,AD$2:AD$34),AD2)</f>
        <v>Amber/yellow unit charge
p/kWh</v>
      </c>
      <c r="E9" s="110" t="str">
        <f t="shared" si="0"/>
        <v>Green unit charge
p/kWh</v>
      </c>
      <c r="F9" s="110" t="str">
        <f t="shared" si="0"/>
        <v>Fixed charge p/MPAN/day</v>
      </c>
      <c r="G9" s="110" t="str">
        <f t="shared" si="0"/>
        <v>Capacity charge p/kVA/day</v>
      </c>
      <c r="H9" s="110" t="str">
        <f t="shared" si="0"/>
        <v>Exceeded capacity charge
p/kVA/day</v>
      </c>
      <c r="I9" s="110" t="str">
        <f t="shared" si="0"/>
        <v>Reactive power charge
p/kVArh</v>
      </c>
      <c r="L9" s="109" t="s">
        <v>98</v>
      </c>
      <c r="M9" s="127" t="str">
        <f>'Annex 2 Designated EHV charges'!I9</f>
        <v>Import
Super Red
unit charge
(p/kWh)</v>
      </c>
      <c r="N9" s="127" t="str">
        <f>'Annex 2 Designated EHV charges'!J9</f>
        <v>Import
fixed charge
(p/day)</v>
      </c>
      <c r="O9" s="127" t="str">
        <f>'Annex 2 Designated EHV charges'!K9</f>
        <v>Import
capacity charge
(p/kVA/day)</v>
      </c>
      <c r="P9" s="127" t="str">
        <f>'Annex 2 Designated EHV charges'!L9</f>
        <v>Import
exceeded capacity charge
(p/kVA/day)</v>
      </c>
      <c r="Q9" s="128" t="str">
        <f>'Annex 2 Designated EHV charges'!M9</f>
        <v>Export
Super Red
unit charge
(p/kWh)</v>
      </c>
      <c r="R9" s="128" t="str">
        <f>'Annex 2 Designated EHV charges'!N9</f>
        <v>Export
fixed charge
(p/day)</v>
      </c>
      <c r="S9" s="128" t="str">
        <f>'Annex 2 Designated EHV charges'!O9</f>
        <v>Export
capacity charge
(p/kVA/day)</v>
      </c>
      <c r="T9" s="128" t="str">
        <f>'Annex 2 Designated EHV charges'!P9</f>
        <v>Export
exceeded capacity charge
(p/kVA/day)</v>
      </c>
      <c r="AB9" s="16" t="s">
        <v>582</v>
      </c>
      <c r="AC9" s="140" t="s">
        <v>147</v>
      </c>
      <c r="AD9" s="141" t="s">
        <v>149</v>
      </c>
      <c r="AE9" s="142" t="s">
        <v>142</v>
      </c>
      <c r="AF9" s="148" t="s">
        <v>151</v>
      </c>
      <c r="AG9" s="143" t="s">
        <v>154</v>
      </c>
      <c r="AH9" s="143" t="s">
        <v>154</v>
      </c>
      <c r="AI9" s="144" t="s">
        <v>154</v>
      </c>
    </row>
    <row r="10" spans="1:153" ht="30" customHeight="1" x14ac:dyDescent="0.2">
      <c r="B10" s="100"/>
      <c r="C10" s="124" t="str">
        <f>IFERROR(VLOOKUP($B$10,'Annex 1 LV, HV and UMS charges'!$A:$K,4,FALSE),"")</f>
        <v/>
      </c>
      <c r="D10" s="125" t="str">
        <f>IFERROR(VLOOKUP($B$10,'Annex 1 LV, HV and UMS charges'!$A:$K,5,FALSE),"")</f>
        <v/>
      </c>
      <c r="E10" s="125" t="str">
        <f>IFERROR(VLOOKUP($B$10,'Annex 1 LV, HV and UMS charges'!$A:$K,6,FALSE),"")</f>
        <v/>
      </c>
      <c r="F10" s="102" t="str">
        <f>IFERROR(VLOOKUP($B$10,'Annex 1 LV, HV and UMS charges'!$A:$K,7,FALSE),"")</f>
        <v/>
      </c>
      <c r="G10" s="102" t="str">
        <f>IFERROR(VLOOKUP($B$10,'Annex 1 LV, HV and UMS charges'!$A:$K,8,FALSE),"")</f>
        <v/>
      </c>
      <c r="H10" s="102" t="str">
        <f>IFERROR(VLOOKUP($B$10,'Annex 1 LV, HV and UMS charges'!$A:$K,9,FALSE),"")</f>
        <v/>
      </c>
      <c r="I10" s="202" t="str">
        <f>IFERROR(VLOOKUP($B$10,'Annex 1 LV, HV and UMS charges'!$A:$K,10,FALSE),"")</f>
        <v/>
      </c>
      <c r="L10" s="100"/>
      <c r="M10" s="202">
        <f>IFERROR(_xlfn.XLOOKUP($L$10,'Annex 2 Designated EHV charges'!$G:$G,'Annex 2 Designated EHV charges'!I:I),"")</f>
        <v>0</v>
      </c>
      <c r="N10" s="102">
        <f>IFERROR(_xlfn.XLOOKUP($L$10,'Annex 2 Designated EHV charges'!$G:$G,'Annex 2 Designated EHV charges'!J:J),"")</f>
        <v>0</v>
      </c>
      <c r="O10" s="102">
        <f>IFERROR(_xlfn.XLOOKUP($L$10,'Annex 2 Designated EHV charges'!$G:$G,'Annex 2 Designated EHV charges'!K:K),"")</f>
        <v>0</v>
      </c>
      <c r="P10" s="102">
        <f>IFERROR(_xlfn.XLOOKUP($L$10,'Annex 2 Designated EHV charges'!$G:$G,'Annex 2 Designated EHV charges'!L:L),"")</f>
        <v>0</v>
      </c>
      <c r="Q10" s="203">
        <f>IFERROR(_xlfn.XLOOKUP($L$10,'Annex 2 Designated EHV charges'!$G:$G,'Annex 2 Designated EHV charges'!M:M),"")</f>
        <v>0</v>
      </c>
      <c r="R10" s="112">
        <f>IFERROR(_xlfn.XLOOKUP($L$10,'Annex 2 Designated EHV charges'!$G:$G,'Annex 2 Designated EHV charges'!N:N),"")</f>
        <v>0</v>
      </c>
      <c r="S10" s="112">
        <f>IFERROR(_xlfn.XLOOKUP($L$10,'Annex 2 Designated EHV charges'!$G:$G,'Annex 2 Designated EHV charges'!O:O),"")</f>
        <v>0</v>
      </c>
      <c r="T10" s="112">
        <f>IFERROR(_xlfn.XLOOKUP($L$10,'Annex 2 Designated EHV charges'!$G:$G,'Annex 2 Designated EHV charges'!P:P),"")</f>
        <v>0</v>
      </c>
      <c r="AB10" s="16" t="s">
        <v>129</v>
      </c>
      <c r="AC10" s="140" t="s">
        <v>147</v>
      </c>
      <c r="AD10" s="141" t="s">
        <v>149</v>
      </c>
      <c r="AE10" s="142" t="s">
        <v>142</v>
      </c>
      <c r="AF10" s="143" t="s">
        <v>154</v>
      </c>
      <c r="AG10" s="143" t="s">
        <v>154</v>
      </c>
      <c r="AH10" s="143" t="s">
        <v>154</v>
      </c>
      <c r="AI10" s="144" t="s">
        <v>154</v>
      </c>
    </row>
    <row r="11" spans="1:153" ht="7.5" customHeight="1" x14ac:dyDescent="0.2">
      <c r="AB11" s="16" t="s">
        <v>449</v>
      </c>
      <c r="AC11" s="140" t="s">
        <v>147</v>
      </c>
      <c r="AD11" s="141" t="s">
        <v>149</v>
      </c>
      <c r="AE11" s="142" t="s">
        <v>142</v>
      </c>
      <c r="AF11" s="148" t="s">
        <v>151</v>
      </c>
      <c r="AG11" s="148" t="s">
        <v>152</v>
      </c>
      <c r="AH11" s="149" t="s">
        <v>153</v>
      </c>
      <c r="AI11" s="150" t="s">
        <v>28</v>
      </c>
    </row>
    <row r="12" spans="1:153" ht="88.5" customHeight="1" x14ac:dyDescent="0.2">
      <c r="B12" s="113" t="s">
        <v>64</v>
      </c>
      <c r="C12" s="110" t="str">
        <f>C9</f>
        <v>Red/black unit charge
p/kWh</v>
      </c>
      <c r="D12" s="110" t="str">
        <f>D9</f>
        <v>Amber/yellow unit charge
p/kWh</v>
      </c>
      <c r="E12" s="110" t="str">
        <f>E9</f>
        <v>Green unit charge
p/kWh</v>
      </c>
      <c r="F12" s="110" t="s">
        <v>65</v>
      </c>
      <c r="G12" s="110" t="s">
        <v>62</v>
      </c>
      <c r="H12" s="110" t="s">
        <v>120</v>
      </c>
      <c r="I12" s="110" t="s">
        <v>63</v>
      </c>
      <c r="L12" s="113" t="s">
        <v>64</v>
      </c>
      <c r="M12" s="110" t="s">
        <v>84</v>
      </c>
      <c r="N12" s="110" t="s">
        <v>65</v>
      </c>
      <c r="O12" s="110" t="s">
        <v>80</v>
      </c>
      <c r="P12" s="110" t="s">
        <v>120</v>
      </c>
      <c r="Q12" s="111" t="s">
        <v>82</v>
      </c>
      <c r="R12" s="111" t="s">
        <v>65</v>
      </c>
      <c r="S12" s="111" t="s">
        <v>81</v>
      </c>
      <c r="T12" s="111" t="s">
        <v>120</v>
      </c>
      <c r="AB12" s="16" t="s">
        <v>450</v>
      </c>
      <c r="AC12" s="140" t="s">
        <v>147</v>
      </c>
      <c r="AD12" s="141" t="s">
        <v>149</v>
      </c>
      <c r="AE12" s="142" t="s">
        <v>142</v>
      </c>
      <c r="AF12" s="148" t="s">
        <v>151</v>
      </c>
      <c r="AG12" s="148" t="s">
        <v>152</v>
      </c>
      <c r="AH12" s="149" t="s">
        <v>153</v>
      </c>
      <c r="AI12" s="150" t="s">
        <v>28</v>
      </c>
    </row>
    <row r="13" spans="1:153" ht="30" customHeight="1" x14ac:dyDescent="0.2">
      <c r="B13" s="114" t="s">
        <v>66</v>
      </c>
      <c r="C13" s="119"/>
      <c r="D13" s="119"/>
      <c r="E13" s="119"/>
      <c r="F13" s="119"/>
      <c r="G13" s="119"/>
      <c r="H13" s="119"/>
      <c r="I13" s="119"/>
      <c r="L13" s="114" t="s">
        <v>66</v>
      </c>
      <c r="M13" s="103"/>
      <c r="N13" s="103"/>
      <c r="O13" s="103"/>
      <c r="P13" s="103"/>
      <c r="Q13" s="104"/>
      <c r="R13" s="104">
        <f>N13</f>
        <v>0</v>
      </c>
      <c r="S13" s="104"/>
      <c r="T13" s="104"/>
      <c r="AB13" s="16" t="s">
        <v>451</v>
      </c>
      <c r="AC13" s="140" t="s">
        <v>147</v>
      </c>
      <c r="AD13" s="141" t="s">
        <v>149</v>
      </c>
      <c r="AE13" s="142" t="s">
        <v>142</v>
      </c>
      <c r="AF13" s="148" t="s">
        <v>151</v>
      </c>
      <c r="AG13" s="148" t="s">
        <v>152</v>
      </c>
      <c r="AH13" s="149" t="s">
        <v>153</v>
      </c>
      <c r="AI13" s="150" t="s">
        <v>28</v>
      </c>
    </row>
    <row r="14" spans="1:153" ht="30" customHeight="1" x14ac:dyDescent="0.2">
      <c r="B14" s="115" t="s">
        <v>68</v>
      </c>
      <c r="C14" s="101">
        <f t="shared" ref="C14:I14" si="1">C13</f>
        <v>0</v>
      </c>
      <c r="D14" s="101">
        <f t="shared" si="1"/>
        <v>0</v>
      </c>
      <c r="E14" s="101">
        <f t="shared" si="1"/>
        <v>0</v>
      </c>
      <c r="F14" s="101">
        <f t="shared" si="1"/>
        <v>0</v>
      </c>
      <c r="G14" s="101">
        <f t="shared" si="1"/>
        <v>0</v>
      </c>
      <c r="H14" s="206">
        <f t="shared" si="1"/>
        <v>0</v>
      </c>
      <c r="I14" s="206">
        <f t="shared" si="1"/>
        <v>0</v>
      </c>
      <c r="L14" s="115" t="s">
        <v>68</v>
      </c>
      <c r="M14" s="101">
        <f>M13</f>
        <v>0</v>
      </c>
      <c r="N14" s="101">
        <f t="shared" ref="N14:T14" si="2">N13</f>
        <v>0</v>
      </c>
      <c r="O14" s="101">
        <f t="shared" si="2"/>
        <v>0</v>
      </c>
      <c r="P14" s="101">
        <f t="shared" si="2"/>
        <v>0</v>
      </c>
      <c r="Q14" s="105">
        <f t="shared" si="2"/>
        <v>0</v>
      </c>
      <c r="R14" s="105">
        <f t="shared" si="2"/>
        <v>0</v>
      </c>
      <c r="S14" s="105">
        <f t="shared" si="2"/>
        <v>0</v>
      </c>
      <c r="T14" s="105">
        <f t="shared" si="2"/>
        <v>0</v>
      </c>
      <c r="AB14" s="16" t="s">
        <v>452</v>
      </c>
      <c r="AC14" s="140" t="s">
        <v>147</v>
      </c>
      <c r="AD14" s="141" t="s">
        <v>149</v>
      </c>
      <c r="AE14" s="142" t="s">
        <v>142</v>
      </c>
      <c r="AF14" s="148" t="s">
        <v>151</v>
      </c>
      <c r="AG14" s="148" t="s">
        <v>152</v>
      </c>
      <c r="AH14" s="149" t="s">
        <v>153</v>
      </c>
      <c r="AI14" s="150" t="s">
        <v>28</v>
      </c>
    </row>
    <row r="15" spans="1:153" ht="7.5" customHeight="1" x14ac:dyDescent="0.2">
      <c r="AB15" s="16" t="s">
        <v>453</v>
      </c>
      <c r="AC15" s="140" t="s">
        <v>147</v>
      </c>
      <c r="AD15" s="141" t="s">
        <v>149</v>
      </c>
      <c r="AE15" s="142" t="s">
        <v>142</v>
      </c>
      <c r="AF15" s="148" t="s">
        <v>151</v>
      </c>
      <c r="AG15" s="148" t="s">
        <v>152</v>
      </c>
      <c r="AH15" s="149" t="s">
        <v>153</v>
      </c>
      <c r="AI15" s="150" t="s">
        <v>28</v>
      </c>
    </row>
    <row r="16" spans="1:153" ht="63.75" customHeight="1" x14ac:dyDescent="0.2">
      <c r="B16" s="113" t="s">
        <v>67</v>
      </c>
      <c r="C16" s="110" t="s">
        <v>77</v>
      </c>
      <c r="D16" s="110" t="s">
        <v>78</v>
      </c>
      <c r="E16" s="110" t="s">
        <v>79</v>
      </c>
      <c r="F16" s="110" t="s">
        <v>73</v>
      </c>
      <c r="G16" s="110" t="s">
        <v>72</v>
      </c>
      <c r="H16" s="110" t="s">
        <v>121</v>
      </c>
      <c r="I16" s="110" t="s">
        <v>71</v>
      </c>
      <c r="L16" s="113" t="s">
        <v>67</v>
      </c>
      <c r="M16" s="110" t="s">
        <v>85</v>
      </c>
      <c r="N16" s="110" t="s">
        <v>83</v>
      </c>
      <c r="O16" s="110" t="s">
        <v>88</v>
      </c>
      <c r="P16" s="110" t="s">
        <v>122</v>
      </c>
      <c r="Q16" s="111" t="s">
        <v>86</v>
      </c>
      <c r="R16" s="111" t="s">
        <v>87</v>
      </c>
      <c r="S16" s="111" t="s">
        <v>89</v>
      </c>
      <c r="T16" s="111" t="s">
        <v>123</v>
      </c>
      <c r="AB16" s="16" t="s">
        <v>454</v>
      </c>
      <c r="AC16" s="140" t="s">
        <v>147</v>
      </c>
      <c r="AD16" s="141" t="s">
        <v>149</v>
      </c>
      <c r="AE16" s="142" t="s">
        <v>142</v>
      </c>
      <c r="AF16" s="148" t="s">
        <v>151</v>
      </c>
      <c r="AG16" s="148" t="s">
        <v>152</v>
      </c>
      <c r="AH16" s="149" t="s">
        <v>153</v>
      </c>
      <c r="AI16" s="150" t="s">
        <v>28</v>
      </c>
    </row>
    <row r="17" spans="2:35" ht="30" customHeight="1" x14ac:dyDescent="0.2">
      <c r="B17" s="114" t="s">
        <v>69</v>
      </c>
      <c r="C17" s="120" t="str">
        <f>IFERROR(C10*C13/100,"")</f>
        <v/>
      </c>
      <c r="D17" s="120" t="str">
        <f t="shared" ref="D17:I17" si="3">IFERROR(D10*D13/100,"")</f>
        <v/>
      </c>
      <c r="E17" s="120" t="str">
        <f t="shared" si="3"/>
        <v/>
      </c>
      <c r="F17" s="120" t="str">
        <f t="shared" si="3"/>
        <v/>
      </c>
      <c r="G17" s="120" t="str">
        <f>IFERROR(G10*G13*F13/100,"")</f>
        <v/>
      </c>
      <c r="H17" s="120" t="str">
        <f>IFERROR(H10*H13*F13/100,"")</f>
        <v/>
      </c>
      <c r="I17" s="120" t="str">
        <f t="shared" si="3"/>
        <v/>
      </c>
      <c r="L17" s="116" t="s">
        <v>69</v>
      </c>
      <c r="M17" s="120">
        <f>IFERROR(M10*M13/100,"")</f>
        <v>0</v>
      </c>
      <c r="N17" s="120">
        <f>IFERROR(N10*N13/100,"")</f>
        <v>0</v>
      </c>
      <c r="O17" s="120">
        <f>IFERROR(O10*O13*N13/100,"")</f>
        <v>0</v>
      </c>
      <c r="P17" s="120">
        <f>IFERROR(P10*P13*N13/100,"")</f>
        <v>0</v>
      </c>
      <c r="Q17" s="121">
        <f>IFERROR(Q10*Q13/100,"")</f>
        <v>0</v>
      </c>
      <c r="R17" s="121">
        <f>IFERROR(R10*R13/100,"")</f>
        <v>0</v>
      </c>
      <c r="S17" s="121">
        <f>IFERROR(S10*S13*R13/100,"")</f>
        <v>0</v>
      </c>
      <c r="T17" s="121">
        <f>IFERROR(T10*T13*R13/100,"")</f>
        <v>0</v>
      </c>
      <c r="AB17" s="16" t="s">
        <v>455</v>
      </c>
      <c r="AC17" s="140" t="s">
        <v>147</v>
      </c>
      <c r="AD17" s="141" t="s">
        <v>149</v>
      </c>
      <c r="AE17" s="142" t="s">
        <v>142</v>
      </c>
      <c r="AF17" s="148" t="s">
        <v>151</v>
      </c>
      <c r="AG17" s="148" t="s">
        <v>152</v>
      </c>
      <c r="AH17" s="149" t="s">
        <v>153</v>
      </c>
      <c r="AI17" s="150" t="s">
        <v>28</v>
      </c>
    </row>
    <row r="18" spans="2:35" ht="30" customHeight="1" x14ac:dyDescent="0.2">
      <c r="B18" s="115" t="s">
        <v>70</v>
      </c>
      <c r="C18" s="122" t="str">
        <f>IFERROR(C10*C14/100,"")</f>
        <v/>
      </c>
      <c r="D18" s="122" t="str">
        <f t="shared" ref="D18:I18" si="4">IFERROR(D10*D14/100,"")</f>
        <v/>
      </c>
      <c r="E18" s="122" t="str">
        <f t="shared" si="4"/>
        <v/>
      </c>
      <c r="F18" s="122" t="str">
        <f t="shared" si="4"/>
        <v/>
      </c>
      <c r="G18" s="122" t="str">
        <f>IFERROR(G10*G14*F14/100,"")</f>
        <v/>
      </c>
      <c r="H18" s="122" t="str">
        <f>IFERROR(H10*H14*F14/100,"")</f>
        <v/>
      </c>
      <c r="I18" s="122" t="str">
        <f t="shared" si="4"/>
        <v/>
      </c>
      <c r="L18" s="117" t="s">
        <v>70</v>
      </c>
      <c r="M18" s="122">
        <f>IFERROR(M10*M14/100,"")</f>
        <v>0</v>
      </c>
      <c r="N18" s="122">
        <f>IFERROR(N10*N14/100,"")</f>
        <v>0</v>
      </c>
      <c r="O18" s="122">
        <f>IFERROR(O10*O14*N14/100,"")</f>
        <v>0</v>
      </c>
      <c r="P18" s="122">
        <f>IFERROR(P10*P14*N14/100,"")</f>
        <v>0</v>
      </c>
      <c r="Q18" s="123">
        <f>IFERROR(Q10*Q14/100,"")</f>
        <v>0</v>
      </c>
      <c r="R18" s="123">
        <f>IFERROR(R10*R14/100,"")</f>
        <v>0</v>
      </c>
      <c r="S18" s="123">
        <f>IFERROR(S10*S14*R14/100,"")</f>
        <v>0</v>
      </c>
      <c r="T18" s="123">
        <f>IFERROR(T10*T14*R14/100,"")</f>
        <v>0</v>
      </c>
      <c r="AB18" s="16" t="s">
        <v>456</v>
      </c>
      <c r="AC18" s="140" t="s">
        <v>147</v>
      </c>
      <c r="AD18" s="141" t="s">
        <v>149</v>
      </c>
      <c r="AE18" s="142" t="s">
        <v>142</v>
      </c>
      <c r="AF18" s="148" t="s">
        <v>151</v>
      </c>
      <c r="AG18" s="148" t="s">
        <v>152</v>
      </c>
      <c r="AH18" s="149" t="s">
        <v>153</v>
      </c>
      <c r="AI18" s="150" t="s">
        <v>28</v>
      </c>
    </row>
    <row r="19" spans="2:35" ht="7.5" customHeight="1" x14ac:dyDescent="0.2">
      <c r="AB19" s="16" t="s">
        <v>457</v>
      </c>
      <c r="AC19" s="140" t="s">
        <v>147</v>
      </c>
      <c r="AD19" s="141" t="s">
        <v>149</v>
      </c>
      <c r="AE19" s="142" t="s">
        <v>142</v>
      </c>
      <c r="AF19" s="148" t="s">
        <v>151</v>
      </c>
      <c r="AG19" s="148" t="s">
        <v>152</v>
      </c>
      <c r="AH19" s="149" t="s">
        <v>153</v>
      </c>
      <c r="AI19" s="150" t="s">
        <v>28</v>
      </c>
    </row>
    <row r="20" spans="2:35" ht="39.75" customHeight="1" x14ac:dyDescent="0.2">
      <c r="C20" s="118" t="s">
        <v>74</v>
      </c>
      <c r="M20" s="110" t="s">
        <v>90</v>
      </c>
      <c r="N20" s="111" t="s">
        <v>91</v>
      </c>
      <c r="AB20" s="16" t="s">
        <v>458</v>
      </c>
      <c r="AC20" s="140" t="s">
        <v>147</v>
      </c>
      <c r="AD20" s="141" t="s">
        <v>149</v>
      </c>
      <c r="AE20" s="142" t="s">
        <v>142</v>
      </c>
      <c r="AF20" s="148" t="s">
        <v>151</v>
      </c>
      <c r="AG20" s="148" t="s">
        <v>152</v>
      </c>
      <c r="AH20" s="149" t="s">
        <v>153</v>
      </c>
      <c r="AI20" s="150" t="s">
        <v>28</v>
      </c>
    </row>
    <row r="21" spans="2:35" ht="30" customHeight="1" x14ac:dyDescent="0.2">
      <c r="B21" s="114" t="s">
        <v>69</v>
      </c>
      <c r="C21" s="120">
        <f>SUM(C17:I17)</f>
        <v>0</v>
      </c>
      <c r="L21" s="114" t="s">
        <v>69</v>
      </c>
      <c r="M21" s="120">
        <f>SUM(M17:P17)</f>
        <v>0</v>
      </c>
      <c r="N21" s="121">
        <f>SUM(Q17:T17)</f>
        <v>0</v>
      </c>
      <c r="AB21" s="16" t="s">
        <v>459</v>
      </c>
      <c r="AC21" s="140" t="s">
        <v>147</v>
      </c>
      <c r="AD21" s="141" t="s">
        <v>149</v>
      </c>
      <c r="AE21" s="142" t="s">
        <v>142</v>
      </c>
      <c r="AF21" s="148" t="s">
        <v>151</v>
      </c>
      <c r="AG21" s="148" t="s">
        <v>152</v>
      </c>
      <c r="AH21" s="149" t="s">
        <v>153</v>
      </c>
      <c r="AI21" s="150" t="s">
        <v>28</v>
      </c>
    </row>
    <row r="22" spans="2:35" ht="30" customHeight="1" x14ac:dyDescent="0.2">
      <c r="B22" s="115" t="s">
        <v>70</v>
      </c>
      <c r="C22" s="122">
        <f>SUM(C18:I18)</f>
        <v>0</v>
      </c>
      <c r="L22" s="115" t="s">
        <v>70</v>
      </c>
      <c r="M22" s="122">
        <f>SUM(M18:P18)</f>
        <v>0</v>
      </c>
      <c r="N22" s="123">
        <f>SUM(Q18:T18)</f>
        <v>0</v>
      </c>
      <c r="AB22" s="16" t="s">
        <v>460</v>
      </c>
      <c r="AC22" s="140" t="s">
        <v>147</v>
      </c>
      <c r="AD22" s="141" t="s">
        <v>149</v>
      </c>
      <c r="AE22" s="142" t="s">
        <v>142</v>
      </c>
      <c r="AF22" s="148" t="s">
        <v>151</v>
      </c>
      <c r="AG22" s="148" t="s">
        <v>152</v>
      </c>
      <c r="AH22" s="149" t="s">
        <v>153</v>
      </c>
      <c r="AI22" s="150" t="s">
        <v>28</v>
      </c>
    </row>
    <row r="23" spans="2:35" ht="27.75" customHeight="1" x14ac:dyDescent="0.2">
      <c r="AB23" s="16" t="s">
        <v>461</v>
      </c>
      <c r="AC23" s="140" t="s">
        <v>147</v>
      </c>
      <c r="AD23" s="141" t="s">
        <v>149</v>
      </c>
      <c r="AE23" s="142" t="s">
        <v>142</v>
      </c>
      <c r="AF23" s="148" t="s">
        <v>151</v>
      </c>
      <c r="AG23" s="148" t="s">
        <v>152</v>
      </c>
      <c r="AH23" s="149" t="s">
        <v>153</v>
      </c>
      <c r="AI23" s="150" t="s">
        <v>28</v>
      </c>
    </row>
    <row r="24" spans="2:35" ht="30.75" customHeight="1" x14ac:dyDescent="0.2">
      <c r="B24" s="297" t="s">
        <v>92</v>
      </c>
      <c r="C24" s="298"/>
      <c r="D24" s="299"/>
      <c r="L24" s="297" t="s">
        <v>93</v>
      </c>
      <c r="M24" s="298"/>
      <c r="N24" s="299"/>
      <c r="AB24" s="16" t="s">
        <v>462</v>
      </c>
      <c r="AC24" s="140" t="s">
        <v>147</v>
      </c>
      <c r="AD24" s="141" t="s">
        <v>149</v>
      </c>
      <c r="AE24" s="142" t="s">
        <v>142</v>
      </c>
      <c r="AF24" s="148" t="s">
        <v>151</v>
      </c>
      <c r="AG24" s="148" t="s">
        <v>152</v>
      </c>
      <c r="AH24" s="149" t="s">
        <v>153</v>
      </c>
      <c r="AI24" s="150" t="s">
        <v>28</v>
      </c>
    </row>
    <row r="25" spans="2:35" ht="45" x14ac:dyDescent="0.2">
      <c r="AB25" s="16" t="s">
        <v>463</v>
      </c>
      <c r="AC25" s="140" t="s">
        <v>147</v>
      </c>
      <c r="AD25" s="141" t="s">
        <v>149</v>
      </c>
      <c r="AE25" s="142" t="s">
        <v>142</v>
      </c>
      <c r="AF25" s="148" t="s">
        <v>151</v>
      </c>
      <c r="AG25" s="148" t="s">
        <v>152</v>
      </c>
      <c r="AH25" s="149" t="s">
        <v>153</v>
      </c>
      <c r="AI25" s="150" t="s">
        <v>28</v>
      </c>
    </row>
    <row r="26" spans="2:35" ht="45" x14ac:dyDescent="0.2">
      <c r="AB26" s="16" t="s">
        <v>130</v>
      </c>
      <c r="AC26" s="146" t="s">
        <v>148</v>
      </c>
      <c r="AD26" s="147" t="s">
        <v>150</v>
      </c>
      <c r="AE26" s="142" t="s">
        <v>142</v>
      </c>
      <c r="AF26" s="143" t="s">
        <v>154</v>
      </c>
      <c r="AG26" s="143" t="s">
        <v>154</v>
      </c>
      <c r="AH26" s="143" t="s">
        <v>154</v>
      </c>
      <c r="AI26" s="143" t="s">
        <v>154</v>
      </c>
    </row>
    <row r="27" spans="2:35" ht="63.75" x14ac:dyDescent="0.2">
      <c r="AB27" s="16" t="s">
        <v>131</v>
      </c>
      <c r="AC27" s="140" t="s">
        <v>147</v>
      </c>
      <c r="AD27" s="141" t="s">
        <v>149</v>
      </c>
      <c r="AE27" s="142" t="s">
        <v>142</v>
      </c>
      <c r="AF27" s="148" t="s">
        <v>151</v>
      </c>
      <c r="AG27" s="143" t="s">
        <v>154</v>
      </c>
      <c r="AH27" s="143" t="s">
        <v>154</v>
      </c>
      <c r="AI27" s="143" t="s">
        <v>154</v>
      </c>
    </row>
    <row r="28" spans="2:35" ht="63.75" x14ac:dyDescent="0.2">
      <c r="AB28" s="16" t="s">
        <v>132</v>
      </c>
      <c r="AC28" s="140" t="s">
        <v>147</v>
      </c>
      <c r="AD28" s="141" t="s">
        <v>149</v>
      </c>
      <c r="AE28" s="142" t="s">
        <v>142</v>
      </c>
      <c r="AF28" s="148" t="s">
        <v>151</v>
      </c>
      <c r="AG28" s="143" t="s">
        <v>154</v>
      </c>
      <c r="AH28" s="143" t="s">
        <v>154</v>
      </c>
      <c r="AI28" s="143" t="s">
        <v>154</v>
      </c>
    </row>
    <row r="29" spans="2:35" ht="51" x14ac:dyDescent="0.2">
      <c r="AB29" s="16" t="s">
        <v>133</v>
      </c>
      <c r="AC29" s="140" t="s">
        <v>147</v>
      </c>
      <c r="AD29" s="141" t="s">
        <v>149</v>
      </c>
      <c r="AE29" s="142" t="s">
        <v>142</v>
      </c>
      <c r="AF29" s="148" t="s">
        <v>151</v>
      </c>
      <c r="AG29" s="143" t="s">
        <v>154</v>
      </c>
      <c r="AH29" s="143" t="s">
        <v>154</v>
      </c>
      <c r="AI29" s="145" t="s">
        <v>28</v>
      </c>
    </row>
    <row r="30" spans="2:35" ht="76.5" x14ac:dyDescent="0.2">
      <c r="AB30" s="16" t="s">
        <v>134</v>
      </c>
      <c r="AC30" s="140" t="s">
        <v>147</v>
      </c>
      <c r="AD30" s="141" t="s">
        <v>149</v>
      </c>
      <c r="AE30" s="142" t="s">
        <v>142</v>
      </c>
      <c r="AF30" s="148" t="s">
        <v>151</v>
      </c>
      <c r="AG30" s="143" t="s">
        <v>154</v>
      </c>
      <c r="AH30" s="143" t="s">
        <v>154</v>
      </c>
      <c r="AI30" s="143" t="s">
        <v>154</v>
      </c>
    </row>
    <row r="31" spans="2:35" ht="51" x14ac:dyDescent="0.2">
      <c r="AB31" s="16" t="s">
        <v>135</v>
      </c>
      <c r="AC31" s="140" t="s">
        <v>147</v>
      </c>
      <c r="AD31" s="141" t="s">
        <v>149</v>
      </c>
      <c r="AE31" s="142" t="s">
        <v>142</v>
      </c>
      <c r="AF31" s="148" t="s">
        <v>151</v>
      </c>
      <c r="AG31" s="143" t="s">
        <v>154</v>
      </c>
      <c r="AH31" s="143" t="s">
        <v>154</v>
      </c>
      <c r="AI31" s="145" t="s">
        <v>28</v>
      </c>
    </row>
    <row r="32" spans="2:35" ht="76.5" x14ac:dyDescent="0.2">
      <c r="AB32" s="16" t="s">
        <v>136</v>
      </c>
      <c r="AC32" s="140" t="s">
        <v>147</v>
      </c>
      <c r="AD32" s="141" t="s">
        <v>149</v>
      </c>
      <c r="AE32" s="142" t="s">
        <v>142</v>
      </c>
      <c r="AF32" s="148" t="s">
        <v>151</v>
      </c>
      <c r="AG32" s="143" t="s">
        <v>154</v>
      </c>
      <c r="AH32" s="143" t="s">
        <v>154</v>
      </c>
      <c r="AI32" s="143" t="s">
        <v>154</v>
      </c>
    </row>
    <row r="33" spans="28:35" ht="51" x14ac:dyDescent="0.2">
      <c r="AB33" s="16" t="s">
        <v>137</v>
      </c>
      <c r="AC33" s="140" t="s">
        <v>147</v>
      </c>
      <c r="AD33" s="141" t="s">
        <v>149</v>
      </c>
      <c r="AE33" s="142" t="s">
        <v>142</v>
      </c>
      <c r="AF33" s="148" t="s">
        <v>151</v>
      </c>
      <c r="AG33" s="143" t="s">
        <v>154</v>
      </c>
      <c r="AH33" s="143" t="s">
        <v>154</v>
      </c>
      <c r="AI33" s="145" t="s">
        <v>28</v>
      </c>
    </row>
    <row r="34" spans="28:35" ht="76.5" x14ac:dyDescent="0.2">
      <c r="AB34" s="16" t="s">
        <v>138</v>
      </c>
      <c r="AC34" s="140" t="s">
        <v>147</v>
      </c>
      <c r="AD34" s="141" t="s">
        <v>149</v>
      </c>
      <c r="AE34" s="142" t="s">
        <v>142</v>
      </c>
      <c r="AF34" s="148" t="s">
        <v>151</v>
      </c>
      <c r="AG34" s="143" t="s">
        <v>154</v>
      </c>
      <c r="AH34" s="143" t="s">
        <v>154</v>
      </c>
      <c r="AI34" s="143" t="s">
        <v>154</v>
      </c>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30" orientation="landscape" r:id="rId1"/>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charges'!$A$12:$A$43</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charges'!$G$10:$G$111</xm:f>
          </x14:formula1>
          <xm:sqref>L10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20</vt:i4>
      </vt:variant>
    </vt:vector>
  </HeadingPairs>
  <TitlesOfParts>
    <vt:vector size="35"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4 LDNO charges'!Print_Titles</vt:lpstr>
      <vt:lpstr>'Annex 5 LLFs'!Print_Titles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 Power Networks</dc:creator>
  <cp:lastModifiedBy>Alastair Lawrence</cp:lastModifiedBy>
  <cp:lastPrinted>2025-12-23T13:15:36Z</cp:lastPrinted>
  <dcterms:created xsi:type="dcterms:W3CDTF">2009-11-12T11:38:00Z</dcterms:created>
  <dcterms:modified xsi:type="dcterms:W3CDTF">2026-08-25T08:15:22Z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ies>
</file>