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T:\Use of System\Price Reviews\2026-04-01\Statements\Excel Documents\"/>
    </mc:Choice>
  </mc:AlternateContent>
  <xr:revisionPtr revIDLastSave="0" documentId="13_ncr:1_{299F1DE2-A007-4498-A271-793EAE7C18EE}" xr6:coauthVersionLast="47" xr6:coauthVersionMax="47" xr10:uidLastSave="{00000000-0000-0000-0000-000000000000}"/>
  <bookViews>
    <workbookView xWindow="-110" yWindow="-110" windowWidth="19420" windowHeight="11500" tabRatio="862"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charges'!$A$9:$V$315</definedName>
    <definedName name="_xlnm._FilterDatabase" localSheetId="3" hidden="1">'Annex 2a Import'!$A$4:$P$295</definedName>
    <definedName name="_xlnm._FilterDatabase" localSheetId="6" hidden="1">'Annex 4 LDNO charges'!$A$11:$J$201</definedName>
    <definedName name="_xlnm._FilterDatabase" localSheetId="8" hidden="1">'Annex 6 New or Amended EHV'!$A$5:$S$54</definedName>
    <definedName name="_xlnm._FilterDatabase" localSheetId="9" hidden="1">'Annex 7 Pass-Through Costs'!$A$4:$E$4</definedName>
    <definedName name="_xlnm._FilterDatabase" localSheetId="10" hidden="1">'Nodal prices'!$A$4:$E$4</definedName>
    <definedName name="_xlnm._FilterDatabase" localSheetId="11" hidden="1">'SSC unit rate lookup'!$A$28:$D$764</definedName>
    <definedName name="OLE_LINK1" localSheetId="5">'Annex 3 Preserved charges'!#REF!</definedName>
    <definedName name="_xlnm.Print_Area" localSheetId="1">'Annex 1 LV, HV and UMS charges'!$A$2:$K$44</definedName>
    <definedName name="_xlnm.Print_Area" localSheetId="2">'Annex 2 Designated EHV charges'!$A$2:$P$315</definedName>
    <definedName name="_xlnm.Print_Area" localSheetId="3">'Annex 2a Import'!$A$2:$H$150</definedName>
    <definedName name="_xlnm.Print_Area" localSheetId="4">'Annex 2b Export'!$A$2:$H$140</definedName>
    <definedName name="_xlnm.Print_Area" localSheetId="5">'Annex 3 Preserved charges'!$A$2:$J$17</definedName>
    <definedName name="_xlnm.Print_Area" localSheetId="6">'Annex 4 LDNO charges'!$A$2:$J$201</definedName>
    <definedName name="_xlnm.Print_Area" localSheetId="7">'Annex 5 LLFs'!$A$3:$G$578</definedName>
    <definedName name="_xlnm.Print_Area" localSheetId="8">'Annex 6 New or Amended EHV'!$A$1:$S$86</definedName>
    <definedName name="_xlnm.Print_Area" localSheetId="9">'Annex 7 Pass-Through Costs'!$A$2:$E$164</definedName>
    <definedName name="_xlnm.Print_Area" localSheetId="10">'Nodal prices'!$A$2:$D$27</definedName>
    <definedName name="_xlnm.Print_Titles" localSheetId="1">'Annex 1 LV, HV and UMS charges'!$2:$12</definedName>
    <definedName name="_xlnm.Print_Titles" localSheetId="2">'Annex 2 Designated EHV charges'!$9:$9</definedName>
    <definedName name="_xlnm.Print_Titles" localSheetId="3">'Annex 2a Import'!$2:$4</definedName>
    <definedName name="_xlnm.Print_Titles" localSheetId="4">'Annex 2b Export'!$2:$4</definedName>
    <definedName name="_xlnm.Print_Titles" localSheetId="6">'Annex 4 LDNO charges'!$11:$11</definedName>
    <definedName name="_xlnm.Print_Titles" localSheetId="7">'Annex 5 LLFs'!$25:$25</definedName>
    <definedName name="_xlnm.Print_Titles" localSheetId="8">'Annex 6 New or Amended EHV'!$4:$5</definedName>
    <definedName name="_xlnm.Print_Titles" localSheetId="9">'Annex 7 Pass-Through Costs'!$4:$4</definedName>
    <definedName name="_xlnm.Print_Titles" localSheetId="10">'Nodal prices'!$2:$4</definedName>
    <definedName name="_xlnm.Print_Titles" localSheetId="11">'SSC unit rate lookup'!$28:$28</definedName>
    <definedName name="Z_5032A364_B81A_48DA_88DA_AB3B86B47EE9_.wvu.PrintArea" localSheetId="1" hidden="1">'Annex 1 LV, HV and UMS charges'!$A$2:$K$44</definedName>
    <definedName name="Z_5032A364_B81A_48DA_88DA_AB3B86B47EE9_.wvu.PrintArea" localSheetId="2" hidden="1">'Annex 2 Designated EHV charges'!$A$2:$I$19</definedName>
    <definedName name="Z_5032A364_B81A_48DA_88DA_AB3B86B47EE9_.wvu.PrintArea" localSheetId="5" hidden="1">'Annex 3 Preserved charges'!$A$2:$J$17</definedName>
    <definedName name="Z_5032A364_B81A_48DA_88DA_AB3B86B47EE9_.wvu.PrintArea" localSheetId="6" hidden="1">'Annex 4 LDNO charges'!$A$2:$I$9</definedName>
    <definedName name="Z_5032A364_B81A_48DA_88DA_AB3B86B47EE9_.wvu.PrintArea" localSheetId="7" hidden="1">'Annex 5 LLFs'!$A$3:$F$531</definedName>
    <definedName name="Z_5032A364_B81A_48DA_88DA_AB3B86B47EE9_.wvu.PrintArea" localSheetId="8" hidden="1">'Annex 6 New or Amended EHV'!$A$1:$P$86</definedName>
    <definedName name="Z_5032A364_B81A_48DA_88DA_AB3B86B47EE9_.wvu.PrintArea" localSheetId="9" hidden="1">'Annex 7 Pass-Through Costs'!$A$2:$D$5</definedName>
    <definedName name="Z_5032A364_B81A_48DA_88DA_AB3B86B47EE9_.wvu.PrintArea" localSheetId="10" hidden="1">'Nodal prices'!$A$2:$D$27</definedName>
    <definedName name="Z_5032A364_B81A_48DA_88DA_AB3B86B47EE9_.wvu.PrintTitles" localSheetId="1" hidden="1">'Annex 1 LV, HV and UMS charges'!$2:$12</definedName>
    <definedName name="Z_5032A364_B81A_48DA_88DA_AB3B86B47EE9_.wvu.PrintTitles" localSheetId="2" hidden="1">'Annex 2 Designated EHV charges'!$2:$9</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prices'!$2:$4</definedName>
  </definedNames>
  <calcPr calcId="191029" calcMode="manual"/>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8" l="1"/>
  <c r="A5" i="14" a="1"/>
  <c r="A5" i="14" s="1"/>
  <c r="A6" i="14" s="1" a="1"/>
  <c r="A6" i="14" s="1"/>
  <c r="A5" i="13" a="1"/>
  <c r="A5" i="13" s="1"/>
  <c r="T10" i="15"/>
  <c r="S10" i="15"/>
  <c r="R10" i="15"/>
  <c r="Q10" i="15"/>
  <c r="P10" i="15"/>
  <c r="O10" i="15"/>
  <c r="N10" i="15"/>
  <c r="M10" i="15"/>
  <c r="D9" i="15"/>
  <c r="E9" i="15"/>
  <c r="F9" i="15"/>
  <c r="G9" i="15"/>
  <c r="H9" i="15"/>
  <c r="I9" i="15"/>
  <c r="C9" i="15"/>
  <c r="B6" i="24"/>
  <c r="C6" i="24"/>
  <c r="B7" i="24"/>
  <c r="C7" i="24"/>
  <c r="B8" i="24"/>
  <c r="C8" i="24"/>
  <c r="B9" i="24"/>
  <c r="C9" i="24"/>
  <c r="B10" i="24"/>
  <c r="C10" i="24"/>
  <c r="B11" i="24"/>
  <c r="C11" i="24"/>
  <c r="B12" i="24"/>
  <c r="C12" i="24"/>
  <c r="B13" i="24"/>
  <c r="C13" i="24"/>
  <c r="B14" i="24"/>
  <c r="C14" i="24"/>
  <c r="B15" i="24"/>
  <c r="C15" i="24"/>
  <c r="B16" i="24"/>
  <c r="C16" i="24"/>
  <c r="B17" i="24"/>
  <c r="C17" i="24"/>
  <c r="B18" i="24"/>
  <c r="C18" i="24"/>
  <c r="B19" i="24"/>
  <c r="C19" i="24"/>
  <c r="B20" i="24"/>
  <c r="C20" i="24"/>
  <c r="B21" i="24"/>
  <c r="C21" i="24"/>
  <c r="B22" i="24"/>
  <c r="C22" i="24"/>
  <c r="B23" i="24"/>
  <c r="C23" i="24"/>
  <c r="B24" i="24"/>
  <c r="C24" i="24"/>
  <c r="B25" i="24"/>
  <c r="C25" i="24"/>
  <c r="B26" i="24"/>
  <c r="C26" i="24"/>
  <c r="B27" i="24"/>
  <c r="C27" i="24"/>
  <c r="B28" i="24"/>
  <c r="C28" i="24"/>
  <c r="B29" i="24"/>
  <c r="C29" i="24"/>
  <c r="B30" i="24"/>
  <c r="C30" i="24"/>
  <c r="B31" i="24"/>
  <c r="C31" i="24"/>
  <c r="B32" i="24"/>
  <c r="C32" i="24"/>
  <c r="B33" i="24"/>
  <c r="C33" i="24"/>
  <c r="B34" i="24"/>
  <c r="C34" i="24"/>
  <c r="B35" i="24"/>
  <c r="C35" i="24"/>
  <c r="B36" i="24"/>
  <c r="C36" i="24"/>
  <c r="B37" i="24"/>
  <c r="C37" i="24"/>
  <c r="B38" i="24"/>
  <c r="C38" i="24"/>
  <c r="B39" i="24"/>
  <c r="C39" i="24"/>
  <c r="B40" i="24"/>
  <c r="C40" i="24"/>
  <c r="B41" i="24"/>
  <c r="C41" i="24"/>
  <c r="B42" i="24"/>
  <c r="C42" i="24"/>
  <c r="B43" i="24"/>
  <c r="C43" i="24"/>
  <c r="B44" i="24"/>
  <c r="C44" i="24"/>
  <c r="B45" i="24"/>
  <c r="C45" i="24"/>
  <c r="B46" i="24"/>
  <c r="C46" i="24"/>
  <c r="B47" i="24"/>
  <c r="C47" i="24"/>
  <c r="B48" i="24"/>
  <c r="C48" i="24"/>
  <c r="B49" i="24"/>
  <c r="C49" i="24"/>
  <c r="B50" i="24"/>
  <c r="C50" i="24"/>
  <c r="B51" i="24"/>
  <c r="C51" i="24"/>
  <c r="B52" i="24"/>
  <c r="C52" i="24"/>
  <c r="B53" i="24"/>
  <c r="C53" i="24"/>
  <c r="B54" i="24"/>
  <c r="C54" i="24"/>
  <c r="B55" i="24"/>
  <c r="C55" i="24"/>
  <c r="B56" i="24"/>
  <c r="C56" i="24"/>
  <c r="B57" i="24"/>
  <c r="C57" i="24"/>
  <c r="B58" i="24"/>
  <c r="C58" i="24"/>
  <c r="B59" i="24"/>
  <c r="C59" i="24"/>
  <c r="B60" i="24"/>
  <c r="C60" i="24"/>
  <c r="B61" i="24"/>
  <c r="C61" i="24"/>
  <c r="B62" i="24"/>
  <c r="C62" i="24"/>
  <c r="B63" i="24"/>
  <c r="C63" i="24"/>
  <c r="B64" i="24"/>
  <c r="C64" i="24"/>
  <c r="B65" i="24"/>
  <c r="C65" i="24"/>
  <c r="B66" i="24"/>
  <c r="C66" i="24"/>
  <c r="B67" i="24"/>
  <c r="C67" i="24"/>
  <c r="B68" i="24"/>
  <c r="C68" i="24"/>
  <c r="B69" i="24"/>
  <c r="C69" i="24"/>
  <c r="B70" i="24"/>
  <c r="C70" i="24"/>
  <c r="B71" i="24"/>
  <c r="C71" i="24"/>
  <c r="B72" i="24"/>
  <c r="C72" i="24"/>
  <c r="B73" i="24"/>
  <c r="C73" i="24"/>
  <c r="B74" i="24"/>
  <c r="C74" i="24"/>
  <c r="B75" i="24"/>
  <c r="C75" i="24"/>
  <c r="B76" i="24"/>
  <c r="C76" i="24"/>
  <c r="B77" i="24"/>
  <c r="C77" i="24"/>
  <c r="B78" i="24"/>
  <c r="C78" i="24"/>
  <c r="B79" i="24"/>
  <c r="C79" i="24"/>
  <c r="B80" i="24"/>
  <c r="C80" i="24"/>
  <c r="B81" i="24"/>
  <c r="C81" i="24"/>
  <c r="B82" i="24"/>
  <c r="C82" i="24"/>
  <c r="B83" i="24"/>
  <c r="C83" i="24"/>
  <c r="B84" i="24"/>
  <c r="C84" i="24"/>
  <c r="B85" i="24"/>
  <c r="C85" i="24"/>
  <c r="B86" i="24"/>
  <c r="C86" i="24"/>
  <c r="B87" i="24"/>
  <c r="C87" i="24"/>
  <c r="B88" i="24"/>
  <c r="C88" i="24"/>
  <c r="B89" i="24"/>
  <c r="C89" i="24"/>
  <c r="B90" i="24"/>
  <c r="C90" i="24"/>
  <c r="B91" i="24"/>
  <c r="C91" i="24"/>
  <c r="B92" i="24"/>
  <c r="C92" i="24"/>
  <c r="B93" i="24"/>
  <c r="C93" i="24"/>
  <c r="B94" i="24"/>
  <c r="C94" i="24"/>
  <c r="B95" i="24"/>
  <c r="C95" i="24"/>
  <c r="B96" i="24"/>
  <c r="C96" i="24"/>
  <c r="B97" i="24"/>
  <c r="C97" i="24"/>
  <c r="B98" i="24"/>
  <c r="C98" i="24"/>
  <c r="B99" i="24"/>
  <c r="C99" i="24"/>
  <c r="B100" i="24"/>
  <c r="C100" i="24"/>
  <c r="B101" i="24"/>
  <c r="C101" i="24"/>
  <c r="B102" i="24"/>
  <c r="C102" i="24"/>
  <c r="B103" i="24"/>
  <c r="C103" i="24"/>
  <c r="B104" i="24"/>
  <c r="C104" i="24"/>
  <c r="B105" i="24"/>
  <c r="C105" i="24"/>
  <c r="B106" i="24"/>
  <c r="C106" i="24"/>
  <c r="B107" i="24"/>
  <c r="C107" i="24"/>
  <c r="B108" i="24"/>
  <c r="C108" i="24"/>
  <c r="B109" i="24"/>
  <c r="C109" i="24"/>
  <c r="B110" i="24"/>
  <c r="C110" i="24"/>
  <c r="B111" i="24"/>
  <c r="C111" i="24"/>
  <c r="B112" i="24"/>
  <c r="C112" i="24"/>
  <c r="B113" i="24"/>
  <c r="C113" i="24"/>
  <c r="B114" i="24"/>
  <c r="C114" i="24"/>
  <c r="B115" i="24"/>
  <c r="C115" i="24"/>
  <c r="B116" i="24"/>
  <c r="C116" i="24"/>
  <c r="B117" i="24"/>
  <c r="C117" i="24"/>
  <c r="B118" i="24"/>
  <c r="C118" i="24"/>
  <c r="B119" i="24"/>
  <c r="C119" i="24"/>
  <c r="B120" i="24"/>
  <c r="C120" i="24"/>
  <c r="B121" i="24"/>
  <c r="C121" i="24"/>
  <c r="B122" i="24"/>
  <c r="C122" i="24"/>
  <c r="B123" i="24"/>
  <c r="C123" i="24"/>
  <c r="B124" i="24"/>
  <c r="C124" i="24"/>
  <c r="B125" i="24"/>
  <c r="C125" i="24"/>
  <c r="B126" i="24"/>
  <c r="C126" i="24"/>
  <c r="B127" i="24"/>
  <c r="C127" i="24"/>
  <c r="B128" i="24"/>
  <c r="C128" i="24"/>
  <c r="B129" i="24"/>
  <c r="C129" i="24"/>
  <c r="B130" i="24"/>
  <c r="C130" i="24"/>
  <c r="B131" i="24"/>
  <c r="C131" i="24"/>
  <c r="B132" i="24"/>
  <c r="C132" i="24"/>
  <c r="B133" i="24"/>
  <c r="C133" i="24"/>
  <c r="B134" i="24"/>
  <c r="C134" i="24"/>
  <c r="B135" i="24"/>
  <c r="C135" i="24"/>
  <c r="B136" i="24"/>
  <c r="C136" i="24"/>
  <c r="B137" i="24"/>
  <c r="C137" i="24"/>
  <c r="B138" i="24"/>
  <c r="C138" i="24"/>
  <c r="B139" i="24"/>
  <c r="C139" i="24"/>
  <c r="B140" i="24"/>
  <c r="C140" i="24"/>
  <c r="B141" i="24"/>
  <c r="C141" i="24"/>
  <c r="B142" i="24"/>
  <c r="C142" i="24"/>
  <c r="B143" i="24"/>
  <c r="C143" i="24"/>
  <c r="B144" i="24"/>
  <c r="C144" i="24"/>
  <c r="B145" i="24"/>
  <c r="C145" i="24"/>
  <c r="B146" i="24"/>
  <c r="C146" i="24"/>
  <c r="B147" i="24"/>
  <c r="C147" i="24"/>
  <c r="B148" i="24"/>
  <c r="C148" i="24"/>
  <c r="B149" i="24"/>
  <c r="C149" i="24"/>
  <c r="B150" i="24"/>
  <c r="C150" i="24"/>
  <c r="B151" i="24"/>
  <c r="C151" i="24"/>
  <c r="B152" i="24"/>
  <c r="C152" i="24"/>
  <c r="B153" i="24"/>
  <c r="C153" i="24"/>
  <c r="B154" i="24"/>
  <c r="C154" i="24"/>
  <c r="B155" i="24"/>
  <c r="C155" i="24"/>
  <c r="B156" i="24"/>
  <c r="C156" i="24"/>
  <c r="B157" i="24"/>
  <c r="C157" i="24"/>
  <c r="B158" i="24"/>
  <c r="C158" i="24"/>
  <c r="B159" i="24"/>
  <c r="C159" i="24"/>
  <c r="B160" i="24"/>
  <c r="C160" i="24"/>
  <c r="B161" i="24"/>
  <c r="C161" i="24"/>
  <c r="B162" i="24"/>
  <c r="C162" i="24"/>
  <c r="A6" i="13" l="1" a="1"/>
  <c r="A6" i="13" s="1"/>
  <c r="A7" i="14" a="1"/>
  <c r="A7" i="14" s="1"/>
  <c r="A8" i="14" s="1" a="1"/>
  <c r="A8" i="14" s="1"/>
  <c r="C5" i="24"/>
  <c r="B5" i="24"/>
  <c r="A7" i="13" l="1" a="1"/>
  <c r="A7" i="13" s="1"/>
  <c r="A9" i="14" a="1"/>
  <c r="A9" i="14" s="1"/>
  <c r="A8" i="13" l="1" a="1"/>
  <c r="A8" i="13" s="1"/>
  <c r="A10" i="14" a="1"/>
  <c r="A10" i="14" s="1"/>
  <c r="A9" i="13" l="1" a="1"/>
  <c r="A9" i="13" s="1"/>
  <c r="A11" i="14" a="1"/>
  <c r="A11" i="14" s="1"/>
  <c r="A2" i="27"/>
  <c r="A10" i="13" l="1" a="1"/>
  <c r="A10" i="13" s="1"/>
  <c r="A12" i="14" a="1"/>
  <c r="A12" i="14" s="1"/>
  <c r="A2" i="14"/>
  <c r="A2" i="13"/>
  <c r="A11" i="13" l="1" a="1"/>
  <c r="A11" i="13" s="1"/>
  <c r="A13" i="14" a="1"/>
  <c r="A13" i="14" s="1"/>
  <c r="A2" i="12"/>
  <c r="B37" i="27"/>
  <c r="B36" i="27"/>
  <c r="B35" i="27"/>
  <c r="B34" i="27"/>
  <c r="B33" i="27"/>
  <c r="B32" i="27"/>
  <c r="B31" i="27"/>
  <c r="B30" i="27"/>
  <c r="B29" i="27"/>
  <c r="B23" i="27"/>
  <c r="B18" i="27"/>
  <c r="B13" i="27"/>
  <c r="B12" i="27"/>
  <c r="B7" i="27"/>
  <c r="A2" i="26"/>
  <c r="A12" i="13" l="1" a="1"/>
  <c r="A12" i="13" s="1"/>
  <c r="A13" i="13" s="1" a="1"/>
  <c r="A13" i="13" s="1"/>
  <c r="A14" i="14" a="1"/>
  <c r="A14" i="14" s="1"/>
  <c r="A15" i="14" s="1" a="1"/>
  <c r="A15" i="14" s="1"/>
  <c r="A16" i="14" s="1" a="1"/>
  <c r="A16" i="14" s="1"/>
  <c r="A17" i="14" s="1" a="1"/>
  <c r="A17" i="14" s="1"/>
  <c r="A18" i="14" s="1" a="1"/>
  <c r="A18" i="14" s="1"/>
  <c r="A19" i="14" s="1" a="1"/>
  <c r="A19" i="14" s="1"/>
  <c r="A20" i="14" s="1" a="1"/>
  <c r="A20" i="14" s="1"/>
  <c r="A21" i="14" s="1" a="1"/>
  <c r="A21" i="14" s="1"/>
  <c r="A22" i="14" s="1" a="1"/>
  <c r="A22" i="14" s="1"/>
  <c r="A23" i="14" s="1" a="1"/>
  <c r="A23" i="14" s="1"/>
  <c r="A24" i="14" s="1" a="1"/>
  <c r="A24" i="14" s="1"/>
  <c r="A25" i="14" s="1" a="1"/>
  <c r="A25" i="14" s="1"/>
  <c r="A26" i="14" s="1" a="1"/>
  <c r="A26" i="14" s="1"/>
  <c r="A27" i="14" s="1" a="1"/>
  <c r="A27" i="14" s="1"/>
  <c r="A28" i="14" s="1" a="1"/>
  <c r="A28" i="14" s="1"/>
  <c r="A29" i="14" s="1" a="1"/>
  <c r="A29" i="14" s="1"/>
  <c r="A30" i="14" s="1" a="1"/>
  <c r="A30" i="14" s="1"/>
  <c r="A31" i="14" s="1" a="1"/>
  <c r="A31" i="14" s="1"/>
  <c r="A32" i="14" s="1" a="1"/>
  <c r="A32" i="14" s="1"/>
  <c r="A33" i="14" s="1" a="1"/>
  <c r="A33" i="14" s="1"/>
  <c r="A34" i="14" s="1" a="1"/>
  <c r="A34" i="14" s="1"/>
  <c r="A35" i="14" s="1" a="1"/>
  <c r="A35" i="14" s="1"/>
  <c r="A36" i="14" s="1" a="1"/>
  <c r="A36" i="14" s="1"/>
  <c r="A37" i="14" s="1" a="1"/>
  <c r="A37" i="14" s="1"/>
  <c r="A38" i="14" s="1" a="1"/>
  <c r="A38" i="14" s="1"/>
  <c r="A39" i="14" s="1" a="1"/>
  <c r="A39" i="14" s="1"/>
  <c r="A40" i="14" s="1" a="1"/>
  <c r="A40" i="14" s="1"/>
  <c r="A41" i="14" s="1" a="1"/>
  <c r="A41" i="14" s="1"/>
  <c r="A42" i="14" s="1" a="1"/>
  <c r="A42" i="14" s="1"/>
  <c r="A43" i="14" s="1" a="1"/>
  <c r="A43" i="14" s="1"/>
  <c r="A44" i="14" s="1" a="1"/>
  <c r="A44" i="14" s="1"/>
  <c r="A45" i="14" s="1" a="1"/>
  <c r="A45" i="14" s="1"/>
  <c r="A46" i="14" s="1" a="1"/>
  <c r="A46" i="14" s="1"/>
  <c r="A47" i="14" s="1" a="1"/>
  <c r="A47" i="14" s="1"/>
  <c r="A48" i="14" s="1" a="1"/>
  <c r="A48" i="14" s="1"/>
  <c r="A49" i="14" s="1" a="1"/>
  <c r="A49" i="14" s="1"/>
  <c r="A50" i="14" s="1" a="1"/>
  <c r="A50" i="14" s="1"/>
  <c r="A51" i="14" s="1" a="1"/>
  <c r="A51" i="14" s="1"/>
  <c r="A52" i="14" s="1" a="1"/>
  <c r="A52" i="14" s="1"/>
  <c r="A53" i="14" s="1" a="1"/>
  <c r="A53" i="14" s="1"/>
  <c r="A54" i="14" s="1" a="1"/>
  <c r="A54" i="14" s="1"/>
  <c r="A55" i="14" s="1" a="1"/>
  <c r="A55" i="14" s="1"/>
  <c r="A56" i="14" s="1" a="1"/>
  <c r="A56" i="14" s="1"/>
  <c r="A57" i="14" s="1" a="1"/>
  <c r="A57" i="14" s="1"/>
  <c r="A58" i="14" s="1" a="1"/>
  <c r="A58" i="14" s="1"/>
  <c r="A59" i="14" s="1" a="1"/>
  <c r="A59" i="14" s="1"/>
  <c r="A60" i="14" s="1" a="1"/>
  <c r="A60" i="14" s="1"/>
  <c r="A61" i="14" s="1" a="1"/>
  <c r="A61" i="14" s="1"/>
  <c r="A62" i="14" s="1" a="1"/>
  <c r="A62" i="14" s="1"/>
  <c r="A63" i="14" s="1" a="1"/>
  <c r="A63" i="14" s="1"/>
  <c r="A64" i="14" s="1" a="1"/>
  <c r="A64" i="14" s="1"/>
  <c r="A65" i="14" s="1" a="1"/>
  <c r="A65" i="14" s="1"/>
  <c r="A66" i="14" s="1" a="1"/>
  <c r="A66" i="14" s="1"/>
  <c r="A67" i="14" s="1" a="1"/>
  <c r="A67" i="14" s="1"/>
  <c r="A68" i="14" s="1" a="1"/>
  <c r="A68" i="14" s="1"/>
  <c r="A69" i="14" s="1" a="1"/>
  <c r="A69" i="14" s="1"/>
  <c r="A70" i="14" s="1" a="1"/>
  <c r="A70" i="14" s="1"/>
  <c r="A71" i="14" s="1" a="1"/>
  <c r="A71" i="14" s="1"/>
  <c r="A72" i="14" s="1" a="1"/>
  <c r="A72" i="14" s="1"/>
  <c r="A73" i="14" s="1" a="1"/>
  <c r="A73" i="14" s="1"/>
  <c r="A2" i="24"/>
  <c r="A14" i="13" l="1" a="1"/>
  <c r="A14" i="13" s="1"/>
  <c r="A74" i="14" a="1"/>
  <c r="A74" i="14" s="1"/>
  <c r="A75" i="14" s="1" a="1"/>
  <c r="A75" i="14" s="1"/>
  <c r="A76" i="14" s="1" a="1"/>
  <c r="A76" i="14" s="1"/>
  <c r="A77" i="14" s="1" a="1"/>
  <c r="A77" i="14" s="1"/>
  <c r="A78" i="14" s="1" a="1"/>
  <c r="A78" i="14" s="1"/>
  <c r="A79" i="14" s="1" a="1"/>
  <c r="A79" i="14" s="1"/>
  <c r="A80" i="14" s="1" a="1"/>
  <c r="A80" i="14" s="1"/>
  <c r="A81" i="14" s="1" a="1"/>
  <c r="A81" i="14" s="1"/>
  <c r="A82" i="14" s="1" a="1"/>
  <c r="A82" i="14" s="1"/>
  <c r="A83" i="14" s="1" a="1"/>
  <c r="A83" i="14" s="1"/>
  <c r="A84" i="14" s="1" a="1"/>
  <c r="A84" i="14" s="1"/>
  <c r="A85" i="14" s="1" a="1"/>
  <c r="A85" i="14" s="1"/>
  <c r="A86" i="14" s="1" a="1"/>
  <c r="A86" i="14" s="1"/>
  <c r="A87" i="14" s="1" a="1"/>
  <c r="A87" i="14" s="1"/>
  <c r="A88" i="14" s="1" a="1"/>
  <c r="A88" i="14" s="1"/>
  <c r="A89" i="14" s="1" a="1"/>
  <c r="A89" i="14" s="1"/>
  <c r="A90" i="14" s="1" a="1"/>
  <c r="A90" i="14" s="1"/>
  <c r="A91" i="14" s="1" a="1"/>
  <c r="A91" i="14" s="1"/>
  <c r="A92" i="14" s="1" a="1"/>
  <c r="A92" i="14" s="1"/>
  <c r="A93" i="14" s="1" a="1"/>
  <c r="A93" i="14" s="1"/>
  <c r="A94" i="14" s="1" a="1"/>
  <c r="A94" i="14" s="1"/>
  <c r="A95" i="14" s="1" a="1"/>
  <c r="A95" i="14" s="1"/>
  <c r="A96" i="14" s="1" a="1"/>
  <c r="A96" i="14" s="1"/>
  <c r="A97" i="14" s="1" a="1"/>
  <c r="A97" i="14" s="1"/>
  <c r="A98" i="14" s="1" a="1"/>
  <c r="A98" i="14" s="1"/>
  <c r="A99" i="14" s="1" a="1"/>
  <c r="A99" i="14" s="1"/>
  <c r="A100" i="14" s="1" a="1"/>
  <c r="A100" i="14" s="1"/>
  <c r="A101" i="14" s="1" a="1"/>
  <c r="A101" i="14" s="1"/>
  <c r="A102" i="14" s="1" a="1"/>
  <c r="A102" i="14" s="1"/>
  <c r="A103" i="14" s="1" a="1"/>
  <c r="A103" i="14" s="1"/>
  <c r="A104" i="14" s="1" a="1"/>
  <c r="A104" i="14" s="1"/>
  <c r="A105" i="14" s="1" a="1"/>
  <c r="A105" i="14" s="1"/>
  <c r="A106" i="14" s="1" a="1"/>
  <c r="A106" i="14" s="1"/>
  <c r="A107" i="14" s="1" a="1"/>
  <c r="A107" i="14" s="1"/>
  <c r="A108" i="14" s="1" a="1"/>
  <c r="A108" i="14" s="1"/>
  <c r="A109" i="14" s="1" a="1"/>
  <c r="A109" i="14" s="1"/>
  <c r="A110" i="14" s="1" a="1"/>
  <c r="A110" i="14" s="1"/>
  <c r="A111" i="14" s="1" a="1"/>
  <c r="A111" i="14" s="1"/>
  <c r="A112" i="14" s="1" a="1"/>
  <c r="A112" i="14" s="1"/>
  <c r="A113" i="14" s="1" a="1"/>
  <c r="A113" i="14" s="1"/>
  <c r="A114" i="14" s="1" a="1"/>
  <c r="A114" i="14" s="1"/>
  <c r="A115" i="14" s="1" a="1"/>
  <c r="A115" i="14" s="1"/>
  <c r="A116" i="14" s="1" a="1"/>
  <c r="A116" i="14" s="1"/>
  <c r="A117" i="14" s="1" a="1"/>
  <c r="A117" i="14" s="1"/>
  <c r="A118" i="14" s="1" a="1"/>
  <c r="A118" i="14" s="1"/>
  <c r="A119" i="14" s="1" a="1"/>
  <c r="A119" i="14" s="1"/>
  <c r="A120" i="14" s="1" a="1"/>
  <c r="A120" i="14" s="1"/>
  <c r="A121" i="14" s="1" a="1"/>
  <c r="A121" i="14" s="1"/>
  <c r="A122" i="14" s="1" a="1"/>
  <c r="A122" i="14" s="1"/>
  <c r="A123" i="14" s="1" a="1"/>
  <c r="A123" i="14" s="1"/>
  <c r="A124" i="14" s="1" a="1"/>
  <c r="A124" i="14" s="1"/>
  <c r="A125" i="14" s="1" a="1"/>
  <c r="A125" i="14" s="1"/>
  <c r="A126" i="14" s="1" a="1"/>
  <c r="A126" i="14" s="1"/>
  <c r="A127" i="14" s="1" a="1"/>
  <c r="A127" i="14" s="1"/>
  <c r="A128" i="14" s="1" a="1"/>
  <c r="A128" i="14" s="1"/>
  <c r="A129" i="14" s="1" a="1"/>
  <c r="A129" i="14" s="1"/>
  <c r="A130" i="14" s="1" a="1"/>
  <c r="A130" i="14" s="1"/>
  <c r="A131" i="14" s="1" a="1"/>
  <c r="A131" i="14" s="1"/>
  <c r="A132" i="14" s="1" a="1"/>
  <c r="A132" i="14" s="1"/>
  <c r="A133" i="14" s="1" a="1"/>
  <c r="A133" i="14" s="1"/>
  <c r="A134" i="14" s="1" a="1"/>
  <c r="A134" i="14" s="1"/>
  <c r="A135" i="14" s="1" a="1"/>
  <c r="A135" i="14" s="1"/>
  <c r="A136" i="14" s="1" a="1"/>
  <c r="A136" i="14" s="1"/>
  <c r="A137" i="14" s="1" a="1"/>
  <c r="A137" i="14" s="1"/>
  <c r="A138" i="14" s="1" a="1"/>
  <c r="A138" i="14" s="1"/>
  <c r="A139" i="14" s="1" a="1"/>
  <c r="A139" i="14" s="1"/>
  <c r="A140" i="14" s="1" a="1"/>
  <c r="A140" i="14" s="1"/>
  <c r="A141" i="14" s="1" a="1"/>
  <c r="A141" i="14" s="1"/>
  <c r="A142" i="14" s="1" a="1"/>
  <c r="A142" i="14" s="1"/>
  <c r="A143" i="14" s="1" a="1"/>
  <c r="A143" i="14" s="1"/>
  <c r="A144" i="14" s="1" a="1"/>
  <c r="A144" i="14" s="1"/>
  <c r="A145" i="14" s="1" a="1"/>
  <c r="A145" i="14" s="1"/>
  <c r="A146" i="14" s="1" a="1"/>
  <c r="A146" i="14" s="1"/>
  <c r="A147" i="14" s="1" a="1"/>
  <c r="A147" i="14" s="1"/>
  <c r="A148" i="14" s="1" a="1"/>
  <c r="A148" i="14" s="1"/>
  <c r="A149" i="14" s="1" a="1"/>
  <c r="A149" i="14" s="1"/>
  <c r="A150" i="14" s="1" a="1"/>
  <c r="A150" i="14" s="1"/>
  <c r="A151" i="14" s="1" a="1"/>
  <c r="A151" i="14" s="1"/>
  <c r="A152" i="14" s="1" a="1"/>
  <c r="A152" i="14" s="1"/>
  <c r="A153" i="14" s="1" a="1"/>
  <c r="A153" i="14" s="1"/>
  <c r="A154" i="14" s="1" a="1"/>
  <c r="A154" i="14" s="1"/>
  <c r="A155" i="14" s="1" a="1"/>
  <c r="A155" i="14" s="1"/>
  <c r="A156" i="14" s="1" a="1"/>
  <c r="A156" i="14" s="1"/>
  <c r="A157" i="14" s="1" a="1"/>
  <c r="A157" i="14" s="1"/>
  <c r="A158" i="14" s="1" a="1"/>
  <c r="A158" i="14" s="1"/>
  <c r="A159" i="14" s="1" a="1"/>
  <c r="A159" i="14" s="1"/>
  <c r="A160" i="14" s="1" a="1"/>
  <c r="A160" i="14" s="1"/>
  <c r="A161" i="14" s="1" a="1"/>
  <c r="A161" i="14" s="1"/>
  <c r="A162" i="14" s="1" a="1"/>
  <c r="A162" i="14" s="1"/>
  <c r="A163" i="14" s="1" a="1"/>
  <c r="A163" i="14" s="1"/>
  <c r="A164" i="14" s="1" a="1"/>
  <c r="A164" i="14" s="1"/>
  <c r="A165" i="14" s="1" a="1"/>
  <c r="A165" i="14" s="1"/>
  <c r="A166" i="14" s="1" a="1"/>
  <c r="A166" i="14" s="1"/>
  <c r="A167" i="14" s="1" a="1"/>
  <c r="A167" i="14" s="1"/>
  <c r="A168" i="14" s="1" a="1"/>
  <c r="A168" i="14" s="1"/>
  <c r="A169" i="14" s="1" a="1"/>
  <c r="A169" i="14" s="1"/>
  <c r="A170" i="14" s="1" a="1"/>
  <c r="A170" i="14" s="1"/>
  <c r="A171" i="14" s="1" a="1"/>
  <c r="A171" i="14" s="1"/>
  <c r="A172" i="14" s="1" a="1"/>
  <c r="A172" i="14" s="1"/>
  <c r="A173" i="14" s="1" a="1"/>
  <c r="A173" i="14" s="1"/>
  <c r="A174" i="14" s="1" a="1"/>
  <c r="A174" i="14" s="1"/>
  <c r="A175" i="14" s="1" a="1"/>
  <c r="A175" i="14" s="1"/>
  <c r="A176" i="14" s="1" a="1"/>
  <c r="A176" i="14" s="1"/>
  <c r="A177" i="14" s="1" a="1"/>
  <c r="A177" i="14" s="1"/>
  <c r="A178" i="14" s="1" a="1"/>
  <c r="A178" i="14" s="1"/>
  <c r="A179" i="14" s="1" a="1"/>
  <c r="A179" i="14" s="1"/>
  <c r="A180" i="14" s="1" a="1"/>
  <c r="A180" i="14" s="1"/>
  <c r="A181" i="14" s="1" a="1"/>
  <c r="A181" i="14" s="1"/>
  <c r="A182" i="14" s="1" a="1"/>
  <c r="A182" i="14" s="1"/>
  <c r="A183" i="14" s="1" a="1"/>
  <c r="A183" i="14" s="1"/>
  <c r="A184" i="14" s="1" a="1"/>
  <c r="A184" i="14" s="1"/>
  <c r="A185" i="14" s="1" a="1"/>
  <c r="A185" i="14" s="1"/>
  <c r="A186" i="14" s="1" a="1"/>
  <c r="A186" i="14" s="1"/>
  <c r="A187" i="14" s="1" a="1"/>
  <c r="A187" i="14" s="1"/>
  <c r="A188" i="14" s="1" a="1"/>
  <c r="A188" i="14" s="1"/>
  <c r="A189" i="14" s="1" a="1"/>
  <c r="A189" i="14" s="1"/>
  <c r="A190" i="14" s="1" a="1"/>
  <c r="A190" i="14" s="1"/>
  <c r="A191" i="14" s="1" a="1"/>
  <c r="A191" i="14" s="1"/>
  <c r="A192" i="14" s="1" a="1"/>
  <c r="A192" i="14" s="1"/>
  <c r="A193" i="14" s="1" a="1"/>
  <c r="A193" i="14" s="1"/>
  <c r="A194" i="14" s="1" a="1"/>
  <c r="A194" i="14" s="1"/>
  <c r="A195" i="14" s="1" a="1"/>
  <c r="A195" i="14" s="1"/>
  <c r="A196" i="14" s="1" a="1"/>
  <c r="A196" i="14" s="1"/>
  <c r="A197" i="14" s="1" a="1"/>
  <c r="A197" i="14" s="1"/>
  <c r="A198" i="14" s="1" a="1"/>
  <c r="A198" i="14" s="1"/>
  <c r="A199" i="14" s="1" a="1"/>
  <c r="A199" i="14" s="1"/>
  <c r="A200" i="14" s="1" a="1"/>
  <c r="A200" i="14" s="1"/>
  <c r="A201" i="14" s="1" a="1"/>
  <c r="A201" i="14" s="1"/>
  <c r="A202" i="14" s="1" a="1"/>
  <c r="A202" i="14" s="1"/>
  <c r="A203" i="14" s="1" a="1"/>
  <c r="A203" i="14" s="1"/>
  <c r="A204" i="14" s="1" a="1"/>
  <c r="A204" i="14" s="1"/>
  <c r="A205" i="14" s="1" a="1"/>
  <c r="A205" i="14" s="1"/>
  <c r="A206" i="14" s="1" a="1"/>
  <c r="A206" i="14" s="1"/>
  <c r="A207" i="14" s="1" a="1"/>
  <c r="A207" i="14" s="1"/>
  <c r="A208" i="14" s="1" a="1"/>
  <c r="A208" i="14" s="1"/>
  <c r="A209" i="14" s="1" a="1"/>
  <c r="A209" i="14" s="1"/>
  <c r="A210" i="14" s="1" a="1"/>
  <c r="A210" i="14" s="1"/>
  <c r="A211" i="14" s="1" a="1"/>
  <c r="A211" i="14" s="1"/>
  <c r="A212" i="14" s="1" a="1"/>
  <c r="A212" i="14" s="1"/>
  <c r="A213" i="14" s="1" a="1"/>
  <c r="A213" i="14" s="1"/>
  <c r="A214" i="14" s="1" a="1"/>
  <c r="A214" i="14" s="1"/>
  <c r="A215" i="14" s="1" a="1"/>
  <c r="A215" i="14" s="1"/>
  <c r="A216" i="14" s="1" a="1"/>
  <c r="A216" i="14" s="1"/>
  <c r="A217" i="14" s="1" a="1"/>
  <c r="A217" i="14" s="1"/>
  <c r="A218" i="14" s="1" a="1"/>
  <c r="A218" i="14" s="1"/>
  <c r="A219" i="14" s="1" a="1"/>
  <c r="A219" i="14" s="1"/>
  <c r="A220" i="14" s="1" a="1"/>
  <c r="A220" i="14" s="1"/>
  <c r="A221" i="14" s="1" a="1"/>
  <c r="A221" i="14" s="1"/>
  <c r="A222" i="14" s="1" a="1"/>
  <c r="A222" i="14" s="1"/>
  <c r="A223" i="14" s="1" a="1"/>
  <c r="A223" i="14" s="1"/>
  <c r="A224" i="14" s="1" a="1"/>
  <c r="A224" i="14" s="1"/>
  <c r="A225" i="14" s="1" a="1"/>
  <c r="A225" i="14" s="1"/>
  <c r="A226" i="14" s="1" a="1"/>
  <c r="A226" i="14" s="1"/>
  <c r="A227" i="14" s="1" a="1"/>
  <c r="A227" i="14" s="1"/>
  <c r="A228" i="14" s="1" a="1"/>
  <c r="A228" i="14" s="1"/>
  <c r="A229" i="14" s="1" a="1"/>
  <c r="A229" i="14" s="1"/>
  <c r="A230" i="14" s="1" a="1"/>
  <c r="A230" i="14" s="1"/>
  <c r="A231" i="14" s="1" a="1"/>
  <c r="A231" i="14" s="1"/>
  <c r="A232" i="14" s="1" a="1"/>
  <c r="A232" i="14" s="1"/>
  <c r="A233" i="14" s="1" a="1"/>
  <c r="A233" i="14" s="1"/>
  <c r="A234" i="14" s="1" a="1"/>
  <c r="A234" i="14" s="1"/>
  <c r="A235" i="14" s="1" a="1"/>
  <c r="A235" i="14" s="1"/>
  <c r="A236" i="14" s="1" a="1"/>
  <c r="A236" i="14" s="1"/>
  <c r="A237" i="14" s="1" a="1"/>
  <c r="A237" i="14" s="1"/>
  <c r="A238" i="14" s="1" a="1"/>
  <c r="A238" i="14" s="1"/>
  <c r="A239" i="14" s="1" a="1"/>
  <c r="A239" i="14" s="1"/>
  <c r="A15" i="13" l="1" a="1"/>
  <c r="A15" i="13" s="1"/>
  <c r="A240" i="14" a="1"/>
  <c r="A240" i="14" s="1"/>
  <c r="A241" i="14" s="1" a="1"/>
  <c r="A241" i="14" s="1"/>
  <c r="E12" i="15"/>
  <c r="D12" i="15"/>
  <c r="C12" i="15"/>
  <c r="A16" i="13" l="1" a="1"/>
  <c r="A16" i="13" s="1"/>
  <c r="A17" i="13" s="1" a="1"/>
  <c r="A17" i="13" s="1"/>
  <c r="A242" i="14" a="1"/>
  <c r="A242" i="14" s="1"/>
  <c r="B13" i="1"/>
  <c r="A18" i="13" l="1" a="1"/>
  <c r="A18" i="13" s="1"/>
  <c r="A243" i="14" a="1"/>
  <c r="A243" i="14" s="1"/>
  <c r="I14" i="15"/>
  <c r="H14" i="15"/>
  <c r="A19" i="13" l="1" a="1"/>
  <c r="A19" i="13" s="1"/>
  <c r="A244" i="14" a="1"/>
  <c r="A244" i="14" s="1"/>
  <c r="B2" i="15"/>
  <c r="A2" i="7"/>
  <c r="A4" i="8"/>
  <c r="A3" i="6"/>
  <c r="A2" i="5"/>
  <c r="A20" i="13" l="1" a="1"/>
  <c r="A20" i="13" s="1"/>
  <c r="A21" i="13" s="1" a="1"/>
  <c r="A21" i="13" s="1"/>
  <c r="A22" i="13" s="1" a="1"/>
  <c r="A22" i="13" s="1"/>
  <c r="A23" i="13" s="1" a="1"/>
  <c r="A23" i="13" s="1"/>
  <c r="A24" i="13" s="1" a="1"/>
  <c r="A24" i="13" s="1"/>
  <c r="A25" i="13" s="1" a="1"/>
  <c r="A25" i="13" s="1"/>
  <c r="A26" i="13" s="1" a="1"/>
  <c r="A26" i="13" s="1"/>
  <c r="A27" i="13" s="1" a="1"/>
  <c r="A27" i="13" s="1"/>
  <c r="A28" i="13" s="1" a="1"/>
  <c r="A28" i="13" s="1"/>
  <c r="A29" i="13" s="1" a="1"/>
  <c r="A29" i="13" s="1"/>
  <c r="A30" i="13" s="1" a="1"/>
  <c r="A30" i="13" s="1"/>
  <c r="A31" i="13" s="1" a="1"/>
  <c r="A31" i="13" s="1"/>
  <c r="A32" i="13" s="1" a="1"/>
  <c r="A32" i="13" s="1"/>
  <c r="A33" i="13" s="1" a="1"/>
  <c r="A33" i="13" s="1"/>
  <c r="A34" i="13" s="1" a="1"/>
  <c r="A34" i="13" s="1"/>
  <c r="A35" i="13" s="1" a="1"/>
  <c r="A35" i="13" s="1"/>
  <c r="A36" i="13" s="1" a="1"/>
  <c r="A36" i="13" s="1"/>
  <c r="A37" i="13" s="1" a="1"/>
  <c r="A37" i="13" s="1"/>
  <c r="A38" i="13" s="1" a="1"/>
  <c r="A38" i="13" s="1"/>
  <c r="A39" i="13" s="1" a="1"/>
  <c r="A39" i="13" s="1"/>
  <c r="A40" i="13" s="1" a="1"/>
  <c r="A40" i="13" s="1"/>
  <c r="A41" i="13" s="1" a="1"/>
  <c r="A41" i="13" s="1"/>
  <c r="A42" i="13" s="1" a="1"/>
  <c r="A42" i="13" s="1"/>
  <c r="A43" i="13" s="1" a="1"/>
  <c r="A43" i="13" s="1"/>
  <c r="A44" i="13" s="1" a="1"/>
  <c r="A44" i="13" s="1"/>
  <c r="A45" i="13" s="1" a="1"/>
  <c r="A45" i="13" s="1"/>
  <c r="A46" i="13" s="1" a="1"/>
  <c r="A46" i="13" s="1"/>
  <c r="A47" i="13" s="1" a="1"/>
  <c r="A47" i="13" s="1"/>
  <c r="A48" i="13" s="1" a="1"/>
  <c r="A48" i="13" s="1"/>
  <c r="A49" i="13" s="1" a="1"/>
  <c r="A49" i="13" s="1"/>
  <c r="A50" i="13" s="1" a="1"/>
  <c r="A50" i="13" s="1"/>
  <c r="A51" i="13" s="1" a="1"/>
  <c r="A51" i="13" s="1"/>
  <c r="A52" i="13" s="1" a="1"/>
  <c r="A52" i="13" s="1"/>
  <c r="A53" i="13" s="1" a="1"/>
  <c r="A53" i="13" s="1"/>
  <c r="A54" i="13" s="1" a="1"/>
  <c r="A54" i="13" s="1"/>
  <c r="A55" i="13" s="1" a="1"/>
  <c r="A55" i="13" s="1"/>
  <c r="A56" i="13" s="1" a="1"/>
  <c r="A56" i="13" s="1"/>
  <c r="A57" i="13" s="1" a="1"/>
  <c r="A57" i="13" s="1"/>
  <c r="A58" i="13" s="1" a="1"/>
  <c r="A58" i="13" s="1"/>
  <c r="A59" i="13" s="1" a="1"/>
  <c r="A59" i="13" s="1"/>
  <c r="A60" i="13" s="1" a="1"/>
  <c r="A60" i="13" s="1"/>
  <c r="A61" i="13" s="1" a="1"/>
  <c r="A61" i="13" s="1"/>
  <c r="A62" i="13" s="1" a="1"/>
  <c r="A62" i="13" s="1"/>
  <c r="A63" i="13" s="1" a="1"/>
  <c r="A63" i="13" s="1"/>
  <c r="A64" i="13" s="1" a="1"/>
  <c r="A64" i="13" s="1"/>
  <c r="A65" i="13" s="1" a="1"/>
  <c r="A65" i="13" s="1"/>
  <c r="A66" i="13" s="1" a="1"/>
  <c r="A66" i="13" s="1"/>
  <c r="A67" i="13" s="1" a="1"/>
  <c r="A67" i="13" s="1"/>
  <c r="A68" i="13" s="1" a="1"/>
  <c r="A68" i="13" s="1"/>
  <c r="A69" i="13" s="1" a="1"/>
  <c r="A69" i="13" s="1"/>
  <c r="A70" i="13" s="1" a="1"/>
  <c r="A70" i="13" s="1"/>
  <c r="A71" i="13" s="1" a="1"/>
  <c r="A71" i="13" s="1"/>
  <c r="A72" i="13" s="1" a="1"/>
  <c r="A72" i="13" s="1"/>
  <c r="A73" i="13" s="1" a="1"/>
  <c r="A73" i="13" s="1"/>
  <c r="A74" i="13" s="1" a="1"/>
  <c r="A74" i="13" s="1"/>
  <c r="A75" i="13" s="1" a="1"/>
  <c r="A75" i="13" s="1"/>
  <c r="A76" i="13" s="1" a="1"/>
  <c r="A76" i="13" s="1"/>
  <c r="A77" i="13" s="1" a="1"/>
  <c r="A77" i="13" s="1"/>
  <c r="A78" i="13" s="1" a="1"/>
  <c r="A78" i="13" s="1"/>
  <c r="A79" i="13" s="1" a="1"/>
  <c r="A79" i="13" s="1"/>
  <c r="A80" i="13" s="1" a="1"/>
  <c r="A80" i="13" s="1"/>
  <c r="A81" i="13" s="1" a="1"/>
  <c r="A81" i="13" s="1"/>
  <c r="A82" i="13" s="1" a="1"/>
  <c r="A82" i="13" s="1"/>
  <c r="A83" i="13" s="1" a="1"/>
  <c r="A83" i="13" s="1"/>
  <c r="A84" i="13" s="1" a="1"/>
  <c r="A84" i="13" s="1"/>
  <c r="A85" i="13" s="1" a="1"/>
  <c r="A85" i="13" s="1"/>
  <c r="A86" i="13" s="1" a="1"/>
  <c r="A86" i="13" s="1"/>
  <c r="A87" i="13" s="1" a="1"/>
  <c r="A87" i="13" s="1"/>
  <c r="A88" i="13" s="1" a="1"/>
  <c r="A88" i="13" s="1"/>
  <c r="A89" i="13" s="1" a="1"/>
  <c r="A89" i="13" s="1"/>
  <c r="A90" i="13" s="1" a="1"/>
  <c r="A90" i="13" s="1"/>
  <c r="A91" i="13" s="1" a="1"/>
  <c r="A91" i="13" s="1"/>
  <c r="A92" i="13" s="1" a="1"/>
  <c r="A92" i="13" s="1"/>
  <c r="A93" i="13" s="1" a="1"/>
  <c r="A93" i="13" s="1"/>
  <c r="A94" i="13" s="1" a="1"/>
  <c r="A94" i="13" s="1"/>
  <c r="A95" i="13" s="1" a="1"/>
  <c r="A95" i="13" s="1"/>
  <c r="A96" i="13" s="1" a="1"/>
  <c r="A96" i="13" s="1"/>
  <c r="A97" i="13" s="1" a="1"/>
  <c r="A97" i="13" s="1"/>
  <c r="A98" i="13" s="1" a="1"/>
  <c r="A98" i="13" s="1"/>
  <c r="A99" i="13" s="1" a="1"/>
  <c r="A99" i="13" s="1"/>
  <c r="A100" i="13" s="1" a="1"/>
  <c r="A100" i="13" s="1"/>
  <c r="A101" i="13" s="1" a="1"/>
  <c r="A101" i="13" s="1"/>
  <c r="A102" i="13" s="1" a="1"/>
  <c r="A102" i="13" s="1"/>
  <c r="A103" i="13" s="1" a="1"/>
  <c r="A103" i="13" s="1"/>
  <c r="A104" i="13" s="1" a="1"/>
  <c r="A104" i="13" s="1"/>
  <c r="A105" i="13" s="1" a="1"/>
  <c r="A105" i="13" s="1"/>
  <c r="A106" i="13" s="1" a="1"/>
  <c r="A106" i="13" s="1"/>
  <c r="A107" i="13" s="1" a="1"/>
  <c r="A107" i="13" s="1"/>
  <c r="A108" i="13" s="1" a="1"/>
  <c r="A108" i="13" s="1"/>
  <c r="A109" i="13" s="1" a="1"/>
  <c r="A109" i="13" s="1"/>
  <c r="A110" i="13" s="1" a="1"/>
  <c r="A110" i="13" s="1"/>
  <c r="A111" i="13" s="1" a="1"/>
  <c r="A111" i="13" s="1"/>
  <c r="A112" i="13" s="1" a="1"/>
  <c r="A112" i="13" s="1"/>
  <c r="A113" i="13" s="1" a="1"/>
  <c r="A113" i="13" s="1"/>
  <c r="A114" i="13" s="1" a="1"/>
  <c r="A114" i="13" s="1"/>
  <c r="A115" i="13" s="1" a="1"/>
  <c r="A115" i="13" s="1"/>
  <c r="A116" i="13" s="1" a="1"/>
  <c r="A116" i="13" s="1"/>
  <c r="A117" i="13" s="1" a="1"/>
  <c r="A117" i="13" s="1"/>
  <c r="A118" i="13" s="1" a="1"/>
  <c r="A118" i="13" s="1"/>
  <c r="A119" i="13" s="1" a="1"/>
  <c r="A119" i="13" s="1"/>
  <c r="A120" i="13" s="1" a="1"/>
  <c r="A120" i="13" s="1"/>
  <c r="A121" i="13" s="1" a="1"/>
  <c r="A121" i="13" s="1"/>
  <c r="A122" i="13" s="1" a="1"/>
  <c r="A122" i="13" s="1"/>
  <c r="A123" i="13" s="1" a="1"/>
  <c r="A123" i="13" s="1"/>
  <c r="A124" i="13" s="1" a="1"/>
  <c r="A124" i="13" s="1"/>
  <c r="A125" i="13" s="1" a="1"/>
  <c r="A125" i="13" s="1"/>
  <c r="A126" i="13" s="1" a="1"/>
  <c r="A126" i="13" s="1"/>
  <c r="A127" i="13" s="1" a="1"/>
  <c r="A127" i="13" s="1"/>
  <c r="A128" i="13" s="1" a="1"/>
  <c r="A128" i="13" s="1"/>
  <c r="A129" i="13" s="1" a="1"/>
  <c r="A129" i="13" s="1"/>
  <c r="A130" i="13" s="1" a="1"/>
  <c r="A130" i="13" s="1"/>
  <c r="A131" i="13" s="1" a="1"/>
  <c r="A131" i="13" s="1"/>
  <c r="A132" i="13" s="1" a="1"/>
  <c r="A132" i="13" s="1"/>
  <c r="A133" i="13" s="1" a="1"/>
  <c r="A133" i="13" s="1"/>
  <c r="A134" i="13" s="1" a="1"/>
  <c r="A134" i="13" s="1"/>
  <c r="A135" i="13" s="1" a="1"/>
  <c r="A135" i="13" s="1"/>
  <c r="A136" i="13" s="1" a="1"/>
  <c r="A136" i="13" s="1"/>
  <c r="A137" i="13" s="1" a="1"/>
  <c r="A137" i="13" s="1"/>
  <c r="A138" i="13" s="1" a="1"/>
  <c r="A138" i="13" s="1"/>
  <c r="A139" i="13" s="1" a="1"/>
  <c r="A139" i="13" s="1"/>
  <c r="A140" i="13" s="1" a="1"/>
  <c r="A140" i="13" s="1"/>
  <c r="A141" i="13" s="1" a="1"/>
  <c r="A141" i="13" s="1"/>
  <c r="A142" i="13" s="1" a="1"/>
  <c r="A142" i="13" s="1"/>
  <c r="A143" i="13" s="1" a="1"/>
  <c r="A143" i="13" s="1"/>
  <c r="A144" i="13" s="1" a="1"/>
  <c r="A144" i="13" s="1"/>
  <c r="A145" i="13" s="1" a="1"/>
  <c r="A145" i="13" s="1"/>
  <c r="A146" i="13" s="1" a="1"/>
  <c r="A146" i="13" s="1"/>
  <c r="A147" i="13" s="1" a="1"/>
  <c r="A147" i="13" s="1"/>
  <c r="A148" i="13" s="1" a="1"/>
  <c r="A148" i="13" s="1"/>
  <c r="A149" i="13" s="1" a="1"/>
  <c r="A149" i="13" s="1"/>
  <c r="A150" i="13" s="1" a="1"/>
  <c r="A150" i="13" s="1"/>
  <c r="A151" i="13" s="1" a="1"/>
  <c r="A151" i="13" s="1"/>
  <c r="A152" i="13" s="1" a="1"/>
  <c r="A152" i="13" s="1"/>
  <c r="A153" i="13" s="1" a="1"/>
  <c r="A153" i="13" s="1"/>
  <c r="A154" i="13" s="1" a="1"/>
  <c r="A154" i="13" s="1"/>
  <c r="A155" i="13" s="1" a="1"/>
  <c r="A155" i="13" s="1"/>
  <c r="A156" i="13" s="1" a="1"/>
  <c r="A156" i="13" s="1"/>
  <c r="A157" i="13" s="1" a="1"/>
  <c r="A157" i="13" s="1"/>
  <c r="A158" i="13" s="1" a="1"/>
  <c r="A158" i="13" s="1"/>
  <c r="A159" i="13" s="1" a="1"/>
  <c r="A159" i="13" s="1"/>
  <c r="A160" i="13" s="1" a="1"/>
  <c r="A160" i="13" s="1"/>
  <c r="A161" i="13" s="1" a="1"/>
  <c r="A161" i="13" s="1"/>
  <c r="A162" i="13" s="1" a="1"/>
  <c r="A162" i="13" s="1"/>
  <c r="A163" i="13" s="1" a="1"/>
  <c r="A163" i="13" s="1"/>
  <c r="A164" i="13" s="1" a="1"/>
  <c r="A164" i="13" s="1"/>
  <c r="A165" i="13" s="1" a="1"/>
  <c r="A165" i="13" s="1"/>
  <c r="A166" i="13" s="1" a="1"/>
  <c r="A166" i="13" s="1"/>
  <c r="A167" i="13" s="1" a="1"/>
  <c r="A167" i="13" s="1"/>
  <c r="A168" i="13" s="1" a="1"/>
  <c r="A168" i="13" s="1"/>
  <c r="A169" i="13" s="1" a="1"/>
  <c r="A169" i="13" s="1"/>
  <c r="A170" i="13" s="1" a="1"/>
  <c r="A170" i="13" s="1"/>
  <c r="A171" i="13" s="1" a="1"/>
  <c r="A171" i="13" s="1"/>
  <c r="A172" i="13" s="1" a="1"/>
  <c r="A172" i="13" s="1"/>
  <c r="A173" i="13" s="1" a="1"/>
  <c r="A173" i="13" s="1"/>
  <c r="A174" i="13" s="1" a="1"/>
  <c r="A174" i="13" s="1"/>
  <c r="A175" i="13" s="1" a="1"/>
  <c r="A175" i="13" s="1"/>
  <c r="A176" i="13" s="1" a="1"/>
  <c r="A176" i="13" s="1"/>
  <c r="A177" i="13" s="1" a="1"/>
  <c r="A177" i="13" s="1"/>
  <c r="A178" i="13" s="1" a="1"/>
  <c r="A178" i="13" s="1"/>
  <c r="A179" i="13" s="1" a="1"/>
  <c r="A179" i="13" s="1"/>
  <c r="A180" i="13" s="1" a="1"/>
  <c r="A180" i="13" s="1"/>
  <c r="A181" i="13" s="1" a="1"/>
  <c r="A181" i="13" s="1"/>
  <c r="A182" i="13" s="1" a="1"/>
  <c r="A182" i="13" s="1"/>
  <c r="A183" i="13" s="1" a="1"/>
  <c r="A183" i="13" s="1"/>
  <c r="A184" i="13" s="1" a="1"/>
  <c r="A184" i="13" s="1"/>
  <c r="A185" i="13" s="1" a="1"/>
  <c r="A185" i="13" s="1"/>
  <c r="A186" i="13" s="1" a="1"/>
  <c r="A186" i="13" s="1"/>
  <c r="A187" i="13" s="1" a="1"/>
  <c r="A187" i="13" s="1"/>
  <c r="A188" i="13" s="1" a="1"/>
  <c r="A188" i="13" s="1"/>
  <c r="A189" i="13" s="1" a="1"/>
  <c r="A189" i="13" s="1"/>
  <c r="A190" i="13" s="1" a="1"/>
  <c r="A190" i="13" s="1"/>
  <c r="A191" i="13" s="1" a="1"/>
  <c r="A191" i="13" s="1"/>
  <c r="A192" i="13" s="1" a="1"/>
  <c r="A192" i="13" s="1"/>
  <c r="A193" i="13" s="1" a="1"/>
  <c r="A193" i="13" s="1"/>
  <c r="A194" i="13" s="1" a="1"/>
  <c r="A194" i="13" s="1"/>
  <c r="A195" i="13" s="1" a="1"/>
  <c r="A195" i="13" s="1"/>
  <c r="A196" i="13" s="1" a="1"/>
  <c r="A196" i="13" s="1"/>
  <c r="A197" i="13" s="1" a="1"/>
  <c r="A197" i="13" s="1"/>
  <c r="A198" i="13" s="1" a="1"/>
  <c r="A198" i="13" s="1"/>
  <c r="A199" i="13" s="1" a="1"/>
  <c r="A199" i="13" s="1"/>
  <c r="A200" i="13" s="1" a="1"/>
  <c r="A200" i="13" s="1"/>
  <c r="A201" i="13" s="1" a="1"/>
  <c r="A201" i="13" s="1"/>
  <c r="A202" i="13" s="1" a="1"/>
  <c r="A202" i="13" s="1"/>
  <c r="A203" i="13" s="1" a="1"/>
  <c r="A203" i="13" s="1"/>
  <c r="A204" i="13" s="1" a="1"/>
  <c r="A204" i="13" s="1"/>
  <c r="A205" i="13" s="1" a="1"/>
  <c r="A205" i="13" s="1"/>
  <c r="A206" i="13" s="1" a="1"/>
  <c r="A206" i="13" s="1"/>
  <c r="A207" i="13" s="1" a="1"/>
  <c r="A207" i="13" s="1"/>
  <c r="A208" i="13" s="1" a="1"/>
  <c r="A208" i="13" s="1"/>
  <c r="A209" i="13" s="1" a="1"/>
  <c r="A209" i="13" s="1"/>
  <c r="A210" i="13" s="1" a="1"/>
  <c r="A210" i="13" s="1"/>
  <c r="A211" i="13" s="1" a="1"/>
  <c r="A211" i="13" s="1"/>
  <c r="A212" i="13" s="1" a="1"/>
  <c r="A212" i="13" s="1"/>
  <c r="A213" i="13" s="1" a="1"/>
  <c r="A213" i="13" s="1"/>
  <c r="A214" i="13" s="1" a="1"/>
  <c r="A214" i="13" s="1"/>
  <c r="A215" i="13" s="1" a="1"/>
  <c r="A215" i="13" s="1"/>
  <c r="A216" i="13" s="1" a="1"/>
  <c r="A216" i="13" s="1"/>
  <c r="A217" i="13" s="1" a="1"/>
  <c r="A217" i="13" s="1"/>
  <c r="A218" i="13" s="1" a="1"/>
  <c r="A218" i="13" s="1"/>
  <c r="A219" i="13" s="1" a="1"/>
  <c r="A219" i="13" s="1"/>
  <c r="A220" i="13" s="1" a="1"/>
  <c r="A220" i="13" s="1"/>
  <c r="A221" i="13" s="1" a="1"/>
  <c r="A221" i="13" s="1"/>
  <c r="A222" i="13" s="1" a="1"/>
  <c r="A222" i="13" s="1"/>
  <c r="A223" i="13" s="1" a="1"/>
  <c r="A223" i="13" s="1"/>
  <c r="A224" i="13" s="1" a="1"/>
  <c r="A224" i="13" s="1"/>
  <c r="A225" i="13" s="1" a="1"/>
  <c r="A225" i="13" s="1"/>
  <c r="A226" i="13" s="1" a="1"/>
  <c r="A226" i="13" s="1"/>
  <c r="A227" i="13" s="1" a="1"/>
  <c r="A227" i="13" s="1"/>
  <c r="A228" i="13" s="1" a="1"/>
  <c r="A228" i="13" s="1"/>
  <c r="A229" i="13" s="1" a="1"/>
  <c r="A229" i="13" s="1"/>
  <c r="A230" i="13" s="1" a="1"/>
  <c r="A230" i="13" s="1"/>
  <c r="A231" i="13" s="1" a="1"/>
  <c r="A231" i="13" s="1"/>
  <c r="A232" i="13" s="1" a="1"/>
  <c r="A232" i="13" s="1"/>
  <c r="A233" i="13" s="1" a="1"/>
  <c r="A233" i="13" s="1"/>
  <c r="A234" i="13" s="1" a="1"/>
  <c r="A234" i="13" s="1"/>
  <c r="A235" i="13" s="1" a="1"/>
  <c r="A235" i="13" s="1"/>
  <c r="A236" i="13" s="1" a="1"/>
  <c r="A236" i="13" s="1"/>
  <c r="A237" i="13" s="1" a="1"/>
  <c r="A237" i="13" s="1"/>
  <c r="A238" i="13" s="1" a="1"/>
  <c r="A238" i="13" s="1"/>
  <c r="A239" i="13" s="1" a="1"/>
  <c r="A239" i="13" s="1"/>
  <c r="A240" i="13" s="1" a="1"/>
  <c r="A240" i="13" s="1"/>
  <c r="A241" i="13" s="1" a="1"/>
  <c r="A241" i="13" s="1"/>
  <c r="A242" i="13" s="1" a="1"/>
  <c r="A242" i="13" s="1"/>
  <c r="A243" i="13" s="1" a="1"/>
  <c r="A243" i="13" s="1"/>
  <c r="A244" i="13" s="1" a="1"/>
  <c r="A244" i="13" s="1"/>
  <c r="A245" i="13" s="1" a="1"/>
  <c r="A245" i="13" s="1"/>
  <c r="A246" i="13" s="1" a="1"/>
  <c r="A246" i="13" s="1"/>
  <c r="A247" i="13" s="1" a="1"/>
  <c r="A247" i="13" s="1"/>
  <c r="A248" i="13" s="1" a="1"/>
  <c r="A248" i="13" s="1"/>
  <c r="A249" i="13" s="1" a="1"/>
  <c r="A249" i="13" s="1"/>
  <c r="A250" i="13" s="1" a="1"/>
  <c r="A250" i="13" s="1"/>
  <c r="A251" i="13" s="1" a="1"/>
  <c r="A251" i="13" s="1"/>
  <c r="A252" i="13" s="1" a="1"/>
  <c r="A252" i="13" s="1"/>
  <c r="A253" i="13" s="1" a="1"/>
  <c r="A253" i="13" s="1"/>
  <c r="A254" i="13" s="1" a="1"/>
  <c r="A254" i="13" s="1"/>
  <c r="A255" i="13" s="1" a="1"/>
  <c r="A255" i="13" s="1"/>
  <c r="A256" i="13" s="1" a="1"/>
  <c r="A256" i="13" s="1"/>
  <c r="A257" i="13" s="1" a="1"/>
  <c r="A257" i="13" s="1"/>
  <c r="A258" i="13" s="1" a="1"/>
  <c r="A258" i="13" s="1"/>
  <c r="A259" i="13" s="1" a="1"/>
  <c r="A259" i="13" s="1"/>
  <c r="A260" i="13" s="1" a="1"/>
  <c r="A260" i="13" s="1"/>
  <c r="A261" i="13" s="1" a="1"/>
  <c r="A261" i="13" s="1"/>
  <c r="A262" i="13" s="1" a="1"/>
  <c r="A262" i="13" s="1"/>
  <c r="A263" i="13" s="1" a="1"/>
  <c r="A263" i="13" s="1"/>
  <c r="A264" i="13" s="1" a="1"/>
  <c r="A264" i="13" s="1"/>
  <c r="A265" i="13" s="1" a="1"/>
  <c r="A265" i="13" s="1"/>
  <c r="A266" i="13" s="1" a="1"/>
  <c r="A266" i="13" s="1"/>
  <c r="A267" i="13" s="1" a="1"/>
  <c r="A267" i="13" s="1"/>
  <c r="A268" i="13" s="1" a="1"/>
  <c r="A268" i="13" s="1"/>
  <c r="A269" i="13" s="1" a="1"/>
  <c r="A269" i="13" s="1"/>
  <c r="A270" i="13" s="1" a="1"/>
  <c r="A270" i="13" s="1"/>
  <c r="A271" i="13" s="1" a="1"/>
  <c r="A271" i="13" s="1"/>
  <c r="A272" i="13" s="1" a="1"/>
  <c r="A272" i="13" s="1"/>
  <c r="A273" i="13" s="1" a="1"/>
  <c r="A273" i="13" s="1"/>
  <c r="A274" i="13" s="1" a="1"/>
  <c r="A274" i="13" s="1"/>
  <c r="A275" i="13" s="1" a="1"/>
  <c r="A275" i="13" s="1"/>
  <c r="A276" i="13" s="1" a="1"/>
  <c r="A276" i="13" s="1"/>
  <c r="A277" i="13" s="1" a="1"/>
  <c r="A277" i="13" s="1"/>
  <c r="A278" i="13" s="1" a="1"/>
  <c r="A278" i="13" s="1"/>
  <c r="A279" i="13" s="1" a="1"/>
  <c r="A279" i="13" s="1"/>
  <c r="A280" i="13" s="1" a="1"/>
  <c r="A280" i="13" s="1"/>
  <c r="A281" i="13" s="1" a="1"/>
  <c r="A281" i="13" s="1"/>
  <c r="A282" i="13" s="1" a="1"/>
  <c r="A282" i="13" s="1"/>
  <c r="A283" i="13" s="1" a="1"/>
  <c r="A283" i="13" s="1"/>
  <c r="A284" i="13" s="1" a="1"/>
  <c r="A284" i="13" s="1"/>
  <c r="A285" i="13" s="1" a="1"/>
  <c r="A285" i="13" s="1"/>
  <c r="A286" i="13" s="1" a="1"/>
  <c r="A286" i="13" s="1"/>
  <c r="A287" i="13" s="1" a="1"/>
  <c r="A287" i="13" s="1"/>
  <c r="A288" i="13" s="1" a="1"/>
  <c r="A288" i="13" s="1"/>
  <c r="A289" i="13" s="1" a="1"/>
  <c r="A289" i="13" s="1"/>
  <c r="A290" i="13" s="1" a="1"/>
  <c r="A290" i="13" s="1"/>
  <c r="A291" i="13" s="1" a="1"/>
  <c r="A291" i="13" s="1"/>
  <c r="A292" i="13" s="1" a="1"/>
  <c r="A292" i="13" s="1"/>
  <c r="A293" i="13" s="1" a="1"/>
  <c r="A293" i="13" s="1"/>
  <c r="A294" i="13" s="1" a="1"/>
  <c r="A294" i="13" s="1"/>
  <c r="A295" i="13" s="1" a="1"/>
  <c r="A295" i="13" s="1"/>
  <c r="A296" i="13" s="1" a="1"/>
  <c r="A296" i="13" s="1"/>
  <c r="A297" i="13" s="1" a="1"/>
  <c r="A297" i="13" s="1"/>
  <c r="A245" i="14" a="1"/>
  <c r="A245" i="14" s="1"/>
  <c r="A2" i="4"/>
  <c r="B297" i="13" l="1"/>
  <c r="C297" i="13"/>
  <c r="F297" i="13"/>
  <c r="D297" i="13"/>
  <c r="E297" i="13"/>
  <c r="G297" i="13"/>
  <c r="H297" i="13"/>
  <c r="A298" i="13" a="1"/>
  <c r="A298" i="13" s="1"/>
  <c r="A246" i="14" a="1"/>
  <c r="A246" i="14" s="1"/>
  <c r="A247" i="14" s="1" a="1"/>
  <c r="A247" i="14" s="1"/>
  <c r="A248" i="14" s="1" a="1"/>
  <c r="A248" i="14" s="1"/>
  <c r="A249" i="14" s="1" a="1"/>
  <c r="A249" i="14" s="1"/>
  <c r="A250" i="14" s="1" a="1"/>
  <c r="A250" i="14" s="1"/>
  <c r="A251" i="14" s="1" a="1"/>
  <c r="A251" i="14" s="1"/>
  <c r="A252" i="14" s="1" a="1"/>
  <c r="A252" i="14" s="1"/>
  <c r="A253" i="14" s="1" a="1"/>
  <c r="A253" i="14" s="1"/>
  <c r="A254" i="14" s="1" a="1"/>
  <c r="A254" i="14" s="1"/>
  <c r="A255" i="14" s="1" a="1"/>
  <c r="A255" i="14" s="1"/>
  <c r="A256" i="14" s="1" a="1"/>
  <c r="A256" i="14" s="1"/>
  <c r="A257" i="14" s="1" a="1"/>
  <c r="A257" i="14" s="1"/>
  <c r="A258" i="14" s="1" a="1"/>
  <c r="A258" i="14" s="1"/>
  <c r="A259" i="14" s="1" a="1"/>
  <c r="A259" i="14" s="1"/>
  <c r="A260" i="14" s="1" a="1"/>
  <c r="A260" i="14" s="1"/>
  <c r="A261" i="14" s="1" a="1"/>
  <c r="A261" i="14" s="1"/>
  <c r="A262" i="14" s="1" a="1"/>
  <c r="A262" i="14" s="1"/>
  <c r="A263" i="14" s="1" a="1"/>
  <c r="A263" i="14" s="1"/>
  <c r="A264" i="14" s="1" a="1"/>
  <c r="A264" i="14" s="1"/>
  <c r="A265" i="14" s="1" a="1"/>
  <c r="A265" i="14" s="1"/>
  <c r="A266" i="14" s="1" a="1"/>
  <c r="A266" i="14" s="1"/>
  <c r="A267" i="14" s="1" a="1"/>
  <c r="A267" i="14" s="1"/>
  <c r="A268" i="14" s="1" a="1"/>
  <c r="A268" i="14" s="1"/>
  <c r="A269" i="14" s="1" a="1"/>
  <c r="A269" i="14" s="1"/>
  <c r="A270" i="14" s="1" a="1"/>
  <c r="A270" i="14" s="1"/>
  <c r="A2" i="2"/>
  <c r="G10" i="15" s="1"/>
  <c r="G298" i="13" l="1"/>
  <c r="H298" i="13"/>
  <c r="D298" i="13"/>
  <c r="F298" i="13"/>
  <c r="E298" i="13"/>
  <c r="C298" i="13"/>
  <c r="B298" i="13"/>
  <c r="A299" i="13" a="1"/>
  <c r="A299" i="13" s="1"/>
  <c r="A271" i="14" a="1"/>
  <c r="A271" i="14" s="1"/>
  <c r="I10" i="15"/>
  <c r="H10" i="15"/>
  <c r="B11" i="1"/>
  <c r="B9" i="1"/>
  <c r="D299" i="13" l="1"/>
  <c r="C299" i="13"/>
  <c r="B299" i="13"/>
  <c r="E299" i="13"/>
  <c r="H299" i="13"/>
  <c r="F299" i="13"/>
  <c r="G299" i="13"/>
  <c r="A300" i="13" a="1"/>
  <c r="A300" i="13" s="1"/>
  <c r="A272" i="14" a="1"/>
  <c r="A272" i="14" s="1"/>
  <c r="H17" i="15"/>
  <c r="R9" i="15"/>
  <c r="S9" i="15"/>
  <c r="T9" i="15"/>
  <c r="Q9" i="15"/>
  <c r="N9" i="15"/>
  <c r="O9" i="15"/>
  <c r="P9" i="15"/>
  <c r="M9" i="15"/>
  <c r="E300" i="13" l="1"/>
  <c r="H300" i="13"/>
  <c r="F300" i="13"/>
  <c r="G300" i="13"/>
  <c r="C300" i="13"/>
  <c r="B300" i="13"/>
  <c r="D300" i="13"/>
  <c r="A301" i="13" a="1"/>
  <c r="A301" i="13" s="1"/>
  <c r="A273" i="14" a="1"/>
  <c r="A273" i="14" s="1"/>
  <c r="A274" i="14" s="1" a="1"/>
  <c r="A274" i="14" s="1"/>
  <c r="A275" i="14" s="1" a="1"/>
  <c r="A275" i="14" s="1"/>
  <c r="Q5" i="8"/>
  <c r="K5" i="8"/>
  <c r="L5" i="8"/>
  <c r="M5" i="8"/>
  <c r="N5" i="8"/>
  <c r="O5" i="8"/>
  <c r="P5" i="8"/>
  <c r="J5" i="8"/>
  <c r="F4" i="14"/>
  <c r="G4" i="14"/>
  <c r="H4" i="14"/>
  <c r="E4" i="14"/>
  <c r="F4" i="13"/>
  <c r="G4" i="13"/>
  <c r="H4" i="13"/>
  <c r="E4" i="13"/>
  <c r="H301" i="13" l="1"/>
  <c r="G301" i="13"/>
  <c r="B301" i="13"/>
  <c r="F301" i="13"/>
  <c r="C301" i="13"/>
  <c r="D301" i="13"/>
  <c r="E301" i="13"/>
  <c r="A302" i="13" a="1"/>
  <c r="A302" i="13" s="1"/>
  <c r="A276" i="14" a="1"/>
  <c r="A276" i="14" s="1"/>
  <c r="C14" i="15"/>
  <c r="C302" i="13" l="1"/>
  <c r="D302" i="13"/>
  <c r="B302" i="13"/>
  <c r="E302" i="13"/>
  <c r="F302" i="13"/>
  <c r="G302" i="13"/>
  <c r="H302" i="13"/>
  <c r="A303" i="13" a="1"/>
  <c r="A303" i="13" s="1"/>
  <c r="A277" i="14" a="1"/>
  <c r="A277" i="14" s="1"/>
  <c r="A278" i="14" s="1" a="1"/>
  <c r="A278" i="14" s="1"/>
  <c r="G5" i="14"/>
  <c r="E5" i="14"/>
  <c r="F5" i="14"/>
  <c r="H5" i="14"/>
  <c r="E5" i="13"/>
  <c r="H5" i="13"/>
  <c r="F5" i="13"/>
  <c r="G5" i="13"/>
  <c r="D5" i="14"/>
  <c r="B5" i="14"/>
  <c r="C5" i="14"/>
  <c r="D5" i="13"/>
  <c r="C5" i="13"/>
  <c r="B5" i="13"/>
  <c r="H303" i="13" l="1"/>
  <c r="D303" i="13"/>
  <c r="G303" i="13"/>
  <c r="E303" i="13"/>
  <c r="F303" i="13"/>
  <c r="B303" i="13"/>
  <c r="C303" i="13"/>
  <c r="A304" i="13" a="1"/>
  <c r="A304" i="13" s="1"/>
  <c r="A279" i="14" a="1"/>
  <c r="A279" i="14" s="1"/>
  <c r="E6" i="14"/>
  <c r="F6" i="14"/>
  <c r="G6" i="14"/>
  <c r="H6" i="14"/>
  <c r="E6" i="13"/>
  <c r="F6" i="13"/>
  <c r="G6" i="13"/>
  <c r="H6" i="13"/>
  <c r="D6" i="14"/>
  <c r="B6" i="14"/>
  <c r="C6" i="14"/>
  <c r="B6" i="13"/>
  <c r="C6" i="13"/>
  <c r="D6" i="13"/>
  <c r="R13" i="15"/>
  <c r="R14" i="15" s="1"/>
  <c r="N14" i="15"/>
  <c r="O14" i="15"/>
  <c r="P14" i="15"/>
  <c r="Q14" i="15"/>
  <c r="S14" i="15"/>
  <c r="T14" i="15"/>
  <c r="M14" i="15"/>
  <c r="Q17" i="15"/>
  <c r="P17" i="15"/>
  <c r="O17" i="15"/>
  <c r="N17" i="15"/>
  <c r="M17" i="15"/>
  <c r="D14" i="15"/>
  <c r="E14" i="15"/>
  <c r="F14" i="15"/>
  <c r="H18" i="15" s="1"/>
  <c r="G14" i="15"/>
  <c r="A305" i="13" l="1" a="1"/>
  <c r="A305" i="13" s="1"/>
  <c r="B304" i="13"/>
  <c r="E304" i="13"/>
  <c r="C304" i="13"/>
  <c r="D304" i="13"/>
  <c r="F304" i="13"/>
  <c r="G304" i="13"/>
  <c r="H304" i="13"/>
  <c r="A280" i="14" a="1"/>
  <c r="A280" i="14" s="1"/>
  <c r="A281" i="14" s="1" a="1"/>
  <c r="A281" i="14" s="1"/>
  <c r="E7" i="14"/>
  <c r="F7" i="14"/>
  <c r="G7" i="14"/>
  <c r="H7" i="14"/>
  <c r="E7" i="13"/>
  <c r="G7" i="13"/>
  <c r="H7" i="13"/>
  <c r="F7" i="13"/>
  <c r="C7" i="14"/>
  <c r="D7" i="14"/>
  <c r="B7" i="14"/>
  <c r="C7" i="13"/>
  <c r="D7" i="13"/>
  <c r="B7" i="13"/>
  <c r="S17" i="15"/>
  <c r="T18" i="15"/>
  <c r="R17" i="15"/>
  <c r="P18" i="15"/>
  <c r="M21" i="15"/>
  <c r="T17" i="15"/>
  <c r="M18" i="15"/>
  <c r="Q18" i="15"/>
  <c r="N18" i="15"/>
  <c r="S18" i="15"/>
  <c r="O18" i="15"/>
  <c r="R18" i="15"/>
  <c r="A306" i="13" l="1" a="1"/>
  <c r="A306" i="13" s="1"/>
  <c r="F305" i="13"/>
  <c r="G305" i="13"/>
  <c r="B305" i="13"/>
  <c r="D305" i="13"/>
  <c r="H305" i="13"/>
  <c r="C305" i="13"/>
  <c r="E305" i="13"/>
  <c r="A282" i="14" a="1"/>
  <c r="A282" i="14" s="1"/>
  <c r="A283" i="14" s="1" a="1"/>
  <c r="A283" i="14" s="1"/>
  <c r="E8" i="14"/>
  <c r="F8" i="14"/>
  <c r="G8" i="14"/>
  <c r="H8" i="14"/>
  <c r="E8" i="13"/>
  <c r="H8" i="13"/>
  <c r="F8" i="13"/>
  <c r="G8" i="13"/>
  <c r="D8" i="14"/>
  <c r="B8" i="14"/>
  <c r="C8" i="14"/>
  <c r="B8" i="13"/>
  <c r="D8" i="13"/>
  <c r="C8" i="13"/>
  <c r="N21" i="15"/>
  <c r="M22" i="15"/>
  <c r="N22" i="15"/>
  <c r="E10" i="15"/>
  <c r="C10" i="15"/>
  <c r="C17" i="15" s="1"/>
  <c r="F10" i="15"/>
  <c r="D10" i="15"/>
  <c r="C306" i="13" l="1"/>
  <c r="H306" i="13"/>
  <c r="B306" i="13"/>
  <c r="D306" i="13"/>
  <c r="G306" i="13"/>
  <c r="E306" i="13"/>
  <c r="F306" i="13"/>
  <c r="A307" i="13" a="1"/>
  <c r="A307" i="13" s="1"/>
  <c r="A284" i="14" a="1"/>
  <c r="A284" i="14" s="1"/>
  <c r="A285" i="14" s="1" a="1"/>
  <c r="A285" i="14" s="1"/>
  <c r="E9" i="14"/>
  <c r="F9" i="14"/>
  <c r="G9" i="14"/>
  <c r="H9" i="14"/>
  <c r="E9" i="13"/>
  <c r="F9" i="13"/>
  <c r="G9" i="13"/>
  <c r="H9" i="13"/>
  <c r="B9" i="14"/>
  <c r="C9" i="14"/>
  <c r="D9" i="14"/>
  <c r="B9" i="13"/>
  <c r="D9" i="13"/>
  <c r="C9" i="13"/>
  <c r="C18" i="15"/>
  <c r="G17" i="15"/>
  <c r="G18" i="15"/>
  <c r="D17" i="15"/>
  <c r="D18" i="15"/>
  <c r="E18" i="15"/>
  <c r="E17" i="15"/>
  <c r="F17" i="15"/>
  <c r="F18" i="15"/>
  <c r="I17" i="15"/>
  <c r="I18" i="15"/>
  <c r="A308" i="13" l="1" a="1"/>
  <c r="A308" i="13" s="1"/>
  <c r="D307" i="13"/>
  <c r="E307" i="13"/>
  <c r="F307" i="13"/>
  <c r="G307" i="13"/>
  <c r="H307" i="13"/>
  <c r="C307" i="13"/>
  <c r="B307" i="13"/>
  <c r="A286" i="14" a="1"/>
  <c r="A286" i="14" s="1"/>
  <c r="A287" i="14" s="1" a="1"/>
  <c r="A287" i="14" s="1"/>
  <c r="A288" i="14" s="1" a="1"/>
  <c r="A288" i="14" s="1"/>
  <c r="E10" i="14"/>
  <c r="F10" i="14"/>
  <c r="G10" i="14"/>
  <c r="H10" i="14"/>
  <c r="B10" i="13"/>
  <c r="E10" i="13"/>
  <c r="F10" i="13"/>
  <c r="G10" i="13"/>
  <c r="H10" i="13"/>
  <c r="C21" i="15"/>
  <c r="C22" i="15"/>
  <c r="B10" i="14"/>
  <c r="C10" i="14"/>
  <c r="D10" i="14"/>
  <c r="C10" i="13"/>
  <c r="D10" i="13"/>
  <c r="A309" i="13" l="1" a="1"/>
  <c r="A309" i="13" s="1"/>
  <c r="H308" i="13"/>
  <c r="F308" i="13"/>
  <c r="G308" i="13"/>
  <c r="E308" i="13"/>
  <c r="B308" i="13"/>
  <c r="C308" i="13"/>
  <c r="D308" i="13"/>
  <c r="A289" i="14" a="1"/>
  <c r="A289" i="14" s="1"/>
  <c r="E11" i="14"/>
  <c r="F11" i="14"/>
  <c r="G11" i="14"/>
  <c r="H11" i="14"/>
  <c r="D12" i="13"/>
  <c r="E11" i="13"/>
  <c r="G11" i="13"/>
  <c r="H11" i="13"/>
  <c r="F11" i="13"/>
  <c r="C11" i="14"/>
  <c r="D11" i="14"/>
  <c r="B11" i="14"/>
  <c r="B11" i="13"/>
  <c r="C11" i="13"/>
  <c r="D11" i="13"/>
  <c r="A310" i="13" l="1" a="1"/>
  <c r="A310" i="13" s="1"/>
  <c r="B309" i="13"/>
  <c r="C309" i="13"/>
  <c r="F309" i="13"/>
  <c r="D309" i="13"/>
  <c r="E309" i="13"/>
  <c r="G309" i="13"/>
  <c r="H309" i="13"/>
  <c r="A290" i="14" a="1"/>
  <c r="A290" i="14" s="1"/>
  <c r="E12" i="14"/>
  <c r="F12" i="14"/>
  <c r="G12" i="14"/>
  <c r="H12" i="14"/>
  <c r="B12" i="14"/>
  <c r="C12" i="14"/>
  <c r="D12" i="14"/>
  <c r="F13" i="13"/>
  <c r="B12" i="13"/>
  <c r="C12" i="13"/>
  <c r="E12" i="13"/>
  <c r="H12" i="13"/>
  <c r="F12" i="13"/>
  <c r="G12" i="13"/>
  <c r="A311" i="13" l="1" a="1"/>
  <c r="A311" i="13" s="1"/>
  <c r="G310" i="13"/>
  <c r="E310" i="13"/>
  <c r="H310" i="13"/>
  <c r="D310" i="13"/>
  <c r="F310" i="13"/>
  <c r="C310" i="13"/>
  <c r="B310" i="13"/>
  <c r="A291" i="14" a="1"/>
  <c r="A291" i="14" s="1"/>
  <c r="E13" i="14"/>
  <c r="F13" i="14"/>
  <c r="G13" i="14"/>
  <c r="H13" i="14"/>
  <c r="C14" i="14"/>
  <c r="C13" i="14"/>
  <c r="B13" i="14"/>
  <c r="D13" i="14"/>
  <c r="G14" i="13"/>
  <c r="H13" i="13"/>
  <c r="D13" i="13"/>
  <c r="E13" i="13"/>
  <c r="B13" i="13"/>
  <c r="G13" i="13"/>
  <c r="C13" i="13"/>
  <c r="D311" i="13" l="1"/>
  <c r="B311" i="13"/>
  <c r="C311" i="13"/>
  <c r="E311" i="13"/>
  <c r="F311" i="13"/>
  <c r="H311" i="13"/>
  <c r="G311" i="13"/>
  <c r="A312" i="13" a="1"/>
  <c r="A312" i="13" s="1"/>
  <c r="A292" i="14" a="1"/>
  <c r="A292" i="14" s="1"/>
  <c r="A293" i="14" s="1" a="1"/>
  <c r="A293" i="14" s="1"/>
  <c r="D14" i="14"/>
  <c r="B14" i="14"/>
  <c r="E14" i="14"/>
  <c r="F14" i="14"/>
  <c r="G14" i="14"/>
  <c r="H14" i="14"/>
  <c r="D14" i="13"/>
  <c r="F14" i="13"/>
  <c r="C14" i="13"/>
  <c r="E14" i="13"/>
  <c r="B14" i="13"/>
  <c r="H14" i="13"/>
  <c r="G15" i="13"/>
  <c r="A313" i="13" l="1" a="1"/>
  <c r="A313" i="13" s="1"/>
  <c r="H312" i="13"/>
  <c r="B312" i="13"/>
  <c r="C312" i="13"/>
  <c r="D312" i="13"/>
  <c r="G312" i="13"/>
  <c r="E312" i="13"/>
  <c r="F312" i="13"/>
  <c r="A294" i="14" a="1"/>
  <c r="A294" i="14" s="1"/>
  <c r="E15" i="14"/>
  <c r="F15" i="14"/>
  <c r="G15" i="14"/>
  <c r="H15" i="14"/>
  <c r="C15" i="14"/>
  <c r="C16" i="14"/>
  <c r="B15" i="14"/>
  <c r="D15" i="14"/>
  <c r="C15" i="13"/>
  <c r="E15" i="13"/>
  <c r="B15" i="13"/>
  <c r="F15" i="13"/>
  <c r="F16" i="13"/>
  <c r="H15" i="13"/>
  <c r="D15" i="13"/>
  <c r="A314" i="13" l="1" a="1"/>
  <c r="A314" i="13" s="1"/>
  <c r="C313" i="13"/>
  <c r="D313" i="13"/>
  <c r="H313" i="13"/>
  <c r="G313" i="13"/>
  <c r="B313" i="13"/>
  <c r="E313" i="13"/>
  <c r="F313" i="13"/>
  <c r="A295" i="14" a="1"/>
  <c r="A295" i="14" s="1"/>
  <c r="A296" i="14" s="1" a="1"/>
  <c r="A296" i="14" s="1"/>
  <c r="D17" i="14"/>
  <c r="E16" i="14"/>
  <c r="F16" i="14"/>
  <c r="G16" i="14"/>
  <c r="H16" i="14"/>
  <c r="B16" i="14"/>
  <c r="D16" i="14"/>
  <c r="C16" i="13"/>
  <c r="E17" i="13"/>
  <c r="G16" i="13"/>
  <c r="H16" i="13"/>
  <c r="B16" i="13"/>
  <c r="E16" i="13"/>
  <c r="D16" i="13"/>
  <c r="A315" i="13" l="1" a="1"/>
  <c r="A315" i="13" s="1"/>
  <c r="F314" i="13"/>
  <c r="G314" i="13"/>
  <c r="C314" i="13"/>
  <c r="D314" i="13"/>
  <c r="B314" i="13"/>
  <c r="E314" i="13"/>
  <c r="H314" i="13"/>
  <c r="A297" i="14" a="1"/>
  <c r="A297" i="14" s="1"/>
  <c r="A298" i="14" s="1" a="1"/>
  <c r="A298" i="14" s="1"/>
  <c r="A299" i="14" s="1" a="1"/>
  <c r="A299" i="14" s="1"/>
  <c r="D18" i="14"/>
  <c r="C17" i="14"/>
  <c r="B17" i="14"/>
  <c r="E17" i="14"/>
  <c r="F17" i="14"/>
  <c r="G17" i="14"/>
  <c r="H17" i="14"/>
  <c r="H18" i="13"/>
  <c r="H17" i="13"/>
  <c r="C17" i="13"/>
  <c r="G17" i="13"/>
  <c r="D17" i="13"/>
  <c r="F17" i="13"/>
  <c r="B17" i="13"/>
  <c r="A316" i="13" l="1" a="1"/>
  <c r="A316" i="13" s="1"/>
  <c r="H315" i="13"/>
  <c r="C315" i="13"/>
  <c r="F315" i="13"/>
  <c r="D315" i="13"/>
  <c r="B315" i="13"/>
  <c r="G315" i="13"/>
  <c r="E315" i="13"/>
  <c r="A300" i="14" a="1"/>
  <c r="A300" i="14" s="1"/>
  <c r="B19" i="14"/>
  <c r="C18" i="14"/>
  <c r="B18" i="14"/>
  <c r="E18" i="14"/>
  <c r="F18" i="14"/>
  <c r="G18" i="14"/>
  <c r="H18" i="14"/>
  <c r="B18" i="13"/>
  <c r="E18" i="13"/>
  <c r="D18" i="13"/>
  <c r="G18" i="13"/>
  <c r="C18" i="13"/>
  <c r="F18" i="13"/>
  <c r="G19" i="13"/>
  <c r="A317" i="13" l="1" a="1"/>
  <c r="A317" i="13" s="1"/>
  <c r="E316" i="13"/>
  <c r="F316" i="13"/>
  <c r="H316" i="13"/>
  <c r="C316" i="13"/>
  <c r="D316" i="13"/>
  <c r="G316" i="13"/>
  <c r="B316" i="13"/>
  <c r="A301" i="14" a="1"/>
  <c r="A301" i="14" s="1"/>
  <c r="A302" i="14" s="1" a="1"/>
  <c r="A302" i="14" s="1"/>
  <c r="A303" i="14" s="1" a="1"/>
  <c r="A303" i="14" s="1"/>
  <c r="C20" i="14"/>
  <c r="D19" i="14"/>
  <c r="C19" i="14"/>
  <c r="E19" i="14"/>
  <c r="F19" i="14"/>
  <c r="G19" i="14"/>
  <c r="H19" i="14"/>
  <c r="B19" i="13"/>
  <c r="E19" i="13"/>
  <c r="E20" i="13"/>
  <c r="F19" i="13"/>
  <c r="D19" i="13"/>
  <c r="H19" i="13"/>
  <c r="C19" i="13"/>
  <c r="A318" i="13" l="1" a="1"/>
  <c r="A318" i="13" s="1"/>
  <c r="F317" i="13"/>
  <c r="G317" i="13"/>
  <c r="C317" i="13"/>
  <c r="D317" i="13"/>
  <c r="E317" i="13"/>
  <c r="B317" i="13"/>
  <c r="H317" i="13"/>
  <c r="A304" i="14" a="1"/>
  <c r="A304" i="14" s="1"/>
  <c r="A305" i="14" s="1" a="1"/>
  <c r="A305" i="14" s="1"/>
  <c r="A306" i="14" s="1" a="1"/>
  <c r="A306" i="14" s="1"/>
  <c r="A307" i="14" s="1" a="1"/>
  <c r="A307" i="14" s="1"/>
  <c r="A308" i="14" s="1" a="1"/>
  <c r="A308" i="14" s="1"/>
  <c r="A309" i="14" s="1" a="1"/>
  <c r="A309" i="14" s="1"/>
  <c r="A310" i="14" s="1" a="1"/>
  <c r="A310" i="14" s="1"/>
  <c r="A311" i="14" s="1" a="1"/>
  <c r="A311" i="14" s="1"/>
  <c r="A312" i="14" s="1" a="1"/>
  <c r="A312" i="14" s="1"/>
  <c r="D21" i="14"/>
  <c r="B20" i="14"/>
  <c r="D20" i="14"/>
  <c r="E20" i="14"/>
  <c r="F20" i="14"/>
  <c r="G20" i="14"/>
  <c r="H20" i="14"/>
  <c r="B20" i="13"/>
  <c r="F20" i="13"/>
  <c r="C20" i="13"/>
  <c r="H20" i="13"/>
  <c r="H21" i="13"/>
  <c r="G20" i="13"/>
  <c r="D20" i="13"/>
  <c r="A319" i="13" l="1" a="1"/>
  <c r="A319" i="13" s="1"/>
  <c r="C318" i="13"/>
  <c r="F318" i="13"/>
  <c r="G318" i="13"/>
  <c r="B318" i="13"/>
  <c r="D318" i="13"/>
  <c r="E318" i="13"/>
  <c r="H318" i="13"/>
  <c r="A313" i="14" a="1"/>
  <c r="A313" i="14" s="1"/>
  <c r="D22" i="14"/>
  <c r="C21" i="14"/>
  <c r="B21" i="14"/>
  <c r="E21" i="14"/>
  <c r="F21" i="14"/>
  <c r="G21" i="14"/>
  <c r="H21" i="14"/>
  <c r="C21" i="13"/>
  <c r="G21" i="13"/>
  <c r="D21" i="13"/>
  <c r="F21" i="13"/>
  <c r="B21" i="13"/>
  <c r="E21" i="13"/>
  <c r="F22" i="13"/>
  <c r="A320" i="13" l="1" a="1"/>
  <c r="A320" i="13" s="1"/>
  <c r="H319" i="13"/>
  <c r="B319" i="13"/>
  <c r="C319" i="13"/>
  <c r="D319" i="13"/>
  <c r="E319" i="13"/>
  <c r="F319" i="13"/>
  <c r="G319" i="13"/>
  <c r="A314" i="14" a="1"/>
  <c r="A314" i="14" s="1"/>
  <c r="B23" i="14"/>
  <c r="C22" i="14"/>
  <c r="B22" i="14"/>
  <c r="E22" i="14"/>
  <c r="F22" i="14"/>
  <c r="G22" i="14"/>
  <c r="H22" i="14"/>
  <c r="C22" i="13"/>
  <c r="E22" i="13"/>
  <c r="F23" i="13"/>
  <c r="H22" i="13"/>
  <c r="B22" i="13"/>
  <c r="G22" i="13"/>
  <c r="D22" i="13"/>
  <c r="A321" i="13" l="1" a="1"/>
  <c r="A321" i="13" s="1"/>
  <c r="F320" i="13"/>
  <c r="C320" i="13"/>
  <c r="G320" i="13"/>
  <c r="H320" i="13"/>
  <c r="D320" i="13"/>
  <c r="E320" i="13"/>
  <c r="B320" i="13"/>
  <c r="A315" i="14" a="1"/>
  <c r="A315" i="14" s="1"/>
  <c r="A316" i="14" s="1" a="1"/>
  <c r="A316" i="14" s="1"/>
  <c r="A317" i="14" s="1" a="1"/>
  <c r="A317" i="14" s="1"/>
  <c r="C24" i="14"/>
  <c r="D23" i="14"/>
  <c r="C23" i="14"/>
  <c r="E23" i="14"/>
  <c r="F23" i="14"/>
  <c r="G23" i="14"/>
  <c r="H23" i="14"/>
  <c r="F24" i="13"/>
  <c r="E23" i="13"/>
  <c r="D23" i="13"/>
  <c r="H23" i="13"/>
  <c r="C23" i="13"/>
  <c r="G23" i="13"/>
  <c r="B23" i="13"/>
  <c r="A322" i="13" l="1" a="1"/>
  <c r="A322" i="13" s="1"/>
  <c r="G321" i="13"/>
  <c r="H321" i="13"/>
  <c r="B321" i="13"/>
  <c r="E321" i="13"/>
  <c r="F321" i="13"/>
  <c r="C321" i="13"/>
  <c r="D321" i="13"/>
  <c r="A318" i="14" a="1"/>
  <c r="A318" i="14" s="1"/>
  <c r="A319" i="14" s="1" a="1"/>
  <c r="A319" i="14" s="1"/>
  <c r="B24" i="14"/>
  <c r="D24" i="14"/>
  <c r="C25" i="14"/>
  <c r="E24" i="14"/>
  <c r="F24" i="14"/>
  <c r="G24" i="14"/>
  <c r="H24" i="14"/>
  <c r="H24" i="13"/>
  <c r="E24" i="13"/>
  <c r="D24" i="13"/>
  <c r="G24" i="13"/>
  <c r="G26" i="13"/>
  <c r="B24" i="13"/>
  <c r="C24" i="13"/>
  <c r="A323" i="13" l="1" a="1"/>
  <c r="A323" i="13" s="1"/>
  <c r="E322" i="13"/>
  <c r="H322" i="13"/>
  <c r="B322" i="13"/>
  <c r="G322" i="13"/>
  <c r="C322" i="13"/>
  <c r="F322" i="13"/>
  <c r="D322" i="13"/>
  <c r="A320" i="14" a="1"/>
  <c r="A320" i="14" s="1"/>
  <c r="A321" i="14" s="1" a="1"/>
  <c r="A321" i="14" s="1"/>
  <c r="B25" i="14"/>
  <c r="B26" i="14"/>
  <c r="D25" i="14"/>
  <c r="E25" i="14"/>
  <c r="F25" i="14"/>
  <c r="G25" i="14"/>
  <c r="H25" i="14"/>
  <c r="C26" i="13"/>
  <c r="G25" i="13"/>
  <c r="B25" i="13"/>
  <c r="F26" i="13"/>
  <c r="D26" i="13"/>
  <c r="F25" i="13"/>
  <c r="H26" i="13"/>
  <c r="B26" i="13"/>
  <c r="E25" i="13"/>
  <c r="C25" i="13"/>
  <c r="E26" i="13"/>
  <c r="G27" i="13"/>
  <c r="H25" i="13"/>
  <c r="D25" i="13"/>
  <c r="A322" i="14" l="1" a="1"/>
  <c r="A322" i="14" s="1"/>
  <c r="A323" i="14" s="1" a="1"/>
  <c r="A323" i="14" s="1"/>
  <c r="A324" i="14" s="1" a="1"/>
  <c r="A324" i="14" s="1"/>
  <c r="A324" i="13" a="1"/>
  <c r="A324" i="13" s="1"/>
  <c r="H323" i="13"/>
  <c r="B323" i="13"/>
  <c r="C323" i="13"/>
  <c r="D323" i="13"/>
  <c r="E323" i="13"/>
  <c r="F323" i="13"/>
  <c r="G323" i="13"/>
  <c r="B27" i="14"/>
  <c r="D26" i="14"/>
  <c r="C26" i="14"/>
  <c r="E26" i="14"/>
  <c r="F26" i="14"/>
  <c r="G26" i="14"/>
  <c r="H26" i="14"/>
  <c r="C27" i="13"/>
  <c r="F27" i="13"/>
  <c r="D27" i="13"/>
  <c r="E27" i="13"/>
  <c r="B27" i="13"/>
  <c r="H27" i="13"/>
  <c r="H28" i="13"/>
  <c r="A325" i="14" l="1" a="1"/>
  <c r="A325" i="14" s="1"/>
  <c r="A326" i="14" s="1" a="1"/>
  <c r="A326" i="14" s="1"/>
  <c r="A327" i="14" s="1" a="1"/>
  <c r="A327" i="14" s="1"/>
  <c r="A328" i="14" s="1" a="1"/>
  <c r="A328" i="14" s="1"/>
  <c r="A329" i="14" s="1" a="1"/>
  <c r="A329" i="14" s="1"/>
  <c r="A325" i="13" a="1"/>
  <c r="A325" i="13" s="1"/>
  <c r="E324" i="13"/>
  <c r="B324" i="13"/>
  <c r="C324" i="13"/>
  <c r="D324" i="13"/>
  <c r="G324" i="13"/>
  <c r="H324" i="13"/>
  <c r="F324" i="13"/>
  <c r="C28" i="14"/>
  <c r="D27" i="14"/>
  <c r="C27" i="14"/>
  <c r="E27" i="14"/>
  <c r="F27" i="14"/>
  <c r="G27" i="14"/>
  <c r="H27" i="14"/>
  <c r="G29" i="13"/>
  <c r="C28" i="13"/>
  <c r="E28" i="13"/>
  <c r="B28" i="13"/>
  <c r="G28" i="13"/>
  <c r="D28" i="13"/>
  <c r="F28" i="13"/>
  <c r="A330" i="14" l="1" a="1"/>
  <c r="A330" i="14" s="1"/>
  <c r="A331" i="14" s="1" a="1"/>
  <c r="A331" i="14" s="1"/>
  <c r="A326" i="13" a="1"/>
  <c r="A326" i="13" s="1"/>
  <c r="C325" i="13"/>
  <c r="D325" i="13"/>
  <c r="G325" i="13"/>
  <c r="H325" i="13"/>
  <c r="E325" i="13"/>
  <c r="B325" i="13"/>
  <c r="F325" i="13"/>
  <c r="D29" i="14"/>
  <c r="B28" i="14"/>
  <c r="D28" i="14"/>
  <c r="E28" i="14"/>
  <c r="F28" i="14"/>
  <c r="G28" i="14"/>
  <c r="H28" i="14"/>
  <c r="B29" i="13"/>
  <c r="F29" i="13"/>
  <c r="D29" i="13"/>
  <c r="H29" i="13"/>
  <c r="F30" i="13"/>
  <c r="E29" i="13"/>
  <c r="C29" i="13"/>
  <c r="A332" i="14" l="1" a="1"/>
  <c r="A332" i="14" s="1"/>
  <c r="A333" i="14" s="1" a="1"/>
  <c r="A333" i="14" s="1"/>
  <c r="A334" i="14" s="1" a="1"/>
  <c r="A334" i="14" s="1"/>
  <c r="A335" i="14" s="1" a="1"/>
  <c r="A335" i="14" s="1"/>
  <c r="A336" i="14" s="1" a="1"/>
  <c r="A336" i="14" s="1"/>
  <c r="A337" i="14" s="1" a="1"/>
  <c r="A337" i="14" s="1"/>
  <c r="A338" i="14" s="1" a="1"/>
  <c r="A338" i="14" s="1"/>
  <c r="A339" i="14" s="1" a="1"/>
  <c r="A339" i="14" s="1"/>
  <c r="A340" i="14" s="1" a="1"/>
  <c r="A340" i="14" s="1"/>
  <c r="A341" i="14" s="1" a="1"/>
  <c r="A341" i="14" s="1"/>
  <c r="A342" i="14" s="1" a="1"/>
  <c r="A342" i="14" s="1"/>
  <c r="A343" i="14" s="1" a="1"/>
  <c r="A343" i="14" s="1"/>
  <c r="A344" i="14" s="1" a="1"/>
  <c r="A344" i="14" s="1"/>
  <c r="A345" i="14" s="1" a="1"/>
  <c r="A345" i="14" s="1"/>
  <c r="A346" i="14" s="1" a="1"/>
  <c r="A346" i="14" s="1"/>
  <c r="A347" i="14" s="1" a="1"/>
  <c r="A347" i="14" s="1"/>
  <c r="A348" i="14" s="1" a="1"/>
  <c r="A348" i="14" s="1"/>
  <c r="A349" i="14" s="1" a="1"/>
  <c r="A349" i="14" s="1"/>
  <c r="A350" i="14" s="1" a="1"/>
  <c r="A350" i="14" s="1"/>
  <c r="A351" i="14" s="1" a="1"/>
  <c r="A351" i="14" s="1"/>
  <c r="A352" i="14" s="1" a="1"/>
  <c r="A352" i="14" s="1"/>
  <c r="A353" i="14" s="1" a="1"/>
  <c r="A353" i="14" s="1"/>
  <c r="A354" i="14" s="1" a="1"/>
  <c r="A354" i="14" s="1"/>
  <c r="A355" i="14" s="1" a="1"/>
  <c r="A355" i="14" s="1"/>
  <c r="A356" i="14" s="1" a="1"/>
  <c r="A356" i="14" s="1"/>
  <c r="A357" i="14" s="1" a="1"/>
  <c r="A357" i="14" s="1"/>
  <c r="A358" i="14" s="1" a="1"/>
  <c r="A358" i="14" s="1"/>
  <c r="A359" i="14" s="1" a="1"/>
  <c r="A359" i="14" s="1"/>
  <c r="A360" i="14" s="1" a="1"/>
  <c r="A360" i="14" s="1"/>
  <c r="A361" i="14" s="1" a="1"/>
  <c r="A361" i="14" s="1"/>
  <c r="A362" i="14" s="1" a="1"/>
  <c r="A362" i="14" s="1"/>
  <c r="A363" i="14" s="1" a="1"/>
  <c r="A363" i="14" s="1"/>
  <c r="A364" i="14" s="1" a="1"/>
  <c r="A364" i="14" s="1"/>
  <c r="A365" i="14" s="1" a="1"/>
  <c r="A365" i="14" s="1"/>
  <c r="A366" i="14" s="1" a="1"/>
  <c r="A366" i="14" s="1"/>
  <c r="A367" i="14" s="1" a="1"/>
  <c r="A367" i="14" s="1"/>
  <c r="A368" i="14" s="1" a="1"/>
  <c r="A368" i="14" s="1"/>
  <c r="A369" i="14" s="1" a="1"/>
  <c r="A369" i="14" s="1"/>
  <c r="A370" i="14" s="1" a="1"/>
  <c r="A370" i="14" s="1"/>
  <c r="A371" i="14" s="1" a="1"/>
  <c r="A371" i="14" s="1"/>
  <c r="A372" i="14" s="1" a="1"/>
  <c r="A372" i="14" s="1"/>
  <c r="A373" i="14" s="1" a="1"/>
  <c r="A373" i="14" s="1"/>
  <c r="A374" i="14" s="1" a="1"/>
  <c r="A374" i="14" s="1"/>
  <c r="A375" i="14" s="1" a="1"/>
  <c r="A375" i="14" s="1"/>
  <c r="A376" i="14" s="1" a="1"/>
  <c r="A376" i="14" s="1"/>
  <c r="A377" i="14" s="1" a="1"/>
  <c r="A377" i="14" s="1"/>
  <c r="A378" i="14" s="1" a="1"/>
  <c r="A378" i="14" s="1"/>
  <c r="A379" i="14" s="1" a="1"/>
  <c r="A379" i="14" s="1"/>
  <c r="A380" i="14" s="1" a="1"/>
  <c r="A380" i="14" s="1"/>
  <c r="A381" i="14" s="1" a="1"/>
  <c r="A381" i="14" s="1"/>
  <c r="A382" i="14" s="1" a="1"/>
  <c r="A382" i="14" s="1"/>
  <c r="A383" i="14" s="1" a="1"/>
  <c r="A383" i="14" s="1"/>
  <c r="A384" i="14" s="1" a="1"/>
  <c r="A384" i="14" s="1"/>
  <c r="A385" i="14" s="1" a="1"/>
  <c r="A385" i="14" s="1"/>
  <c r="A386" i="14" s="1" a="1"/>
  <c r="A386" i="14" s="1"/>
  <c r="A387" i="14" s="1" a="1"/>
  <c r="A387" i="14" s="1"/>
  <c r="A388" i="14" s="1" a="1"/>
  <c r="A388" i="14" s="1"/>
  <c r="A389" i="14" s="1" a="1"/>
  <c r="A389" i="14" s="1"/>
  <c r="A390" i="14" s="1" a="1"/>
  <c r="A390" i="14" s="1"/>
  <c r="A391" i="14" s="1" a="1"/>
  <c r="A391" i="14" s="1"/>
  <c r="A392" i="14" s="1" a="1"/>
  <c r="A392" i="14" s="1"/>
  <c r="A393" i="14" s="1" a="1"/>
  <c r="A393" i="14" s="1"/>
  <c r="A394" i="14" s="1" a="1"/>
  <c r="A394" i="14" s="1"/>
  <c r="A395" i="14" s="1" a="1"/>
  <c r="A395" i="14" s="1"/>
  <c r="A396" i="14" s="1" a="1"/>
  <c r="A396" i="14" s="1"/>
  <c r="A397" i="14" s="1" a="1"/>
  <c r="A397" i="14" s="1"/>
  <c r="A398" i="14" s="1" a="1"/>
  <c r="A398" i="14" s="1"/>
  <c r="A399" i="14" s="1" a="1"/>
  <c r="A399" i="14" s="1"/>
  <c r="A400" i="14" s="1" a="1"/>
  <c r="A400" i="14" s="1"/>
  <c r="A401" i="14" s="1" a="1"/>
  <c r="A401" i="14" s="1"/>
  <c r="A402" i="14" s="1" a="1"/>
  <c r="A402" i="14" s="1"/>
  <c r="A403" i="14" s="1" a="1"/>
  <c r="A403" i="14" s="1"/>
  <c r="A404" i="14" s="1" a="1"/>
  <c r="A404" i="14" s="1"/>
  <c r="A405" i="14" s="1" a="1"/>
  <c r="A405" i="14" s="1"/>
  <c r="A406" i="14" s="1" a="1"/>
  <c r="A406" i="14" s="1"/>
  <c r="A407" i="14" s="1" a="1"/>
  <c r="A407" i="14" s="1"/>
  <c r="A408" i="14" s="1" a="1"/>
  <c r="A408" i="14" s="1"/>
  <c r="A409" i="14" s="1" a="1"/>
  <c r="A409" i="14" s="1"/>
  <c r="A410" i="14" s="1" a="1"/>
  <c r="A410" i="14" s="1"/>
  <c r="A411" i="14" s="1" a="1"/>
  <c r="A411" i="14" s="1"/>
  <c r="A412" i="14" s="1" a="1"/>
  <c r="A412" i="14" s="1"/>
  <c r="A413" i="14" s="1" a="1"/>
  <c r="A413" i="14" s="1"/>
  <c r="A414" i="14" s="1" a="1"/>
  <c r="A414" i="14" s="1"/>
  <c r="A415" i="14" s="1" a="1"/>
  <c r="A415" i="14" s="1"/>
  <c r="A416" i="14" s="1" a="1"/>
  <c r="A416" i="14" s="1"/>
  <c r="A417" i="14" s="1" a="1"/>
  <c r="A417" i="14" s="1"/>
  <c r="A418" i="14" s="1" a="1"/>
  <c r="A418" i="14" s="1"/>
  <c r="A419" i="14" s="1" a="1"/>
  <c r="A419" i="14" s="1"/>
  <c r="A420" i="14" s="1" a="1"/>
  <c r="A420" i="14" s="1"/>
  <c r="A421" i="14" s="1" a="1"/>
  <c r="A421" i="14" s="1"/>
  <c r="A422" i="14" s="1" a="1"/>
  <c r="A422" i="14" s="1"/>
  <c r="A423" i="14" s="1" a="1"/>
  <c r="A423" i="14" s="1"/>
  <c r="A424" i="14" s="1" a="1"/>
  <c r="A424" i="14" s="1"/>
  <c r="A425" i="14" s="1" a="1"/>
  <c r="A425" i="14" s="1"/>
  <c r="A426" i="14" s="1" a="1"/>
  <c r="A426" i="14" s="1"/>
  <c r="A427" i="14" s="1" a="1"/>
  <c r="A427" i="14" s="1"/>
  <c r="A428" i="14" s="1" a="1"/>
  <c r="A428" i="14" s="1"/>
  <c r="A429" i="14" s="1" a="1"/>
  <c r="A429" i="14" s="1"/>
  <c r="A430" i="14" s="1" a="1"/>
  <c r="A430" i="14" s="1"/>
  <c r="A431" i="14" s="1" a="1"/>
  <c r="A431" i="14" s="1"/>
  <c r="A432" i="14" s="1" a="1"/>
  <c r="A432" i="14" s="1"/>
  <c r="A433" i="14" s="1" a="1"/>
  <c r="A433" i="14" s="1"/>
  <c r="A434" i="14" s="1" a="1"/>
  <c r="A434" i="14" s="1"/>
  <c r="A435" i="14" s="1" a="1"/>
  <c r="A435" i="14" s="1"/>
  <c r="A436" i="14" s="1" a="1"/>
  <c r="A436" i="14" s="1"/>
  <c r="A437" i="14" s="1" a="1"/>
  <c r="A437" i="14" s="1"/>
  <c r="A438" i="14" s="1" a="1"/>
  <c r="A438" i="14" s="1"/>
  <c r="A439" i="14" s="1" a="1"/>
  <c r="A439" i="14" s="1"/>
  <c r="A440" i="14" s="1" a="1"/>
  <c r="A440" i="14" s="1"/>
  <c r="A441" i="14" s="1" a="1"/>
  <c r="A441" i="14" s="1"/>
  <c r="A442" i="14" s="1" a="1"/>
  <c r="A442" i="14" s="1"/>
  <c r="A443" i="14" s="1" a="1"/>
  <c r="A443" i="14" s="1"/>
  <c r="A444" i="14" s="1" a="1"/>
  <c r="A444" i="14" s="1"/>
  <c r="A445" i="14" s="1" a="1"/>
  <c r="A445" i="14" s="1"/>
  <c r="A446" i="14" s="1" a="1"/>
  <c r="A446" i="14" s="1"/>
  <c r="A327" i="13" a="1"/>
  <c r="A327" i="13" s="1"/>
  <c r="G326" i="13"/>
  <c r="H326" i="13"/>
  <c r="B326" i="13"/>
  <c r="C326" i="13"/>
  <c r="D326" i="13"/>
  <c r="F326" i="13"/>
  <c r="E326" i="13"/>
  <c r="C29" i="14"/>
  <c r="B29" i="14"/>
  <c r="E29" i="14"/>
  <c r="F29" i="14"/>
  <c r="G29" i="14"/>
  <c r="H29" i="14"/>
  <c r="G31" i="13"/>
  <c r="H30" i="13"/>
  <c r="B30" i="13"/>
  <c r="E30" i="13"/>
  <c r="D30" i="13"/>
  <c r="G30" i="13"/>
  <c r="C30" i="13"/>
  <c r="A328" i="13" l="1" a="1"/>
  <c r="A328" i="13" s="1"/>
  <c r="E327" i="13"/>
  <c r="G327" i="13"/>
  <c r="H327" i="13"/>
  <c r="D327" i="13"/>
  <c r="B327" i="13"/>
  <c r="C327" i="13"/>
  <c r="F327" i="13"/>
  <c r="E30" i="14"/>
  <c r="F30" i="14"/>
  <c r="G30" i="14"/>
  <c r="H30" i="14"/>
  <c r="D31" i="14"/>
  <c r="C30" i="14"/>
  <c r="B30" i="14"/>
  <c r="D30" i="14"/>
  <c r="B31" i="13"/>
  <c r="F31" i="13"/>
  <c r="E31" i="13"/>
  <c r="D31" i="13"/>
  <c r="H31" i="13"/>
  <c r="G32" i="13"/>
  <c r="C31" i="13"/>
  <c r="A329" i="13" l="1" a="1"/>
  <c r="A329" i="13" s="1"/>
  <c r="F328" i="13"/>
  <c r="G328" i="13"/>
  <c r="H328" i="13"/>
  <c r="B328" i="13"/>
  <c r="D328" i="13"/>
  <c r="C328" i="13"/>
  <c r="E328" i="13"/>
  <c r="C32" i="14"/>
  <c r="B31" i="14"/>
  <c r="C31" i="14"/>
  <c r="E31" i="14"/>
  <c r="F31" i="14"/>
  <c r="G31" i="14"/>
  <c r="H31" i="14"/>
  <c r="G33" i="13"/>
  <c r="H32" i="13"/>
  <c r="C32" i="13"/>
  <c r="F32" i="13"/>
  <c r="B32" i="13"/>
  <c r="E32" i="13"/>
  <c r="D32" i="13"/>
  <c r="A330" i="13" l="1" a="1"/>
  <c r="A330" i="13" s="1"/>
  <c r="G329" i="13"/>
  <c r="B329" i="13"/>
  <c r="D329" i="13"/>
  <c r="E329" i="13"/>
  <c r="C329" i="13"/>
  <c r="F329" i="13"/>
  <c r="H329" i="13"/>
  <c r="D33" i="14"/>
  <c r="B32" i="14"/>
  <c r="D32" i="14"/>
  <c r="E32" i="14"/>
  <c r="F32" i="14"/>
  <c r="G32" i="14"/>
  <c r="H32" i="14"/>
  <c r="B33" i="13"/>
  <c r="F33" i="13"/>
  <c r="F34" i="13"/>
  <c r="E33" i="13"/>
  <c r="D33" i="13"/>
  <c r="H33" i="13"/>
  <c r="C33" i="13"/>
  <c r="A331" i="13" l="1" a="1"/>
  <c r="A331" i="13" s="1"/>
  <c r="D330" i="13"/>
  <c r="G330" i="13"/>
  <c r="H330" i="13"/>
  <c r="F330" i="13"/>
  <c r="C330" i="13"/>
  <c r="E330" i="13"/>
  <c r="B330" i="13"/>
  <c r="D34" i="14"/>
  <c r="C33" i="14"/>
  <c r="B33" i="14"/>
  <c r="E33" i="14"/>
  <c r="F33" i="14"/>
  <c r="G33" i="14"/>
  <c r="H33" i="14"/>
  <c r="E34" i="13"/>
  <c r="B34" i="13"/>
  <c r="D34" i="13"/>
  <c r="G34" i="13"/>
  <c r="G35" i="13"/>
  <c r="H34" i="13"/>
  <c r="C34" i="13"/>
  <c r="A332" i="13" l="1" a="1"/>
  <c r="A332" i="13" s="1"/>
  <c r="G331" i="13"/>
  <c r="C331" i="13"/>
  <c r="H331" i="13"/>
  <c r="B331" i="13"/>
  <c r="D331" i="13"/>
  <c r="E331" i="13"/>
  <c r="F331" i="13"/>
  <c r="B35" i="14"/>
  <c r="C34" i="14"/>
  <c r="B34" i="14"/>
  <c r="E34" i="14"/>
  <c r="F34" i="14"/>
  <c r="G34" i="14"/>
  <c r="H34" i="14"/>
  <c r="B35" i="13"/>
  <c r="F35" i="13"/>
  <c r="D35" i="13"/>
  <c r="H35" i="13"/>
  <c r="G36" i="13"/>
  <c r="E35" i="13"/>
  <c r="C35" i="13"/>
  <c r="A333" i="13" l="1" a="1"/>
  <c r="A333" i="13" s="1"/>
  <c r="D332" i="13"/>
  <c r="H332" i="13"/>
  <c r="C332" i="13"/>
  <c r="B332" i="13"/>
  <c r="G332" i="13"/>
  <c r="F332" i="13"/>
  <c r="E332" i="13"/>
  <c r="C36" i="14"/>
  <c r="D35" i="14"/>
  <c r="C35" i="14"/>
  <c r="E35" i="14"/>
  <c r="F35" i="14"/>
  <c r="G35" i="14"/>
  <c r="H35" i="14"/>
  <c r="F37" i="13"/>
  <c r="H36" i="13"/>
  <c r="B36" i="13"/>
  <c r="E36" i="13"/>
  <c r="D36" i="13"/>
  <c r="F36" i="13"/>
  <c r="C36" i="13"/>
  <c r="A334" i="13" l="1" a="1"/>
  <c r="A334" i="13" s="1"/>
  <c r="F333" i="13"/>
  <c r="E333" i="13"/>
  <c r="B333" i="13"/>
  <c r="D333" i="13"/>
  <c r="C333" i="13"/>
  <c r="H333" i="13"/>
  <c r="G333" i="13"/>
  <c r="B36" i="14"/>
  <c r="D36" i="14"/>
  <c r="E36" i="14"/>
  <c r="F36" i="14"/>
  <c r="G36" i="14"/>
  <c r="H36" i="14"/>
  <c r="E37" i="13"/>
  <c r="D37" i="13"/>
  <c r="H37" i="13"/>
  <c r="B37" i="13"/>
  <c r="G37" i="13"/>
  <c r="B38" i="13"/>
  <c r="C37" i="13"/>
  <c r="A335" i="13" l="1" a="1"/>
  <c r="A335" i="13" s="1"/>
  <c r="D334" i="13"/>
  <c r="H334" i="13"/>
  <c r="B334" i="13"/>
  <c r="F334" i="13"/>
  <c r="G334" i="13"/>
  <c r="C334" i="13"/>
  <c r="E334" i="13"/>
  <c r="E37" i="14"/>
  <c r="F37" i="14"/>
  <c r="G37" i="14"/>
  <c r="H37" i="14"/>
  <c r="C38" i="14"/>
  <c r="D37" i="14"/>
  <c r="B37" i="14"/>
  <c r="C37" i="14"/>
  <c r="B39" i="13"/>
  <c r="E38" i="13"/>
  <c r="D38" i="13"/>
  <c r="F38" i="13"/>
  <c r="H38" i="13"/>
  <c r="C38" i="13"/>
  <c r="G38" i="13"/>
  <c r="A336" i="13" l="1" a="1"/>
  <c r="A336" i="13" s="1"/>
  <c r="F335" i="13"/>
  <c r="B335" i="13"/>
  <c r="E335" i="13"/>
  <c r="G335" i="13"/>
  <c r="H335" i="13"/>
  <c r="D335" i="13"/>
  <c r="C335" i="13"/>
  <c r="B38" i="14"/>
  <c r="D38" i="14"/>
  <c r="E38" i="14"/>
  <c r="F38" i="14"/>
  <c r="G38" i="14"/>
  <c r="H38" i="14"/>
  <c r="G39" i="13"/>
  <c r="C39" i="13"/>
  <c r="E39" i="13"/>
  <c r="F40" i="13"/>
  <c r="F39" i="13"/>
  <c r="H39" i="13"/>
  <c r="D39" i="13"/>
  <c r="A337" i="13" l="1" a="1"/>
  <c r="A337" i="13" s="1"/>
  <c r="F336" i="13"/>
  <c r="H336" i="13"/>
  <c r="G336" i="13"/>
  <c r="C336" i="13"/>
  <c r="E336" i="13"/>
  <c r="B336" i="13"/>
  <c r="D336" i="13"/>
  <c r="E39" i="14"/>
  <c r="F39" i="14"/>
  <c r="G39" i="14"/>
  <c r="H39" i="14"/>
  <c r="C39" i="14"/>
  <c r="C40" i="14"/>
  <c r="B39" i="14"/>
  <c r="D39" i="14"/>
  <c r="D40" i="13"/>
  <c r="E40" i="13"/>
  <c r="B41" i="13"/>
  <c r="G40" i="13"/>
  <c r="C40" i="13"/>
  <c r="H40" i="13"/>
  <c r="B40" i="13"/>
  <c r="A338" i="13" l="1" a="1"/>
  <c r="A338" i="13" s="1"/>
  <c r="H337" i="13"/>
  <c r="D337" i="13"/>
  <c r="E337" i="13"/>
  <c r="G337" i="13"/>
  <c r="F337" i="13"/>
  <c r="B337" i="13"/>
  <c r="C337" i="13"/>
  <c r="D41" i="14"/>
  <c r="E40" i="14"/>
  <c r="F40" i="14"/>
  <c r="G40" i="14"/>
  <c r="H40" i="14"/>
  <c r="B40" i="14"/>
  <c r="D40" i="14"/>
  <c r="C42" i="13"/>
  <c r="F41" i="13"/>
  <c r="H41" i="13"/>
  <c r="G41" i="13"/>
  <c r="D41" i="13"/>
  <c r="E41" i="13"/>
  <c r="C41" i="13"/>
  <c r="A339" i="13" l="1" a="1"/>
  <c r="A339" i="13" s="1"/>
  <c r="B338" i="13"/>
  <c r="C338" i="13"/>
  <c r="E338" i="13"/>
  <c r="D338" i="13"/>
  <c r="G338" i="13"/>
  <c r="F338" i="13"/>
  <c r="H338" i="13"/>
  <c r="C41" i="14"/>
  <c r="B41" i="14"/>
  <c r="C42" i="14"/>
  <c r="E41" i="14"/>
  <c r="F41" i="14"/>
  <c r="G41" i="14"/>
  <c r="H41" i="14"/>
  <c r="H42" i="13"/>
  <c r="D43" i="13"/>
  <c r="F42" i="13"/>
  <c r="B42" i="13"/>
  <c r="G42" i="13"/>
  <c r="D42" i="13"/>
  <c r="E42" i="13"/>
  <c r="A340" i="13" l="1" a="1"/>
  <c r="A340" i="13" s="1"/>
  <c r="D339" i="13"/>
  <c r="B339" i="13"/>
  <c r="C339" i="13"/>
  <c r="G339" i="13"/>
  <c r="E339" i="13"/>
  <c r="H339" i="13"/>
  <c r="F339" i="13"/>
  <c r="B42" i="14"/>
  <c r="E42" i="14"/>
  <c r="F42" i="14"/>
  <c r="G42" i="14"/>
  <c r="H42" i="14"/>
  <c r="D42" i="14"/>
  <c r="E43" i="13"/>
  <c r="F43" i="13"/>
  <c r="H43" i="13"/>
  <c r="C43" i="13"/>
  <c r="G43" i="13"/>
  <c r="B43" i="13"/>
  <c r="G45" i="13"/>
  <c r="A341" i="13" l="1" a="1"/>
  <c r="A341" i="13" s="1"/>
  <c r="E340" i="13"/>
  <c r="D340" i="13"/>
  <c r="C340" i="13"/>
  <c r="F340" i="13"/>
  <c r="B340" i="13"/>
  <c r="G340" i="13"/>
  <c r="H340" i="13"/>
  <c r="E44" i="14"/>
  <c r="F44" i="14"/>
  <c r="G44" i="14"/>
  <c r="H44" i="14"/>
  <c r="B43" i="14"/>
  <c r="D43" i="14"/>
  <c r="E43" i="14"/>
  <c r="F43" i="14"/>
  <c r="G43" i="14"/>
  <c r="H43" i="14"/>
  <c r="C43" i="14"/>
  <c r="E44" i="13"/>
  <c r="D44" i="13"/>
  <c r="H45" i="13"/>
  <c r="D45" i="13"/>
  <c r="G44" i="13"/>
  <c r="C44" i="13"/>
  <c r="F45" i="13"/>
  <c r="B45" i="13"/>
  <c r="F44" i="13"/>
  <c r="E45" i="13"/>
  <c r="C45" i="13"/>
  <c r="G46" i="13"/>
  <c r="H44" i="13"/>
  <c r="B44" i="13"/>
  <c r="B44" i="14"/>
  <c r="C44" i="14"/>
  <c r="D44" i="14"/>
  <c r="A342" i="13" l="1" a="1"/>
  <c r="A342" i="13" s="1"/>
  <c r="D341" i="13"/>
  <c r="C341" i="13"/>
  <c r="G341" i="13"/>
  <c r="B341" i="13"/>
  <c r="E341" i="13"/>
  <c r="F341" i="13"/>
  <c r="H341" i="13"/>
  <c r="E45" i="14"/>
  <c r="F45" i="14"/>
  <c r="G45" i="14"/>
  <c r="H45" i="14"/>
  <c r="C46" i="13"/>
  <c r="F46" i="13"/>
  <c r="B46" i="13"/>
  <c r="E46" i="13"/>
  <c r="D46" i="13"/>
  <c r="H46" i="13"/>
  <c r="H47" i="13"/>
  <c r="B45" i="14"/>
  <c r="C45" i="14"/>
  <c r="D45" i="14"/>
  <c r="A343" i="13" l="1" a="1"/>
  <c r="A343" i="13" s="1"/>
  <c r="D342" i="13"/>
  <c r="G342" i="13"/>
  <c r="F342" i="13"/>
  <c r="E342" i="13"/>
  <c r="H342" i="13"/>
  <c r="C342" i="13"/>
  <c r="B342" i="13"/>
  <c r="E46" i="14"/>
  <c r="F46" i="14"/>
  <c r="G46" i="14"/>
  <c r="H46" i="14"/>
  <c r="F48" i="13"/>
  <c r="G47" i="13"/>
  <c r="B47" i="13"/>
  <c r="F47" i="13"/>
  <c r="E47" i="13"/>
  <c r="D47" i="13"/>
  <c r="C47" i="13"/>
  <c r="C46" i="14"/>
  <c r="D46" i="14"/>
  <c r="B46" i="14"/>
  <c r="A344" i="13" l="1" a="1"/>
  <c r="A344" i="13" s="1"/>
  <c r="G343" i="13"/>
  <c r="B343" i="13"/>
  <c r="E343" i="13"/>
  <c r="D343" i="13"/>
  <c r="F343" i="13"/>
  <c r="H343" i="13"/>
  <c r="C343" i="13"/>
  <c r="E47" i="14"/>
  <c r="F47" i="14"/>
  <c r="G47" i="14"/>
  <c r="H47" i="14"/>
  <c r="H49" i="13"/>
  <c r="E48" i="13"/>
  <c r="D48" i="13"/>
  <c r="G48" i="13"/>
  <c r="B48" i="13"/>
  <c r="H48" i="13"/>
  <c r="C48" i="13"/>
  <c r="D47" i="14"/>
  <c r="B47" i="14"/>
  <c r="C47" i="14"/>
  <c r="A345" i="13" l="1" a="1"/>
  <c r="A345" i="13" s="1"/>
  <c r="G344" i="13"/>
  <c r="D344" i="13"/>
  <c r="F344" i="13"/>
  <c r="H344" i="13"/>
  <c r="E344" i="13"/>
  <c r="C344" i="13"/>
  <c r="B344" i="13"/>
  <c r="E48" i="14"/>
  <c r="F48" i="14"/>
  <c r="G48" i="14"/>
  <c r="H48" i="14"/>
  <c r="D49" i="13"/>
  <c r="F49" i="13"/>
  <c r="G49" i="13"/>
  <c r="B49" i="13"/>
  <c r="E49" i="13"/>
  <c r="F50" i="13"/>
  <c r="C49" i="13"/>
  <c r="B48" i="14"/>
  <c r="C48" i="14"/>
  <c r="D48" i="14"/>
  <c r="A346" i="13" l="1" a="1"/>
  <c r="A346" i="13" s="1"/>
  <c r="C345" i="13"/>
  <c r="H345" i="13"/>
  <c r="B345" i="13"/>
  <c r="D345" i="13"/>
  <c r="F345" i="13"/>
  <c r="E345" i="13"/>
  <c r="G345" i="13"/>
  <c r="E49" i="14"/>
  <c r="F49" i="14"/>
  <c r="G49" i="14"/>
  <c r="H49" i="14"/>
  <c r="G51" i="13"/>
  <c r="D50" i="13"/>
  <c r="E50" i="13"/>
  <c r="H50" i="13"/>
  <c r="B50" i="13"/>
  <c r="G50" i="13"/>
  <c r="C50" i="13"/>
  <c r="B49" i="14"/>
  <c r="D49" i="14"/>
  <c r="C49" i="14"/>
  <c r="A347" i="13" l="1" a="1"/>
  <c r="A347" i="13" s="1"/>
  <c r="B346" i="13"/>
  <c r="E346" i="13"/>
  <c r="F346" i="13"/>
  <c r="C346" i="13"/>
  <c r="G346" i="13"/>
  <c r="H346" i="13"/>
  <c r="D346" i="13"/>
  <c r="E50" i="14"/>
  <c r="F50" i="14"/>
  <c r="G50" i="14"/>
  <c r="H50" i="14"/>
  <c r="G52" i="13"/>
  <c r="F51" i="13"/>
  <c r="E51" i="13"/>
  <c r="C51" i="13"/>
  <c r="B51" i="13"/>
  <c r="H51" i="13"/>
  <c r="D51" i="13"/>
  <c r="C50" i="14"/>
  <c r="B50" i="14"/>
  <c r="D50" i="14"/>
  <c r="A348" i="13" l="1" a="1"/>
  <c r="A348" i="13" s="1"/>
  <c r="E347" i="13"/>
  <c r="B347" i="13"/>
  <c r="C347" i="13"/>
  <c r="D347" i="13"/>
  <c r="H347" i="13"/>
  <c r="F347" i="13"/>
  <c r="G347" i="13"/>
  <c r="E51" i="14"/>
  <c r="F51" i="14"/>
  <c r="G51" i="14"/>
  <c r="H51" i="14"/>
  <c r="G53" i="13"/>
  <c r="E52" i="13"/>
  <c r="C52" i="13"/>
  <c r="D52" i="13"/>
  <c r="H52" i="13"/>
  <c r="F52" i="13"/>
  <c r="B52" i="13"/>
  <c r="D51" i="14"/>
  <c r="B51" i="14"/>
  <c r="C51" i="14"/>
  <c r="A349" i="13" l="1" a="1"/>
  <c r="A349" i="13" s="1"/>
  <c r="F348" i="13"/>
  <c r="C348" i="13"/>
  <c r="D348" i="13"/>
  <c r="G348" i="13"/>
  <c r="H348" i="13"/>
  <c r="B348" i="13"/>
  <c r="E348" i="13"/>
  <c r="E52" i="14"/>
  <c r="F52" i="14"/>
  <c r="G52" i="14"/>
  <c r="H52" i="14"/>
  <c r="C53" i="13"/>
  <c r="F53" i="13"/>
  <c r="D53" i="13"/>
  <c r="E53" i="13"/>
  <c r="F54" i="13"/>
  <c r="H53" i="13"/>
  <c r="B53" i="13"/>
  <c r="D52" i="14"/>
  <c r="B52" i="14"/>
  <c r="C52" i="14"/>
  <c r="A350" i="13" l="1" a="1"/>
  <c r="A350" i="13" s="1"/>
  <c r="C349" i="13"/>
  <c r="B349" i="13"/>
  <c r="F349" i="13"/>
  <c r="G349" i="13"/>
  <c r="H349" i="13"/>
  <c r="D349" i="13"/>
  <c r="E349" i="13"/>
  <c r="E53" i="14"/>
  <c r="F53" i="14"/>
  <c r="G53" i="14"/>
  <c r="H53" i="14"/>
  <c r="C55" i="13"/>
  <c r="G54" i="13"/>
  <c r="E54" i="13"/>
  <c r="C54" i="13"/>
  <c r="D54" i="13"/>
  <c r="H54" i="13"/>
  <c r="B54" i="13"/>
  <c r="B53" i="14"/>
  <c r="C53" i="14"/>
  <c r="D53" i="14"/>
  <c r="H350" i="13" l="1"/>
  <c r="C350" i="13"/>
  <c r="B350" i="13"/>
  <c r="F350" i="13"/>
  <c r="D350" i="13"/>
  <c r="E350" i="13"/>
  <c r="A351" i="13" a="1"/>
  <c r="A351" i="13" s="1"/>
  <c r="A352" i="13" s="1" a="1"/>
  <c r="A352" i="13" s="1"/>
  <c r="G350" i="13"/>
  <c r="E54" i="14"/>
  <c r="F54" i="14"/>
  <c r="G54" i="14"/>
  <c r="H54" i="14"/>
  <c r="D55" i="13"/>
  <c r="H55" i="13"/>
  <c r="C56" i="13"/>
  <c r="G55" i="13"/>
  <c r="B55" i="13"/>
  <c r="F55" i="13"/>
  <c r="E55" i="13"/>
  <c r="C54" i="14"/>
  <c r="B54" i="14"/>
  <c r="D54" i="14"/>
  <c r="C352" i="13" l="1"/>
  <c r="D352" i="13"/>
  <c r="G352" i="13"/>
  <c r="H352" i="13"/>
  <c r="E352" i="13"/>
  <c r="B352" i="13"/>
  <c r="F352" i="13"/>
  <c r="A353" i="13" a="1"/>
  <c r="A353" i="13" s="1"/>
  <c r="C351" i="13"/>
  <c r="B351" i="13"/>
  <c r="F351" i="13"/>
  <c r="E351" i="13"/>
  <c r="G351" i="13"/>
  <c r="D351" i="13"/>
  <c r="H351" i="13"/>
  <c r="E55" i="14"/>
  <c r="F55" i="14"/>
  <c r="G55" i="14"/>
  <c r="H55" i="14"/>
  <c r="B56" i="13"/>
  <c r="G56" i="13"/>
  <c r="D56" i="13"/>
  <c r="F56" i="13"/>
  <c r="C57" i="13"/>
  <c r="H56" i="13"/>
  <c r="E56" i="13"/>
  <c r="C55" i="14"/>
  <c r="D55" i="14"/>
  <c r="B55" i="14"/>
  <c r="G353" i="13" l="1"/>
  <c r="B353" i="13"/>
  <c r="C353" i="13"/>
  <c r="D353" i="13"/>
  <c r="F353" i="13"/>
  <c r="H353" i="13"/>
  <c r="E353" i="13"/>
  <c r="A354" i="13" a="1"/>
  <c r="A354" i="13" s="1"/>
  <c r="E56" i="14"/>
  <c r="F56" i="14"/>
  <c r="G56" i="14"/>
  <c r="H56" i="14"/>
  <c r="G58" i="13"/>
  <c r="H57" i="13"/>
  <c r="B57" i="13"/>
  <c r="G57" i="13"/>
  <c r="D57" i="13"/>
  <c r="F57" i="13"/>
  <c r="E57" i="13"/>
  <c r="D56" i="14"/>
  <c r="B56" i="14"/>
  <c r="C56" i="14"/>
  <c r="F354" i="13" l="1"/>
  <c r="D354" i="13"/>
  <c r="B354" i="13"/>
  <c r="C354" i="13"/>
  <c r="H354" i="13"/>
  <c r="E354" i="13"/>
  <c r="G354" i="13"/>
  <c r="A355" i="13" a="1"/>
  <c r="A355" i="13" s="1"/>
  <c r="E57" i="14"/>
  <c r="F57" i="14"/>
  <c r="G57" i="14"/>
  <c r="H57" i="14"/>
  <c r="D58" i="13"/>
  <c r="F58" i="13"/>
  <c r="E58" i="13"/>
  <c r="C58" i="13"/>
  <c r="H58" i="13"/>
  <c r="D59" i="13"/>
  <c r="B58" i="13"/>
  <c r="B57" i="14"/>
  <c r="C57" i="14"/>
  <c r="D57" i="14"/>
  <c r="G355" i="13" l="1"/>
  <c r="H355" i="13"/>
  <c r="F355" i="13"/>
  <c r="B355" i="13"/>
  <c r="C355" i="13"/>
  <c r="E355" i="13"/>
  <c r="D355" i="13"/>
  <c r="A356" i="13" a="1"/>
  <c r="A356" i="13" s="1"/>
  <c r="E58" i="14"/>
  <c r="F58" i="14"/>
  <c r="G58" i="14"/>
  <c r="H58" i="14"/>
  <c r="C59" i="13"/>
  <c r="F60" i="13"/>
  <c r="H59" i="13"/>
  <c r="B59" i="13"/>
  <c r="G59" i="13"/>
  <c r="F59" i="13"/>
  <c r="E59" i="13"/>
  <c r="B58" i="14"/>
  <c r="C58" i="14"/>
  <c r="D58" i="14"/>
  <c r="D356" i="13" l="1"/>
  <c r="E356" i="13"/>
  <c r="C356" i="13"/>
  <c r="B356" i="13"/>
  <c r="H356" i="13"/>
  <c r="F356" i="13"/>
  <c r="G356" i="13"/>
  <c r="A357" i="13" a="1"/>
  <c r="A357" i="13" s="1"/>
  <c r="E59" i="14"/>
  <c r="F59" i="14"/>
  <c r="G59" i="14"/>
  <c r="H59" i="14"/>
  <c r="C60" i="13"/>
  <c r="D60" i="13"/>
  <c r="E60" i="13"/>
  <c r="H60" i="13"/>
  <c r="G61" i="13"/>
  <c r="G60" i="13"/>
  <c r="B60" i="13"/>
  <c r="C59" i="14"/>
  <c r="D59" i="14"/>
  <c r="B59" i="14"/>
  <c r="A358" i="13" l="1" a="1"/>
  <c r="A358" i="13" s="1"/>
  <c r="F357" i="13"/>
  <c r="D357" i="13"/>
  <c r="E357" i="13"/>
  <c r="H357" i="13"/>
  <c r="C357" i="13"/>
  <c r="B357" i="13"/>
  <c r="G357" i="13"/>
  <c r="E60" i="14"/>
  <c r="F60" i="14"/>
  <c r="G60" i="14"/>
  <c r="H60" i="14"/>
  <c r="F62" i="13"/>
  <c r="B61" i="13"/>
  <c r="F61" i="13"/>
  <c r="E61" i="13"/>
  <c r="C61" i="13"/>
  <c r="D61" i="13"/>
  <c r="H61" i="13"/>
  <c r="D60" i="14"/>
  <c r="B60" i="14"/>
  <c r="C60" i="14"/>
  <c r="B358" i="13" l="1"/>
  <c r="H358" i="13"/>
  <c r="F358" i="13"/>
  <c r="G358" i="13"/>
  <c r="E358" i="13"/>
  <c r="D358" i="13"/>
  <c r="C358" i="13"/>
  <c r="A359" i="13" a="1"/>
  <c r="A359" i="13" s="1"/>
  <c r="E61" i="14"/>
  <c r="F61" i="14"/>
  <c r="G61" i="14"/>
  <c r="H61" i="14"/>
  <c r="E62" i="13"/>
  <c r="C62" i="13"/>
  <c r="D62" i="13"/>
  <c r="H62" i="13"/>
  <c r="C63" i="13"/>
  <c r="G62" i="13"/>
  <c r="B62" i="13"/>
  <c r="B61" i="14"/>
  <c r="C61" i="14"/>
  <c r="D61" i="14"/>
  <c r="F359" i="13" l="1"/>
  <c r="G359" i="13"/>
  <c r="B359" i="13"/>
  <c r="H359" i="13"/>
  <c r="D359" i="13"/>
  <c r="E359" i="13"/>
  <c r="C359" i="13"/>
  <c r="A360" i="13" a="1"/>
  <c r="A360" i="13" s="1"/>
  <c r="E62" i="14"/>
  <c r="F62" i="14"/>
  <c r="G62" i="14"/>
  <c r="H62" i="14"/>
  <c r="D63" i="13"/>
  <c r="H63" i="13"/>
  <c r="F64" i="13"/>
  <c r="G63" i="13"/>
  <c r="B63" i="13"/>
  <c r="F63" i="13"/>
  <c r="E63" i="13"/>
  <c r="B62" i="14"/>
  <c r="C62" i="14"/>
  <c r="D62" i="14"/>
  <c r="B360" i="13" l="1"/>
  <c r="C360" i="13"/>
  <c r="E360" i="13"/>
  <c r="F360" i="13"/>
  <c r="G360" i="13"/>
  <c r="D360" i="13"/>
  <c r="H360" i="13"/>
  <c r="A361" i="13" a="1"/>
  <c r="A361" i="13" s="1"/>
  <c r="E63" i="14"/>
  <c r="F63" i="14"/>
  <c r="G63" i="14"/>
  <c r="H63" i="14"/>
  <c r="C64" i="13"/>
  <c r="H64" i="13"/>
  <c r="D64" i="13"/>
  <c r="E64" i="13"/>
  <c r="E65" i="13"/>
  <c r="G64" i="13"/>
  <c r="B64" i="13"/>
  <c r="C63" i="14"/>
  <c r="D63" i="14"/>
  <c r="B63" i="14"/>
  <c r="D361" i="13" l="1"/>
  <c r="E361" i="13"/>
  <c r="F361" i="13"/>
  <c r="H361" i="13"/>
  <c r="B361" i="13"/>
  <c r="C361" i="13"/>
  <c r="G361" i="13"/>
  <c r="A362" i="13" a="1"/>
  <c r="A362" i="13" s="1"/>
  <c r="E64" i="14"/>
  <c r="F64" i="14"/>
  <c r="G64" i="14"/>
  <c r="H64" i="14"/>
  <c r="H66" i="13"/>
  <c r="H65" i="13"/>
  <c r="D65" i="13"/>
  <c r="G65" i="13"/>
  <c r="B65" i="13"/>
  <c r="F65" i="13"/>
  <c r="C65" i="13"/>
  <c r="D64" i="14"/>
  <c r="B64" i="14"/>
  <c r="C64" i="14"/>
  <c r="D362" i="13" l="1"/>
  <c r="E362" i="13"/>
  <c r="G362" i="13"/>
  <c r="H362" i="13"/>
  <c r="C362" i="13"/>
  <c r="F362" i="13"/>
  <c r="B362" i="13"/>
  <c r="A363" i="13" a="1"/>
  <c r="A363" i="13" s="1"/>
  <c r="E65" i="14"/>
  <c r="F65" i="14"/>
  <c r="G65" i="14"/>
  <c r="H65" i="14"/>
  <c r="H67" i="13"/>
  <c r="G66" i="13"/>
  <c r="E66" i="13"/>
  <c r="C66" i="13"/>
  <c r="B66" i="13"/>
  <c r="F66" i="13"/>
  <c r="D66" i="13"/>
  <c r="B65" i="14"/>
  <c r="C65" i="14"/>
  <c r="D65" i="14"/>
  <c r="G363" i="13" l="1"/>
  <c r="H363" i="13"/>
  <c r="B363" i="13"/>
  <c r="C363" i="13"/>
  <c r="D363" i="13"/>
  <c r="E363" i="13"/>
  <c r="F363" i="13"/>
  <c r="A364" i="13" a="1"/>
  <c r="A364" i="13" s="1"/>
  <c r="E66" i="14"/>
  <c r="F66" i="14"/>
  <c r="G66" i="14"/>
  <c r="H66" i="14"/>
  <c r="F68" i="13"/>
  <c r="G67" i="13"/>
  <c r="B67" i="13"/>
  <c r="F67" i="13"/>
  <c r="E67" i="13"/>
  <c r="C67" i="13"/>
  <c r="D67" i="13"/>
  <c r="B66" i="14"/>
  <c r="C66" i="14"/>
  <c r="D66" i="14"/>
  <c r="B364" i="13" l="1"/>
  <c r="E364" i="13"/>
  <c r="H364" i="13"/>
  <c r="F364" i="13"/>
  <c r="C364" i="13"/>
  <c r="D364" i="13"/>
  <c r="G364" i="13"/>
  <c r="A365" i="13" a="1"/>
  <c r="A365" i="13" s="1"/>
  <c r="E67" i="14"/>
  <c r="F67" i="14"/>
  <c r="G67" i="14"/>
  <c r="H67" i="14"/>
  <c r="E68" i="13"/>
  <c r="C68" i="13"/>
  <c r="E69" i="13"/>
  <c r="G68" i="13"/>
  <c r="D68" i="13"/>
  <c r="H68" i="13"/>
  <c r="B68" i="13"/>
  <c r="C67" i="14"/>
  <c r="D67" i="14"/>
  <c r="B67" i="14"/>
  <c r="B365" i="13" l="1"/>
  <c r="E365" i="13"/>
  <c r="D365" i="13"/>
  <c r="F365" i="13"/>
  <c r="G365" i="13"/>
  <c r="H365" i="13"/>
  <c r="C365" i="13"/>
  <c r="A366" i="13" a="1"/>
  <c r="A366" i="13" s="1"/>
  <c r="E68" i="14"/>
  <c r="F68" i="14"/>
  <c r="G68" i="14"/>
  <c r="H68" i="14"/>
  <c r="H70" i="13"/>
  <c r="G69" i="13"/>
  <c r="B69" i="13"/>
  <c r="F69" i="13"/>
  <c r="C69" i="13"/>
  <c r="H69" i="13"/>
  <c r="D69" i="13"/>
  <c r="D68" i="14"/>
  <c r="B68" i="14"/>
  <c r="C68" i="14"/>
  <c r="G366" i="13" l="1"/>
  <c r="H366" i="13"/>
  <c r="C366" i="13"/>
  <c r="F366" i="13"/>
  <c r="D366" i="13"/>
  <c r="E366" i="13"/>
  <c r="B366" i="13"/>
  <c r="A367" i="13" a="1"/>
  <c r="A367" i="13" s="1"/>
  <c r="E69" i="14"/>
  <c r="F69" i="14"/>
  <c r="G69" i="14"/>
  <c r="H69" i="14"/>
  <c r="H71" i="13"/>
  <c r="G70" i="13"/>
  <c r="E70" i="13"/>
  <c r="C70" i="13"/>
  <c r="B70" i="13"/>
  <c r="F70" i="13"/>
  <c r="D70" i="13"/>
  <c r="B69" i="14"/>
  <c r="C69" i="14"/>
  <c r="D69" i="14"/>
  <c r="D367" i="13" l="1"/>
  <c r="C367" i="13"/>
  <c r="G367" i="13"/>
  <c r="H367" i="13"/>
  <c r="B367" i="13"/>
  <c r="E367" i="13"/>
  <c r="F367" i="13"/>
  <c r="A368" i="13" a="1"/>
  <c r="A368" i="13" s="1"/>
  <c r="E70" i="14"/>
  <c r="F70" i="14"/>
  <c r="G70" i="14"/>
  <c r="H70" i="14"/>
  <c r="F72" i="13"/>
  <c r="G71" i="13"/>
  <c r="B71" i="13"/>
  <c r="F71" i="13"/>
  <c r="E71" i="13"/>
  <c r="D71" i="13"/>
  <c r="C71" i="13"/>
  <c r="B70" i="14"/>
  <c r="C70" i="14"/>
  <c r="D70" i="14"/>
  <c r="B368" i="13" l="1"/>
  <c r="D368" i="13"/>
  <c r="F368" i="13"/>
  <c r="E368" i="13"/>
  <c r="H368" i="13"/>
  <c r="G368" i="13"/>
  <c r="C368" i="13"/>
  <c r="A369" i="13" a="1"/>
  <c r="A369" i="13" s="1"/>
  <c r="E71" i="14"/>
  <c r="F71" i="14"/>
  <c r="G71" i="14"/>
  <c r="H71" i="14"/>
  <c r="G73" i="13"/>
  <c r="H72" i="13"/>
  <c r="B72" i="13"/>
  <c r="G72" i="13"/>
  <c r="E72" i="13"/>
  <c r="C72" i="13"/>
  <c r="D72" i="13"/>
  <c r="C71" i="14"/>
  <c r="D71" i="14"/>
  <c r="B71" i="14"/>
  <c r="E369" i="13" l="1"/>
  <c r="F369" i="13"/>
  <c r="B369" i="13"/>
  <c r="C369" i="13"/>
  <c r="G369" i="13"/>
  <c r="H369" i="13"/>
  <c r="D369" i="13"/>
  <c r="A370" i="13" a="1"/>
  <c r="A370" i="13" s="1"/>
  <c r="E72" i="14"/>
  <c r="F72" i="14"/>
  <c r="G72" i="14"/>
  <c r="H72" i="14"/>
  <c r="E73" i="13"/>
  <c r="C73" i="13"/>
  <c r="H74" i="13"/>
  <c r="H73" i="13"/>
  <c r="B73" i="13"/>
  <c r="F73" i="13"/>
  <c r="D73" i="13"/>
  <c r="D72" i="14"/>
  <c r="B72" i="14"/>
  <c r="C72" i="14"/>
  <c r="D370" i="13" l="1"/>
  <c r="E370" i="13"/>
  <c r="B370" i="13"/>
  <c r="H370" i="13"/>
  <c r="F370" i="13"/>
  <c r="C370" i="13"/>
  <c r="G370" i="13"/>
  <c r="A371" i="13" a="1"/>
  <c r="A371" i="13" s="1"/>
  <c r="E73" i="14"/>
  <c r="F73" i="14"/>
  <c r="G73" i="14"/>
  <c r="H73" i="14"/>
  <c r="B74" i="13"/>
  <c r="G74" i="13"/>
  <c r="D74" i="13"/>
  <c r="F74" i="13"/>
  <c r="E74" i="13"/>
  <c r="C74" i="13"/>
  <c r="F75" i="13"/>
  <c r="B73" i="14"/>
  <c r="C73" i="14"/>
  <c r="D73" i="14"/>
  <c r="G371" i="13" l="1"/>
  <c r="C371" i="13"/>
  <c r="F371" i="13"/>
  <c r="D371" i="13"/>
  <c r="E371" i="13"/>
  <c r="B371" i="13"/>
  <c r="H371" i="13"/>
  <c r="A372" i="13" a="1"/>
  <c r="A372" i="13" s="1"/>
  <c r="E74" i="14"/>
  <c r="F74" i="14"/>
  <c r="G74" i="14"/>
  <c r="H74" i="14"/>
  <c r="E75" i="13"/>
  <c r="D75" i="13"/>
  <c r="C75" i="13"/>
  <c r="H75" i="13"/>
  <c r="E76" i="13"/>
  <c r="G75" i="13"/>
  <c r="B75" i="13"/>
  <c r="B74" i="14"/>
  <c r="C74" i="14"/>
  <c r="D74" i="14"/>
  <c r="E372" i="13" l="1"/>
  <c r="C372" i="13"/>
  <c r="H372" i="13"/>
  <c r="F372" i="13"/>
  <c r="D372" i="13"/>
  <c r="G372" i="13"/>
  <c r="B372" i="13"/>
  <c r="A373" i="13" a="1"/>
  <c r="A373" i="13" s="1"/>
  <c r="E75" i="14"/>
  <c r="F75" i="14"/>
  <c r="G75" i="14"/>
  <c r="H75" i="14"/>
  <c r="H77" i="13"/>
  <c r="H76" i="13"/>
  <c r="B76" i="13"/>
  <c r="G76" i="13"/>
  <c r="C76" i="13"/>
  <c r="F76" i="13"/>
  <c r="D76" i="13"/>
  <c r="C75" i="14"/>
  <c r="D75" i="14"/>
  <c r="B75" i="14"/>
  <c r="E373" i="13" l="1"/>
  <c r="D373" i="13"/>
  <c r="H373" i="13"/>
  <c r="C373" i="13"/>
  <c r="F373" i="13"/>
  <c r="G373" i="13"/>
  <c r="B373" i="13"/>
  <c r="A374" i="13" a="1"/>
  <c r="A374" i="13" s="1"/>
  <c r="E76" i="14"/>
  <c r="F76" i="14"/>
  <c r="G76" i="14"/>
  <c r="H76" i="14"/>
  <c r="H78" i="13"/>
  <c r="G77" i="13"/>
  <c r="E77" i="13"/>
  <c r="C77" i="13"/>
  <c r="B77" i="13"/>
  <c r="F77" i="13"/>
  <c r="D77" i="13"/>
  <c r="C76" i="14"/>
  <c r="D76" i="14"/>
  <c r="B76" i="14"/>
  <c r="G374" i="13" l="1"/>
  <c r="H374" i="13"/>
  <c r="B374" i="13"/>
  <c r="F374" i="13"/>
  <c r="C374" i="13"/>
  <c r="D374" i="13"/>
  <c r="E374" i="13"/>
  <c r="A375" i="13" a="1"/>
  <c r="A375" i="13" s="1"/>
  <c r="E77" i="14"/>
  <c r="F77" i="14"/>
  <c r="G77" i="14"/>
  <c r="H77" i="14"/>
  <c r="E78" i="13"/>
  <c r="C78" i="13"/>
  <c r="C79" i="13"/>
  <c r="G78" i="13"/>
  <c r="B78" i="13"/>
  <c r="F78" i="13"/>
  <c r="D78" i="13"/>
  <c r="B77" i="14"/>
  <c r="C77" i="14"/>
  <c r="D77" i="14"/>
  <c r="H375" i="13" l="1"/>
  <c r="B375" i="13"/>
  <c r="G375" i="13"/>
  <c r="E375" i="13"/>
  <c r="C375" i="13"/>
  <c r="D375" i="13"/>
  <c r="F375" i="13"/>
  <c r="A376" i="13" a="1"/>
  <c r="A376" i="13" s="1"/>
  <c r="E78" i="14"/>
  <c r="F78" i="14"/>
  <c r="G78" i="14"/>
  <c r="H78" i="14"/>
  <c r="G80" i="13"/>
  <c r="G79" i="13"/>
  <c r="D79" i="13"/>
  <c r="H79" i="13"/>
  <c r="B79" i="13"/>
  <c r="F79" i="13"/>
  <c r="E79" i="13"/>
  <c r="C78" i="14"/>
  <c r="B78" i="14"/>
  <c r="D78" i="14"/>
  <c r="C376" i="13" l="1"/>
  <c r="E376" i="13"/>
  <c r="B376" i="13"/>
  <c r="G376" i="13"/>
  <c r="H376" i="13"/>
  <c r="F376" i="13"/>
  <c r="D376" i="13"/>
  <c r="A377" i="13" a="1"/>
  <c r="A377" i="13" s="1"/>
  <c r="E79" i="14"/>
  <c r="F79" i="14"/>
  <c r="G79" i="14"/>
  <c r="H79" i="14"/>
  <c r="C80" i="13"/>
  <c r="E80" i="13"/>
  <c r="B80" i="13"/>
  <c r="F80" i="13"/>
  <c r="D80" i="13"/>
  <c r="H80" i="13"/>
  <c r="B81" i="13"/>
  <c r="D79" i="14"/>
  <c r="C79" i="14"/>
  <c r="B79" i="14"/>
  <c r="E377" i="13" l="1"/>
  <c r="F377" i="13"/>
  <c r="G377" i="13"/>
  <c r="B377" i="13"/>
  <c r="H377" i="13"/>
  <c r="C377" i="13"/>
  <c r="D377" i="13"/>
  <c r="A378" i="13" a="1"/>
  <c r="A378" i="13" s="1"/>
  <c r="E80" i="14"/>
  <c r="F80" i="14"/>
  <c r="G80" i="14"/>
  <c r="H80" i="14"/>
  <c r="F81" i="13"/>
  <c r="D81" i="13"/>
  <c r="E81" i="13"/>
  <c r="C81" i="13"/>
  <c r="H81" i="13"/>
  <c r="G82" i="13"/>
  <c r="G81" i="13"/>
  <c r="B80" i="14"/>
  <c r="C80" i="14"/>
  <c r="D80" i="14"/>
  <c r="G378" i="13" l="1"/>
  <c r="H378" i="13"/>
  <c r="E378" i="13"/>
  <c r="C378" i="13"/>
  <c r="D378" i="13"/>
  <c r="B378" i="13"/>
  <c r="F378" i="13"/>
  <c r="A379" i="13" a="1"/>
  <c r="A379" i="13" s="1"/>
  <c r="E81" i="14"/>
  <c r="F81" i="14"/>
  <c r="G81" i="14"/>
  <c r="H81" i="14"/>
  <c r="G83" i="13"/>
  <c r="F82" i="13"/>
  <c r="D82" i="13"/>
  <c r="E82" i="13"/>
  <c r="B82" i="13"/>
  <c r="H82" i="13"/>
  <c r="C82" i="13"/>
  <c r="B81" i="14"/>
  <c r="C81" i="14"/>
  <c r="D81" i="14"/>
  <c r="B379" i="13" l="1"/>
  <c r="E379" i="13"/>
  <c r="F379" i="13"/>
  <c r="G379" i="13"/>
  <c r="H379" i="13"/>
  <c r="C379" i="13"/>
  <c r="D379" i="13"/>
  <c r="A380" i="13" a="1"/>
  <c r="A380" i="13" s="1"/>
  <c r="E82" i="14"/>
  <c r="F82" i="14"/>
  <c r="G82" i="14"/>
  <c r="H82" i="14"/>
  <c r="G84" i="13"/>
  <c r="F83" i="13"/>
  <c r="D83" i="13"/>
  <c r="B83" i="13"/>
  <c r="E83" i="13"/>
  <c r="C83" i="13"/>
  <c r="H83" i="13"/>
  <c r="C82" i="14"/>
  <c r="D82" i="14"/>
  <c r="B82" i="14"/>
  <c r="F380" i="13" l="1"/>
  <c r="C380" i="13"/>
  <c r="G380" i="13"/>
  <c r="H380" i="13"/>
  <c r="E380" i="13"/>
  <c r="B380" i="13"/>
  <c r="D380" i="13"/>
  <c r="A381" i="13" a="1"/>
  <c r="A381" i="13" s="1"/>
  <c r="E83" i="14"/>
  <c r="F83" i="14"/>
  <c r="G83" i="14"/>
  <c r="H83" i="14"/>
  <c r="C84" i="13"/>
  <c r="D84" i="13"/>
  <c r="F84" i="13"/>
  <c r="G85" i="13"/>
  <c r="E84" i="13"/>
  <c r="B84" i="13"/>
  <c r="H84" i="13"/>
  <c r="D83" i="14"/>
  <c r="B83" i="14"/>
  <c r="C83" i="14"/>
  <c r="F381" i="13" l="1"/>
  <c r="C381" i="13"/>
  <c r="G381" i="13"/>
  <c r="D381" i="13"/>
  <c r="E381" i="13"/>
  <c r="B381" i="13"/>
  <c r="H381" i="13"/>
  <c r="A382" i="13" a="1"/>
  <c r="A382" i="13" s="1"/>
  <c r="E84" i="14"/>
  <c r="F84" i="14"/>
  <c r="G84" i="14"/>
  <c r="H84" i="14"/>
  <c r="G86" i="13"/>
  <c r="F85" i="13"/>
  <c r="C85" i="13"/>
  <c r="H85" i="13"/>
  <c r="B85" i="13"/>
  <c r="E85" i="13"/>
  <c r="D85" i="13"/>
  <c r="B84" i="14"/>
  <c r="C84" i="14"/>
  <c r="D84" i="14"/>
  <c r="H382" i="13" l="1"/>
  <c r="G382" i="13"/>
  <c r="D382" i="13"/>
  <c r="C382" i="13"/>
  <c r="E382" i="13"/>
  <c r="B382" i="13"/>
  <c r="F382" i="13"/>
  <c r="A383" i="13" a="1"/>
  <c r="A383" i="13" s="1"/>
  <c r="E85" i="14"/>
  <c r="F85" i="14"/>
  <c r="G85" i="14"/>
  <c r="H85" i="14"/>
  <c r="F86" i="13"/>
  <c r="F87" i="13"/>
  <c r="H86" i="13"/>
  <c r="B86" i="13"/>
  <c r="E86" i="13"/>
  <c r="D86" i="13"/>
  <c r="C86" i="13"/>
  <c r="B85" i="14"/>
  <c r="D85" i="14"/>
  <c r="C85" i="14"/>
  <c r="G383" i="13" l="1"/>
  <c r="D383" i="13"/>
  <c r="H383" i="13"/>
  <c r="B383" i="13"/>
  <c r="C383" i="13"/>
  <c r="E383" i="13"/>
  <c r="F383" i="13"/>
  <c r="A384" i="13" a="1"/>
  <c r="A384" i="13" s="1"/>
  <c r="E86" i="14"/>
  <c r="F86" i="14"/>
  <c r="G86" i="14"/>
  <c r="H86" i="14"/>
  <c r="H88" i="13"/>
  <c r="H87" i="13"/>
  <c r="B87" i="13"/>
  <c r="E87" i="13"/>
  <c r="D87" i="13"/>
  <c r="G87" i="13"/>
  <c r="C87" i="13"/>
  <c r="C86" i="14"/>
  <c r="B86" i="14"/>
  <c r="D86" i="14"/>
  <c r="E384" i="13" l="1"/>
  <c r="D384" i="13"/>
  <c r="C384" i="13"/>
  <c r="F384" i="13"/>
  <c r="B384" i="13"/>
  <c r="H384" i="13"/>
  <c r="G384" i="13"/>
  <c r="A385" i="13" a="1"/>
  <c r="A385" i="13" s="1"/>
  <c r="E87" i="14"/>
  <c r="F87" i="14"/>
  <c r="G87" i="14"/>
  <c r="H87" i="14"/>
  <c r="F89" i="13"/>
  <c r="E88" i="13"/>
  <c r="B88" i="13"/>
  <c r="G88" i="13"/>
  <c r="C88" i="13"/>
  <c r="F88" i="13"/>
  <c r="D88" i="13"/>
  <c r="D87" i="14"/>
  <c r="B87" i="14"/>
  <c r="C87" i="14"/>
  <c r="H385" i="13" l="1"/>
  <c r="C385" i="13"/>
  <c r="F385" i="13"/>
  <c r="G385" i="13"/>
  <c r="E385" i="13"/>
  <c r="B385" i="13"/>
  <c r="D385" i="13"/>
  <c r="A386" i="13" a="1"/>
  <c r="A386" i="13" s="1"/>
  <c r="E88" i="14"/>
  <c r="F88" i="14"/>
  <c r="G88" i="14"/>
  <c r="H88" i="14"/>
  <c r="G90" i="13"/>
  <c r="E89" i="13"/>
  <c r="H89" i="13"/>
  <c r="D89" i="13"/>
  <c r="G89" i="13"/>
  <c r="B89" i="13"/>
  <c r="C89" i="13"/>
  <c r="D88" i="14"/>
  <c r="B88" i="14"/>
  <c r="C88" i="14"/>
  <c r="A387" i="13" l="1" a="1"/>
  <c r="A387" i="13" s="1"/>
  <c r="G386" i="13"/>
  <c r="E386" i="13"/>
  <c r="B386" i="13"/>
  <c r="D386" i="13"/>
  <c r="H386" i="13"/>
  <c r="C386" i="13"/>
  <c r="F386" i="13"/>
  <c r="E89" i="14"/>
  <c r="F89" i="14"/>
  <c r="G89" i="14"/>
  <c r="H89" i="14"/>
  <c r="D90" i="13"/>
  <c r="H90" i="13"/>
  <c r="C90" i="13"/>
  <c r="F90" i="13"/>
  <c r="E90" i="13"/>
  <c r="G91" i="13"/>
  <c r="B90" i="13"/>
  <c r="B89" i="14"/>
  <c r="C89" i="14"/>
  <c r="D89" i="14"/>
  <c r="H387" i="13" l="1"/>
  <c r="E387" i="13"/>
  <c r="F387" i="13"/>
  <c r="B387" i="13"/>
  <c r="C387" i="13"/>
  <c r="G387" i="13"/>
  <c r="D387" i="13"/>
  <c r="A388" i="13" a="1"/>
  <c r="A388" i="13" s="1"/>
  <c r="E90" i="14"/>
  <c r="F90" i="14"/>
  <c r="G90" i="14"/>
  <c r="H90" i="14"/>
  <c r="D91" i="13"/>
  <c r="F91" i="13"/>
  <c r="H91" i="13"/>
  <c r="C91" i="13"/>
  <c r="C92" i="13"/>
  <c r="E91" i="13"/>
  <c r="B91" i="13"/>
  <c r="C90" i="14"/>
  <c r="B90" i="14"/>
  <c r="D90" i="14"/>
  <c r="E388" i="13" l="1"/>
  <c r="F388" i="13"/>
  <c r="G388" i="13"/>
  <c r="H388" i="13"/>
  <c r="B388" i="13"/>
  <c r="D388" i="13"/>
  <c r="C388" i="13"/>
  <c r="A389" i="13" a="1"/>
  <c r="A389" i="13" s="1"/>
  <c r="H91" i="14"/>
  <c r="E91" i="14"/>
  <c r="F91" i="14"/>
  <c r="G91" i="14"/>
  <c r="H93" i="13"/>
  <c r="E92" i="13"/>
  <c r="D92" i="13"/>
  <c r="G92" i="13"/>
  <c r="B92" i="13"/>
  <c r="F92" i="13"/>
  <c r="H92" i="13"/>
  <c r="D91" i="14"/>
  <c r="B91" i="14"/>
  <c r="C91" i="14"/>
  <c r="H389" i="13" l="1"/>
  <c r="B389" i="13"/>
  <c r="C389" i="13"/>
  <c r="D389" i="13"/>
  <c r="E389" i="13"/>
  <c r="F389" i="13"/>
  <c r="G389" i="13"/>
  <c r="A390" i="13" a="1"/>
  <c r="A390" i="13" s="1"/>
  <c r="H92" i="14"/>
  <c r="E92" i="14"/>
  <c r="F92" i="14"/>
  <c r="G92" i="14"/>
  <c r="B93" i="13"/>
  <c r="E93" i="13"/>
  <c r="C93" i="13"/>
  <c r="G93" i="13"/>
  <c r="D93" i="13"/>
  <c r="F93" i="13"/>
  <c r="F94" i="13"/>
  <c r="C92" i="14"/>
  <c r="D92" i="14"/>
  <c r="B92" i="14"/>
  <c r="F390" i="13" l="1"/>
  <c r="D390" i="13"/>
  <c r="B390" i="13"/>
  <c r="G390" i="13"/>
  <c r="E390" i="13"/>
  <c r="C390" i="13"/>
  <c r="H390" i="13"/>
  <c r="A391" i="13" a="1"/>
  <c r="A391" i="13" s="1"/>
  <c r="H93" i="14"/>
  <c r="E93" i="14"/>
  <c r="F93" i="14"/>
  <c r="G93" i="14"/>
  <c r="F95" i="13"/>
  <c r="H94" i="13"/>
  <c r="B94" i="13"/>
  <c r="E94" i="13"/>
  <c r="C94" i="13"/>
  <c r="G94" i="13"/>
  <c r="D94" i="13"/>
  <c r="B93" i="14"/>
  <c r="C93" i="14"/>
  <c r="D93" i="14"/>
  <c r="H391" i="13" l="1"/>
  <c r="B391" i="13"/>
  <c r="E391" i="13"/>
  <c r="C391" i="13"/>
  <c r="D391" i="13"/>
  <c r="F391" i="13"/>
  <c r="G391" i="13"/>
  <c r="A392" i="13" a="1"/>
  <c r="A392" i="13" s="1"/>
  <c r="H94" i="14"/>
  <c r="E94" i="14"/>
  <c r="F94" i="14"/>
  <c r="G94" i="14"/>
  <c r="G96" i="13"/>
  <c r="E95" i="13"/>
  <c r="H95" i="13"/>
  <c r="D95" i="13"/>
  <c r="B95" i="13"/>
  <c r="G95" i="13"/>
  <c r="C95" i="13"/>
  <c r="C94" i="14"/>
  <c r="B94" i="14"/>
  <c r="D94" i="14"/>
  <c r="F392" i="13" l="1"/>
  <c r="G392" i="13"/>
  <c r="H392" i="13"/>
  <c r="D392" i="13"/>
  <c r="C392" i="13"/>
  <c r="E392" i="13"/>
  <c r="B392" i="13"/>
  <c r="A393" i="13" a="1"/>
  <c r="A393" i="13" s="1"/>
  <c r="H95" i="14"/>
  <c r="E95" i="14"/>
  <c r="G95" i="14"/>
  <c r="F95" i="14"/>
  <c r="F97" i="13"/>
  <c r="H96" i="13"/>
  <c r="C96" i="13"/>
  <c r="E96" i="13"/>
  <c r="D96" i="13"/>
  <c r="F96" i="13"/>
  <c r="B96" i="13"/>
  <c r="D95" i="14"/>
  <c r="C95" i="14"/>
  <c r="B95" i="14"/>
  <c r="B393" i="13" l="1"/>
  <c r="D393" i="13"/>
  <c r="C393" i="13"/>
  <c r="E393" i="13"/>
  <c r="F393" i="13"/>
  <c r="H393" i="13"/>
  <c r="G393" i="13"/>
  <c r="A394" i="13" a="1"/>
  <c r="A394" i="13" s="1"/>
  <c r="H96" i="14"/>
  <c r="E96" i="14"/>
  <c r="F96" i="14"/>
  <c r="G96" i="14"/>
  <c r="G98" i="13"/>
  <c r="E97" i="13"/>
  <c r="B97" i="13"/>
  <c r="G97" i="13"/>
  <c r="H97" i="13"/>
  <c r="C97" i="13"/>
  <c r="D97" i="13"/>
  <c r="C96" i="14"/>
  <c r="D96" i="14"/>
  <c r="B96" i="14"/>
  <c r="E394" i="13" l="1"/>
  <c r="C394" i="13"/>
  <c r="F394" i="13"/>
  <c r="G394" i="13"/>
  <c r="H394" i="13"/>
  <c r="D394" i="13"/>
  <c r="B394" i="13"/>
  <c r="A395" i="13" a="1"/>
  <c r="A395" i="13" s="1"/>
  <c r="H97" i="14"/>
  <c r="E97" i="14"/>
  <c r="F97" i="14"/>
  <c r="G97" i="14"/>
  <c r="C98" i="13"/>
  <c r="D98" i="13"/>
  <c r="F98" i="13"/>
  <c r="D99" i="13"/>
  <c r="H98" i="13"/>
  <c r="B98" i="13"/>
  <c r="E98" i="13"/>
  <c r="B97" i="14"/>
  <c r="D97" i="14"/>
  <c r="C97" i="14"/>
  <c r="C395" i="13" l="1"/>
  <c r="G395" i="13"/>
  <c r="B395" i="13"/>
  <c r="D395" i="13"/>
  <c r="F395" i="13"/>
  <c r="E395" i="13"/>
  <c r="H395" i="13"/>
  <c r="A396" i="13" a="1"/>
  <c r="A396" i="13" s="1"/>
  <c r="H98" i="14"/>
  <c r="E98" i="14"/>
  <c r="F98" i="14"/>
  <c r="G98" i="14"/>
  <c r="B99" i="13"/>
  <c r="G99" i="13"/>
  <c r="C99" i="13"/>
  <c r="F99" i="13"/>
  <c r="H100" i="13"/>
  <c r="E99" i="13"/>
  <c r="H99" i="13"/>
  <c r="C98" i="14"/>
  <c r="D98" i="14"/>
  <c r="B98" i="14"/>
  <c r="H396" i="13" l="1"/>
  <c r="E396" i="13"/>
  <c r="G396" i="13"/>
  <c r="C396" i="13"/>
  <c r="D396" i="13"/>
  <c r="F396" i="13"/>
  <c r="B396" i="13"/>
  <c r="A397" i="13" a="1"/>
  <c r="A397" i="13" s="1"/>
  <c r="H99" i="14"/>
  <c r="E99" i="14"/>
  <c r="G99" i="14"/>
  <c r="F99" i="14"/>
  <c r="H101" i="13"/>
  <c r="F100" i="13"/>
  <c r="C100" i="13"/>
  <c r="E100" i="13"/>
  <c r="D100" i="13"/>
  <c r="G100" i="13"/>
  <c r="B100" i="13"/>
  <c r="D99" i="14"/>
  <c r="C99" i="14"/>
  <c r="B99" i="14"/>
  <c r="H397" i="13" l="1"/>
  <c r="C397" i="13"/>
  <c r="B397" i="13"/>
  <c r="E397" i="13"/>
  <c r="F397" i="13"/>
  <c r="D397" i="13"/>
  <c r="G397" i="13"/>
  <c r="A398" i="13" a="1"/>
  <c r="A398" i="13" s="1"/>
  <c r="H100" i="14"/>
  <c r="E100" i="14"/>
  <c r="F100" i="14"/>
  <c r="G100" i="14"/>
  <c r="C101" i="13"/>
  <c r="E101" i="13"/>
  <c r="B101" i="13"/>
  <c r="F101" i="13"/>
  <c r="H102" i="13"/>
  <c r="G101" i="13"/>
  <c r="D101" i="13"/>
  <c r="B100" i="14"/>
  <c r="D100" i="14"/>
  <c r="C100" i="14"/>
  <c r="C398" i="13" l="1"/>
  <c r="G398" i="13"/>
  <c r="F398" i="13"/>
  <c r="B398" i="13"/>
  <c r="E398" i="13"/>
  <c r="H398" i="13"/>
  <c r="D398" i="13"/>
  <c r="A399" i="13" a="1"/>
  <c r="A399" i="13" s="1"/>
  <c r="H101" i="14"/>
  <c r="E101" i="14"/>
  <c r="F101" i="14"/>
  <c r="G101" i="14"/>
  <c r="D102" i="13"/>
  <c r="F102" i="13"/>
  <c r="B102" i="13"/>
  <c r="E102" i="13"/>
  <c r="C102" i="13"/>
  <c r="G102" i="13"/>
  <c r="G103" i="13"/>
  <c r="B101" i="14"/>
  <c r="D101" i="14"/>
  <c r="C101" i="14"/>
  <c r="G399" i="13" l="1"/>
  <c r="B399" i="13"/>
  <c r="C399" i="13"/>
  <c r="E399" i="13"/>
  <c r="D399" i="13"/>
  <c r="F399" i="13"/>
  <c r="H399" i="13"/>
  <c r="A400" i="13" a="1"/>
  <c r="A400" i="13" s="1"/>
  <c r="H102" i="14"/>
  <c r="E102" i="14"/>
  <c r="F102" i="14"/>
  <c r="G102" i="14"/>
  <c r="C103" i="13"/>
  <c r="F103" i="13"/>
  <c r="D104" i="13"/>
  <c r="H103" i="13"/>
  <c r="D103" i="13"/>
  <c r="E103" i="13"/>
  <c r="B103" i="13"/>
  <c r="C102" i="14"/>
  <c r="D102" i="14"/>
  <c r="B102" i="14"/>
  <c r="H400" i="13" l="1"/>
  <c r="E400" i="13"/>
  <c r="C400" i="13"/>
  <c r="B400" i="13"/>
  <c r="G400" i="13"/>
  <c r="F400" i="13"/>
  <c r="D400" i="13"/>
  <c r="A401" i="13" a="1"/>
  <c r="A401" i="13" s="1"/>
  <c r="H103" i="14"/>
  <c r="E103" i="14"/>
  <c r="F103" i="14"/>
  <c r="G103" i="14"/>
  <c r="B104" i="13"/>
  <c r="E104" i="13"/>
  <c r="G105" i="13"/>
  <c r="F104" i="13"/>
  <c r="C104" i="13"/>
  <c r="G104" i="13"/>
  <c r="H104" i="13"/>
  <c r="D103" i="14"/>
  <c r="B103" i="14"/>
  <c r="C103" i="14"/>
  <c r="H401" i="13" l="1"/>
  <c r="G401" i="13"/>
  <c r="B401" i="13"/>
  <c r="C401" i="13"/>
  <c r="F401" i="13"/>
  <c r="D401" i="13"/>
  <c r="E401" i="13"/>
  <c r="A402" i="13" a="1"/>
  <c r="A402" i="13" s="1"/>
  <c r="H104" i="14"/>
  <c r="E104" i="14"/>
  <c r="F104" i="14"/>
  <c r="G104" i="14"/>
  <c r="C105" i="13"/>
  <c r="H105" i="13"/>
  <c r="B105" i="13"/>
  <c r="F105" i="13"/>
  <c r="D105" i="13"/>
  <c r="E105" i="13"/>
  <c r="D106" i="13"/>
  <c r="D104" i="14"/>
  <c r="B104" i="14"/>
  <c r="C104" i="14"/>
  <c r="C402" i="13" l="1"/>
  <c r="F402" i="13"/>
  <c r="H402" i="13"/>
  <c r="G402" i="13"/>
  <c r="D402" i="13"/>
  <c r="E402" i="13"/>
  <c r="B402" i="13"/>
  <c r="A403" i="13" a="1"/>
  <c r="A403" i="13" s="1"/>
  <c r="H105" i="14"/>
  <c r="E105" i="14"/>
  <c r="G105" i="14"/>
  <c r="F105" i="14"/>
  <c r="E107" i="13"/>
  <c r="F106" i="13"/>
  <c r="B106" i="13"/>
  <c r="E106" i="13"/>
  <c r="C106" i="13"/>
  <c r="G106" i="13"/>
  <c r="H106" i="13"/>
  <c r="B105" i="14"/>
  <c r="D105" i="14"/>
  <c r="C105" i="14"/>
  <c r="D403" i="13" l="1"/>
  <c r="B403" i="13"/>
  <c r="E403" i="13"/>
  <c r="F403" i="13"/>
  <c r="H403" i="13"/>
  <c r="G403" i="13"/>
  <c r="C403" i="13"/>
  <c r="A404" i="13" a="1"/>
  <c r="A404" i="13" s="1"/>
  <c r="H106" i="14"/>
  <c r="E106" i="14"/>
  <c r="F106" i="14"/>
  <c r="G106" i="14"/>
  <c r="G108" i="13"/>
  <c r="G107" i="13"/>
  <c r="C107" i="13"/>
  <c r="F107" i="13"/>
  <c r="B107" i="13"/>
  <c r="H107" i="13"/>
  <c r="D107" i="13"/>
  <c r="C106" i="14"/>
  <c r="B106" i="14"/>
  <c r="D106" i="14"/>
  <c r="F404" i="13" l="1"/>
  <c r="B404" i="13"/>
  <c r="E404" i="13"/>
  <c r="C404" i="13"/>
  <c r="D404" i="13"/>
  <c r="G404" i="13"/>
  <c r="H404" i="13"/>
  <c r="A405" i="13" a="1"/>
  <c r="A405" i="13" s="1"/>
  <c r="H107" i="14"/>
  <c r="E107" i="14"/>
  <c r="F107" i="14"/>
  <c r="G107" i="14"/>
  <c r="F109" i="13"/>
  <c r="H108" i="13"/>
  <c r="B108" i="13"/>
  <c r="F108" i="13"/>
  <c r="D108" i="13"/>
  <c r="E108" i="13"/>
  <c r="C108" i="13"/>
  <c r="D107" i="14"/>
  <c r="B107" i="14"/>
  <c r="C107" i="14"/>
  <c r="D405" i="13" l="1"/>
  <c r="B405" i="13"/>
  <c r="C405" i="13"/>
  <c r="E405" i="13"/>
  <c r="F405" i="13"/>
  <c r="G405" i="13"/>
  <c r="H405" i="13"/>
  <c r="A406" i="13" a="1"/>
  <c r="A406" i="13" s="1"/>
  <c r="H108" i="14"/>
  <c r="E108" i="14"/>
  <c r="F108" i="14"/>
  <c r="G108" i="14"/>
  <c r="D109" i="13"/>
  <c r="H109" i="13"/>
  <c r="B109" i="13"/>
  <c r="E109" i="13"/>
  <c r="C109" i="13"/>
  <c r="G109" i="13"/>
  <c r="E110" i="13"/>
  <c r="D108" i="14"/>
  <c r="B108" i="14"/>
  <c r="C108" i="14"/>
  <c r="F406" i="13" l="1"/>
  <c r="G406" i="13"/>
  <c r="D406" i="13"/>
  <c r="C406" i="13"/>
  <c r="E406" i="13"/>
  <c r="H406" i="13"/>
  <c r="B406" i="13"/>
  <c r="A407" i="13" a="1"/>
  <c r="A407" i="13" s="1"/>
  <c r="H109" i="14"/>
  <c r="E109" i="14"/>
  <c r="F109" i="14"/>
  <c r="G109" i="14"/>
  <c r="H110" i="13"/>
  <c r="F110" i="13"/>
  <c r="D110" i="13"/>
  <c r="G110" i="13"/>
  <c r="D111" i="13"/>
  <c r="B110" i="13"/>
  <c r="C110" i="13"/>
  <c r="B109" i="14"/>
  <c r="C109" i="14"/>
  <c r="D109" i="14"/>
  <c r="G407" i="13" l="1"/>
  <c r="E407" i="13"/>
  <c r="F407" i="13"/>
  <c r="H407" i="13"/>
  <c r="D407" i="13"/>
  <c r="B407" i="13"/>
  <c r="C407" i="13"/>
  <c r="A408" i="13" a="1"/>
  <c r="A408" i="13" s="1"/>
  <c r="H110" i="14"/>
  <c r="E110" i="14"/>
  <c r="F110" i="14"/>
  <c r="G110" i="14"/>
  <c r="H112" i="13"/>
  <c r="H111" i="13"/>
  <c r="B111" i="13"/>
  <c r="E111" i="13"/>
  <c r="C111" i="13"/>
  <c r="G111" i="13"/>
  <c r="F111" i="13"/>
  <c r="C110" i="14"/>
  <c r="B110" i="14"/>
  <c r="D110" i="14"/>
  <c r="C408" i="13" l="1"/>
  <c r="B408" i="13"/>
  <c r="D408" i="13"/>
  <c r="H408" i="13"/>
  <c r="E408" i="13"/>
  <c r="F408" i="13"/>
  <c r="G408" i="13"/>
  <c r="A409" i="13" a="1"/>
  <c r="A409" i="13" s="1"/>
  <c r="H111" i="14"/>
  <c r="E111" i="14"/>
  <c r="G111" i="14"/>
  <c r="F111" i="14"/>
  <c r="B112" i="13"/>
  <c r="F112" i="13"/>
  <c r="C112" i="13"/>
  <c r="E112" i="13"/>
  <c r="D112" i="13"/>
  <c r="G112" i="13"/>
  <c r="D113" i="13"/>
  <c r="D111" i="14"/>
  <c r="B111" i="14"/>
  <c r="C111" i="14"/>
  <c r="B409" i="13" l="1"/>
  <c r="C409" i="13"/>
  <c r="D409" i="13"/>
  <c r="G409" i="13"/>
  <c r="E409" i="13"/>
  <c r="F409" i="13"/>
  <c r="H409" i="13"/>
  <c r="A410" i="13" a="1"/>
  <c r="A410" i="13" s="1"/>
  <c r="H112" i="14"/>
  <c r="E112" i="14"/>
  <c r="F112" i="14"/>
  <c r="G112" i="14"/>
  <c r="D114" i="13"/>
  <c r="H113" i="13"/>
  <c r="B113" i="13"/>
  <c r="E113" i="13"/>
  <c r="C113" i="13"/>
  <c r="G113" i="13"/>
  <c r="F113" i="13"/>
  <c r="C112" i="14"/>
  <c r="B112" i="14"/>
  <c r="D112" i="14"/>
  <c r="H410" i="13" l="1"/>
  <c r="C410" i="13"/>
  <c r="B410" i="13"/>
  <c r="E410" i="13"/>
  <c r="D410" i="13"/>
  <c r="F410" i="13"/>
  <c r="G410" i="13"/>
  <c r="A411" i="13" a="1"/>
  <c r="A411" i="13" s="1"/>
  <c r="H113" i="14"/>
  <c r="E113" i="14"/>
  <c r="F113" i="14"/>
  <c r="G113" i="14"/>
  <c r="E115" i="13"/>
  <c r="F114" i="13"/>
  <c r="B114" i="13"/>
  <c r="E114" i="13"/>
  <c r="C114" i="13"/>
  <c r="G114" i="13"/>
  <c r="H114" i="13"/>
  <c r="B113" i="14"/>
  <c r="C113" i="14"/>
  <c r="D113" i="14"/>
  <c r="E411" i="13" l="1"/>
  <c r="F411" i="13"/>
  <c r="D411" i="13"/>
  <c r="B411" i="13"/>
  <c r="C411" i="13"/>
  <c r="H411" i="13"/>
  <c r="G411" i="13"/>
  <c r="A412" i="13" a="1"/>
  <c r="A412" i="13" s="1"/>
  <c r="H114" i="14"/>
  <c r="E114" i="14"/>
  <c r="F114" i="14"/>
  <c r="G114" i="14"/>
  <c r="H116" i="13"/>
  <c r="F115" i="13"/>
  <c r="D115" i="13"/>
  <c r="H115" i="13"/>
  <c r="C115" i="13"/>
  <c r="G115" i="13"/>
  <c r="B115" i="13"/>
  <c r="C114" i="14"/>
  <c r="B114" i="14"/>
  <c r="D114" i="14"/>
  <c r="F412" i="13" l="1"/>
  <c r="E412" i="13"/>
  <c r="G412" i="13"/>
  <c r="H412" i="13"/>
  <c r="B412" i="13"/>
  <c r="D412" i="13"/>
  <c r="C412" i="13"/>
  <c r="A413" i="13" a="1"/>
  <c r="A413" i="13" s="1"/>
  <c r="H115" i="14"/>
  <c r="E115" i="14"/>
  <c r="G115" i="14"/>
  <c r="F115" i="14"/>
  <c r="F117" i="13"/>
  <c r="G116" i="13"/>
  <c r="C116" i="13"/>
  <c r="F116" i="13"/>
  <c r="D116" i="13"/>
  <c r="E116" i="13"/>
  <c r="B116" i="13"/>
  <c r="D115" i="14"/>
  <c r="C115" i="14"/>
  <c r="B115" i="14"/>
  <c r="E413" i="13" l="1"/>
  <c r="D413" i="13"/>
  <c r="F413" i="13"/>
  <c r="B413" i="13"/>
  <c r="H413" i="13"/>
  <c r="G413" i="13"/>
  <c r="C413" i="13"/>
  <c r="H116" i="14"/>
  <c r="E116" i="14"/>
  <c r="F116" i="14"/>
  <c r="G116" i="14"/>
  <c r="C117" i="13"/>
  <c r="H117" i="13"/>
  <c r="B117" i="13"/>
  <c r="E117" i="13"/>
  <c r="D117" i="13"/>
  <c r="G117" i="13"/>
  <c r="E118" i="13"/>
  <c r="B116" i="14"/>
  <c r="C116" i="14"/>
  <c r="D116" i="14"/>
  <c r="H117" i="14" l="1"/>
  <c r="E117" i="14"/>
  <c r="F117" i="14"/>
  <c r="G117" i="14"/>
  <c r="H119" i="13"/>
  <c r="G118" i="13"/>
  <c r="D118" i="13"/>
  <c r="H118" i="13"/>
  <c r="B118" i="13"/>
  <c r="F118" i="13"/>
  <c r="C118" i="13"/>
  <c r="B117" i="14"/>
  <c r="C117" i="14"/>
  <c r="D117" i="14"/>
  <c r="H118" i="14" l="1"/>
  <c r="E118" i="14"/>
  <c r="F118" i="14"/>
  <c r="G118" i="14"/>
  <c r="C120" i="13"/>
  <c r="B119" i="13"/>
  <c r="E119" i="13"/>
  <c r="C119" i="13"/>
  <c r="G119" i="13"/>
  <c r="F119" i="13"/>
  <c r="D119" i="13"/>
  <c r="C118" i="14"/>
  <c r="B118" i="14"/>
  <c r="D118" i="14"/>
  <c r="H119" i="14" l="1"/>
  <c r="E119" i="14"/>
  <c r="G119" i="14"/>
  <c r="F119" i="14"/>
  <c r="E120" i="13"/>
  <c r="B120" i="13"/>
  <c r="B121" i="13"/>
  <c r="G120" i="13"/>
  <c r="F120" i="13"/>
  <c r="H120" i="13"/>
  <c r="D120" i="13"/>
  <c r="D119" i="14"/>
  <c r="C119" i="14"/>
  <c r="B119" i="14"/>
  <c r="H120" i="14" l="1"/>
  <c r="E120" i="14"/>
  <c r="F120" i="14"/>
  <c r="G120" i="14"/>
  <c r="C121" i="13"/>
  <c r="H121" i="13"/>
  <c r="F121" i="13"/>
  <c r="E121" i="13"/>
  <c r="B122" i="13"/>
  <c r="D121" i="13"/>
  <c r="G121" i="13"/>
  <c r="B120" i="14"/>
  <c r="C120" i="14"/>
  <c r="D120" i="14"/>
  <c r="H121" i="14" l="1"/>
  <c r="E121" i="14"/>
  <c r="F121" i="14"/>
  <c r="G121" i="14"/>
  <c r="D123" i="13"/>
  <c r="G122" i="13"/>
  <c r="E122" i="13"/>
  <c r="H122" i="13"/>
  <c r="C122" i="13"/>
  <c r="F122" i="13"/>
  <c r="D122" i="13"/>
  <c r="B121" i="14"/>
  <c r="C121" i="14"/>
  <c r="D121" i="14"/>
  <c r="H122" i="14" l="1"/>
  <c r="E122" i="14"/>
  <c r="F122" i="14"/>
  <c r="G122" i="14"/>
  <c r="E123" i="13"/>
  <c r="B123" i="13"/>
  <c r="C124" i="13"/>
  <c r="G123" i="13"/>
  <c r="F123" i="13"/>
  <c r="H123" i="13"/>
  <c r="C123" i="13"/>
  <c r="C122" i="14"/>
  <c r="D122" i="14"/>
  <c r="B122" i="14"/>
  <c r="H123" i="14" l="1"/>
  <c r="E123" i="14"/>
  <c r="G123" i="14"/>
  <c r="F123" i="14"/>
  <c r="F124" i="13"/>
  <c r="B124" i="13"/>
  <c r="E124" i="13"/>
  <c r="G126" i="13"/>
  <c r="G124" i="13"/>
  <c r="H124" i="13"/>
  <c r="D124" i="13"/>
  <c r="D123" i="14"/>
  <c r="B123" i="14"/>
  <c r="C123" i="14"/>
  <c r="H124" i="14" l="1"/>
  <c r="E124" i="14"/>
  <c r="F124" i="14"/>
  <c r="G124" i="14"/>
  <c r="C126" i="13"/>
  <c r="H125" i="13"/>
  <c r="H126" i="13"/>
  <c r="C125" i="13"/>
  <c r="H127" i="13"/>
  <c r="D125" i="13"/>
  <c r="G125" i="13"/>
  <c r="E126" i="13"/>
  <c r="B126" i="13"/>
  <c r="E125" i="13"/>
  <c r="F126" i="13"/>
  <c r="D126" i="13"/>
  <c r="F125" i="13"/>
  <c r="B125" i="13"/>
  <c r="B124" i="14"/>
  <c r="C124" i="14"/>
  <c r="D124" i="14"/>
  <c r="H125" i="14" l="1"/>
  <c r="E125" i="14"/>
  <c r="F125" i="14"/>
  <c r="G125" i="14"/>
  <c r="D127" i="13"/>
  <c r="E127" i="13"/>
  <c r="C127" i="13"/>
  <c r="G127" i="13"/>
  <c r="B127" i="13"/>
  <c r="F127" i="13"/>
  <c r="H128" i="13"/>
  <c r="B125" i="14"/>
  <c r="D125" i="14"/>
  <c r="C125" i="14"/>
  <c r="H126" i="14" l="1"/>
  <c r="E126" i="14"/>
  <c r="F126" i="14"/>
  <c r="G126" i="14"/>
  <c r="E129" i="13"/>
  <c r="F128" i="13"/>
  <c r="D128" i="13"/>
  <c r="E128" i="13"/>
  <c r="C128" i="13"/>
  <c r="G128" i="13"/>
  <c r="B128" i="13"/>
  <c r="C126" i="14"/>
  <c r="B126" i="14"/>
  <c r="D126" i="14"/>
  <c r="H127" i="14" l="1"/>
  <c r="E127" i="14"/>
  <c r="G127" i="14"/>
  <c r="F127" i="14"/>
  <c r="B129" i="13"/>
  <c r="F129" i="13"/>
  <c r="G130" i="13"/>
  <c r="H129" i="13"/>
  <c r="D129" i="13"/>
  <c r="G129" i="13"/>
  <c r="C129" i="13"/>
  <c r="D127" i="14"/>
  <c r="B127" i="14"/>
  <c r="C127" i="14"/>
  <c r="H128" i="14" l="1"/>
  <c r="E128" i="14"/>
  <c r="F128" i="14"/>
  <c r="G128" i="14"/>
  <c r="F131" i="13"/>
  <c r="F130" i="13"/>
  <c r="B130" i="13"/>
  <c r="H130" i="13"/>
  <c r="D130" i="13"/>
  <c r="E130" i="13"/>
  <c r="C130" i="13"/>
  <c r="D128" i="14"/>
  <c r="B128" i="14"/>
  <c r="C128" i="14"/>
  <c r="H129" i="14" l="1"/>
  <c r="E129" i="14"/>
  <c r="F129" i="14"/>
  <c r="G129" i="14"/>
  <c r="C131" i="13"/>
  <c r="G131" i="13"/>
  <c r="E132" i="13"/>
  <c r="H131" i="13"/>
  <c r="D131" i="13"/>
  <c r="E131" i="13"/>
  <c r="B131" i="13"/>
  <c r="B129" i="14"/>
  <c r="C129" i="14"/>
  <c r="D129" i="14"/>
  <c r="H130" i="14" l="1"/>
  <c r="E130" i="14"/>
  <c r="F130" i="14"/>
  <c r="G130" i="14"/>
  <c r="B132" i="13"/>
  <c r="H132" i="13"/>
  <c r="F132" i="13"/>
  <c r="D132" i="13"/>
  <c r="C132" i="13"/>
  <c r="G132" i="13"/>
  <c r="G133" i="13"/>
  <c r="C130" i="14"/>
  <c r="B130" i="14"/>
  <c r="D130" i="14"/>
  <c r="H131" i="14" l="1"/>
  <c r="E131" i="14"/>
  <c r="F131" i="14"/>
  <c r="G131" i="14"/>
  <c r="B133" i="13"/>
  <c r="F133" i="13"/>
  <c r="E134" i="13"/>
  <c r="H133" i="13"/>
  <c r="D133" i="13"/>
  <c r="E133" i="13"/>
  <c r="C133" i="13"/>
  <c r="D131" i="14"/>
  <c r="B131" i="14"/>
  <c r="C131" i="14"/>
  <c r="H132" i="14" l="1"/>
  <c r="E132" i="14"/>
  <c r="F132" i="14"/>
  <c r="G132" i="14"/>
  <c r="B134" i="13"/>
  <c r="C134" i="13"/>
  <c r="G134" i="13"/>
  <c r="H134" i="13"/>
  <c r="G135" i="13"/>
  <c r="F134" i="13"/>
  <c r="D134" i="13"/>
  <c r="C132" i="14"/>
  <c r="D132" i="14"/>
  <c r="B132" i="14"/>
  <c r="H133" i="14" l="1"/>
  <c r="E133" i="14"/>
  <c r="G133" i="14"/>
  <c r="F133" i="14"/>
  <c r="B135" i="13"/>
  <c r="F135" i="13"/>
  <c r="E136" i="13"/>
  <c r="H135" i="13"/>
  <c r="D135" i="13"/>
  <c r="E135" i="13"/>
  <c r="C135" i="13"/>
  <c r="B133" i="14"/>
  <c r="C133" i="14"/>
  <c r="D133" i="14"/>
  <c r="H134" i="14" l="1"/>
  <c r="E134" i="14"/>
  <c r="F134" i="14"/>
  <c r="G134" i="14"/>
  <c r="G137" i="13"/>
  <c r="C136" i="13"/>
  <c r="G136" i="13"/>
  <c r="B136" i="13"/>
  <c r="H136" i="13"/>
  <c r="F136" i="13"/>
  <c r="D136" i="13"/>
  <c r="C134" i="14"/>
  <c r="B134" i="14"/>
  <c r="D134" i="14"/>
  <c r="H135" i="14" l="1"/>
  <c r="E135" i="14"/>
  <c r="F135" i="14"/>
  <c r="G135" i="14"/>
  <c r="B137" i="13"/>
  <c r="F137" i="13"/>
  <c r="H137" i="13"/>
  <c r="E138" i="13"/>
  <c r="D137" i="13"/>
  <c r="E137" i="13"/>
  <c r="C137" i="13"/>
  <c r="D135" i="14"/>
  <c r="C135" i="14"/>
  <c r="B135" i="14"/>
  <c r="H136" i="14" l="1"/>
  <c r="E136" i="14"/>
  <c r="F136" i="14"/>
  <c r="G136" i="14"/>
  <c r="C138" i="13"/>
  <c r="H138" i="13"/>
  <c r="G138" i="13"/>
  <c r="B138" i="13"/>
  <c r="G139" i="13"/>
  <c r="F138" i="13"/>
  <c r="D138" i="13"/>
  <c r="B136" i="14"/>
  <c r="C136" i="14"/>
  <c r="D136" i="14"/>
  <c r="H137" i="14" l="1"/>
  <c r="E137" i="14"/>
  <c r="G137" i="14"/>
  <c r="F137" i="14"/>
  <c r="F139" i="13"/>
  <c r="E140" i="13"/>
  <c r="H139" i="13"/>
  <c r="B139" i="13"/>
  <c r="D139" i="13"/>
  <c r="E139" i="13"/>
  <c r="C139" i="13"/>
  <c r="B137" i="14"/>
  <c r="C137" i="14"/>
  <c r="D137" i="14"/>
  <c r="H138" i="14" l="1"/>
  <c r="E138" i="14"/>
  <c r="F138" i="14"/>
  <c r="G138" i="14"/>
  <c r="G141" i="13"/>
  <c r="H140" i="13"/>
  <c r="B140" i="13"/>
  <c r="F140" i="13"/>
  <c r="C140" i="13"/>
  <c r="G140" i="13"/>
  <c r="D140" i="13"/>
  <c r="C138" i="14"/>
  <c r="D138" i="14"/>
  <c r="B138" i="14"/>
  <c r="H139" i="14" l="1"/>
  <c r="E139" i="14"/>
  <c r="F139" i="14"/>
  <c r="G139" i="14"/>
  <c r="H142" i="13"/>
  <c r="H141" i="13"/>
  <c r="D141" i="13"/>
  <c r="E141" i="13"/>
  <c r="B141" i="13"/>
  <c r="F141" i="13"/>
  <c r="C141" i="13"/>
  <c r="D139" i="14"/>
  <c r="B139" i="14"/>
  <c r="C139" i="14"/>
  <c r="H140" i="14" l="1"/>
  <c r="E140" i="14"/>
  <c r="F140" i="14"/>
  <c r="G140" i="14"/>
  <c r="E143" i="13"/>
  <c r="F142" i="13"/>
  <c r="D142" i="13"/>
  <c r="E142" i="13"/>
  <c r="C142" i="13"/>
  <c r="G142" i="13"/>
  <c r="B142" i="13"/>
  <c r="B140" i="14"/>
  <c r="C140" i="14"/>
  <c r="D140" i="14"/>
  <c r="H141" i="14" l="1"/>
  <c r="E141" i="14"/>
  <c r="G141" i="14"/>
  <c r="F141" i="14"/>
  <c r="C143" i="13"/>
  <c r="G143" i="13"/>
  <c r="G144" i="13"/>
  <c r="B143" i="13"/>
  <c r="F143" i="13"/>
  <c r="H143" i="13"/>
  <c r="D143" i="13"/>
  <c r="B141" i="14"/>
  <c r="D141" i="14"/>
  <c r="C141" i="14"/>
  <c r="H142" i="14" l="1"/>
  <c r="E142" i="14"/>
  <c r="F142" i="14"/>
  <c r="G142" i="14"/>
  <c r="H145" i="13"/>
  <c r="B144" i="13"/>
  <c r="H144" i="13"/>
  <c r="F144" i="13"/>
  <c r="D144" i="13"/>
  <c r="E144" i="13"/>
  <c r="C144" i="13"/>
  <c r="C142" i="14"/>
  <c r="B142" i="14"/>
  <c r="D142" i="14"/>
  <c r="H143" i="14" l="1"/>
  <c r="E143" i="14"/>
  <c r="F143" i="14"/>
  <c r="G143" i="14"/>
  <c r="D145" i="13"/>
  <c r="E145" i="13"/>
  <c r="C145" i="13"/>
  <c r="G145" i="13"/>
  <c r="B145" i="13"/>
  <c r="F145" i="13"/>
  <c r="E146" i="13"/>
  <c r="D143" i="14"/>
  <c r="B143" i="14"/>
  <c r="C143" i="14"/>
  <c r="H144" i="14" l="1"/>
  <c r="E144" i="14"/>
  <c r="F144" i="14"/>
  <c r="G144" i="14"/>
  <c r="F147" i="13"/>
  <c r="F146" i="13"/>
  <c r="C146" i="13"/>
  <c r="G146" i="13"/>
  <c r="B146" i="13"/>
  <c r="H146" i="13"/>
  <c r="D146" i="13"/>
  <c r="D144" i="14"/>
  <c r="B144" i="14"/>
  <c r="C144" i="14"/>
  <c r="H145" i="14" l="1"/>
  <c r="E145" i="14"/>
  <c r="F145" i="14"/>
  <c r="G145" i="14"/>
  <c r="H148" i="13"/>
  <c r="H147" i="13"/>
  <c r="C147" i="13"/>
  <c r="G147" i="13"/>
  <c r="D147" i="13"/>
  <c r="E147" i="13"/>
  <c r="B147" i="13"/>
  <c r="B145" i="14"/>
  <c r="C145" i="14"/>
  <c r="D145" i="14"/>
  <c r="H146" i="14" l="1"/>
  <c r="E146" i="14"/>
  <c r="F146" i="14"/>
  <c r="G146" i="14"/>
  <c r="C148" i="13"/>
  <c r="G148" i="13"/>
  <c r="E149" i="13"/>
  <c r="F148" i="13"/>
  <c r="D148" i="13"/>
  <c r="E148" i="13"/>
  <c r="B148" i="13"/>
  <c r="C146" i="14"/>
  <c r="B146" i="14"/>
  <c r="D146" i="14"/>
  <c r="H147" i="14" l="1"/>
  <c r="E147" i="14"/>
  <c r="G147" i="14"/>
  <c r="F147" i="14"/>
  <c r="B149" i="13"/>
  <c r="D149" i="13"/>
  <c r="G149" i="13"/>
  <c r="F149" i="13"/>
  <c r="G150" i="13"/>
  <c r="H149" i="13"/>
  <c r="C149" i="13"/>
  <c r="D147" i="14"/>
  <c r="B147" i="14"/>
  <c r="C147" i="14"/>
  <c r="H148" i="14" l="1"/>
  <c r="E148" i="14"/>
  <c r="F148" i="14"/>
  <c r="G148" i="14"/>
  <c r="B150" i="13"/>
  <c r="H150" i="13"/>
  <c r="E151" i="13"/>
  <c r="F150" i="13"/>
  <c r="D150" i="13"/>
  <c r="E150" i="13"/>
  <c r="C150" i="13"/>
  <c r="C148" i="14"/>
  <c r="D148" i="14"/>
  <c r="B148" i="14"/>
  <c r="H149" i="14" l="1"/>
  <c r="E149" i="14"/>
  <c r="F149" i="14"/>
  <c r="G149" i="14"/>
  <c r="H152" i="13"/>
  <c r="H151" i="13"/>
  <c r="D151" i="13"/>
  <c r="G151" i="13"/>
  <c r="B151" i="13"/>
  <c r="F151" i="13"/>
  <c r="C151" i="13"/>
  <c r="B149" i="14"/>
  <c r="C149" i="14"/>
  <c r="D149" i="14"/>
  <c r="H150" i="14" l="1"/>
  <c r="E150" i="14"/>
  <c r="F150" i="14"/>
  <c r="G150" i="14"/>
  <c r="F153" i="13"/>
  <c r="F152" i="13"/>
  <c r="C152" i="13"/>
  <c r="G152" i="13"/>
  <c r="D152" i="13"/>
  <c r="E152" i="13"/>
  <c r="B152" i="13"/>
  <c r="C150" i="14"/>
  <c r="B150" i="14"/>
  <c r="D150" i="14"/>
  <c r="H151" i="14" l="1"/>
  <c r="E151" i="14"/>
  <c r="G151" i="14"/>
  <c r="F151" i="14"/>
  <c r="C153" i="13"/>
  <c r="G153" i="13"/>
  <c r="E154" i="13"/>
  <c r="H153" i="13"/>
  <c r="D153" i="13"/>
  <c r="E153" i="13"/>
  <c r="B153" i="13"/>
  <c r="D151" i="14"/>
  <c r="C151" i="14"/>
  <c r="B151" i="14"/>
  <c r="H152" i="14" l="1"/>
  <c r="E152" i="14"/>
  <c r="F152" i="14"/>
  <c r="G152" i="14"/>
  <c r="G155" i="13"/>
  <c r="C154" i="13"/>
  <c r="G154" i="13"/>
  <c r="B154" i="13"/>
  <c r="H154" i="13"/>
  <c r="F154" i="13"/>
  <c r="D154" i="13"/>
  <c r="B152" i="14"/>
  <c r="C152" i="14"/>
  <c r="D152" i="14"/>
  <c r="H153" i="14" l="1"/>
  <c r="E153" i="14"/>
  <c r="G153" i="14"/>
  <c r="F153" i="14"/>
  <c r="F155" i="13"/>
  <c r="E156" i="13"/>
  <c r="H155" i="13"/>
  <c r="B155" i="13"/>
  <c r="D155" i="13"/>
  <c r="E155" i="13"/>
  <c r="C155" i="13"/>
  <c r="B153" i="14"/>
  <c r="C153" i="14"/>
  <c r="D153" i="14"/>
  <c r="H154" i="14" l="1"/>
  <c r="E154" i="14"/>
  <c r="F154" i="14"/>
  <c r="G154" i="14"/>
  <c r="G157" i="13"/>
  <c r="F156" i="13"/>
  <c r="C156" i="13"/>
  <c r="G156" i="13"/>
  <c r="B156" i="13"/>
  <c r="H156" i="13"/>
  <c r="D156" i="13"/>
  <c r="C154" i="14"/>
  <c r="D154" i="14"/>
  <c r="B154" i="14"/>
  <c r="H155" i="14" l="1"/>
  <c r="E155" i="14"/>
  <c r="F155" i="14"/>
  <c r="G155" i="14"/>
  <c r="H158" i="13"/>
  <c r="H157" i="13"/>
  <c r="D157" i="13"/>
  <c r="E157" i="13"/>
  <c r="B157" i="13"/>
  <c r="F157" i="13"/>
  <c r="C157" i="13"/>
  <c r="D155" i="14"/>
  <c r="B155" i="14"/>
  <c r="C155" i="14"/>
  <c r="H156" i="14" l="1"/>
  <c r="E156" i="14"/>
  <c r="F156" i="14"/>
  <c r="G156" i="14"/>
  <c r="C158" i="13"/>
  <c r="G158" i="13"/>
  <c r="G159" i="13"/>
  <c r="F158" i="13"/>
  <c r="D158" i="13"/>
  <c r="E158" i="13"/>
  <c r="B158" i="13"/>
  <c r="B156" i="14"/>
  <c r="C156" i="14"/>
  <c r="D156" i="14"/>
  <c r="H157" i="14" l="1"/>
  <c r="E157" i="14"/>
  <c r="G157" i="14"/>
  <c r="F157" i="14"/>
  <c r="H160" i="13"/>
  <c r="H159" i="13"/>
  <c r="B159" i="13"/>
  <c r="F159" i="13"/>
  <c r="D159" i="13"/>
  <c r="E159" i="13"/>
  <c r="C159" i="13"/>
  <c r="B157" i="14"/>
  <c r="D157" i="14"/>
  <c r="C157" i="14"/>
  <c r="H158" i="14" l="1"/>
  <c r="E158" i="14"/>
  <c r="F158" i="14"/>
  <c r="G158" i="14"/>
  <c r="C160" i="13"/>
  <c r="G160" i="13"/>
  <c r="E161" i="13"/>
  <c r="F160" i="13"/>
  <c r="D160" i="13"/>
  <c r="E160" i="13"/>
  <c r="B160" i="13"/>
  <c r="C158" i="14"/>
  <c r="B158" i="14"/>
  <c r="D158" i="14"/>
  <c r="H159" i="14" l="1"/>
  <c r="E159" i="14"/>
  <c r="F159" i="14"/>
  <c r="G159" i="14"/>
  <c r="B161" i="13"/>
  <c r="F161" i="13"/>
  <c r="D161" i="13"/>
  <c r="G161" i="13"/>
  <c r="G162" i="13"/>
  <c r="H161" i="13"/>
  <c r="C161" i="13"/>
  <c r="B159" i="14"/>
  <c r="C159" i="14"/>
  <c r="D159" i="14"/>
  <c r="H160" i="14" l="1"/>
  <c r="E160" i="14"/>
  <c r="F160" i="14"/>
  <c r="G160" i="14"/>
  <c r="B162" i="13"/>
  <c r="H162" i="13"/>
  <c r="E163" i="13"/>
  <c r="F162" i="13"/>
  <c r="D162" i="13"/>
  <c r="E162" i="13"/>
  <c r="C162" i="13"/>
  <c r="B160" i="14"/>
  <c r="C160" i="14"/>
  <c r="D160" i="14"/>
  <c r="H161" i="14" l="1"/>
  <c r="E161" i="14"/>
  <c r="G161" i="14"/>
  <c r="F161" i="14"/>
  <c r="B163" i="13"/>
  <c r="F163" i="13"/>
  <c r="H163" i="13"/>
  <c r="D163" i="13"/>
  <c r="C163" i="13"/>
  <c r="G163" i="13"/>
  <c r="G164" i="13"/>
  <c r="C161" i="14"/>
  <c r="D161" i="14"/>
  <c r="B161" i="14"/>
  <c r="H162" i="14" l="1"/>
  <c r="E162" i="14"/>
  <c r="F162" i="14"/>
  <c r="G162" i="14"/>
  <c r="B164" i="13"/>
  <c r="H164" i="13"/>
  <c r="E165" i="13"/>
  <c r="F164" i="13"/>
  <c r="D164" i="13"/>
  <c r="E164" i="13"/>
  <c r="C164" i="13"/>
  <c r="D162" i="14"/>
  <c r="B162" i="14"/>
  <c r="C162" i="14"/>
  <c r="H163" i="14" l="1"/>
  <c r="E163" i="14"/>
  <c r="F163" i="14"/>
  <c r="G163" i="14"/>
  <c r="B165" i="13"/>
  <c r="F165" i="13"/>
  <c r="C165" i="13"/>
  <c r="G165" i="13"/>
  <c r="G166" i="13"/>
  <c r="H165" i="13"/>
  <c r="D165" i="13"/>
  <c r="B163" i="14"/>
  <c r="C163" i="14"/>
  <c r="D163" i="14"/>
  <c r="H164" i="14" l="1"/>
  <c r="E164" i="14"/>
  <c r="F164" i="14"/>
  <c r="G164" i="14"/>
  <c r="B166" i="13"/>
  <c r="H166" i="13"/>
  <c r="E167" i="13"/>
  <c r="F166" i="13"/>
  <c r="D166" i="13"/>
  <c r="E166" i="13"/>
  <c r="C166" i="13"/>
  <c r="B164" i="14"/>
  <c r="C164" i="14"/>
  <c r="D164" i="14"/>
  <c r="H165" i="14" l="1"/>
  <c r="E165" i="14"/>
  <c r="G165" i="14"/>
  <c r="F165" i="14"/>
  <c r="B167" i="13"/>
  <c r="F167" i="13"/>
  <c r="C167" i="13"/>
  <c r="G167" i="13"/>
  <c r="B168" i="13"/>
  <c r="H167" i="13"/>
  <c r="D167" i="13"/>
  <c r="C165" i="14"/>
  <c r="D165" i="14"/>
  <c r="B165" i="14"/>
  <c r="H166" i="14" l="1"/>
  <c r="E166" i="14"/>
  <c r="F166" i="14"/>
  <c r="G166" i="14"/>
  <c r="H168" i="13"/>
  <c r="E169" i="13"/>
  <c r="F168" i="13"/>
  <c r="D168" i="13"/>
  <c r="E168" i="13"/>
  <c r="C168" i="13"/>
  <c r="G168" i="13"/>
  <c r="D166" i="14"/>
  <c r="B166" i="14"/>
  <c r="C166" i="14"/>
  <c r="H167" i="14" l="1"/>
  <c r="E167" i="14"/>
  <c r="G167" i="14"/>
  <c r="F167" i="14"/>
  <c r="H169" i="13"/>
  <c r="C169" i="13"/>
  <c r="G169" i="13"/>
  <c r="B169" i="13"/>
  <c r="F169" i="13"/>
  <c r="H170" i="13"/>
  <c r="D169" i="13"/>
  <c r="B167" i="14"/>
  <c r="C167" i="14"/>
  <c r="D167" i="14"/>
  <c r="H168" i="14" l="1"/>
  <c r="E168" i="14"/>
  <c r="F168" i="14"/>
  <c r="G168" i="14"/>
  <c r="F171" i="13"/>
  <c r="F170" i="13"/>
  <c r="D170" i="13"/>
  <c r="E170" i="13"/>
  <c r="C170" i="13"/>
  <c r="G170" i="13"/>
  <c r="B170" i="13"/>
  <c r="B168" i="14"/>
  <c r="C168" i="14"/>
  <c r="D168" i="14"/>
  <c r="H169" i="14" l="1"/>
  <c r="E169" i="14"/>
  <c r="F169" i="14"/>
  <c r="G169" i="14"/>
  <c r="G172" i="13"/>
  <c r="H171" i="13"/>
  <c r="C171" i="13"/>
  <c r="E171" i="13"/>
  <c r="D171" i="13"/>
  <c r="G171" i="13"/>
  <c r="B171" i="13"/>
  <c r="C169" i="14"/>
  <c r="D169" i="14"/>
  <c r="B169" i="14"/>
  <c r="H170" i="14" l="1"/>
  <c r="E170" i="14"/>
  <c r="F170" i="14"/>
  <c r="G170" i="14"/>
  <c r="E173" i="13"/>
  <c r="F172" i="13"/>
  <c r="D172" i="13"/>
  <c r="E172" i="13"/>
  <c r="C172" i="13"/>
  <c r="B172" i="13"/>
  <c r="H172" i="13"/>
  <c r="D170" i="14"/>
  <c r="B170" i="14"/>
  <c r="C170" i="14"/>
  <c r="H171" i="14" l="1"/>
  <c r="E171" i="14"/>
  <c r="G171" i="14"/>
  <c r="F171" i="14"/>
  <c r="B173" i="13"/>
  <c r="F173" i="13"/>
  <c r="C173" i="13"/>
  <c r="G173" i="13"/>
  <c r="H174" i="13"/>
  <c r="H173" i="13"/>
  <c r="D173" i="13"/>
  <c r="B171" i="14"/>
  <c r="C171" i="14"/>
  <c r="D171" i="14"/>
  <c r="H172" i="14" l="1"/>
  <c r="E172" i="14"/>
  <c r="F172" i="14"/>
  <c r="G172" i="14"/>
  <c r="F175" i="13"/>
  <c r="F174" i="13"/>
  <c r="D174" i="13"/>
  <c r="E174" i="13"/>
  <c r="C174" i="13"/>
  <c r="G174" i="13"/>
  <c r="B174" i="13"/>
  <c r="B172" i="14"/>
  <c r="C172" i="14"/>
  <c r="D172" i="14"/>
  <c r="H173" i="14" l="1"/>
  <c r="E173" i="14"/>
  <c r="F173" i="14"/>
  <c r="G173" i="14"/>
  <c r="C175" i="13"/>
  <c r="G175" i="13"/>
  <c r="G176" i="13"/>
  <c r="H175" i="13"/>
  <c r="D175" i="13"/>
  <c r="E175" i="13"/>
  <c r="B175" i="13"/>
  <c r="C173" i="14"/>
  <c r="D173" i="14"/>
  <c r="B173" i="14"/>
  <c r="H174" i="14" l="1"/>
  <c r="E174" i="14"/>
  <c r="F174" i="14"/>
  <c r="G174" i="14"/>
  <c r="E177" i="13"/>
  <c r="F176" i="13"/>
  <c r="B176" i="13"/>
  <c r="H176" i="13"/>
  <c r="D176" i="13"/>
  <c r="E176" i="13"/>
  <c r="C176" i="13"/>
  <c r="D174" i="14"/>
  <c r="B174" i="14"/>
  <c r="C174" i="14"/>
  <c r="H175" i="14" l="1"/>
  <c r="E175" i="14"/>
  <c r="G175" i="14"/>
  <c r="F175" i="14"/>
  <c r="H178" i="13"/>
  <c r="H177" i="13"/>
  <c r="C177" i="13"/>
  <c r="G177" i="13"/>
  <c r="B177" i="13"/>
  <c r="F177" i="13"/>
  <c r="D177" i="13"/>
  <c r="B175" i="14"/>
  <c r="C175" i="14"/>
  <c r="D175" i="14"/>
  <c r="H176" i="14" l="1"/>
  <c r="E176" i="14"/>
  <c r="F176" i="14"/>
  <c r="G176" i="14"/>
  <c r="F179" i="13"/>
  <c r="F178" i="13"/>
  <c r="C178" i="13"/>
  <c r="G178" i="13"/>
  <c r="D178" i="13"/>
  <c r="E178" i="13"/>
  <c r="B178" i="13"/>
  <c r="B176" i="14"/>
  <c r="C176" i="14"/>
  <c r="D176" i="14"/>
  <c r="H177" i="14" l="1"/>
  <c r="E177" i="14"/>
  <c r="F177" i="14"/>
  <c r="G177" i="14"/>
  <c r="H180" i="13"/>
  <c r="H179" i="13"/>
  <c r="D179" i="13"/>
  <c r="E179" i="13"/>
  <c r="C179" i="13"/>
  <c r="G179" i="13"/>
  <c r="B179" i="13"/>
  <c r="C177" i="14"/>
  <c r="D177" i="14"/>
  <c r="B177" i="14"/>
  <c r="H178" i="14" l="1"/>
  <c r="E178" i="14"/>
  <c r="F178" i="14"/>
  <c r="G178" i="14"/>
  <c r="E181" i="13"/>
  <c r="F180" i="13"/>
  <c r="D180" i="13"/>
  <c r="E180" i="13"/>
  <c r="C180" i="13"/>
  <c r="G180" i="13"/>
  <c r="B180" i="13"/>
  <c r="D178" i="14"/>
  <c r="B178" i="14"/>
  <c r="C178" i="14"/>
  <c r="H179" i="14" l="1"/>
  <c r="E179" i="14"/>
  <c r="G179" i="14"/>
  <c r="F179" i="14"/>
  <c r="D181" i="13"/>
  <c r="G181" i="13"/>
  <c r="G182" i="13"/>
  <c r="H181" i="13"/>
  <c r="B181" i="13"/>
  <c r="F181" i="13"/>
  <c r="C181" i="13"/>
  <c r="B179" i="14"/>
  <c r="C179" i="14"/>
  <c r="D179" i="14"/>
  <c r="H180" i="14" l="1"/>
  <c r="E180" i="14"/>
  <c r="F180" i="14"/>
  <c r="G180" i="14"/>
  <c r="F183" i="13"/>
  <c r="F182" i="13"/>
  <c r="D182" i="13"/>
  <c r="E182" i="13"/>
  <c r="B182" i="13"/>
  <c r="H182" i="13"/>
  <c r="C182" i="13"/>
  <c r="B180" i="14"/>
  <c r="C180" i="14"/>
  <c r="D180" i="14"/>
  <c r="H181" i="14" l="1"/>
  <c r="E181" i="14"/>
  <c r="F181" i="14"/>
  <c r="G181" i="14"/>
  <c r="C183" i="13"/>
  <c r="G183" i="13"/>
  <c r="G184" i="13"/>
  <c r="H183" i="13"/>
  <c r="D183" i="13"/>
  <c r="E183" i="13"/>
  <c r="B183" i="13"/>
  <c r="C181" i="14"/>
  <c r="D181" i="14"/>
  <c r="B181" i="14"/>
  <c r="H182" i="14" l="1"/>
  <c r="E182" i="14"/>
  <c r="F182" i="14"/>
  <c r="G182" i="14"/>
  <c r="E185" i="13"/>
  <c r="F184" i="13"/>
  <c r="E184" i="13"/>
  <c r="B184" i="13"/>
  <c r="H184" i="13"/>
  <c r="D184" i="13"/>
  <c r="C184" i="13"/>
  <c r="D182" i="14"/>
  <c r="B182" i="14"/>
  <c r="C182" i="14"/>
  <c r="H183" i="14" l="1"/>
  <c r="E183" i="14"/>
  <c r="G183" i="14"/>
  <c r="F183" i="14"/>
  <c r="B185" i="13"/>
  <c r="F185" i="13"/>
  <c r="G186" i="13"/>
  <c r="H185" i="13"/>
  <c r="C185" i="13"/>
  <c r="G185" i="13"/>
  <c r="D185" i="13"/>
  <c r="B183" i="14"/>
  <c r="C183" i="14"/>
  <c r="D183" i="14"/>
  <c r="H184" i="14" l="1"/>
  <c r="E184" i="14"/>
  <c r="F184" i="14"/>
  <c r="G184" i="14"/>
  <c r="F187" i="13"/>
  <c r="F186" i="13"/>
  <c r="B186" i="13"/>
  <c r="H186" i="13"/>
  <c r="D186" i="13"/>
  <c r="E186" i="13"/>
  <c r="C186" i="13"/>
  <c r="B184" i="14"/>
  <c r="C184" i="14"/>
  <c r="D184" i="14"/>
  <c r="H185" i="14" l="1"/>
  <c r="E185" i="14"/>
  <c r="F185" i="14"/>
  <c r="G185" i="14"/>
  <c r="C187" i="13"/>
  <c r="G187" i="13"/>
  <c r="E188" i="13"/>
  <c r="H187" i="13"/>
  <c r="D187" i="13"/>
  <c r="E187" i="13"/>
  <c r="B187" i="13"/>
  <c r="C185" i="14"/>
  <c r="D185" i="14"/>
  <c r="B185" i="14"/>
  <c r="H186" i="14" l="1"/>
  <c r="E186" i="14"/>
  <c r="F186" i="14"/>
  <c r="G186" i="14"/>
  <c r="B188" i="13"/>
  <c r="H188" i="13"/>
  <c r="F188" i="13"/>
  <c r="C188" i="13"/>
  <c r="G188" i="13"/>
  <c r="G189" i="13"/>
  <c r="D188" i="13"/>
  <c r="D186" i="14"/>
  <c r="B186" i="14"/>
  <c r="C186" i="14"/>
  <c r="H187" i="14" l="1"/>
  <c r="E187" i="14"/>
  <c r="G187" i="14"/>
  <c r="F187" i="14"/>
  <c r="H190" i="13"/>
  <c r="H189" i="13"/>
  <c r="B189" i="13"/>
  <c r="F189" i="13"/>
  <c r="D189" i="13"/>
  <c r="E189" i="13"/>
  <c r="C189" i="13"/>
  <c r="B187" i="14"/>
  <c r="C187" i="14"/>
  <c r="D187" i="14"/>
  <c r="H188" i="14" l="1"/>
  <c r="E188" i="14"/>
  <c r="F188" i="14"/>
  <c r="G188" i="14"/>
  <c r="C190" i="13"/>
  <c r="G190" i="13"/>
  <c r="E191" i="13"/>
  <c r="F190" i="13"/>
  <c r="D190" i="13"/>
  <c r="E190" i="13"/>
  <c r="B190" i="13"/>
  <c r="B188" i="14"/>
  <c r="C188" i="14"/>
  <c r="D188" i="14"/>
  <c r="H189" i="14" l="1"/>
  <c r="E189" i="14"/>
  <c r="F189" i="14"/>
  <c r="G189" i="14"/>
  <c r="B191" i="13"/>
  <c r="F191" i="13"/>
  <c r="C191" i="13"/>
  <c r="G191" i="13"/>
  <c r="G192" i="13"/>
  <c r="H191" i="13"/>
  <c r="D191" i="13"/>
  <c r="C189" i="14"/>
  <c r="D189" i="14"/>
  <c r="B189" i="14"/>
  <c r="H190" i="14" l="1"/>
  <c r="E190" i="14"/>
  <c r="F190" i="14"/>
  <c r="G190" i="14"/>
  <c r="B192" i="13"/>
  <c r="H192" i="13"/>
  <c r="E193" i="13"/>
  <c r="F192" i="13"/>
  <c r="D192" i="13"/>
  <c r="E192" i="13"/>
  <c r="C192" i="13"/>
  <c r="D190" i="14"/>
  <c r="B190" i="14"/>
  <c r="C190" i="14"/>
  <c r="H191" i="14" l="1"/>
  <c r="E191" i="14"/>
  <c r="G191" i="14"/>
  <c r="F191" i="14"/>
  <c r="B193" i="13"/>
  <c r="F193" i="13"/>
  <c r="H193" i="13"/>
  <c r="C193" i="13"/>
  <c r="D193" i="13"/>
  <c r="G193" i="13"/>
  <c r="G194" i="13"/>
  <c r="B191" i="14"/>
  <c r="C191" i="14"/>
  <c r="D191" i="14"/>
  <c r="H192" i="14" l="1"/>
  <c r="E192" i="14"/>
  <c r="F192" i="14"/>
  <c r="G192" i="14"/>
  <c r="F195" i="13"/>
  <c r="F194" i="13"/>
  <c r="B194" i="13"/>
  <c r="H194" i="13"/>
  <c r="D194" i="13"/>
  <c r="E194" i="13"/>
  <c r="C194" i="13"/>
  <c r="B192" i="14"/>
  <c r="C192" i="14"/>
  <c r="D192" i="14"/>
  <c r="H193" i="14" l="1"/>
  <c r="E193" i="14"/>
  <c r="F193" i="14"/>
  <c r="G193" i="14"/>
  <c r="C195" i="13"/>
  <c r="G195" i="13"/>
  <c r="H195" i="13"/>
  <c r="D195" i="13"/>
  <c r="E195" i="13"/>
  <c r="B195" i="13"/>
  <c r="D193" i="14"/>
  <c r="C193" i="14"/>
  <c r="B193" i="14"/>
  <c r="H194" i="14" l="1"/>
  <c r="E194" i="14"/>
  <c r="F194" i="14"/>
  <c r="G194" i="14"/>
  <c r="B196" i="13"/>
  <c r="H196" i="13"/>
  <c r="F196" i="13"/>
  <c r="D196" i="13"/>
  <c r="E196" i="13"/>
  <c r="C196" i="13"/>
  <c r="G196" i="13"/>
  <c r="G197" i="13"/>
  <c r="E197" i="13"/>
  <c r="H197" i="13"/>
  <c r="F197" i="13"/>
  <c r="B194" i="14"/>
  <c r="D194" i="14"/>
  <c r="C194" i="14"/>
  <c r="C197" i="13"/>
  <c r="D197" i="13"/>
  <c r="B197" i="13"/>
  <c r="H195" i="14" l="1"/>
  <c r="E195" i="14"/>
  <c r="G195" i="14"/>
  <c r="F195" i="14"/>
  <c r="G198" i="13"/>
  <c r="E198" i="13"/>
  <c r="F198" i="13"/>
  <c r="H198" i="13"/>
  <c r="B195" i="14"/>
  <c r="C195" i="14"/>
  <c r="D195" i="14"/>
  <c r="C198" i="13"/>
  <c r="D198" i="13"/>
  <c r="B198" i="13"/>
  <c r="H196" i="14" l="1"/>
  <c r="E196" i="14"/>
  <c r="F196" i="14"/>
  <c r="G196" i="14"/>
  <c r="G199" i="13"/>
  <c r="E199" i="13"/>
  <c r="H199" i="13"/>
  <c r="F199" i="13"/>
  <c r="C196" i="14"/>
  <c r="D196" i="14"/>
  <c r="B196" i="14"/>
  <c r="C199" i="13"/>
  <c r="D199" i="13"/>
  <c r="B199" i="13"/>
  <c r="H197" i="14" l="1"/>
  <c r="E197" i="14"/>
  <c r="F197" i="14"/>
  <c r="G197" i="14"/>
  <c r="G200" i="13"/>
  <c r="E200" i="13"/>
  <c r="F200" i="13"/>
  <c r="H200" i="13"/>
  <c r="D197" i="14"/>
  <c r="B197" i="14"/>
  <c r="C197" i="14"/>
  <c r="C200" i="13"/>
  <c r="D200" i="13"/>
  <c r="B200" i="13"/>
  <c r="H198" i="14" l="1"/>
  <c r="E198" i="14"/>
  <c r="F198" i="14"/>
  <c r="G198" i="14"/>
  <c r="G201" i="13"/>
  <c r="E201" i="13"/>
  <c r="H201" i="13"/>
  <c r="F201" i="13"/>
  <c r="C198" i="14"/>
  <c r="B198" i="14"/>
  <c r="D198" i="14"/>
  <c r="C201" i="13"/>
  <c r="D201" i="13"/>
  <c r="B201" i="13"/>
  <c r="H199" i="14" l="1"/>
  <c r="E199" i="14"/>
  <c r="F199" i="14"/>
  <c r="G199" i="14"/>
  <c r="G202" i="13"/>
  <c r="E202" i="13"/>
  <c r="F202" i="13"/>
  <c r="H202" i="13"/>
  <c r="B199" i="14"/>
  <c r="D199" i="14"/>
  <c r="C199" i="14"/>
  <c r="C202" i="13"/>
  <c r="D202" i="13"/>
  <c r="B202" i="13"/>
  <c r="H200" i="14" l="1"/>
  <c r="E200" i="14"/>
  <c r="F200" i="14"/>
  <c r="G200" i="14"/>
  <c r="G203" i="13"/>
  <c r="E203" i="13"/>
  <c r="H203" i="13"/>
  <c r="F203" i="13"/>
  <c r="C200" i="14"/>
  <c r="B200" i="14"/>
  <c r="D200" i="14"/>
  <c r="C203" i="13"/>
  <c r="D203" i="13"/>
  <c r="B203" i="13"/>
  <c r="H201" i="14" l="1"/>
  <c r="E201" i="14"/>
  <c r="G201" i="14"/>
  <c r="F201" i="14"/>
  <c r="G204" i="13"/>
  <c r="E204" i="13"/>
  <c r="F204" i="13"/>
  <c r="H204" i="13"/>
  <c r="D201" i="14"/>
  <c r="C201" i="14"/>
  <c r="B201" i="14"/>
  <c r="C204" i="13"/>
  <c r="D204" i="13"/>
  <c r="B204" i="13"/>
  <c r="H202" i="14" l="1"/>
  <c r="E202" i="14"/>
  <c r="F202" i="14"/>
  <c r="G202" i="14"/>
  <c r="G205" i="13"/>
  <c r="E205" i="13"/>
  <c r="H205" i="13"/>
  <c r="F205" i="13"/>
  <c r="D202" i="14"/>
  <c r="B202" i="14"/>
  <c r="C202" i="14"/>
  <c r="C205" i="13"/>
  <c r="D205" i="13"/>
  <c r="B205" i="13"/>
  <c r="H203" i="14" l="1"/>
  <c r="E203" i="14"/>
  <c r="F203" i="14"/>
  <c r="G203" i="14"/>
  <c r="G206" i="13"/>
  <c r="E206" i="13"/>
  <c r="F206" i="13"/>
  <c r="H206" i="13"/>
  <c r="B203" i="14"/>
  <c r="C203" i="14"/>
  <c r="D203" i="14"/>
  <c r="C206" i="13"/>
  <c r="D206" i="13"/>
  <c r="B206" i="13"/>
  <c r="H204" i="14" l="1"/>
  <c r="E204" i="14"/>
  <c r="F204" i="14"/>
  <c r="G204" i="14"/>
  <c r="G207" i="13"/>
  <c r="E207" i="13"/>
  <c r="H207" i="13"/>
  <c r="F207" i="13"/>
  <c r="C204" i="14"/>
  <c r="D204" i="14"/>
  <c r="B204" i="14"/>
  <c r="C207" i="13"/>
  <c r="D207" i="13"/>
  <c r="B207" i="13"/>
  <c r="H205" i="14" l="1"/>
  <c r="E205" i="14"/>
  <c r="G205" i="14"/>
  <c r="F205" i="14"/>
  <c r="G208" i="13"/>
  <c r="E208" i="13"/>
  <c r="F208" i="13"/>
  <c r="H208" i="13"/>
  <c r="D205" i="14"/>
  <c r="B205" i="14"/>
  <c r="C205" i="14"/>
  <c r="C208" i="13"/>
  <c r="D208" i="13"/>
  <c r="B208" i="13"/>
  <c r="H206" i="14" l="1"/>
  <c r="E206" i="14"/>
  <c r="F206" i="14"/>
  <c r="G206" i="14"/>
  <c r="G209" i="13"/>
  <c r="E209" i="13"/>
  <c r="H209" i="13"/>
  <c r="F209" i="13"/>
  <c r="C206" i="14"/>
  <c r="D206" i="14"/>
  <c r="B206" i="14"/>
  <c r="C209" i="13"/>
  <c r="D209" i="13"/>
  <c r="B209" i="13"/>
  <c r="H207" i="14" l="1"/>
  <c r="E207" i="14"/>
  <c r="G207" i="14"/>
  <c r="F207" i="14"/>
  <c r="G210" i="13"/>
  <c r="E210" i="13"/>
  <c r="F210" i="13"/>
  <c r="H210" i="13"/>
  <c r="B207" i="14"/>
  <c r="D207" i="14"/>
  <c r="C207" i="14"/>
  <c r="C210" i="13"/>
  <c r="D210" i="13"/>
  <c r="B210" i="13"/>
  <c r="H208" i="14" l="1"/>
  <c r="E208" i="14"/>
  <c r="F208" i="14"/>
  <c r="G208" i="14"/>
  <c r="G211" i="13"/>
  <c r="E211" i="13"/>
  <c r="H211" i="13"/>
  <c r="F211" i="13"/>
  <c r="C208" i="14"/>
  <c r="B208" i="14"/>
  <c r="D208" i="14"/>
  <c r="C211" i="13"/>
  <c r="D211" i="13"/>
  <c r="B211" i="13"/>
  <c r="H209" i="14" l="1"/>
  <c r="E209" i="14"/>
  <c r="F209" i="14"/>
  <c r="G209" i="14"/>
  <c r="G212" i="13"/>
  <c r="E212" i="13"/>
  <c r="F212" i="13"/>
  <c r="H212" i="13"/>
  <c r="D209" i="14"/>
  <c r="C209" i="14"/>
  <c r="B209" i="14"/>
  <c r="C212" i="13"/>
  <c r="D212" i="13"/>
  <c r="B212" i="13"/>
  <c r="H210" i="14" l="1"/>
  <c r="E210" i="14"/>
  <c r="F210" i="14"/>
  <c r="G210" i="14"/>
  <c r="G213" i="13"/>
  <c r="E213" i="13"/>
  <c r="H213" i="13"/>
  <c r="F213" i="13"/>
  <c r="B210" i="14"/>
  <c r="D210" i="14"/>
  <c r="C210" i="14"/>
  <c r="D213" i="13"/>
  <c r="C213" i="13"/>
  <c r="B213" i="13"/>
  <c r="H211" i="14" l="1"/>
  <c r="E211" i="14"/>
  <c r="G211" i="14"/>
  <c r="F211" i="14"/>
  <c r="G214" i="13"/>
  <c r="E214" i="13"/>
  <c r="F214" i="13"/>
  <c r="H214" i="13"/>
  <c r="B211" i="14"/>
  <c r="C211" i="14"/>
  <c r="D211" i="14"/>
  <c r="C214" i="13"/>
  <c r="D214" i="13"/>
  <c r="B214" i="13"/>
  <c r="H212" i="14" l="1"/>
  <c r="E212" i="14"/>
  <c r="F212" i="14"/>
  <c r="G212" i="14"/>
  <c r="G215" i="13"/>
  <c r="E215" i="13"/>
  <c r="H215" i="13"/>
  <c r="F215" i="13"/>
  <c r="C212" i="14"/>
  <c r="D212" i="14"/>
  <c r="B212" i="14"/>
  <c r="D215" i="13"/>
  <c r="C215" i="13"/>
  <c r="B215" i="13"/>
  <c r="H213" i="14" l="1"/>
  <c r="E213" i="14"/>
  <c r="F213" i="14"/>
  <c r="G213" i="14"/>
  <c r="G216" i="13"/>
  <c r="E216" i="13"/>
  <c r="F216" i="13"/>
  <c r="H216" i="13"/>
  <c r="D213" i="14"/>
  <c r="B213" i="14"/>
  <c r="C213" i="14"/>
  <c r="C216" i="13"/>
  <c r="D216" i="13"/>
  <c r="B216" i="13"/>
  <c r="H214" i="14" l="1"/>
  <c r="E214" i="14"/>
  <c r="F214" i="14"/>
  <c r="G214" i="14"/>
  <c r="G217" i="13"/>
  <c r="E217" i="13"/>
  <c r="H217" i="13"/>
  <c r="F217" i="13"/>
  <c r="C214" i="14"/>
  <c r="B214" i="14"/>
  <c r="D214" i="14"/>
  <c r="C217" i="13"/>
  <c r="D217" i="13"/>
  <c r="B217" i="13"/>
  <c r="H215" i="14" l="1"/>
  <c r="E215" i="14"/>
  <c r="F215" i="14"/>
  <c r="G215" i="14"/>
  <c r="G218" i="13"/>
  <c r="E218" i="13"/>
  <c r="F218" i="13"/>
  <c r="H218" i="13"/>
  <c r="B215" i="14"/>
  <c r="D215" i="14"/>
  <c r="C215" i="14"/>
  <c r="C218" i="13"/>
  <c r="D218" i="13"/>
  <c r="B218" i="13"/>
  <c r="H216" i="14" l="1"/>
  <c r="E216" i="14"/>
  <c r="F216" i="14"/>
  <c r="G216" i="14"/>
  <c r="G219" i="13"/>
  <c r="E219" i="13"/>
  <c r="H219" i="13"/>
  <c r="F219" i="13"/>
  <c r="C216" i="14"/>
  <c r="B216" i="14"/>
  <c r="D216" i="14"/>
  <c r="C219" i="13"/>
  <c r="D219" i="13"/>
  <c r="B219" i="13"/>
  <c r="H217" i="14" l="1"/>
  <c r="E217" i="14"/>
  <c r="F217" i="14"/>
  <c r="G217" i="14"/>
  <c r="G220" i="13"/>
  <c r="E220" i="13"/>
  <c r="F220" i="13"/>
  <c r="H220" i="13"/>
  <c r="D217" i="14"/>
  <c r="C217" i="14"/>
  <c r="B217" i="14"/>
  <c r="C220" i="13"/>
  <c r="D220" i="13"/>
  <c r="B220" i="13"/>
  <c r="H218" i="14" l="1"/>
  <c r="E218" i="14"/>
  <c r="F218" i="14"/>
  <c r="G218" i="14"/>
  <c r="G221" i="13"/>
  <c r="E221" i="13"/>
  <c r="H221" i="13"/>
  <c r="F221" i="13"/>
  <c r="D218" i="14"/>
  <c r="B218" i="14"/>
  <c r="C218" i="14"/>
  <c r="C221" i="13"/>
  <c r="D221" i="13"/>
  <c r="B221" i="13"/>
  <c r="H219" i="14" l="1"/>
  <c r="E219" i="14"/>
  <c r="F219" i="14"/>
  <c r="G219" i="14"/>
  <c r="G222" i="13"/>
  <c r="E222" i="13"/>
  <c r="F222" i="13"/>
  <c r="H222" i="13"/>
  <c r="B219" i="14"/>
  <c r="C219" i="14"/>
  <c r="D219" i="14"/>
  <c r="C222" i="13"/>
  <c r="D222" i="13"/>
  <c r="B222" i="13"/>
  <c r="H220" i="14" l="1"/>
  <c r="E220" i="14"/>
  <c r="F220" i="14"/>
  <c r="G220" i="14"/>
  <c r="G223" i="13"/>
  <c r="E223" i="13"/>
  <c r="H223" i="13"/>
  <c r="F223" i="13"/>
  <c r="C220" i="14"/>
  <c r="D220" i="14"/>
  <c r="B220" i="14"/>
  <c r="C223" i="13"/>
  <c r="D223" i="13"/>
  <c r="B223" i="13"/>
  <c r="H221" i="14" l="1"/>
  <c r="E221" i="14"/>
  <c r="F221" i="14"/>
  <c r="G221" i="14"/>
  <c r="G224" i="13"/>
  <c r="E224" i="13"/>
  <c r="F224" i="13"/>
  <c r="H224" i="13"/>
  <c r="D221" i="14"/>
  <c r="B221" i="14"/>
  <c r="C221" i="14"/>
  <c r="C224" i="13"/>
  <c r="D224" i="13"/>
  <c r="B224" i="13"/>
  <c r="H222" i="14" l="1"/>
  <c r="E222" i="14"/>
  <c r="F222" i="14"/>
  <c r="G222" i="14"/>
  <c r="G225" i="13"/>
  <c r="E225" i="13"/>
  <c r="H225" i="13"/>
  <c r="F225" i="13"/>
  <c r="C222" i="14"/>
  <c r="D222" i="14"/>
  <c r="B222" i="14"/>
  <c r="D225" i="13"/>
  <c r="C225" i="13"/>
  <c r="B225" i="13"/>
  <c r="H223" i="14" l="1"/>
  <c r="E223" i="14"/>
  <c r="G223" i="14"/>
  <c r="F223" i="14"/>
  <c r="G226" i="13"/>
  <c r="E226" i="13"/>
  <c r="F226" i="13"/>
  <c r="H226" i="13"/>
  <c r="B223" i="14"/>
  <c r="D223" i="14"/>
  <c r="C223" i="14"/>
  <c r="C226" i="13"/>
  <c r="D226" i="13"/>
  <c r="B226" i="13"/>
  <c r="H224" i="14" l="1"/>
  <c r="E224" i="14"/>
  <c r="F224" i="14"/>
  <c r="G224" i="14"/>
  <c r="G227" i="13"/>
  <c r="E227" i="13"/>
  <c r="H227" i="13"/>
  <c r="F227" i="13"/>
  <c r="C224" i="14"/>
  <c r="B224" i="14"/>
  <c r="D224" i="14"/>
  <c r="C227" i="13"/>
  <c r="D227" i="13"/>
  <c r="B227" i="13"/>
  <c r="H225" i="14" l="1"/>
  <c r="E225" i="14"/>
  <c r="F225" i="14"/>
  <c r="G225" i="14"/>
  <c r="G228" i="13"/>
  <c r="E228" i="13"/>
  <c r="F228" i="13"/>
  <c r="H228" i="13"/>
  <c r="D225" i="14"/>
  <c r="C225" i="14"/>
  <c r="B225" i="14"/>
  <c r="C228" i="13"/>
  <c r="D228" i="13"/>
  <c r="B228" i="13"/>
  <c r="H226" i="14" l="1"/>
  <c r="E226" i="14"/>
  <c r="F226" i="14"/>
  <c r="G226" i="14"/>
  <c r="G229" i="13"/>
  <c r="E229" i="13"/>
  <c r="H229" i="13"/>
  <c r="F229" i="13"/>
  <c r="B226" i="14"/>
  <c r="D226" i="14"/>
  <c r="C226" i="14"/>
  <c r="C229" i="13"/>
  <c r="D229" i="13"/>
  <c r="B229" i="13"/>
  <c r="H227" i="14" l="1"/>
  <c r="E227" i="14"/>
  <c r="F227" i="14"/>
  <c r="G227" i="14"/>
  <c r="G230" i="13"/>
  <c r="E230" i="13"/>
  <c r="F230" i="13"/>
  <c r="H230" i="13"/>
  <c r="B227" i="14"/>
  <c r="C227" i="14"/>
  <c r="D227" i="14"/>
  <c r="C230" i="13"/>
  <c r="D230" i="13"/>
  <c r="B230" i="13"/>
  <c r="H228" i="14" l="1"/>
  <c r="E228" i="14"/>
  <c r="F228" i="14"/>
  <c r="G228" i="14"/>
  <c r="G231" i="13"/>
  <c r="E231" i="13"/>
  <c r="H231" i="13"/>
  <c r="F231" i="13"/>
  <c r="C228" i="14"/>
  <c r="D228" i="14"/>
  <c r="B228" i="14"/>
  <c r="C231" i="13"/>
  <c r="D231" i="13"/>
  <c r="B231" i="13"/>
  <c r="H229" i="14" l="1"/>
  <c r="E229" i="14"/>
  <c r="F229" i="14"/>
  <c r="G229" i="14"/>
  <c r="G232" i="13"/>
  <c r="E232" i="13"/>
  <c r="F232" i="13"/>
  <c r="H232" i="13"/>
  <c r="D229" i="14"/>
  <c r="B229" i="14"/>
  <c r="C229" i="14"/>
  <c r="C232" i="13"/>
  <c r="D232" i="13"/>
  <c r="B232" i="13"/>
  <c r="H230" i="14" l="1"/>
  <c r="E230" i="14"/>
  <c r="F230" i="14"/>
  <c r="G230" i="14"/>
  <c r="G233" i="13"/>
  <c r="E233" i="13"/>
  <c r="H233" i="13"/>
  <c r="F233" i="13"/>
  <c r="C230" i="14"/>
  <c r="B230" i="14"/>
  <c r="D230" i="14"/>
  <c r="C233" i="13"/>
  <c r="D233" i="13"/>
  <c r="B233" i="13"/>
  <c r="H231" i="14" l="1"/>
  <c r="E231" i="14"/>
  <c r="F231" i="14"/>
  <c r="G231" i="14"/>
  <c r="G234" i="13"/>
  <c r="E234" i="13"/>
  <c r="F234" i="13"/>
  <c r="H234" i="13"/>
  <c r="B231" i="14"/>
  <c r="D231" i="14"/>
  <c r="C231" i="14"/>
  <c r="C234" i="13"/>
  <c r="D234" i="13"/>
  <c r="B234" i="13"/>
  <c r="H232" i="14" l="1"/>
  <c r="E232" i="14"/>
  <c r="F232" i="14"/>
  <c r="G232" i="14"/>
  <c r="G235" i="13"/>
  <c r="E235" i="13"/>
  <c r="H235" i="13"/>
  <c r="F235" i="13"/>
  <c r="C232" i="14"/>
  <c r="B232" i="14"/>
  <c r="D232" i="14"/>
  <c r="C235" i="13"/>
  <c r="D235" i="13"/>
  <c r="B235" i="13"/>
  <c r="H233" i="14" l="1"/>
  <c r="E233" i="14"/>
  <c r="F233" i="14"/>
  <c r="G233" i="14"/>
  <c r="G236" i="13"/>
  <c r="E236" i="13"/>
  <c r="F236" i="13"/>
  <c r="H236" i="13"/>
  <c r="D233" i="14"/>
  <c r="C233" i="14"/>
  <c r="B233" i="14"/>
  <c r="C236" i="13"/>
  <c r="D236" i="13"/>
  <c r="B236" i="13"/>
  <c r="H234" i="14" l="1"/>
  <c r="E234" i="14"/>
  <c r="F234" i="14"/>
  <c r="G234" i="14"/>
  <c r="G237" i="13"/>
  <c r="E237" i="13"/>
  <c r="H237" i="13"/>
  <c r="F237" i="13"/>
  <c r="D234" i="14"/>
  <c r="B234" i="14"/>
  <c r="C234" i="14"/>
  <c r="C237" i="13"/>
  <c r="D237" i="13"/>
  <c r="B237" i="13"/>
  <c r="H235" i="14" l="1"/>
  <c r="E235" i="14"/>
  <c r="F235" i="14"/>
  <c r="G235" i="14"/>
  <c r="G238" i="13"/>
  <c r="E238" i="13"/>
  <c r="F238" i="13"/>
  <c r="H238" i="13"/>
  <c r="B235" i="14"/>
  <c r="C235" i="14"/>
  <c r="D235" i="14"/>
  <c r="C238" i="13"/>
  <c r="D238" i="13"/>
  <c r="B238" i="13"/>
  <c r="H236" i="14" l="1"/>
  <c r="E236" i="14"/>
  <c r="F236" i="14"/>
  <c r="G236" i="14"/>
  <c r="G239" i="13"/>
  <c r="E239" i="13"/>
  <c r="H239" i="13"/>
  <c r="F239" i="13"/>
  <c r="C236" i="14"/>
  <c r="D236" i="14"/>
  <c r="B236" i="14"/>
  <c r="C239" i="13"/>
  <c r="D239" i="13"/>
  <c r="B239" i="13"/>
  <c r="E237" i="14" l="1"/>
  <c r="H237" i="14"/>
  <c r="F237" i="14"/>
  <c r="G237" i="14"/>
  <c r="G240" i="13"/>
  <c r="E240" i="13"/>
  <c r="F240" i="13"/>
  <c r="H240" i="13"/>
  <c r="D237" i="14"/>
  <c r="B237" i="14"/>
  <c r="C237" i="14"/>
  <c r="C240" i="13"/>
  <c r="D240" i="13"/>
  <c r="B240" i="13"/>
  <c r="E238" i="14" l="1"/>
  <c r="G238" i="14"/>
  <c r="H238" i="14"/>
  <c r="F238" i="14"/>
  <c r="E241" i="13"/>
  <c r="G241" i="13"/>
  <c r="F241" i="13"/>
  <c r="H241" i="13"/>
  <c r="C238" i="14"/>
  <c r="D238" i="14"/>
  <c r="B238" i="14"/>
  <c r="C241" i="13"/>
  <c r="D241" i="13"/>
  <c r="B241" i="13"/>
  <c r="E239" i="14" l="1"/>
  <c r="F239" i="14"/>
  <c r="G239" i="14"/>
  <c r="H239" i="14"/>
  <c r="E242" i="13"/>
  <c r="H242" i="13"/>
  <c r="G242" i="13"/>
  <c r="F242" i="13"/>
  <c r="B239" i="14"/>
  <c r="D239" i="14"/>
  <c r="C239" i="14"/>
  <c r="C242" i="13"/>
  <c r="D242" i="13"/>
  <c r="B242" i="13"/>
  <c r="F240" i="14" l="1"/>
  <c r="G240" i="14"/>
  <c r="H240" i="14"/>
  <c r="E240" i="14"/>
  <c r="H243" i="13"/>
  <c r="E243" i="13"/>
  <c r="F243" i="13"/>
  <c r="G243" i="13"/>
  <c r="C240" i="14"/>
  <c r="B240" i="14"/>
  <c r="D240" i="14"/>
  <c r="C243" i="13"/>
  <c r="D243" i="13"/>
  <c r="B243" i="13"/>
  <c r="F241" i="14" l="1"/>
  <c r="H241" i="14"/>
  <c r="E241" i="14"/>
  <c r="G241" i="14"/>
  <c r="H244" i="13"/>
  <c r="E244" i="13"/>
  <c r="G244" i="13"/>
  <c r="F244" i="13"/>
  <c r="B241" i="14"/>
  <c r="D241" i="14"/>
  <c r="C241" i="14"/>
  <c r="C244" i="13"/>
  <c r="D244" i="13"/>
  <c r="B244" i="13"/>
  <c r="F242" i="14" l="1"/>
  <c r="G242" i="14"/>
  <c r="H242" i="14"/>
  <c r="E242" i="14"/>
  <c r="H245" i="13"/>
  <c r="E245" i="13"/>
  <c r="G245" i="13"/>
  <c r="F245" i="13"/>
  <c r="C242" i="14"/>
  <c r="D242" i="14"/>
  <c r="B242" i="14"/>
  <c r="C245" i="13"/>
  <c r="D245" i="13"/>
  <c r="B245" i="13"/>
  <c r="F243" i="14" l="1"/>
  <c r="H243" i="14"/>
  <c r="E243" i="14"/>
  <c r="G243" i="14"/>
  <c r="H246" i="13"/>
  <c r="E246" i="13"/>
  <c r="G246" i="13"/>
  <c r="F246" i="13"/>
  <c r="D243" i="14"/>
  <c r="B243" i="14"/>
  <c r="C243" i="14"/>
  <c r="C246" i="13"/>
  <c r="D246" i="13"/>
  <c r="B246" i="13"/>
  <c r="F244" i="14" l="1"/>
  <c r="E244" i="14"/>
  <c r="G244" i="14"/>
  <c r="H244" i="14"/>
  <c r="H247" i="13"/>
  <c r="E247" i="13"/>
  <c r="F247" i="13"/>
  <c r="G247" i="13"/>
  <c r="C244" i="14"/>
  <c r="B244" i="14"/>
  <c r="D244" i="14"/>
  <c r="C247" i="13"/>
  <c r="D247" i="13"/>
  <c r="B247" i="13"/>
  <c r="F245" i="14" l="1"/>
  <c r="H245" i="14"/>
  <c r="G245" i="14"/>
  <c r="E245" i="14"/>
  <c r="H248" i="13"/>
  <c r="E248" i="13"/>
  <c r="G248" i="13"/>
  <c r="F248" i="13"/>
  <c r="B245" i="14"/>
  <c r="D245" i="14"/>
  <c r="C245" i="14"/>
  <c r="C248" i="13"/>
  <c r="D248" i="13"/>
  <c r="B248" i="13"/>
  <c r="F246" i="14" l="1"/>
  <c r="E246" i="14"/>
  <c r="G246" i="14"/>
  <c r="H246" i="14"/>
  <c r="H249" i="13"/>
  <c r="G249" i="13"/>
  <c r="E249" i="13"/>
  <c r="F249" i="13"/>
  <c r="C246" i="14"/>
  <c r="D246" i="14"/>
  <c r="B246" i="14"/>
  <c r="C249" i="13"/>
  <c r="D249" i="13"/>
  <c r="B249" i="13"/>
  <c r="F247" i="14" l="1"/>
  <c r="H247" i="14"/>
  <c r="G247" i="14"/>
  <c r="E247" i="14"/>
  <c r="H250" i="13"/>
  <c r="E250" i="13"/>
  <c r="F250" i="13"/>
  <c r="G250" i="13"/>
  <c r="D247" i="14"/>
  <c r="B247" i="14"/>
  <c r="C247" i="14"/>
  <c r="C250" i="13"/>
  <c r="D250" i="13"/>
  <c r="B250" i="13"/>
  <c r="F248" i="14" l="1"/>
  <c r="E248" i="14"/>
  <c r="G248" i="14"/>
  <c r="H248" i="14"/>
  <c r="H251" i="13"/>
  <c r="E251" i="13"/>
  <c r="G251" i="13"/>
  <c r="F251" i="13"/>
  <c r="C248" i="14"/>
  <c r="B248" i="14"/>
  <c r="D248" i="14"/>
  <c r="C251" i="13"/>
  <c r="D251" i="13"/>
  <c r="B251" i="13"/>
  <c r="F249" i="14" l="1"/>
  <c r="H249" i="14"/>
  <c r="G249" i="14"/>
  <c r="E249" i="14"/>
  <c r="H252" i="13"/>
  <c r="G252" i="13"/>
  <c r="E252" i="13"/>
  <c r="F252" i="13"/>
  <c r="B249" i="14"/>
  <c r="D249" i="14"/>
  <c r="C249" i="14"/>
  <c r="C252" i="13"/>
  <c r="D252" i="13"/>
  <c r="B252" i="13"/>
  <c r="F250" i="14" l="1"/>
  <c r="E250" i="14"/>
  <c r="G250" i="14"/>
  <c r="H250" i="14"/>
  <c r="H253" i="13"/>
  <c r="E253" i="13"/>
  <c r="F253" i="13"/>
  <c r="G253" i="13"/>
  <c r="C250" i="14"/>
  <c r="D250" i="14"/>
  <c r="B250" i="14"/>
  <c r="C253" i="13"/>
  <c r="D253" i="13"/>
  <c r="B253" i="13"/>
  <c r="F251" i="14" l="1"/>
  <c r="H251" i="14"/>
  <c r="E251" i="14"/>
  <c r="G251" i="14"/>
  <c r="H254" i="13"/>
  <c r="E254" i="13"/>
  <c r="G254" i="13"/>
  <c r="F254" i="13"/>
  <c r="D251" i="14"/>
  <c r="B251" i="14"/>
  <c r="C251" i="14"/>
  <c r="C254" i="13"/>
  <c r="D254" i="13"/>
  <c r="B254" i="13"/>
  <c r="F252" i="14" l="1"/>
  <c r="G252" i="14"/>
  <c r="H252" i="14"/>
  <c r="E252" i="14"/>
  <c r="D256" i="13"/>
  <c r="B256" i="13"/>
  <c r="C256" i="13"/>
  <c r="B252" i="14"/>
  <c r="C252" i="14"/>
  <c r="D252" i="14"/>
  <c r="F253" i="14" l="1"/>
  <c r="H253" i="14"/>
  <c r="E253" i="14"/>
  <c r="G253" i="14"/>
  <c r="C257" i="13"/>
  <c r="D257" i="13"/>
  <c r="B257" i="13"/>
  <c r="B253" i="14"/>
  <c r="C253" i="14"/>
  <c r="D253" i="14"/>
  <c r="F254" i="14" l="1"/>
  <c r="E254" i="14"/>
  <c r="G254" i="14"/>
  <c r="H254" i="14"/>
  <c r="B258" i="13"/>
  <c r="D258" i="13"/>
  <c r="C258" i="13"/>
  <c r="C254" i="14"/>
  <c r="D254" i="14"/>
  <c r="B254" i="14"/>
  <c r="C259" i="13" l="1"/>
  <c r="D259" i="13"/>
  <c r="B259" i="13"/>
  <c r="D260" i="13" l="1"/>
  <c r="B260" i="13"/>
  <c r="C260" i="13"/>
  <c r="C261" i="13" l="1"/>
  <c r="B261" i="13"/>
  <c r="D261" i="13"/>
  <c r="D262" i="13" l="1"/>
  <c r="C262" i="13"/>
  <c r="B262" i="13"/>
  <c r="C263" i="13" l="1"/>
  <c r="D263" i="13"/>
  <c r="B263" i="13"/>
  <c r="B264" i="13" l="1"/>
  <c r="C264" i="13"/>
  <c r="D264" i="13"/>
  <c r="D265" i="13" l="1"/>
  <c r="B265" i="13"/>
  <c r="C265" i="13"/>
  <c r="C266" i="13" l="1"/>
  <c r="D266" i="13"/>
  <c r="B266" i="13"/>
  <c r="D267" i="13" l="1"/>
  <c r="C267" i="13"/>
  <c r="B267" i="13"/>
  <c r="C268" i="13" l="1"/>
  <c r="B268" i="13"/>
  <c r="D268" i="13"/>
  <c r="D269" i="13" l="1"/>
  <c r="B269" i="13"/>
  <c r="C269" i="13"/>
  <c r="B270" i="13" l="1"/>
  <c r="C270" i="13"/>
  <c r="D270" i="13"/>
  <c r="B271" i="13" l="1"/>
  <c r="C271" i="13"/>
  <c r="D271" i="13"/>
  <c r="C272" i="13" l="1"/>
  <c r="B272" i="13"/>
  <c r="D272" i="13"/>
  <c r="C273" i="13" l="1"/>
  <c r="D273" i="13"/>
  <c r="B273" i="13"/>
  <c r="B274" i="13" l="1"/>
  <c r="C274" i="13"/>
  <c r="D274" i="13"/>
  <c r="B275" i="13" l="1"/>
  <c r="C275" i="13"/>
  <c r="D275" i="13"/>
  <c r="D276" i="13" l="1"/>
  <c r="B276" i="13"/>
  <c r="C276" i="13"/>
  <c r="D277" i="13" l="1"/>
  <c r="B277" i="13"/>
  <c r="C277" i="13"/>
  <c r="C278" i="13" l="1"/>
  <c r="D278" i="13"/>
  <c r="B278" i="13"/>
  <c r="C279" i="13" l="1"/>
  <c r="B279" i="13"/>
  <c r="D279" i="13"/>
  <c r="D280" i="13" l="1"/>
  <c r="B280" i="13"/>
  <c r="C280" i="13"/>
  <c r="D281" i="13" l="1"/>
  <c r="C281" i="13"/>
  <c r="B281" i="13"/>
  <c r="B282" i="13" l="1"/>
  <c r="C282" i="13"/>
  <c r="D282" i="13"/>
  <c r="C283" i="13" l="1"/>
  <c r="D283" i="13"/>
  <c r="B283" i="13"/>
  <c r="D284" i="13" l="1"/>
  <c r="C284" i="13"/>
  <c r="B284" i="13"/>
  <c r="C285" i="13" l="1"/>
  <c r="D285" i="13"/>
  <c r="B285" i="13"/>
  <c r="E286" i="13" l="1"/>
  <c r="F286" i="13"/>
  <c r="G286" i="13"/>
  <c r="H286" i="13"/>
  <c r="B286" i="13"/>
  <c r="C286" i="13"/>
  <c r="D286" i="13"/>
  <c r="E287" i="13" l="1"/>
  <c r="F287" i="13"/>
  <c r="G287" i="13"/>
  <c r="H287" i="13"/>
  <c r="C287" i="13"/>
  <c r="D287" i="13"/>
  <c r="B287" i="13"/>
  <c r="E288" i="13" l="1"/>
  <c r="F288" i="13"/>
  <c r="G288" i="13"/>
  <c r="H288" i="13"/>
  <c r="D288" i="13"/>
  <c r="B288" i="13"/>
  <c r="C288" i="13"/>
  <c r="E289" i="13" l="1"/>
  <c r="F289" i="13"/>
  <c r="G289" i="13"/>
  <c r="H289" i="13"/>
  <c r="D289" i="13"/>
  <c r="B289" i="13"/>
  <c r="C289" i="13"/>
  <c r="E290" i="13" l="1"/>
  <c r="F290" i="13"/>
  <c r="G290" i="13"/>
  <c r="H290" i="13"/>
  <c r="D290" i="13"/>
  <c r="B290" i="13"/>
  <c r="C290" i="13"/>
  <c r="E291" i="13" l="1"/>
  <c r="F291" i="13"/>
  <c r="G291" i="13"/>
  <c r="H291" i="13"/>
  <c r="C291" i="13"/>
  <c r="D291" i="13"/>
  <c r="B291" i="13"/>
  <c r="G292" i="13" l="1"/>
  <c r="H292" i="13"/>
  <c r="E292" i="13"/>
  <c r="F292" i="13"/>
  <c r="B292" i="13"/>
  <c r="C292" i="13"/>
  <c r="D292" i="13"/>
  <c r="G293" i="13" l="1"/>
  <c r="H293" i="13"/>
  <c r="E293" i="13"/>
  <c r="F293" i="13"/>
  <c r="B293" i="13"/>
  <c r="C293" i="13"/>
  <c r="D293" i="13"/>
  <c r="G294" i="13" l="1"/>
  <c r="H294" i="13"/>
  <c r="E294" i="13"/>
  <c r="F294" i="13"/>
  <c r="C294" i="13"/>
  <c r="D294" i="13"/>
  <c r="B294" i="13"/>
  <c r="H296" i="13" l="1"/>
  <c r="C296" i="13"/>
  <c r="D296" i="13"/>
  <c r="F296" i="13"/>
  <c r="G296" i="13"/>
  <c r="B296" i="13"/>
  <c r="E296" i="13"/>
  <c r="G295" i="13"/>
  <c r="H295" i="13"/>
  <c r="E295" i="13"/>
  <c r="F295" i="13"/>
  <c r="B295" i="13"/>
  <c r="C295" i="13"/>
  <c r="D295" i="13"/>
  <c r="E255" i="13" l="1"/>
  <c r="C255" i="13"/>
  <c r="G255" i="13"/>
  <c r="F255" i="13"/>
  <c r="H255" i="13"/>
  <c r="B255" i="13"/>
  <c r="D255" i="13"/>
  <c r="E256" i="13" l="1"/>
  <c r="G256" i="13"/>
  <c r="H256" i="13"/>
  <c r="F256" i="13"/>
  <c r="H257" i="13" l="1"/>
  <c r="E257" i="13"/>
  <c r="G257" i="13"/>
  <c r="F257" i="13"/>
  <c r="G258" i="13" l="1"/>
  <c r="F258" i="13"/>
  <c r="E258" i="13"/>
  <c r="H258" i="13"/>
  <c r="H259" i="13" l="1"/>
  <c r="E259" i="13"/>
  <c r="G259" i="13"/>
  <c r="F259" i="13"/>
  <c r="H261" i="13" l="1"/>
  <c r="F261" i="13"/>
  <c r="E261" i="13"/>
  <c r="G261" i="13"/>
  <c r="H260" i="13"/>
  <c r="F260" i="13"/>
  <c r="E260" i="13"/>
  <c r="G260" i="13"/>
  <c r="F262" i="13" l="1"/>
  <c r="G262" i="13"/>
  <c r="H262" i="13"/>
  <c r="E262" i="13"/>
  <c r="E264" i="13" l="1"/>
  <c r="G264" i="13"/>
  <c r="H264" i="13"/>
  <c r="F264" i="13"/>
  <c r="E263" i="13"/>
  <c r="F263" i="13"/>
  <c r="G263" i="13"/>
  <c r="H263" i="13"/>
  <c r="F265" i="13" l="1"/>
  <c r="E265" i="13"/>
  <c r="G265" i="13"/>
  <c r="H265" i="13"/>
  <c r="G266" i="13" l="1"/>
  <c r="E266" i="13"/>
  <c r="F266" i="13"/>
  <c r="H266" i="13"/>
  <c r="H267" i="13" l="1"/>
  <c r="F267" i="13"/>
  <c r="E267" i="13"/>
  <c r="G267" i="13"/>
  <c r="H268" i="13" l="1"/>
  <c r="E268" i="13"/>
  <c r="F268" i="13"/>
  <c r="G268" i="13"/>
  <c r="F269" i="13" l="1"/>
  <c r="E269" i="13"/>
  <c r="G269" i="13"/>
  <c r="H269" i="13"/>
  <c r="E270" i="13" l="1"/>
  <c r="F270" i="13"/>
  <c r="G270" i="13"/>
  <c r="H270" i="13"/>
  <c r="F271" i="13" l="1"/>
  <c r="G271" i="13"/>
  <c r="H271" i="13"/>
  <c r="E271" i="13"/>
  <c r="H272" i="13" l="1"/>
  <c r="E272" i="13"/>
  <c r="F272" i="13"/>
  <c r="G272" i="13"/>
  <c r="F273" i="13" l="1"/>
  <c r="E273" i="13"/>
  <c r="G273" i="13"/>
  <c r="H273" i="13"/>
  <c r="F274" i="13" l="1"/>
  <c r="G274" i="13"/>
  <c r="E274" i="13"/>
  <c r="H274" i="13"/>
  <c r="F275" i="13" l="1"/>
  <c r="G275" i="13"/>
  <c r="H275" i="13"/>
  <c r="E275" i="13"/>
  <c r="H276" i="13" l="1"/>
  <c r="E276" i="13"/>
  <c r="F276" i="13"/>
  <c r="G276" i="13"/>
  <c r="F277" i="13" l="1"/>
  <c r="E277" i="13"/>
  <c r="G277" i="13"/>
  <c r="H277" i="13"/>
  <c r="G278" i="13" l="1"/>
  <c r="E278" i="13"/>
  <c r="F278" i="13"/>
  <c r="H278" i="13"/>
  <c r="G279" i="13" l="1"/>
  <c r="F279" i="13"/>
  <c r="H279" i="13"/>
  <c r="E279" i="13"/>
  <c r="E280" i="13" l="1"/>
  <c r="F280" i="13"/>
  <c r="H280" i="13"/>
  <c r="G280" i="13"/>
  <c r="H281" i="13" l="1"/>
  <c r="F281" i="13"/>
  <c r="G281" i="13"/>
  <c r="E281" i="13"/>
  <c r="G282" i="13" l="1"/>
  <c r="H282" i="13"/>
  <c r="E282" i="13"/>
  <c r="F282" i="13"/>
  <c r="H283" i="13" l="1"/>
  <c r="G283" i="13"/>
  <c r="E283" i="13"/>
  <c r="F283" i="13"/>
  <c r="H284" i="13" l="1"/>
  <c r="E284" i="13"/>
  <c r="F284" i="13"/>
  <c r="G284" i="13"/>
  <c r="G285" i="13" l="1"/>
  <c r="F285" i="13"/>
  <c r="H285" i="13"/>
  <c r="E285"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<sst xmlns="http://schemas.openxmlformats.org/spreadsheetml/2006/main" count="6425" uniqueCount="3608">
  <si>
    <t>Geographical name</t>
  </si>
  <si>
    <t>Notes:</t>
  </si>
  <si>
    <t>Period 1</t>
  </si>
  <si>
    <t>Period 2</t>
  </si>
  <si>
    <t>Period 3</t>
  </si>
  <si>
    <t>Period 4</t>
  </si>
  <si>
    <t>Site</t>
  </si>
  <si>
    <t>Demand</t>
  </si>
  <si>
    <t>Generation</t>
  </si>
  <si>
    <t>Time periods</t>
  </si>
  <si>
    <t>Notes</t>
  </si>
  <si>
    <t>All the above times are in UK Clock time</t>
  </si>
  <si>
    <t>Saturday and Sunday
All Year</t>
  </si>
  <si>
    <t>List of data tables in this workbook</t>
  </si>
  <si>
    <t>Worksheet</t>
  </si>
  <si>
    <t>Information</t>
  </si>
  <si>
    <t>Back to Overview</t>
  </si>
  <si>
    <t xml:space="preserve">Annex 3 contains details of any preserved and additional charges that are valid at this time. </t>
  </si>
  <si>
    <t>Status</t>
  </si>
  <si>
    <t>Effective From</t>
  </si>
  <si>
    <t>PCs</t>
  </si>
  <si>
    <t>Fixed charge p/MPAN/day</t>
  </si>
  <si>
    <t>Capacity charge p/kVA/day</t>
  </si>
  <si>
    <t>Notes to users of this spreadsheet</t>
  </si>
  <si>
    <t>Notes to DNOs populating this spreadsheet</t>
  </si>
  <si>
    <t>Annex 5 LLFs</t>
  </si>
  <si>
    <t>Name</t>
  </si>
  <si>
    <t>Nodal prices</t>
  </si>
  <si>
    <t>Reactive power charge
p/kVArh</t>
  </si>
  <si>
    <t>Local charge 1
£/kVA</t>
  </si>
  <si>
    <t>Remote charge 1
£/kVA</t>
  </si>
  <si>
    <t>Import MPANs/MSIDs</t>
  </si>
  <si>
    <t>Export MPANs/MSIDs</t>
  </si>
  <si>
    <t>Annex 3 Preserved charges</t>
  </si>
  <si>
    <t>Annex 4 LDNO charges</t>
  </si>
  <si>
    <t xml:space="preserve">DNOs must endeavour to maintain consistency in the structure of this spreadsheet.
Any changes to the structure must be noted in the 'Notes to users of this spreadsheet'
</t>
  </si>
  <si>
    <t>Generic demand and generation LLFs</t>
  </si>
  <si>
    <t>Metered voltage</t>
  </si>
  <si>
    <t>Low-voltage network</t>
  </si>
  <si>
    <t>Low-voltage substation</t>
  </si>
  <si>
    <t>High-voltage network</t>
  </si>
  <si>
    <t>High-voltage substation</t>
  </si>
  <si>
    <t>33kV generic</t>
  </si>
  <si>
    <t>132kV generic</t>
  </si>
  <si>
    <t>EHV site specific LLFs</t>
  </si>
  <si>
    <t>Node/Zone ID</t>
  </si>
  <si>
    <t>Import
Unique Identifier</t>
  </si>
  <si>
    <t>Export
Unique Identifier</t>
  </si>
  <si>
    <t>Export Unique Identifier</t>
  </si>
  <si>
    <t>Import
fixed charge
(p/day)</t>
  </si>
  <si>
    <t>Export
fixed charge
(p/day)</t>
  </si>
  <si>
    <t>Red Time Band</t>
  </si>
  <si>
    <t>Amber Time Band</t>
  </si>
  <si>
    <t>Green Time Band</t>
  </si>
  <si>
    <t>Monday to Friday 
(Including Bank Holidays)
All Year</t>
  </si>
  <si>
    <t>Monday to Friday 
(Including Bank Holidays)
November to February Inclusive</t>
  </si>
  <si>
    <t>Super Red Time Band</t>
  </si>
  <si>
    <t>Black Time Band</t>
  </si>
  <si>
    <t>Yellow Time Band</t>
  </si>
  <si>
    <t>Time Periods for Designated EHV Properties</t>
  </si>
  <si>
    <t xml:space="preserve">Please use this spreadsheet with reference to the LC14 use of system charging statement. </t>
  </si>
  <si>
    <t>Note: The list of MPANs / MSIDs provided may be incomplete; the DNO reserves the right to apply the listed charges to any other MPANs / MSIDs associated with the site.
Note: This table is automatically populated based on the content of the tab entitled 'Annex 2 EHV Charges'. The timebands are as shown in Annex 2.</t>
  </si>
  <si>
    <t>Maximum import or export capacity
kVA</t>
  </si>
  <si>
    <t>Excess reactive units 
kVArh</t>
  </si>
  <si>
    <t>Tariff components</t>
  </si>
  <si>
    <t>Number of days in consumption period
i.e. 365 if one year</t>
  </si>
  <si>
    <t>Enter current consumption details</t>
  </si>
  <si>
    <t>Charge components</t>
  </si>
  <si>
    <t>Enter forecast consumption details 
(if different)</t>
  </si>
  <si>
    <t>Current consumption period charges</t>
  </si>
  <si>
    <t>Forecast consumption period charges</t>
  </si>
  <si>
    <t>Reactive power charge
£</t>
  </si>
  <si>
    <t>Capacity charge
£</t>
  </si>
  <si>
    <t>Fixed charge
£</t>
  </si>
  <si>
    <t>Total charge
£</t>
  </si>
  <si>
    <t>Charge calculator is a tool to help you estimate your distribution charges using current consumption data and forecast consumption data.</t>
  </si>
  <si>
    <t>Charge calculator</t>
  </si>
  <si>
    <t>Unit 1
£</t>
  </si>
  <si>
    <t>Unit 2
£</t>
  </si>
  <si>
    <t>Unit 3
£</t>
  </si>
  <si>
    <t>Maximum import capacity
kVA</t>
  </si>
  <si>
    <t>Maximum export capacity
kVA</t>
  </si>
  <si>
    <t>Export
Super Red
kWh</t>
  </si>
  <si>
    <t>Import
fixed charge
£</t>
  </si>
  <si>
    <t>Import
super red
kWh</t>
  </si>
  <si>
    <t>Import 
super red charge
£</t>
  </si>
  <si>
    <t>Export super red charge
£</t>
  </si>
  <si>
    <t>Export fixed charge
£</t>
  </si>
  <si>
    <t>Import
capacity charge
£</t>
  </si>
  <si>
    <t>Export capacity charge
£</t>
  </si>
  <si>
    <t>Import total charge
£</t>
  </si>
  <si>
    <t>Export total charge
£</t>
  </si>
  <si>
    <t>These charges are estimates based on tariff selected and consumption values entered.</t>
  </si>
  <si>
    <t>These charges are estimates based on site selected and consumption values entered.</t>
  </si>
  <si>
    <t>Step 1, Choose your tariff using the drop down list in cell B10</t>
  </si>
  <si>
    <t>Step 3, Enter a forecast of consumption if required in cells C14:I14</t>
  </si>
  <si>
    <t>Step 3, Enter a forecast of consumption if required in cells M14:T14</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</si>
  <si>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</si>
  <si>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</si>
  <si>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Import
LLF
period 2</t>
  </si>
  <si>
    <t>Import
LLF
period 1</t>
  </si>
  <si>
    <t>Import
LLF
period 3</t>
  </si>
  <si>
    <t>Import
LLF
period 4</t>
  </si>
  <si>
    <t>Export
LLF
period 1</t>
  </si>
  <si>
    <t>Export
LLF
period 2</t>
  </si>
  <si>
    <t>Export
LLF
period 3</t>
  </si>
  <si>
    <t>Export
LLF
period 4</t>
  </si>
  <si>
    <t>Import
capacity charge
(p/kVA/day)</t>
  </si>
  <si>
    <t>Export
capacity charge
(p/kVA/day)</t>
  </si>
  <si>
    <t>Import
Super Red
unit charge
(p/kWh)</t>
  </si>
  <si>
    <t>Export
Super Red
unit charge
(p/kWh)</t>
  </si>
  <si>
    <t>The drop down list on the charge calculator can be expanded by unprotecting the charge calculator sheet and selecting 'data', 'data validation...' and then expanding the 'source' data range. The sheet can then be protected.</t>
  </si>
  <si>
    <t>Final</t>
  </si>
  <si>
    <t>Company and Licence name, charging year, effective from, status</t>
  </si>
  <si>
    <t>Company and Licence name</t>
  </si>
  <si>
    <t>Year</t>
  </si>
  <si>
    <t>Tariff name</t>
  </si>
  <si>
    <t>Exceeded capacity charge
p/kVA/day</t>
  </si>
  <si>
    <t>Import
exceeded capacity charge
(p/kVA/day)</t>
  </si>
  <si>
    <t>Export
exceeded capacity charge
(p/kVA/day)</t>
  </si>
  <si>
    <t>Average daily exceeded capacity
kVA</t>
  </si>
  <si>
    <t>Exceeded capacity charge
£</t>
  </si>
  <si>
    <t>Import exceeded capacity charge
£</t>
  </si>
  <si>
    <t>Export exceeded capacity charge
£</t>
  </si>
  <si>
    <t>Annex 6 - Charges for New or Amended Designated EHV Properties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</si>
  <si>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</si>
  <si>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</si>
  <si>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Effective from date</t>
  </si>
  <si>
    <t>Domestic Aggregated</t>
  </si>
  <si>
    <t>Non-Domestic Aggregated (related MPAN)</t>
  </si>
  <si>
    <t>Unmetered Supplies</t>
  </si>
  <si>
    <t>LV Generation Aggregated</t>
  </si>
  <si>
    <t>LV Sub Generation Aggregated</t>
  </si>
  <si>
    <t>LV Generation Site Specific</t>
  </si>
  <si>
    <t>LV Generation Site Specific no RP charge</t>
  </si>
  <si>
    <t>LV Sub Generation Site Specific</t>
  </si>
  <si>
    <t>LV Sub Generation Site Specific no RP charge</t>
  </si>
  <si>
    <t>HV Generation Site Specific</t>
  </si>
  <si>
    <t>HV Generation Site Specific no RP charge</t>
  </si>
  <si>
    <t>Time Bands for LV and HV Designated Properties</t>
  </si>
  <si>
    <t>Time Bands for Unmetered Properties</t>
  </si>
  <si>
    <t>Red/black unit charge
p/kWh</t>
  </si>
  <si>
    <t>Green unit charge
p/kWh</t>
  </si>
  <si>
    <t>Amber/yellow unit charge
p/kWh</t>
  </si>
  <si>
    <t>Annex 1 contains the charges to LV and HV Designated Properties and Unmetered Supplies.</t>
  </si>
  <si>
    <t>LV and HV designated properties and Unmetered Supplies tariff calculator</t>
  </si>
  <si>
    <t>EHV designated property calculator</t>
  </si>
  <si>
    <t>Red unit charge
p/kWh</t>
  </si>
  <si>
    <t>Black unit charge
p/kWh</t>
  </si>
  <si>
    <t>Amber unit charge
p/kWh</t>
  </si>
  <si>
    <t>Yellow unit charge
p/kWh</t>
  </si>
  <si>
    <t>Fixed charge 
p/MPAN/day</t>
  </si>
  <si>
    <t>Capacity charge 
p/kVA/day</t>
  </si>
  <si>
    <t>Exceeded Capacity charge 
p/kVA/day</t>
  </si>
  <si>
    <t>n/a</t>
  </si>
  <si>
    <t>Annex 1 LV, HV and Unmetered Supplies charges</t>
  </si>
  <si>
    <t>Standard Settlement Configuration Id</t>
  </si>
  <si>
    <t>Standard Settlement Configuration Desc</t>
  </si>
  <si>
    <t>10-hour OP</t>
  </si>
  <si>
    <t>10-hour OP + w/e</t>
  </si>
  <si>
    <t>10.5-hour OP</t>
  </si>
  <si>
    <t>11 Hour OP</t>
  </si>
  <si>
    <t>11.5-hour OP</t>
  </si>
  <si>
    <t>11-hour OP</t>
  </si>
  <si>
    <t>8.5-hour OP</t>
  </si>
  <si>
    <t>9-hour OP</t>
  </si>
  <si>
    <t>11-hour OP + Summer</t>
  </si>
  <si>
    <t>11-hour OP + w/e</t>
  </si>
  <si>
    <t>11-hour OP + w/e &amp; Summer</t>
  </si>
  <si>
    <t>11-hour OP + weekends</t>
  </si>
  <si>
    <t>12-hour  OP + w/e &amp; Summer</t>
  </si>
  <si>
    <t>12-hour night</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</si>
  <si>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</si>
  <si>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</si>
  <si>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</si>
  <si>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</si>
  <si>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</si>
  <si>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</si>
  <si>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</si>
  <si>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</si>
  <si>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</si>
  <si>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</si>
  <si>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</si>
  <si>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</si>
  <si>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</si>
  <si>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</si>
  <si>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</si>
  <si>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</si>
  <si>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</si>
  <si>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</si>
  <si>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</si>
  <si>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</si>
  <si>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</si>
  <si>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</si>
  <si>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</si>
  <si>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</si>
  <si>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</si>
  <si>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</si>
  <si>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</si>
  <si>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</si>
  <si>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</si>
  <si>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</si>
  <si>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</si>
  <si>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</si>
  <si>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</si>
  <si>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</si>
  <si>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</si>
  <si>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</si>
  <si>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</si>
  <si>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</si>
  <si>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</si>
  <si>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</si>
  <si>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</si>
  <si>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</si>
  <si>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</si>
  <si>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</si>
  <si>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</si>
  <si>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</si>
  <si>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</si>
  <si>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</si>
  <si>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</si>
  <si>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</si>
  <si>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</si>
  <si>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</si>
  <si>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</si>
  <si>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</si>
  <si>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</si>
  <si>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</si>
  <si>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</si>
  <si>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</si>
  <si>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</si>
  <si>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</si>
  <si>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</si>
  <si>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</si>
  <si>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</si>
  <si>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</si>
  <si>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</si>
  <si>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</si>
  <si>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</si>
  <si>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</si>
  <si>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</si>
  <si>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</si>
  <si>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</si>
  <si>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</si>
  <si>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</si>
  <si>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</si>
  <si>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</si>
  <si>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</si>
  <si>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</si>
  <si>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</si>
  <si>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</si>
  <si>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</si>
  <si>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</si>
  <si>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</si>
  <si>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</si>
  <si>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</si>
  <si>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</si>
  <si>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</si>
  <si>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</si>
  <si>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</si>
  <si>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</si>
  <si>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</si>
  <si>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</si>
  <si>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</si>
  <si>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</si>
  <si>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</si>
  <si>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</si>
  <si>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</si>
  <si>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</si>
  <si>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</si>
  <si>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</si>
  <si>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</si>
  <si>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</si>
  <si>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</si>
  <si>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</si>
  <si>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</si>
  <si>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</si>
  <si>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</si>
  <si>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</si>
  <si>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</si>
  <si>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</si>
  <si>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</si>
  <si>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</si>
  <si>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</si>
  <si>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</si>
  <si>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</si>
  <si>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</si>
  <si>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</si>
  <si>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</si>
  <si>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</si>
  <si>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</si>
  <si>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</si>
  <si>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</si>
  <si>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</si>
  <si>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</si>
  <si>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</si>
  <si>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</si>
  <si>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</si>
  <si>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</si>
  <si>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</si>
  <si>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</si>
  <si>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</si>
  <si>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</si>
  <si>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</si>
  <si>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</si>
  <si>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</si>
  <si>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</si>
  <si>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</si>
  <si>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</si>
  <si>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</si>
  <si>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</si>
  <si>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</si>
  <si>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</si>
  <si>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</si>
  <si>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</si>
  <si>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</si>
  <si>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</si>
  <si>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</si>
  <si>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</si>
  <si>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</si>
  <si>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</si>
  <si>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</si>
  <si>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</si>
  <si>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</si>
  <si>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</si>
  <si>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</si>
  <si>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</si>
  <si>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</si>
  <si>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</si>
  <si>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</si>
  <si>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</si>
  <si>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</si>
  <si>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</si>
  <si>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</si>
  <si>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</si>
  <si>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</si>
  <si>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</si>
  <si>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</si>
  <si>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</si>
  <si>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</si>
  <si>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</si>
  <si>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</si>
  <si>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</si>
  <si>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</si>
  <si>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</si>
  <si>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</si>
  <si>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</si>
  <si>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</si>
  <si>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</si>
  <si>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</si>
  <si>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</si>
  <si>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</si>
  <si>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</si>
  <si>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</si>
  <si>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</si>
  <si>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</si>
  <si>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</si>
  <si>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</si>
  <si>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</si>
  <si>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</si>
  <si>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</si>
  <si>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</si>
  <si>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</si>
  <si>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</si>
  <si>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</si>
  <si>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</si>
  <si>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</si>
  <si>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</si>
  <si>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</si>
  <si>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</si>
  <si>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</si>
  <si>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</si>
  <si>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</si>
  <si>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</si>
  <si>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</si>
  <si>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</si>
  <si>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</si>
  <si>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</si>
  <si>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</si>
  <si>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</si>
  <si>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</si>
  <si>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</si>
  <si>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</si>
  <si>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</si>
  <si>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Common Decode</t>
  </si>
  <si>
    <t>Change implemented</t>
  </si>
  <si>
    <t>Date</t>
  </si>
  <si>
    <t>Comments</t>
  </si>
  <si>
    <t>U</t>
  </si>
  <si>
    <t>G</t>
  </si>
  <si>
    <t>Notes updated</t>
  </si>
  <si>
    <t>Updated to reflect DCP 268 which delinks all tariffs from the TPR bands</t>
  </si>
  <si>
    <t>A</t>
  </si>
  <si>
    <t>A/R</t>
  </si>
  <si>
    <t>Code O changed to A/R</t>
  </si>
  <si>
    <t>Code 1 &amp; 2 changed to A</t>
  </si>
  <si>
    <t>Removed TPR</t>
  </si>
  <si>
    <t>Removed TPR lookup element as this no longer effects which rate to apply</t>
  </si>
  <si>
    <t>LDNO LV: Non-Domestic Aggregated (related MPAN)</t>
  </si>
  <si>
    <t>LDNO LV: Unmetered Supplies</t>
  </si>
  <si>
    <t>LDNO LV: LV Generation Aggregated</t>
  </si>
  <si>
    <t>LDNO LV: LV Generation Site Specific</t>
  </si>
  <si>
    <t>LDNO HV: Non-Domestic Aggregated (related MPAN)</t>
  </si>
  <si>
    <t>LDNO HV: Unmetered Supplies</t>
  </si>
  <si>
    <t>LDNO HV: LV Generation Aggregated</t>
  </si>
  <si>
    <t>LDNO HV: LV Sub Generation Aggregated</t>
  </si>
  <si>
    <t>LDNO HV: LV Generation Site Specific</t>
  </si>
  <si>
    <t>LDNO HV: LV Sub Generation Site Specific</t>
  </si>
  <si>
    <t>LDNO HV: HV Generation Site Specific</t>
  </si>
  <si>
    <t>LDNO HVplus: Non-Domestic Aggregated (related MPAN)</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</si>
  <si>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</si>
  <si>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</si>
  <si>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</si>
  <si>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</si>
  <si>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</si>
  <si>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</si>
  <si>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Non-Domestic Aggregated (related MPAN)</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</si>
  <si>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</si>
  <si>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</si>
  <si>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</si>
  <si>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</si>
  <si>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</si>
  <si>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</si>
  <si>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Non-Domestic Aggregated (related MPAN)</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</si>
  <si>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</si>
  <si>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</si>
  <si>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</si>
  <si>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</si>
  <si>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</si>
  <si>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</si>
  <si>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Non-Domestic Aggregated (related MPAN)</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</si>
  <si>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</si>
  <si>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</si>
  <si>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</si>
  <si>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</si>
  <si>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</si>
  <si>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</si>
  <si>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Non-Domestic Aggregated (related MPAN)</t>
  </si>
  <si>
    <t>LDNO 0000: Unmetered Supplies</t>
  </si>
  <si>
    <t>LDNO 0000: LV Generation Aggregated</t>
  </si>
  <si>
    <t>LDNO 0000: LV Sub Generation Aggregated</t>
  </si>
  <si>
    <t>LDNO 0000: LV Generation Site Specific</t>
  </si>
  <si>
    <t>LDNO 0000: LV Sub Generation Site Specific</t>
  </si>
  <si>
    <t>LDNO 0000: HV Generation Site Specific</t>
  </si>
  <si>
    <t>Unique billing identifier</t>
  </si>
  <si>
    <t>Supplier of Last Resort 
Fixed charge adder*
p/MPAN/day</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</si>
  <si>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</si>
  <si>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</si>
  <si>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Domestic Aggregated (Related MPAN)</t>
  </si>
  <si>
    <t>LV Site Specific No Residual</t>
  </si>
  <si>
    <t>LV Site Specific Band 1</t>
  </si>
  <si>
    <t>LV Site Specific Band 2</t>
  </si>
  <si>
    <t>LV Site Specific Band 3</t>
  </si>
  <si>
    <t>LV Site Specific Band 4</t>
  </si>
  <si>
    <t>LV Sub Site Specific No Residual</t>
  </si>
  <si>
    <t>LV Sub Site Specific Band 1</t>
  </si>
  <si>
    <t>LV Sub Site Specific Band 2</t>
  </si>
  <si>
    <t>LV Sub Site Specific Band 3</t>
  </si>
  <si>
    <t>LV Sub Site Specific Band 4</t>
  </si>
  <si>
    <t>HV Site Specific No Residual</t>
  </si>
  <si>
    <t>HV Site Specific Band 1</t>
  </si>
  <si>
    <t>HV Site Specific Band 2</t>
  </si>
  <si>
    <t>HV Site Specific Band 3</t>
  </si>
  <si>
    <t>HV Site Specific Band 4</t>
  </si>
  <si>
    <t>LDNO LV: LV Site Specific No Residual</t>
  </si>
  <si>
    <t>LDNO LV: LV Site Specific Band 1</t>
  </si>
  <si>
    <t>LDNO LV: LV Site Specific Band 2</t>
  </si>
  <si>
    <t>LDNO LV: LV Site Specific Band 3</t>
  </si>
  <si>
    <t>LDNO LV: LV Site Specific Band 4</t>
  </si>
  <si>
    <t>LDNO HV: 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</si>
  <si>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</si>
  <si>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</si>
  <si>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</si>
  <si>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</si>
  <si>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</si>
  <si>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</si>
  <si>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</si>
  <si>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</si>
  <si>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</si>
  <si>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</si>
  <si>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</si>
  <si>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</si>
  <si>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</si>
  <si>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</si>
  <si>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</si>
  <si>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</si>
  <si>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</si>
  <si>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</si>
  <si>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</si>
  <si>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</si>
  <si>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</si>
  <si>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</si>
  <si>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</si>
  <si>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</si>
  <si>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</si>
  <si>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</si>
  <si>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</si>
  <si>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</si>
  <si>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</si>
  <si>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</si>
  <si>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</si>
  <si>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</si>
  <si>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</si>
  <si>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</si>
  <si>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</si>
  <si>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</si>
  <si>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</si>
  <si>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</si>
  <si>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</si>
  <si>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</si>
  <si>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</si>
  <si>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</si>
  <si>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</si>
  <si>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</si>
  <si>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</si>
  <si>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</si>
  <si>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</si>
  <si>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</si>
  <si>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</si>
  <si>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</si>
  <si>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</si>
  <si>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</si>
  <si>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</si>
  <si>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</si>
  <si>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</si>
  <si>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</si>
  <si>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</si>
  <si>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</si>
  <si>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</si>
  <si>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</si>
  <si>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</si>
  <si>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</si>
  <si>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</si>
  <si>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</si>
  <si>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</si>
  <si>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</si>
  <si>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</si>
  <si>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</si>
  <si>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</si>
  <si>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</si>
  <si>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</si>
  <si>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</si>
  <si>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</si>
  <si>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</si>
  <si>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</si>
  <si>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</si>
  <si>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</si>
  <si>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</si>
  <si>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</si>
  <si>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</si>
  <si>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</si>
  <si>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</si>
  <si>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</si>
  <si>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</si>
  <si>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</si>
  <si>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</si>
  <si>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</si>
  <si>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</si>
  <si>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</si>
  <si>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</si>
  <si>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Residual Charging Bandings</t>
  </si>
  <si>
    <t>Band</t>
  </si>
  <si>
    <t>Contains the four Residual charging band allocation for Customers</t>
  </si>
  <si>
    <t>Single band</t>
  </si>
  <si>
    <t>-</t>
  </si>
  <si>
    <t>Voltage of Connection</t>
  </si>
  <si>
    <t>Units</t>
  </si>
  <si>
    <t>kWh</t>
  </si>
  <si>
    <t>kVA</t>
  </si>
  <si>
    <t>∞</t>
  </si>
  <si>
    <t>Lower Threshold*</t>
  </si>
  <si>
    <t>Upper Threshold*</t>
  </si>
  <si>
    <t>* All boundaries are inclusive of the upper threshold and exclusive of the lower threshold i.e. Lower &lt; x ≤ Upper.</t>
  </si>
  <si>
    <t>Designated Properties connected at LV, billing with no MIC</t>
  </si>
  <si>
    <t>Designated EHV Properties</t>
  </si>
  <si>
    <t>Designated Properties connected at HV</t>
  </si>
  <si>
    <t>Designated Properties connected at LV, billing with MIC</t>
  </si>
  <si>
    <t>Residual Charging Band</t>
  </si>
  <si>
    <t>Non-Domestic Aggregated or CT No Residual</t>
  </si>
  <si>
    <t>Non-Domestic Aggregated or CT Band 1</t>
  </si>
  <si>
    <t>Non-Domestic Aggregated or CT Band 2</t>
  </si>
  <si>
    <t>Non-Domestic Aggregated or CT Band 3</t>
  </si>
  <si>
    <t>Non-Domestic Aggregated or CT Band 4</t>
  </si>
  <si>
    <t>LDNO LV: Domestic Aggregated or CT with Residual</t>
  </si>
  <si>
    <t>LDNO LV: Non-Domestic Aggregated or CT No Residual</t>
  </si>
  <si>
    <t>LDNO LV: Non-Domestic Aggregated or CT Band 1</t>
  </si>
  <si>
    <t>LDNO LV: Non-Domestic Aggregated or CT Band 2</t>
  </si>
  <si>
    <t>LDNO LV: Non-Domestic Aggregated or CT Band 3</t>
  </si>
  <si>
    <t>LDNO LV: Non-Domestic Aggregated or CT Band 4</t>
  </si>
  <si>
    <t>LDNO HV: Domestic Aggregated or CT with Residual</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</si>
  <si>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</si>
  <si>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</si>
  <si>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</si>
  <si>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</si>
  <si>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</si>
  <si>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HVplus: Domestic Aggregated or CT with Residual</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</si>
  <si>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</si>
  <si>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</si>
  <si>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</si>
  <si>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</si>
  <si>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</si>
  <si>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EHV: Domestic Aggregated or CT with Residual</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</si>
  <si>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</si>
  <si>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</si>
  <si>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</si>
  <si>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</si>
  <si>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</si>
  <si>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132kV/EHV: Domestic Aggregated or CT with Residual</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</si>
  <si>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</si>
  <si>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</si>
  <si>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</si>
  <si>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</si>
  <si>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</si>
  <si>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 Domestic Aggregated or CT with Residual</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</si>
  <si>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</si>
  <si>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</si>
  <si>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</si>
  <si>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</si>
  <si>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</si>
  <si>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0000: Domestic Aggregated or CT with Residual</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</si>
  <si>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</si>
  <si>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</si>
  <si>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</si>
  <si>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</si>
  <si>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</si>
  <si>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LV: Domestic Aggregated (related MPAN)</t>
  </si>
  <si>
    <t>LDNO HVplus: Domestic Aggregated (related MPAN)</t>
  </si>
  <si>
    <t>LDNO EHV: Domestic Aggregated (related MPAN)</t>
  </si>
  <si>
    <t>LDNO 132kV/EHV: Domestic Aggregated (related MPAN)</t>
  </si>
  <si>
    <t>LDNO 132kV: Domestic Aggregated (related MPAN)</t>
  </si>
  <si>
    <t>LDNO 0000: Domestic Aggregated (related MPAN)</t>
  </si>
  <si>
    <t>Domestic Aggregated or CT with Residual</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</si>
  <si>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</si>
  <si>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</si>
  <si>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</si>
  <si>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</si>
  <si>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</si>
  <si>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</si>
  <si>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</si>
  <si>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</si>
  <si>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</si>
  <si>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</si>
  <si>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</si>
  <si>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</si>
  <si>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</si>
  <si>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</si>
  <si>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</si>
  <si>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</si>
  <si>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</si>
  <si>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EHV1</t>
  </si>
  <si>
    <t>EHV2</t>
  </si>
  <si>
    <t>EHV3</t>
  </si>
  <si>
    <t>EHV4</t>
  </si>
  <si>
    <t>Designated EHV Site Specific No Residual</t>
  </si>
  <si>
    <t>Designated EHV Site Specific Band 1</t>
  </si>
  <si>
    <t>Designated EHV Site Specific Band 2</t>
  </si>
  <si>
    <t>Designated EHV Site Specific Band 3</t>
  </si>
  <si>
    <t>Designated EHV Site Specific Band 4</t>
  </si>
  <si>
    <t>Annex 2 Designated EHV charges</t>
  </si>
  <si>
    <t>SSC unit rate lookup</t>
  </si>
  <si>
    <t>Contains a mapping of Standard Settlement Configurations to common decodings</t>
  </si>
  <si>
    <t>TNUoS Mapping</t>
  </si>
  <si>
    <t>Contains a mapping of DUoS Tariffs to TNUoS Site Charging Bands</t>
  </si>
  <si>
    <t>*Supplier of Last Resort pass-through costs allocated to all domestic tariffs with a fixed charge (including LDNO)</t>
  </si>
  <si>
    <t>**Eligible Bad Debt pass-through costs allocated to all metered demand tariffs (including LDNO)</t>
  </si>
  <si>
    <t>Eastern Power Networks</t>
  </si>
  <si>
    <t>16:00 - 19:00</t>
  </si>
  <si>
    <t>07:00 - 16:00
19:00 - 23:00</t>
  </si>
  <si>
    <t>00:00 - 07:00
23:00 - 24:00</t>
  </si>
  <si>
    <t>00:00 - 24:00</t>
  </si>
  <si>
    <t>07:00 - 23:00</t>
  </si>
  <si>
    <t>Monday to Friday 
(Including Bank Holidays)
March to October Inclusive</t>
  </si>
  <si>
    <t>Period 5</t>
  </si>
  <si>
    <t>Winter Peak</t>
  </si>
  <si>
    <t>Summer Peak</t>
  </si>
  <si>
    <t>Winter Shoulder</t>
  </si>
  <si>
    <t>Night</t>
  </si>
  <si>
    <t>Other</t>
  </si>
  <si>
    <t>Monday to Friday 
November to February</t>
  </si>
  <si>
    <t>16:00 - 20:00</t>
  </si>
  <si>
    <t>07:00 - 16:00</t>
  </si>
  <si>
    <t>Monday to Friday
June to August</t>
  </si>
  <si>
    <t>07:00 - 20:00</t>
  </si>
  <si>
    <t>Monday to Friday
March</t>
  </si>
  <si>
    <t>All Year</t>
  </si>
  <si>
    <t>00:00 - 07:00</t>
  </si>
  <si>
    <t>All Other Times</t>
  </si>
  <si>
    <t>Eligible Bad Debt
Fixed charge adder**
p/MPAN/day</t>
  </si>
  <si>
    <t>Note: The DNO reserves the right to apply the listed charges to any other MPANs/MSIDs associated with the site. This includes reallocating charges to a traded MPAN at the same site where another MPAN has been disconnected or de-energised.</t>
  </si>
  <si>
    <t>Import
LLF
period 5</t>
  </si>
  <si>
    <t>Export
LLF
period 5</t>
  </si>
  <si>
    <t>Note: The DNO reserves the right to apply the listed charges to any other MPANs/MSIDs associated with the site. This includes reallocating charges to a traded MPAN at the same site where another MPAN has been disconnected or de-energised. If sites appear in both Annex 2 and Annex 6, the charges in Annex 6 take precedence.
Where an existing Designated EHV Property is modified and energised in the charging year, we may revise the EDCM charges for the modified Designated EHV Property.</t>
  </si>
  <si>
    <t xml:space="preserve">Contains the underlying nodal costs used to calculate the current EDCM charges. </t>
  </si>
  <si>
    <t>Step 1, Choose your tariff using the drop down list in cell L10. Please note, this calculator returns tariffs from Annex 2 only. If your site has a new or amended tariff in Annex 6 this will need to be entered manually.</t>
  </si>
  <si>
    <t>Step 2, After selecting a tariff in step 1, Cells C12-I12 will generate headings, please enter your consumption in cells C13:I13 underneath each heading generated (if no heading leave cell blank)</t>
  </si>
  <si>
    <t>Step 2, After selecting a tariff in step 1, Cells M12-T12 will generate headings, please enter your consumption in cells M13:T13 underneath each heading generated (if no heading leave cell blank)</t>
  </si>
  <si>
    <t>CVA site specific LLFs</t>
  </si>
  <si>
    <t>MSID</t>
  </si>
  <si>
    <t>Open LLFCs/ DUoS Tariff IDs</t>
  </si>
  <si>
    <t>Closed LLFCs/ DUoS Tariff IDs</t>
  </si>
  <si>
    <t>Supercustomer preserved charges/additional LLFCs/ DUoS Tariff IDs</t>
  </si>
  <si>
    <t>Site Specific preserved charges/additional LLFCs/ DUoS Tariff IDs</t>
  </si>
  <si>
    <t>Open LLFCs/ DUoS Tariff IDs / LDNO unique billing identifier</t>
  </si>
  <si>
    <t>LLFC/ DUoS Tariff ID</t>
  </si>
  <si>
    <t>Eastern Power Networks has no Preserved NHH Tariffs/Additional LLFCs/DUoS Tariff IDs</t>
  </si>
  <si>
    <t>Eastern Power Networks has no Preserved HH Tariffs/Additional LLFCs/DUoS Tariff IDs</t>
  </si>
  <si>
    <t>Associated LLFC/DUoS Tariff ID</t>
  </si>
  <si>
    <t>Metered voltage, respective periods and associated LLFCs/DUoS Tariff IDs</t>
  </si>
  <si>
    <t>2026/27</t>
  </si>
  <si>
    <t>1 April 2026</t>
  </si>
  <si>
    <t>0, 1, 2</t>
  </si>
  <si>
    <t>0, 3, 4, 5-8</t>
  </si>
  <si>
    <t>201, N01</t>
  </si>
  <si>
    <t>202, N02</t>
  </si>
  <si>
    <t>203, N03</t>
  </si>
  <si>
    <t>204, N04</t>
  </si>
  <si>
    <t>100, 101, 102, 103, 350</t>
  </si>
  <si>
    <t>0, 1 or 8</t>
  </si>
  <si>
    <t>3, 7</t>
  </si>
  <si>
    <t xml:space="preserve">110, 111, 112, 113, 150, 151, 152, 153, 160, 161, 162, 163 </t>
  </si>
  <si>
    <t>A00</t>
  </si>
  <si>
    <t>B00</t>
  </si>
  <si>
    <t>C00</t>
  </si>
  <si>
    <t>C01</t>
  </si>
  <si>
    <t>C02</t>
  </si>
  <si>
    <t>C03</t>
  </si>
  <si>
    <t>C04</t>
  </si>
  <si>
    <t>D00</t>
  </si>
  <si>
    <t>E00</t>
  </si>
  <si>
    <t>E01</t>
  </si>
  <si>
    <t>E02</t>
  </si>
  <si>
    <t>E03</t>
  </si>
  <si>
    <t>E04</t>
  </si>
  <si>
    <t>U00</t>
  </si>
  <si>
    <t>F00</t>
  </si>
  <si>
    <t>G00</t>
  </si>
  <si>
    <t>A10</t>
  </si>
  <si>
    <t>B10</t>
  </si>
  <si>
    <t>C10</t>
  </si>
  <si>
    <t>C11</t>
  </si>
  <si>
    <t>C12</t>
  </si>
  <si>
    <t>C13</t>
  </si>
  <si>
    <t>C14</t>
  </si>
  <si>
    <t>D10</t>
  </si>
  <si>
    <t>E10</t>
  </si>
  <si>
    <t>E11</t>
  </si>
  <si>
    <t>E12</t>
  </si>
  <si>
    <t>E13</t>
  </si>
  <si>
    <t>E14</t>
  </si>
  <si>
    <t>J10</t>
  </si>
  <si>
    <t>J11</t>
  </si>
  <si>
    <t>J12</t>
  </si>
  <si>
    <t>J13</t>
  </si>
  <si>
    <t>J14</t>
  </si>
  <si>
    <t>K10</t>
  </si>
  <si>
    <t>K11</t>
  </si>
  <si>
    <t>K12</t>
  </si>
  <si>
    <t>K13</t>
  </si>
  <si>
    <t>K14</t>
  </si>
  <si>
    <t>U10</t>
  </si>
  <si>
    <t>F10</t>
  </si>
  <si>
    <t>H10</t>
  </si>
  <si>
    <t>G10</t>
  </si>
  <si>
    <t>L10</t>
  </si>
  <si>
    <t>M10</t>
  </si>
  <si>
    <t>A20</t>
  </si>
  <si>
    <t>B20</t>
  </si>
  <si>
    <t>C20</t>
  </si>
  <si>
    <t>C21</t>
  </si>
  <si>
    <t>C22</t>
  </si>
  <si>
    <t>C23</t>
  </si>
  <si>
    <t>C24</t>
  </si>
  <si>
    <t>D20</t>
  </si>
  <si>
    <t>E20</t>
  </si>
  <si>
    <t>E21</t>
  </si>
  <si>
    <t>E22</t>
  </si>
  <si>
    <t>E23</t>
  </si>
  <si>
    <t>E24</t>
  </si>
  <si>
    <t>J20</t>
  </si>
  <si>
    <t>J21</t>
  </si>
  <si>
    <t>J22</t>
  </si>
  <si>
    <t>J23</t>
  </si>
  <si>
    <t>J24</t>
  </si>
  <si>
    <t>K20</t>
  </si>
  <si>
    <t>K21</t>
  </si>
  <si>
    <t>K22</t>
  </si>
  <si>
    <t>K23</t>
  </si>
  <si>
    <t>K24</t>
  </si>
  <si>
    <t>U20</t>
  </si>
  <si>
    <t>F20</t>
  </si>
  <si>
    <t>H20</t>
  </si>
  <si>
    <t>G20</t>
  </si>
  <si>
    <t>L20</t>
  </si>
  <si>
    <t>M20</t>
  </si>
  <si>
    <t>A30</t>
  </si>
  <si>
    <t>B30</t>
  </si>
  <si>
    <t>C30</t>
  </si>
  <si>
    <t>C31</t>
  </si>
  <si>
    <t>C32</t>
  </si>
  <si>
    <t>C33</t>
  </si>
  <si>
    <t>C34</t>
  </si>
  <si>
    <t>D30</t>
  </si>
  <si>
    <t>E30</t>
  </si>
  <si>
    <t>E31</t>
  </si>
  <si>
    <t>E32</t>
  </si>
  <si>
    <t>E33</t>
  </si>
  <si>
    <t>E34</t>
  </si>
  <si>
    <t>J30</t>
  </si>
  <si>
    <t>J31</t>
  </si>
  <si>
    <t>J32</t>
  </si>
  <si>
    <t>J33</t>
  </si>
  <si>
    <t>J34</t>
  </si>
  <si>
    <t>K30</t>
  </si>
  <si>
    <t>K31</t>
  </si>
  <si>
    <t>K32</t>
  </si>
  <si>
    <t>K33</t>
  </si>
  <si>
    <t>K34</t>
  </si>
  <si>
    <t>U30</t>
  </si>
  <si>
    <t>F30</t>
  </si>
  <si>
    <t>H30</t>
  </si>
  <si>
    <t>G30</t>
  </si>
  <si>
    <t>L30</t>
  </si>
  <si>
    <t>M30</t>
  </si>
  <si>
    <t>A40</t>
  </si>
  <si>
    <t>B40</t>
  </si>
  <si>
    <t>C40</t>
  </si>
  <si>
    <t>C41</t>
  </si>
  <si>
    <t>C42</t>
  </si>
  <si>
    <t>C43</t>
  </si>
  <si>
    <t>C44</t>
  </si>
  <si>
    <t>D40</t>
  </si>
  <si>
    <t>E40</t>
  </si>
  <si>
    <t>E41</t>
  </si>
  <si>
    <t>E42</t>
  </si>
  <si>
    <t>E43</t>
  </si>
  <si>
    <t>E44</t>
  </si>
  <si>
    <t>J40</t>
  </si>
  <si>
    <t>J41</t>
  </si>
  <si>
    <t>J42</t>
  </si>
  <si>
    <t>J43</t>
  </si>
  <si>
    <t>J44</t>
  </si>
  <si>
    <t>K40</t>
  </si>
  <si>
    <t>K41</t>
  </si>
  <si>
    <t>K42</t>
  </si>
  <si>
    <t>K43</t>
  </si>
  <si>
    <t>K44</t>
  </si>
  <si>
    <t>U40</t>
  </si>
  <si>
    <t>F40</t>
  </si>
  <si>
    <t>H40</t>
  </si>
  <si>
    <t>G40</t>
  </si>
  <si>
    <t>L40</t>
  </si>
  <si>
    <t>M40</t>
  </si>
  <si>
    <t>A50</t>
  </si>
  <si>
    <t>B50</t>
  </si>
  <si>
    <t>C50</t>
  </si>
  <si>
    <t>C51</t>
  </si>
  <si>
    <t>C52</t>
  </si>
  <si>
    <t>C53</t>
  </si>
  <si>
    <t>C54</t>
  </si>
  <si>
    <t>D50</t>
  </si>
  <si>
    <t>E50</t>
  </si>
  <si>
    <t>E51</t>
  </si>
  <si>
    <t>E52</t>
  </si>
  <si>
    <t>E53</t>
  </si>
  <si>
    <t>E54</t>
  </si>
  <si>
    <t>J50</t>
  </si>
  <si>
    <t>J51</t>
  </si>
  <si>
    <t>J52</t>
  </si>
  <si>
    <t>J53</t>
  </si>
  <si>
    <t>J54</t>
  </si>
  <si>
    <t>K50</t>
  </si>
  <si>
    <t>K51</t>
  </si>
  <si>
    <t>K52</t>
  </si>
  <si>
    <t>K53</t>
  </si>
  <si>
    <t>K54</t>
  </si>
  <si>
    <t>U50</t>
  </si>
  <si>
    <t>F50</t>
  </si>
  <si>
    <t>H50</t>
  </si>
  <si>
    <t>G50</t>
  </si>
  <si>
    <t>L50</t>
  </si>
  <si>
    <t>M50</t>
  </si>
  <si>
    <t>A60</t>
  </si>
  <si>
    <t>B60</t>
  </si>
  <si>
    <t>C60</t>
  </si>
  <si>
    <t>C61</t>
  </si>
  <si>
    <t>C62</t>
  </si>
  <si>
    <t>C63</t>
  </si>
  <si>
    <t>C64</t>
  </si>
  <si>
    <t>D60</t>
  </si>
  <si>
    <t>E60</t>
  </si>
  <si>
    <t>E61</t>
  </si>
  <si>
    <t>E62</t>
  </si>
  <si>
    <t>E63</t>
  </si>
  <si>
    <t>E64</t>
  </si>
  <si>
    <t>J60</t>
  </si>
  <si>
    <t>J61</t>
  </si>
  <si>
    <t>J62</t>
  </si>
  <si>
    <t>J63</t>
  </si>
  <si>
    <t>J64</t>
  </si>
  <si>
    <t>K60</t>
  </si>
  <si>
    <t>K61</t>
  </si>
  <si>
    <t>K62</t>
  </si>
  <si>
    <t>K63</t>
  </si>
  <si>
    <t>K64</t>
  </si>
  <si>
    <t>U60</t>
  </si>
  <si>
    <t>F60</t>
  </si>
  <si>
    <t>H60</t>
  </si>
  <si>
    <t>G60</t>
  </si>
  <si>
    <t>L60</t>
  </si>
  <si>
    <t>M60</t>
  </si>
  <si>
    <t>3VALSW</t>
  </si>
  <si>
    <t>ADBRKS</t>
  </si>
  <si>
    <t>ARAMAN</t>
  </si>
  <si>
    <t>ARKENF</t>
  </si>
  <si>
    <t>ARLAFD</t>
  </si>
  <si>
    <t>AW_GRA</t>
  </si>
  <si>
    <t>AWOUSE</t>
  </si>
  <si>
    <t>BERMAT</t>
  </si>
  <si>
    <t>BOCTHA</t>
  </si>
  <si>
    <t>BPA_CO</t>
  </si>
  <si>
    <t>BPTLTD</t>
  </si>
  <si>
    <t>BREFC2</t>
  </si>
  <si>
    <t>BTLCOM</t>
  </si>
  <si>
    <t>BUNCDC</t>
  </si>
  <si>
    <t>CEMXUK</t>
  </si>
  <si>
    <t>CMRODC</t>
  </si>
  <si>
    <t>CROWNP</t>
  </si>
  <si>
    <t>DELTAP</t>
  </si>
  <si>
    <t>DGRLTY</t>
  </si>
  <si>
    <t>DRABED</t>
  </si>
  <si>
    <t>EMR_TI</t>
  </si>
  <si>
    <t>ESWMID</t>
  </si>
  <si>
    <t>ESWWIX</t>
  </si>
  <si>
    <t>FORD_D</t>
  </si>
  <si>
    <t>FRDHVS</t>
  </si>
  <si>
    <t>FUJISL</t>
  </si>
  <si>
    <t>FXDFAG</t>
  </si>
  <si>
    <t>FXDOYS</t>
  </si>
  <si>
    <t>GLXOST</t>
  </si>
  <si>
    <t>GLXOW2</t>
  </si>
  <si>
    <t>GLXOWR</t>
  </si>
  <si>
    <t>HEINZF</t>
  </si>
  <si>
    <t>HRLWDC</t>
  </si>
  <si>
    <t>HS2_AT</t>
  </si>
  <si>
    <t>HS2WRU</t>
  </si>
  <si>
    <t>HTFD_L</t>
  </si>
  <si>
    <t>INFSSE</t>
  </si>
  <si>
    <t>KLYN33</t>
  </si>
  <si>
    <t>LAKENH</t>
  </si>
  <si>
    <t>LBARPS</t>
  </si>
  <si>
    <t>LS&amp;E_N</t>
  </si>
  <si>
    <t>LU_FIN</t>
  </si>
  <si>
    <t>LU_MHO</t>
  </si>
  <si>
    <t>LU_NEA</t>
  </si>
  <si>
    <t>MAXWDC</t>
  </si>
  <si>
    <t>MLVLCM</t>
  </si>
  <si>
    <t>MSDHOD</t>
  </si>
  <si>
    <t>NEWHOL</t>
  </si>
  <si>
    <t>NEWSIL</t>
  </si>
  <si>
    <t>NR_BAS</t>
  </si>
  <si>
    <t>NR_COL</t>
  </si>
  <si>
    <t>NR_CRW</t>
  </si>
  <si>
    <t>NR_GRA</t>
  </si>
  <si>
    <t>NR_HOR</t>
  </si>
  <si>
    <t>NR_KNG</t>
  </si>
  <si>
    <t>NR_LBR</t>
  </si>
  <si>
    <t>NR_MAN</t>
  </si>
  <si>
    <t>NR_MIL</t>
  </si>
  <si>
    <t>NR_NRW</t>
  </si>
  <si>
    <t>NR_PET</t>
  </si>
  <si>
    <t>NR_RAY</t>
  </si>
  <si>
    <t>NR_RYE</t>
  </si>
  <si>
    <t>NR_SED</t>
  </si>
  <si>
    <t>NR_SHN</t>
  </si>
  <si>
    <t>NR_SPR</t>
  </si>
  <si>
    <t>NR_STW</t>
  </si>
  <si>
    <t>NR_TOT</t>
  </si>
  <si>
    <t>NR_UGL</t>
  </si>
  <si>
    <t>NR_WEL</t>
  </si>
  <si>
    <t>NRAUTH</t>
  </si>
  <si>
    <t>NYSEIB</t>
  </si>
  <si>
    <t>PLMPPR</t>
  </si>
  <si>
    <t>PP_COR</t>
  </si>
  <si>
    <t>PRECIS</t>
  </si>
  <si>
    <t>PRMFDS</t>
  </si>
  <si>
    <t>PRSTDC</t>
  </si>
  <si>
    <t>QNETIC</t>
  </si>
  <si>
    <t>RAINDC</t>
  </si>
  <si>
    <t>RANJAC</t>
  </si>
  <si>
    <t>RNDMHS</t>
  </si>
  <si>
    <t>RPRLTD</t>
  </si>
  <si>
    <t>SEN1&amp;2</t>
  </si>
  <si>
    <t>SHELL_</t>
  </si>
  <si>
    <t>STANS2</t>
  </si>
  <si>
    <t>STANS3</t>
  </si>
  <si>
    <t>STMFRD</t>
  </si>
  <si>
    <t>TILBUR</t>
  </si>
  <si>
    <t>UB_EYE</t>
  </si>
  <si>
    <t>UBS_UK</t>
  </si>
  <si>
    <t>VXHALL</t>
  </si>
  <si>
    <t>WARNER</t>
  </si>
  <si>
    <t>WILLIA</t>
  </si>
  <si>
    <t>WWYNDC</t>
  </si>
  <si>
    <t>ABSRSF</t>
  </si>
  <si>
    <t>AIAMAN</t>
  </si>
  <si>
    <t>ALCORG</t>
  </si>
  <si>
    <t>ARDLGH</t>
  </si>
  <si>
    <t>ARLBES</t>
  </si>
  <si>
    <t>ASTONC</t>
  </si>
  <si>
    <t>AVENUE</t>
  </si>
  <si>
    <t>BARNFM</t>
  </si>
  <si>
    <t>BAYFMS</t>
  </si>
  <si>
    <t>BDGHSE</t>
  </si>
  <si>
    <t>BDWLWF</t>
  </si>
  <si>
    <t>BERDHF</t>
  </si>
  <si>
    <t>BGWDWF</t>
  </si>
  <si>
    <t>BLCAMB</t>
  </si>
  <si>
    <t>BLDOCK</t>
  </si>
  <si>
    <t>BLGTSF</t>
  </si>
  <si>
    <t>BMPFM2</t>
  </si>
  <si>
    <t>BNNSHL</t>
  </si>
  <si>
    <t>BOXTED</t>
  </si>
  <si>
    <t>BRACSF</t>
  </si>
  <si>
    <t>BRASSF</t>
  </si>
  <si>
    <t>BRCHGP</t>
  </si>
  <si>
    <t>BREFC1</t>
  </si>
  <si>
    <t>BRENBS</t>
  </si>
  <si>
    <t>BRKESF</t>
  </si>
  <si>
    <t>BROGB_</t>
  </si>
  <si>
    <t>BROXSF</t>
  </si>
  <si>
    <t>BRTHS2</t>
  </si>
  <si>
    <t>BRTHSS</t>
  </si>
  <si>
    <t>BRTHSW</t>
  </si>
  <si>
    <t>BS_BUR</t>
  </si>
  <si>
    <t>BS_WIS</t>
  </si>
  <si>
    <t>BSGBRN</t>
  </si>
  <si>
    <t>BURGSF</t>
  </si>
  <si>
    <t>BURWBS</t>
  </si>
  <si>
    <t>BURYLN</t>
  </si>
  <si>
    <t>CANTSF</t>
  </si>
  <si>
    <t>CAVDRD</t>
  </si>
  <si>
    <t>CHAPBS</t>
  </si>
  <si>
    <t>CHEARF</t>
  </si>
  <si>
    <t>CHEDSF</t>
  </si>
  <si>
    <t>CHFARM</t>
  </si>
  <si>
    <t>CHPLOW</t>
  </si>
  <si>
    <t>CLAYB1</t>
  </si>
  <si>
    <t>CLAYB2</t>
  </si>
  <si>
    <t>CLAYPV</t>
  </si>
  <si>
    <t>CLDECT</t>
  </si>
  <si>
    <t>CLFFQY</t>
  </si>
  <si>
    <t>CLRDWN</t>
  </si>
  <si>
    <t>CLTSHL</t>
  </si>
  <si>
    <t>COLDHA</t>
  </si>
  <si>
    <t>COMBRN</t>
  </si>
  <si>
    <t>CPENSS</t>
  </si>
  <si>
    <t>CRANHM</t>
  </si>
  <si>
    <t>CROUSF</t>
  </si>
  <si>
    <t>CROYDN</t>
  </si>
  <si>
    <t>CRSSNG</t>
  </si>
  <si>
    <t>CTWDFM</t>
  </si>
  <si>
    <t>DBLANE</t>
  </si>
  <si>
    <t>DOLLBS</t>
  </si>
  <si>
    <t>DRAPER</t>
  </si>
  <si>
    <t>DRAYTN</t>
  </si>
  <si>
    <t>DRYHSE</t>
  </si>
  <si>
    <t>EARLHF</t>
  </si>
  <si>
    <t>EBCKHM</t>
  </si>
  <si>
    <t>EDLMUC</t>
  </si>
  <si>
    <t>EDLPIT</t>
  </si>
  <si>
    <t>EGMRSF</t>
  </si>
  <si>
    <t>ELLOSF</t>
  </si>
  <si>
    <t>ELSAGE</t>
  </si>
  <si>
    <t>EPRSUT</t>
  </si>
  <si>
    <t>ERNUNN</t>
  </si>
  <si>
    <t>EUSTSF</t>
  </si>
  <si>
    <t>EXNING</t>
  </si>
  <si>
    <t>EYEWFM</t>
  </si>
  <si>
    <t>FBWTHE</t>
  </si>
  <si>
    <t>FENLND</t>
  </si>
  <si>
    <t>FIBEYE</t>
  </si>
  <si>
    <t>FLYFRM</t>
  </si>
  <si>
    <t>FWINDS</t>
  </si>
  <si>
    <t>GDE132</t>
  </si>
  <si>
    <t>GFTHRN</t>
  </si>
  <si>
    <t>GLASM2</t>
  </si>
  <si>
    <t>GLASSM</t>
  </si>
  <si>
    <t>GOOSFM</t>
  </si>
  <si>
    <t>GOSFLD</t>
  </si>
  <si>
    <t>GREYSH</t>
  </si>
  <si>
    <t>GRNEND</t>
  </si>
  <si>
    <t>GRNFRM</t>
  </si>
  <si>
    <t>GRNILM</t>
  </si>
  <si>
    <t>GRTYAR</t>
  </si>
  <si>
    <t>GUNFL3</t>
  </si>
  <si>
    <t>GUNFLT</t>
  </si>
  <si>
    <t>HALEBS</t>
  </si>
  <si>
    <t>HALLFM</t>
  </si>
  <si>
    <t>HDATTP</t>
  </si>
  <si>
    <t>HDGMSF</t>
  </si>
  <si>
    <t>HGHFLD</t>
  </si>
  <si>
    <t>HHFARM</t>
  </si>
  <si>
    <t>HOBACK</t>
  </si>
  <si>
    <t>HOLTON</t>
  </si>
  <si>
    <t>HONYSM</t>
  </si>
  <si>
    <t>HRMT_B</t>
  </si>
  <si>
    <t>HRMT_P</t>
  </si>
  <si>
    <t>HRSFEN</t>
  </si>
  <si>
    <t>HUTBAT</t>
  </si>
  <si>
    <t>HYDESF</t>
  </si>
  <si>
    <t>ICGLTD</t>
  </si>
  <si>
    <t>ILMEBS</t>
  </si>
  <si>
    <t>INGMSF</t>
  </si>
  <si>
    <t>JKSLNE</t>
  </si>
  <si>
    <t>KNGSLN</t>
  </si>
  <si>
    <t>KNNING</t>
  </si>
  <si>
    <t>LAYRSF</t>
  </si>
  <si>
    <t>LBZSNS</t>
  </si>
  <si>
    <t>LCKFRD</t>
  </si>
  <si>
    <t>LDAHSF</t>
  </si>
  <si>
    <t>LEICSQ</t>
  </si>
  <si>
    <t>LEXHSF</t>
  </si>
  <si>
    <t>LIMKLN</t>
  </si>
  <si>
    <t>LINKSF</t>
  </si>
  <si>
    <t>LITSTA</t>
  </si>
  <si>
    <t>LNGFRD</t>
  </si>
  <si>
    <t>LNGHO2</t>
  </si>
  <si>
    <t>LNGHOE</t>
  </si>
  <si>
    <t>LONWST</t>
  </si>
  <si>
    <t>LORDSW</t>
  </si>
  <si>
    <t>LWRNCE</t>
  </si>
  <si>
    <t>LYONSH</t>
  </si>
  <si>
    <t>MALDBS</t>
  </si>
  <si>
    <t>MANFRM</t>
  </si>
  <si>
    <t>MANORF</t>
  </si>
  <si>
    <t>MDLWCK</t>
  </si>
  <si>
    <t>MDWFRM</t>
  </si>
  <si>
    <t>MELBRN</t>
  </si>
  <si>
    <t>MILLDR</t>
  </si>
  <si>
    <t>MILLFM</t>
  </si>
  <si>
    <t>MINGAY</t>
  </si>
  <si>
    <t>MLLFLD</t>
  </si>
  <si>
    <t>MOATSF</t>
  </si>
  <si>
    <t>MOLLAV</t>
  </si>
  <si>
    <t>MOWLEM</t>
  </si>
  <si>
    <t>NEVEDN</t>
  </si>
  <si>
    <t>NEWTON</t>
  </si>
  <si>
    <t>NNFKSF</t>
  </si>
  <si>
    <t>NVASCT</t>
  </si>
  <si>
    <t>OCKESF</t>
  </si>
  <si>
    <t>OLDAIR</t>
  </si>
  <si>
    <t>OULTON</t>
  </si>
  <si>
    <t>OUTWD2</t>
  </si>
  <si>
    <t>OUTWDS</t>
  </si>
  <si>
    <t>PARKFM</t>
  </si>
  <si>
    <t>PBPS_3</t>
  </si>
  <si>
    <t>PEMBSF</t>
  </si>
  <si>
    <t>PENTSF</t>
  </si>
  <si>
    <t>PICKEN</t>
  </si>
  <si>
    <t>PLYTRS</t>
  </si>
  <si>
    <t>POBAIL</t>
  </si>
  <si>
    <t>PRHMSF</t>
  </si>
  <si>
    <t>PTRBRO</t>
  </si>
  <si>
    <t>QRRNDN</t>
  </si>
  <si>
    <t>RAINHM</t>
  </si>
  <si>
    <t>RANDCS</t>
  </si>
  <si>
    <t>RANSON</t>
  </si>
  <si>
    <t>REDTI1</t>
  </si>
  <si>
    <t>REYDON</t>
  </si>
  <si>
    <t>RKYERF</t>
  </si>
  <si>
    <t>RMSYSF</t>
  </si>
  <si>
    <t>RMWFII</t>
  </si>
  <si>
    <t>ROOKRY</t>
  </si>
  <si>
    <t>ROYSTN</t>
  </si>
  <si>
    <t>SALHSE</t>
  </si>
  <si>
    <t>SCMOOR</t>
  </si>
  <si>
    <t>SCROBY</t>
  </si>
  <si>
    <t>SCTTOW</t>
  </si>
  <si>
    <t>SFKEFW</t>
  </si>
  <si>
    <t>SHERSH</t>
  </si>
  <si>
    <t>SHOTSF</t>
  </si>
  <si>
    <t>SNTBRE</t>
  </si>
  <si>
    <t>SPRIGS</t>
  </si>
  <si>
    <t>STAGSH</t>
  </si>
  <si>
    <t>STCLSF</t>
  </si>
  <si>
    <t>STNPTS</t>
  </si>
  <si>
    <t>STOSTH</t>
  </si>
  <si>
    <t>STRTHL</t>
  </si>
  <si>
    <t>STWBRG</t>
  </si>
  <si>
    <t>SWNLND</t>
  </si>
  <si>
    <t>THAMBS</t>
  </si>
  <si>
    <t>THAXSF</t>
  </si>
  <si>
    <t>THORNM</t>
  </si>
  <si>
    <t>TILGRN</t>
  </si>
  <si>
    <t>TOGGAM</t>
  </si>
  <si>
    <t>TOLLBS</t>
  </si>
  <si>
    <t>TOOLEY</t>
  </si>
  <si>
    <t>TRNCLE</t>
  </si>
  <si>
    <t>TROWSF</t>
  </si>
  <si>
    <t>UKPRST</t>
  </si>
  <si>
    <t>VINESF</t>
  </si>
  <si>
    <t>WAIRWF</t>
  </si>
  <si>
    <t>WCKHAM</t>
  </si>
  <si>
    <t>WDLWWF</t>
  </si>
  <si>
    <t>WDLWWW</t>
  </si>
  <si>
    <t>WHIRSF</t>
  </si>
  <si>
    <t>WHMLWF</t>
  </si>
  <si>
    <t>WIGGIN</t>
  </si>
  <si>
    <t>WLBRHM</t>
  </si>
  <si>
    <t>WOOLLY</t>
  </si>
  <si>
    <t>WRGSTE</t>
  </si>
  <si>
    <t>WRYDEC</t>
  </si>
  <si>
    <t>WSBRDG</t>
  </si>
  <si>
    <t>WSTNLV</t>
  </si>
  <si>
    <t>WTRLOO</t>
  </si>
  <si>
    <t>TILBEM</t>
  </si>
  <si>
    <t>ENET</t>
  </si>
  <si>
    <t>1030081553176;1030081553404</t>
  </si>
  <si>
    <t>1014571445536;1023477037942</t>
  </si>
  <si>
    <t>1014571965793;1023475403798</t>
  </si>
  <si>
    <t>1014572502380;1023475256360</t>
  </si>
  <si>
    <t>1014572546086;1023545733475;1050000169030</t>
  </si>
  <si>
    <t>1014571132500;1023474247588</t>
  </si>
  <si>
    <t>1050001068050;1050001068069</t>
  </si>
  <si>
    <t>1030050289278;1030050289506</t>
  </si>
  <si>
    <t>1014572805060;1023475632649</t>
  </si>
  <si>
    <t>1014572640842;1014572641075</t>
  </si>
  <si>
    <t>1023526590750;1023526590982;1023526591211</t>
  </si>
  <si>
    <t>1014572633250;1023479907422</t>
  </si>
  <si>
    <t>1023482441566;1023492579962</t>
  </si>
  <si>
    <t>1014569657748;1014569657970</t>
  </si>
  <si>
    <t>1023475634488;1023475635409</t>
  </si>
  <si>
    <t>1014570677103;1023475633563;1023475634256;1023475634948;1023484819994</t>
  </si>
  <si>
    <t>1050001003372;1050001003381;1050001003390</t>
  </si>
  <si>
    <t>1050002167017;1050002167026;1050002167035;1050002167044</t>
  </si>
  <si>
    <t>1050002218665;1050002218656</t>
  </si>
  <si>
    <t>1023504932800;1050002056960;1050001791601</t>
  </si>
  <si>
    <t>1014568599280;1023477604661</t>
  </si>
  <si>
    <t>1023478728447;1023478728907</t>
  </si>
  <si>
    <t>1030059686387;1030060990025;1030060990257;1030060990489</t>
  </si>
  <si>
    <t>1050000907391;1050000907407;1050000907416;1050000907443</t>
  </si>
  <si>
    <t>1023533706269;1023533706490</t>
  </si>
  <si>
    <t>1030022814396;1030022814624;1030022814856;1030022815089</t>
  </si>
  <si>
    <t>1014572898446;1030076303426</t>
  </si>
  <si>
    <t>1014572907871;1023484600573</t>
  </si>
  <si>
    <t>1030062357607;1030062357839</t>
  </si>
  <si>
    <t>1030062872341;1030062872573</t>
  </si>
  <si>
    <t>1014572632790;1015685836242</t>
  </si>
  <si>
    <t>1014572860726;1023479474560</t>
  </si>
  <si>
    <t>1050001877738;1050001878244</t>
  </si>
  <si>
    <t>1030083272428;1050001161751</t>
  </si>
  <si>
    <t>1030047519845;1030047520070;1050001977780</t>
  </si>
  <si>
    <t>1014573052317;1023470683505</t>
  </si>
  <si>
    <t>1030065428330;1030065428562</t>
  </si>
  <si>
    <t>1014571158953;1014571159186;1014571159414</t>
  </si>
  <si>
    <t>1030076325049;1030076325270</t>
  </si>
  <si>
    <t>1030059750786;1030059751015;1050001656595;1050001656600</t>
  </si>
  <si>
    <t>1050000774270;1050001847557</t>
  </si>
  <si>
    <t>1030041592510;1030041592742;1030041592974;1030041593203</t>
  </si>
  <si>
    <t>1023485782314;1050000914910</t>
  </si>
  <si>
    <t>1030017556367;1050003019620</t>
  </si>
  <si>
    <t>1023497822125;1023497822357;1023514863056;1030010107819</t>
  </si>
  <si>
    <t>1050000612880;1050001004933;1050001004942</t>
  </si>
  <si>
    <t>1050000890756;1050001013812</t>
  </si>
  <si>
    <t>1023487352751;1023487353212</t>
  </si>
  <si>
    <t>1030037258165;1030037720697</t>
  </si>
  <si>
    <t>1050001073468;1050001073459;1050001073440;1050001073412;1050001073342</t>
  </si>
  <si>
    <t>1050001541858;1050002380289</t>
  </si>
  <si>
    <t/>
  </si>
  <si>
    <t>1030085114723;1030085114955</t>
  </si>
  <si>
    <t>1050001872410;1050001872400</t>
  </si>
  <si>
    <t>1023518907371;1023518908064</t>
  </si>
  <si>
    <t>1030074763118;1030074763340</t>
  </si>
  <si>
    <t>1023545945047;1030077668707</t>
  </si>
  <si>
    <t>1050001450466;1050001450475</t>
  </si>
  <si>
    <t>1030084129409;1030084129630;1030084129862</t>
  </si>
  <si>
    <t>1050000774289;1050001847566</t>
  </si>
  <si>
    <t>1050003081726;1050003145575</t>
  </si>
  <si>
    <t>1030041591590;1030041591828;1030041592050;1030041592282;1050000011309</t>
  </si>
  <si>
    <t>1023485782546;1050000914900</t>
  </si>
  <si>
    <t>1030017556135;1050003019630</t>
  </si>
  <si>
    <t>1023497821664;1023497821896;1023514686185;1030010107580</t>
  </si>
  <si>
    <t>1050000612870;1050001004915;1050001004924</t>
  </si>
  <si>
    <t>1050001440529;1050001466280;1050001466304</t>
  </si>
  <si>
    <t>1050001041651;1050002366470</t>
  </si>
  <si>
    <t>1050000890765;1050001013803</t>
  </si>
  <si>
    <t>1023487353444;1023525149808</t>
  </si>
  <si>
    <t>1030037258397;1030037258625</t>
  </si>
  <si>
    <t>1050001073500;1050001073510;1050001073547;1050001073538;1050001073529</t>
  </si>
  <si>
    <t>1050001541867;1050002380298</t>
  </si>
  <si>
    <t>MSID: 7044</t>
  </si>
  <si>
    <t>MSID: 7409</t>
  </si>
  <si>
    <t>MSID: 2035</t>
  </si>
  <si>
    <t>MSID: 7401</t>
  </si>
  <si>
    <t>MSID: 7309</t>
  </si>
  <si>
    <t>MSID: 7508</t>
  </si>
  <si>
    <t>MSID: 7472</t>
  </si>
  <si>
    <t>MSID: 7439</t>
  </si>
  <si>
    <t>MSID: 7510</t>
  </si>
  <si>
    <t>MSID: 7502</t>
  </si>
  <si>
    <t>MSID: 7504</t>
  </si>
  <si>
    <t>MSID: 7523</t>
  </si>
  <si>
    <t>MSID: 7111</t>
  </si>
  <si>
    <t>MSID: 7277</t>
  </si>
  <si>
    <t>MSID: 7243</t>
  </si>
  <si>
    <t>MSID: 7432</t>
  </si>
  <si>
    <t>MSID: 7537</t>
  </si>
  <si>
    <t>MSID: 7566</t>
  </si>
  <si>
    <t>MSID: 7006</t>
  </si>
  <si>
    <t>MSID: 7234</t>
  </si>
  <si>
    <t>MSID: 7539</t>
  </si>
  <si>
    <t>MSID: 7498</t>
  </si>
  <si>
    <t>MSID: 7402</t>
  </si>
  <si>
    <t>MSID: 7308</t>
  </si>
  <si>
    <t>MSID: 7509</t>
  </si>
  <si>
    <t>MSID: 7473</t>
  </si>
  <si>
    <t>MSID: 7440</t>
  </si>
  <si>
    <t>MSID: 7511</t>
  </si>
  <si>
    <t>MSID: 7503</t>
  </si>
  <si>
    <t>MSID: 7505</t>
  </si>
  <si>
    <t>MSID: 7524</t>
  </si>
  <si>
    <t>MSID: 7433</t>
  </si>
  <si>
    <t>MSID: 7538</t>
  </si>
  <si>
    <t>MSID: 7567</t>
  </si>
  <si>
    <t>MSID: 7540</t>
  </si>
  <si>
    <t>MSID: 7323</t>
  </si>
  <si>
    <t>MSID: 7499</t>
  </si>
  <si>
    <t>1050001439417;1050001444620;1050001444602</t>
  </si>
  <si>
    <t>1050001439408;1050001444588;1050001444611</t>
  </si>
  <si>
    <t>1023478133661;1023525728718;1023525729172</t>
  </si>
  <si>
    <t>0, 8</t>
  </si>
  <si>
    <t>ABBE31</t>
  </si>
  <si>
    <t>Abberton Grid 33kV</t>
  </si>
  <si>
    <t>ABBO51</t>
  </si>
  <si>
    <t>Abbots Central Primary 11kV</t>
  </si>
  <si>
    <t>ACRO51</t>
  </si>
  <si>
    <t>Acrows Primary 11kV</t>
  </si>
  <si>
    <t>ADEB51</t>
  </si>
  <si>
    <t>Addenbrookes Primary 11kV</t>
  </si>
  <si>
    <t>ADEL51</t>
  </si>
  <si>
    <t>Adelaide St Primary 11kV</t>
  </si>
  <si>
    <t>ALDR51</t>
  </si>
  <si>
    <t>Aldreth Primary 11kV</t>
  </si>
  <si>
    <t>ALDR52</t>
  </si>
  <si>
    <t>ALPI51</t>
  </si>
  <si>
    <t>Alpington Primary 11kV</t>
  </si>
  <si>
    <t>ALRE51</t>
  </si>
  <si>
    <t>Alresford Primary 11kV</t>
  </si>
  <si>
    <t>AMEP51</t>
  </si>
  <si>
    <t>Amersham Primary 11kV</t>
  </si>
  <si>
    <t>AMEP52</t>
  </si>
  <si>
    <t>AMPT51</t>
  </si>
  <si>
    <t>Ampthill Primary 11kV</t>
  </si>
  <si>
    <t>ARBY51</t>
  </si>
  <si>
    <t>Arbury Grid 11kV</t>
  </si>
  <si>
    <t>ARBY31</t>
  </si>
  <si>
    <t>Arbury Grid 33kV</t>
  </si>
  <si>
    <t>ALDA51</t>
  </si>
  <si>
    <t>Arla Dairies Primary 11kV</t>
  </si>
  <si>
    <t>ALDA52</t>
  </si>
  <si>
    <t>ATTL51</t>
  </si>
  <si>
    <t>Attleborough Primary 11kV</t>
  </si>
  <si>
    <t>AUCA31</t>
  </si>
  <si>
    <t>Austin Canons Grid 33kV</t>
  </si>
  <si>
    <t>AUCP51</t>
  </si>
  <si>
    <t>Austin Canons Primary 11kV</t>
  </si>
  <si>
    <t>AUST51</t>
  </si>
  <si>
    <t>Austin Street Primary 11kV</t>
  </si>
  <si>
    <t>AYLS51</t>
  </si>
  <si>
    <t>Aylsham Primary 11kV</t>
  </si>
  <si>
    <t>BARC51</t>
  </si>
  <si>
    <t>Barclay Way Primary 11kV</t>
  </si>
  <si>
    <t>BARE51</t>
  </si>
  <si>
    <t>Barnwell Primary 11kV</t>
  </si>
  <si>
    <t>BAST51</t>
  </si>
  <si>
    <t>Barrack St Primary 11kV</t>
  </si>
  <si>
    <t>BARR51</t>
  </si>
  <si>
    <t>Barrow Primary 11kV</t>
  </si>
  <si>
    <t>BHAM51</t>
  </si>
  <si>
    <t>Barsham Primary 11kV</t>
  </si>
  <si>
    <t>BART51</t>
  </si>
  <si>
    <t>Barton Primary 11kV</t>
  </si>
  <si>
    <t>BASG31</t>
  </si>
  <si>
    <t>Basildon Grid 33kV</t>
  </si>
  <si>
    <t>BASL51</t>
  </si>
  <si>
    <t>Basildon Local Primary 11kV</t>
  </si>
  <si>
    <t>BASS51</t>
  </si>
  <si>
    <t>Bassingbourn Primary 11kV</t>
  </si>
  <si>
    <t>BATA51</t>
  </si>
  <si>
    <t>Bata Primary 11kV</t>
  </si>
  <si>
    <t>BECC51</t>
  </si>
  <si>
    <t>Beccles Primary 11kV</t>
  </si>
  <si>
    <t>BECO51</t>
  </si>
  <si>
    <t>Becontree Primary 11kV</t>
  </si>
  <si>
    <t>BEEP51</t>
  </si>
  <si>
    <t>Bee Primary 11kV</t>
  </si>
  <si>
    <t>BEIG51</t>
  </si>
  <si>
    <t>Beighton Primary 11kV</t>
  </si>
  <si>
    <t>BLCH51</t>
  </si>
  <si>
    <t>Belchamp Grid 11kV</t>
  </si>
  <si>
    <t>BLCH31</t>
  </si>
  <si>
    <t>Belchamp Grid 33kV</t>
  </si>
  <si>
    <t>BLCH32</t>
  </si>
  <si>
    <t>BVUE51</t>
  </si>
  <si>
    <t>Bellevue Primary 11kV</t>
  </si>
  <si>
    <t>BELL51</t>
  </si>
  <si>
    <t>Bellhouse Ln Primary 11kV</t>
  </si>
  <si>
    <t>BENH51</t>
  </si>
  <si>
    <t>Benhall Primary 11kV</t>
  </si>
  <si>
    <t>BENT51</t>
  </si>
  <si>
    <t>Bentwaters Primary 11kV</t>
  </si>
  <si>
    <t>BECH51</t>
  </si>
  <si>
    <t>Berechurch Primary 11kV</t>
  </si>
  <si>
    <t>BERE51</t>
  </si>
  <si>
    <t>Beresford Av Primary 11kV</t>
  </si>
  <si>
    <t>BERK51</t>
  </si>
  <si>
    <t>Berkhamsted Primary 11kV</t>
  </si>
  <si>
    <t>BIGG51</t>
  </si>
  <si>
    <t>Biggleswade Primary 11kV</t>
  </si>
  <si>
    <t>BIGG52</t>
  </si>
  <si>
    <t>BILL51</t>
  </si>
  <si>
    <t>Billericay East Primary 11kV</t>
  </si>
  <si>
    <t>BISH31</t>
  </si>
  <si>
    <t>Bishops Stortford Grid 33kV</t>
  </si>
  <si>
    <t>BOIS51</t>
  </si>
  <si>
    <t>Bois Ln Primary 11kV</t>
  </si>
  <si>
    <t>BOUN51</t>
  </si>
  <si>
    <t>Boundary Park Primary 11kV</t>
  </si>
  <si>
    <t>BOUR51</t>
  </si>
  <si>
    <t>Bourn Primary 11kV</t>
  </si>
  <si>
    <t>BOXT51</t>
  </si>
  <si>
    <t>Boxted Primary 11kV</t>
  </si>
  <si>
    <t>BOXT52</t>
  </si>
  <si>
    <t>BRAD51</t>
  </si>
  <si>
    <t>Bradwell Primary 11kV</t>
  </si>
  <si>
    <t>BDEP51</t>
  </si>
  <si>
    <t>Braintree Depot Primary 11kV</t>
  </si>
  <si>
    <t>BDEP52</t>
  </si>
  <si>
    <t>BRAI31</t>
  </si>
  <si>
    <t>Braintree Local 33kV</t>
  </si>
  <si>
    <t>BICK51</t>
  </si>
  <si>
    <t>Braiswick Primary 11kV</t>
  </si>
  <si>
    <t>BRAN51</t>
  </si>
  <si>
    <t>Brandon Primary 11kV</t>
  </si>
  <si>
    <t>BTHM51</t>
  </si>
  <si>
    <t>Brantham Primary 11kV</t>
  </si>
  <si>
    <t>BREN51</t>
  </si>
  <si>
    <t>Brentwood Primary 11kV</t>
  </si>
  <si>
    <t>BRIM11</t>
  </si>
  <si>
    <t>Brimsdown Grid 132kV</t>
  </si>
  <si>
    <t>BRNO31</t>
  </si>
  <si>
    <t>Brimsdown North Grid 33kV</t>
  </si>
  <si>
    <t>BRSO51</t>
  </si>
  <si>
    <t>Brimsdown South Grid 11kV</t>
  </si>
  <si>
    <t>BRSO52</t>
  </si>
  <si>
    <t>BRIN51</t>
  </si>
  <si>
    <t>Brington Primary 11kV</t>
  </si>
  <si>
    <t>BRCK51</t>
  </si>
  <si>
    <t>Brockenhurst Primary 11kV</t>
  </si>
  <si>
    <t>BROG51</t>
  </si>
  <si>
    <t>Brogborough Primary 11kV</t>
  </si>
  <si>
    <t>BROX51</t>
  </si>
  <si>
    <t>Broxbourne Primary 11kV</t>
  </si>
  <si>
    <t>BRUC51</t>
  </si>
  <si>
    <t>Bruce Gv Primary 11kV</t>
  </si>
  <si>
    <t>BUCK51</t>
  </si>
  <si>
    <t>Buckingham Rd Primary 11kV</t>
  </si>
  <si>
    <t>BUNG51</t>
  </si>
  <si>
    <t>Bungay Primary 11kV</t>
  </si>
  <si>
    <t>BURN51</t>
  </si>
  <si>
    <t>Burnham Primary 11kV</t>
  </si>
  <si>
    <t>BTHO51</t>
  </si>
  <si>
    <t>Burnham Thorpe Primary 11kV</t>
  </si>
  <si>
    <t>BURL31</t>
  </si>
  <si>
    <t>Burwell Local Grid 33kV</t>
  </si>
  <si>
    <t>BURW51</t>
  </si>
  <si>
    <t>Burwell Primary 11kV</t>
  </si>
  <si>
    <t>BURG51</t>
  </si>
  <si>
    <t>Bury Grid 11kV</t>
  </si>
  <si>
    <t>BURG31</t>
  </si>
  <si>
    <t>Bury Grid 33kV</t>
  </si>
  <si>
    <t>BCAM51</t>
  </si>
  <si>
    <t>Bury Primary 11kV</t>
  </si>
  <si>
    <t>BUST51</t>
  </si>
  <si>
    <t>Bury St Primary 11kV</t>
  </si>
  <si>
    <t>BUSY51</t>
  </si>
  <si>
    <t>Bushey Mill Grid 11kV</t>
  </si>
  <si>
    <t>BUSY31</t>
  </si>
  <si>
    <t>Bushey Mill Grid 33kV</t>
  </si>
  <si>
    <t>CADD51</t>
  </si>
  <si>
    <t>Caddington Primary 11kV</t>
  </si>
  <si>
    <t>CAIS51</t>
  </si>
  <si>
    <t>Caister Primary 11kV</t>
  </si>
  <si>
    <t>CANV51</t>
  </si>
  <si>
    <t>Canvey Primary 11kV</t>
  </si>
  <si>
    <t>CAPB51</t>
  </si>
  <si>
    <t>Capability Green Primary 11kV</t>
  </si>
  <si>
    <t>CELL31</t>
  </si>
  <si>
    <t>Cell Barnes Grid 33kV</t>
  </si>
  <si>
    <t>CELP51</t>
  </si>
  <si>
    <t>Cell Barnes Primary 11kV</t>
  </si>
  <si>
    <t>CEDM51</t>
  </si>
  <si>
    <t>Central Edmonton Primary 11kV</t>
  </si>
  <si>
    <t>CHAR51</t>
  </si>
  <si>
    <t>Central Harpenden Primary 11kV</t>
  </si>
  <si>
    <t>CPOT51</t>
  </si>
  <si>
    <t>Central Potters Bar Primary 11kV</t>
  </si>
  <si>
    <t>CTOT51</t>
  </si>
  <si>
    <t>Central Tottenham Primary 11kV</t>
  </si>
  <si>
    <t>CWEL51</t>
  </si>
  <si>
    <t>Central Welwyn Primary 11kV</t>
  </si>
  <si>
    <t>CWEM51</t>
  </si>
  <si>
    <t>Central Wembley Primary 11kV</t>
  </si>
  <si>
    <t>CHAL51</t>
  </si>
  <si>
    <t>Chalvedon Primary 11kV</t>
  </si>
  <si>
    <t>CHAN51</t>
  </si>
  <si>
    <t>Chantry Ln Primary 11kV</t>
  </si>
  <si>
    <t>CHAS51</t>
  </si>
  <si>
    <t>Chase Cross Primary 11kV</t>
  </si>
  <si>
    <t>CHAT51</t>
  </si>
  <si>
    <t>Chatteris Primary 11kV</t>
  </si>
  <si>
    <t>CHAU51</t>
  </si>
  <si>
    <t>Chaul End Primary 11kV</t>
  </si>
  <si>
    <t>CHAU52</t>
  </si>
  <si>
    <t>CHED51</t>
  </si>
  <si>
    <t>Cheddington Primary 11kV</t>
  </si>
  <si>
    <t>CHLE31</t>
  </si>
  <si>
    <t>Chelmsford East Grid 33kV</t>
  </si>
  <si>
    <t>CHEL51</t>
  </si>
  <si>
    <t>Chelmsford East Local 11kV</t>
  </si>
  <si>
    <t>CHNG51</t>
  </si>
  <si>
    <t>Chelmsford North Grid 11kV</t>
  </si>
  <si>
    <t>CHEN51</t>
  </si>
  <si>
    <t>Chequers Primary 11kV</t>
  </si>
  <si>
    <t>CHGN51</t>
  </si>
  <si>
    <t>Cherry Grn Primary 11kV</t>
  </si>
  <si>
    <t>CHTR51</t>
  </si>
  <si>
    <t>Cherry Tree Primary 11kV</t>
  </si>
  <si>
    <t>CHIN51</t>
  </si>
  <si>
    <t>Chinnor Primary 11kV</t>
  </si>
  <si>
    <t>CHIS51</t>
  </si>
  <si>
    <t>Chisbon Heath Primary 11kV</t>
  </si>
  <si>
    <t>CHUR51</t>
  </si>
  <si>
    <t>Church End Primary 11kV</t>
  </si>
  <si>
    <t>CLAC51</t>
  </si>
  <si>
    <t>Clacton 11kV</t>
  </si>
  <si>
    <t>CLTN31</t>
  </si>
  <si>
    <t>Clacton Grid 33kV</t>
  </si>
  <si>
    <t>CLAY51</t>
  </si>
  <si>
    <t>Claydon Cement Primary 11kV</t>
  </si>
  <si>
    <t>CLQU31</t>
  </si>
  <si>
    <t>Cliff Quay Grid 33kV</t>
  </si>
  <si>
    <t>COCK51</t>
  </si>
  <si>
    <t>Cockfosters Primary 11kV</t>
  </si>
  <si>
    <t>COGG51</t>
  </si>
  <si>
    <t>Coggeshall Primary 11kV</t>
  </si>
  <si>
    <t>COLC51</t>
  </si>
  <si>
    <t>Colchester Grid 11kV</t>
  </si>
  <si>
    <t>COLC31</t>
  </si>
  <si>
    <t>Colchester Grid 33kV</t>
  </si>
  <si>
    <t>CDBR51</t>
  </si>
  <si>
    <t>Coldharbour Farm 11kV</t>
  </si>
  <si>
    <t>COLI51</t>
  </si>
  <si>
    <t>Colindale Grid 11kV</t>
  </si>
  <si>
    <t>COLI52</t>
  </si>
  <si>
    <t>CORN51</t>
  </si>
  <si>
    <t>Cornard Primary 11kV</t>
  </si>
  <si>
    <t>CORY31</t>
  </si>
  <si>
    <t>Coryton Grid 33kV</t>
  </si>
  <si>
    <t>COTT51</t>
  </si>
  <si>
    <t>Cotton Primary 11kV</t>
  </si>
  <si>
    <t>COXF51</t>
  </si>
  <si>
    <t>Coxford Primary 11kV</t>
  </si>
  <si>
    <t>CRAN51</t>
  </si>
  <si>
    <t>Cranham Primary 11kV</t>
  </si>
  <si>
    <t>CRGN71</t>
  </si>
  <si>
    <t>Cranley Gdns Primary 6.6kV</t>
  </si>
  <si>
    <t>CRIN51</t>
  </si>
  <si>
    <t>Cringleford Primary 11kV</t>
  </si>
  <si>
    <t>CROM51</t>
  </si>
  <si>
    <t>Cromer Primary 11kV</t>
  </si>
  <si>
    <t>CROE71</t>
  </si>
  <si>
    <t>Crouch End Primary 6.6kV</t>
  </si>
  <si>
    <t>CROW31</t>
  </si>
  <si>
    <t>Crowlands Grid 33kV</t>
  </si>
  <si>
    <t>CROY51</t>
  </si>
  <si>
    <t>Croydon Primary 11kV</t>
  </si>
  <si>
    <t>CUFF51</t>
  </si>
  <si>
    <t>Cuffley Primary 11kV</t>
  </si>
  <si>
    <t>DANB51</t>
  </si>
  <si>
    <t>Danbury Primary 11kV</t>
  </si>
  <si>
    <t>DEBE51</t>
  </si>
  <si>
    <t>Debenham Primary 11kV</t>
  </si>
  <si>
    <t>DSSS51</t>
  </si>
  <si>
    <t>Diss Grid 11kV</t>
  </si>
  <si>
    <t>DSSS31</t>
  </si>
  <si>
    <t>Diss Grid 33kV</t>
  </si>
  <si>
    <t>DOCK51</t>
  </si>
  <si>
    <t>Dock Rd Primary 11kV</t>
  </si>
  <si>
    <t>DOVE51</t>
  </si>
  <si>
    <t>Dovercourt Primary 11kV</t>
  </si>
  <si>
    <t>DOWN51</t>
  </si>
  <si>
    <t>Downham Market Primary 11kV</t>
  </si>
  <si>
    <t>DRIN51</t>
  </si>
  <si>
    <t>Drinkstone Primary 11kV</t>
  </si>
  <si>
    <t>DUNM51</t>
  </si>
  <si>
    <t>Dunmow Primary 11kV</t>
  </si>
  <si>
    <t>DUNS51</t>
  </si>
  <si>
    <t>Dunstable Primary 11kV</t>
  </si>
  <si>
    <t>DURH51</t>
  </si>
  <si>
    <t>Durham Rd Primary 11kV</t>
  </si>
  <si>
    <t>EARL31</t>
  </si>
  <si>
    <t>Earlham Grid 33kV</t>
  </si>
  <si>
    <t>EARL51</t>
  </si>
  <si>
    <t>Earlham Grid Local 11kV</t>
  </si>
  <si>
    <t>EARB51</t>
  </si>
  <si>
    <t>Earlham Grid Local B 11kV</t>
  </si>
  <si>
    <t>EARW51</t>
  </si>
  <si>
    <t>Earlham West Primary 11kV</t>
  </si>
  <si>
    <t>EBAR51</t>
  </si>
  <si>
    <t>East Barnet Primary 11kV</t>
  </si>
  <si>
    <t>EASB51</t>
  </si>
  <si>
    <t>East Bay Primary 11kV</t>
  </si>
  <si>
    <t>EDER51</t>
  </si>
  <si>
    <t>East Dereham Primary 11kV</t>
  </si>
  <si>
    <t>EENF51</t>
  </si>
  <si>
    <t>East Enfield Primary 11kV</t>
  </si>
  <si>
    <t>EFNP51</t>
  </si>
  <si>
    <t>East Finchley Primary 11kV</t>
  </si>
  <si>
    <t>EHAR51</t>
  </si>
  <si>
    <t>East Harpenden Primary 11kV</t>
  </si>
  <si>
    <t>EHER51</t>
  </si>
  <si>
    <t>East Hertford Primary 11kV</t>
  </si>
  <si>
    <t>ELET51</t>
  </si>
  <si>
    <t>East Letchworth Primary 11kV</t>
  </si>
  <si>
    <t>ESTE51</t>
  </si>
  <si>
    <t>East Stevenage Primary 11kV</t>
  </si>
  <si>
    <t>EASC51</t>
  </si>
  <si>
    <t>Eastcote Primary 11kV</t>
  </si>
  <si>
    <t>EDIS51</t>
  </si>
  <si>
    <t>Edison Rd Grid 11kV</t>
  </si>
  <si>
    <t>EDIS52</t>
  </si>
  <si>
    <t>EGME51</t>
  </si>
  <si>
    <t>Egmere Primary 11kV</t>
  </si>
  <si>
    <t>ELMP51</t>
  </si>
  <si>
    <t>Elm Park Primary 11kV</t>
  </si>
  <si>
    <t>ELMS51</t>
  </si>
  <si>
    <t>Elmswell Primary 11kV</t>
  </si>
  <si>
    <t>ELEE51</t>
  </si>
  <si>
    <t>Elstree Primary 11kV</t>
  </si>
  <si>
    <t>ELEE52</t>
  </si>
  <si>
    <t>ELYP51</t>
  </si>
  <si>
    <t>Ely Primary 11kV</t>
  </si>
  <si>
    <t>BRMI81</t>
  </si>
  <si>
    <t>EPN 0001</t>
  </si>
  <si>
    <t>BRMI82</t>
  </si>
  <si>
    <t>SUTT31</t>
  </si>
  <si>
    <t>EPN 0002</t>
  </si>
  <si>
    <t>CASF31</t>
  </si>
  <si>
    <t>EPN 0003</t>
  </si>
  <si>
    <t>WASW31</t>
  </si>
  <si>
    <t>EPN 0004</t>
  </si>
  <si>
    <t>SBSF31</t>
  </si>
  <si>
    <t>EPN 0006</t>
  </si>
  <si>
    <t>WLSF31</t>
  </si>
  <si>
    <t>EPN 0007</t>
  </si>
  <si>
    <t>WAWF31</t>
  </si>
  <si>
    <t>EPN 0008</t>
  </si>
  <si>
    <t>BTPR51</t>
  </si>
  <si>
    <t>EPN 0009</t>
  </si>
  <si>
    <t>BRCR81</t>
  </si>
  <si>
    <t>EPN 0010</t>
  </si>
  <si>
    <t>BRCR82</t>
  </si>
  <si>
    <t>KIGO51</t>
  </si>
  <si>
    <t>EPN 0011</t>
  </si>
  <si>
    <t>FBPR51</t>
  </si>
  <si>
    <t>EPN 0012</t>
  </si>
  <si>
    <t>FBPR52</t>
  </si>
  <si>
    <t>FBPR53</t>
  </si>
  <si>
    <t>FSPR51</t>
  </si>
  <si>
    <t>EPN 0013</t>
  </si>
  <si>
    <t>BRSP81</t>
  </si>
  <si>
    <t>EPN 0015</t>
  </si>
  <si>
    <t>BRSP82</t>
  </si>
  <si>
    <t>DRAP31</t>
  </si>
  <si>
    <t>EPN 0016</t>
  </si>
  <si>
    <t>BRMN81</t>
  </si>
  <si>
    <t>EPN 0017</t>
  </si>
  <si>
    <t>BRHY81</t>
  </si>
  <si>
    <t>EPN 0018</t>
  </si>
  <si>
    <t>BRHY82</t>
  </si>
  <si>
    <t>GUNW31</t>
  </si>
  <si>
    <t>EPN 0019</t>
  </si>
  <si>
    <t>SEFW31</t>
  </si>
  <si>
    <t>EPN 0020</t>
  </si>
  <si>
    <t>BRSM81</t>
  </si>
  <si>
    <t>EPN 0021</t>
  </si>
  <si>
    <t>BSBU51</t>
  </si>
  <si>
    <t>EPN 0022</t>
  </si>
  <si>
    <t>LSGE31</t>
  </si>
  <si>
    <t>EPN 0023</t>
  </si>
  <si>
    <t>CDSM31</t>
  </si>
  <si>
    <t>EPN 0024</t>
  </si>
  <si>
    <t>RESF31</t>
  </si>
  <si>
    <t>EPN 0025</t>
  </si>
  <si>
    <t>GLEN31</t>
  </si>
  <si>
    <t>EPN 0026</t>
  </si>
  <si>
    <t>EHFG31</t>
  </si>
  <si>
    <t>EPN 0027</t>
  </si>
  <si>
    <t>GUNS31</t>
  </si>
  <si>
    <t>EPN 0028</t>
  </si>
  <si>
    <t>EESP31</t>
  </si>
  <si>
    <t>EPN 0029</t>
  </si>
  <si>
    <t>THPW31</t>
  </si>
  <si>
    <t>EPN 0030</t>
  </si>
  <si>
    <t>EYEP31</t>
  </si>
  <si>
    <t>EPN 0031</t>
  </si>
  <si>
    <t>TWFA31</t>
  </si>
  <si>
    <t>EPN 0032</t>
  </si>
  <si>
    <t>SHSF31</t>
  </si>
  <si>
    <t>EPN 0033</t>
  </si>
  <si>
    <t>DAIR31</t>
  </si>
  <si>
    <t>EPN 0034</t>
  </si>
  <si>
    <t>BAYF31</t>
  </si>
  <si>
    <t>EPN 0035</t>
  </si>
  <si>
    <t>WALT52</t>
  </si>
  <si>
    <t>EPN 0037</t>
  </si>
  <si>
    <t>BRLB81</t>
  </si>
  <si>
    <t>EPN 0038</t>
  </si>
  <si>
    <t>BRLB82</t>
  </si>
  <si>
    <t>UASF31</t>
  </si>
  <si>
    <t>EPN 0039</t>
  </si>
  <si>
    <t>DOUB31</t>
  </si>
  <si>
    <t>EPN 0040</t>
  </si>
  <si>
    <t>CFGA31</t>
  </si>
  <si>
    <t>EPN 0041</t>
  </si>
  <si>
    <t>BERR71</t>
  </si>
  <si>
    <t>EPN 0043</t>
  </si>
  <si>
    <t>BERR72</t>
  </si>
  <si>
    <t>RAEG31</t>
  </si>
  <si>
    <t>EPN 0044</t>
  </si>
  <si>
    <t>ARAG51</t>
  </si>
  <si>
    <t>EPN 0045</t>
  </si>
  <si>
    <t>BRGP81</t>
  </si>
  <si>
    <t>EPN 0046</t>
  </si>
  <si>
    <t>FINC51</t>
  </si>
  <si>
    <t>EPN 0047</t>
  </si>
  <si>
    <t>GYPS11</t>
  </si>
  <si>
    <t>EPN 0048</t>
  </si>
  <si>
    <t>BRNW81</t>
  </si>
  <si>
    <t>EPN 0049</t>
  </si>
  <si>
    <t>LSEP31</t>
  </si>
  <si>
    <t>EPN 0050</t>
  </si>
  <si>
    <t>LSEP32</t>
  </si>
  <si>
    <t>HAPV31</t>
  </si>
  <si>
    <t>EPN 0051</t>
  </si>
  <si>
    <t>SHER11</t>
  </si>
  <si>
    <t>EPN 0052</t>
  </si>
  <si>
    <t>SHER12</t>
  </si>
  <si>
    <t>EBEC31</t>
  </si>
  <si>
    <t>EPN 0053</t>
  </si>
  <si>
    <t>NORF31</t>
  </si>
  <si>
    <t>EPN 0054</t>
  </si>
  <si>
    <t>WAIR31</t>
  </si>
  <si>
    <t>EPN 0055</t>
  </si>
  <si>
    <t>ELLO31</t>
  </si>
  <si>
    <t>EPN 0056</t>
  </si>
  <si>
    <t>SCSF31</t>
  </si>
  <si>
    <t>EPN 0057</t>
  </si>
  <si>
    <t>NOVA31</t>
  </si>
  <si>
    <t>EPN 0058</t>
  </si>
  <si>
    <t>BRUG81</t>
  </si>
  <si>
    <t>EPN 0059</t>
  </si>
  <si>
    <t>COOP31</t>
  </si>
  <si>
    <t>EPN 0060</t>
  </si>
  <si>
    <t>SPRI31</t>
  </si>
  <si>
    <t>EPN 0061</t>
  </si>
  <si>
    <t>HYDE31</t>
  </si>
  <si>
    <t>EPN 0062</t>
  </si>
  <si>
    <t>WIXO91</t>
  </si>
  <si>
    <t>EPN 0063</t>
  </si>
  <si>
    <t>WIXO92</t>
  </si>
  <si>
    <t>STRA31</t>
  </si>
  <si>
    <t>EPN 0064</t>
  </si>
  <si>
    <t>BRRY81</t>
  </si>
  <si>
    <t>EPN 0065</t>
  </si>
  <si>
    <t>BRRY82</t>
  </si>
  <si>
    <t>BRSC81</t>
  </si>
  <si>
    <t>EPN 0066</t>
  </si>
  <si>
    <t>BRSC82</t>
  </si>
  <si>
    <t>HIFL31</t>
  </si>
  <si>
    <t>EPN 0067</t>
  </si>
  <si>
    <t>FTPR51</t>
  </si>
  <si>
    <t>EPN 0068</t>
  </si>
  <si>
    <t>FTPR52</t>
  </si>
  <si>
    <t>IMPN51</t>
  </si>
  <si>
    <t>EPN 0069</t>
  </si>
  <si>
    <t>IMPS51</t>
  </si>
  <si>
    <t>EPN 0070</t>
  </si>
  <si>
    <t>BRWF31</t>
  </si>
  <si>
    <t>EPN 0071</t>
  </si>
  <si>
    <t>MIDD31</t>
  </si>
  <si>
    <t>EPN 0072</t>
  </si>
  <si>
    <t>AWRE51</t>
  </si>
  <si>
    <t>EPN 0073</t>
  </si>
  <si>
    <t>BRRH81</t>
  </si>
  <si>
    <t>EPN 0074</t>
  </si>
  <si>
    <t>BRRH82</t>
  </si>
  <si>
    <t>WELW81</t>
  </si>
  <si>
    <t>EPN 0075</t>
  </si>
  <si>
    <t>WELW82</t>
  </si>
  <si>
    <t>BLCU52</t>
  </si>
  <si>
    <t>EPN 0076</t>
  </si>
  <si>
    <t>BLCU53</t>
  </si>
  <si>
    <t>MERD51</t>
  </si>
  <si>
    <t>EPN 0077</t>
  </si>
  <si>
    <t>MUN151</t>
  </si>
  <si>
    <t>EPN 0078</t>
  </si>
  <si>
    <t>MUN251</t>
  </si>
  <si>
    <t>EPN 0079</t>
  </si>
  <si>
    <t>VALU71</t>
  </si>
  <si>
    <t>EPN 0081</t>
  </si>
  <si>
    <t>VALU72</t>
  </si>
  <si>
    <t>HATY71</t>
  </si>
  <si>
    <t>EPN 0082</t>
  </si>
  <si>
    <t>SMPS31</t>
  </si>
  <si>
    <t>EPN 0083</t>
  </si>
  <si>
    <t>BROP31</t>
  </si>
  <si>
    <t>EPN 0084</t>
  </si>
  <si>
    <t>BROP32</t>
  </si>
  <si>
    <t>LEEM51</t>
  </si>
  <si>
    <t>EPN 0085</t>
  </si>
  <si>
    <t>PLAP31</t>
  </si>
  <si>
    <t>EPN 0086</t>
  </si>
  <si>
    <t>PTGN31</t>
  </si>
  <si>
    <t>EPN 0088</t>
  </si>
  <si>
    <t>UKPI91</t>
  </si>
  <si>
    <t>EPN 0089</t>
  </si>
  <si>
    <t>UKPI92</t>
  </si>
  <si>
    <t>MUCK31</t>
  </si>
  <si>
    <t>EPN 0090</t>
  </si>
  <si>
    <t>SHEL31</t>
  </si>
  <si>
    <t>EPN 0091</t>
  </si>
  <si>
    <t>LGMI31</t>
  </si>
  <si>
    <t>EPN 0092</t>
  </si>
  <si>
    <t>LGMI32</t>
  </si>
  <si>
    <t>BRBA81</t>
  </si>
  <si>
    <t>EPN 0093</t>
  </si>
  <si>
    <t>BRBA82</t>
  </si>
  <si>
    <t>NUML81</t>
  </si>
  <si>
    <t>EPN 0094</t>
  </si>
  <si>
    <t>NUML82</t>
  </si>
  <si>
    <t>MANR51</t>
  </si>
  <si>
    <t>EPN 0095</t>
  </si>
  <si>
    <t>BRWG81</t>
  </si>
  <si>
    <t>EPN 0096</t>
  </si>
  <si>
    <t>BRFP81</t>
  </si>
  <si>
    <t>EPN 0097</t>
  </si>
  <si>
    <t>DEEP51</t>
  </si>
  <si>
    <t>EPN 0098</t>
  </si>
  <si>
    <t>DEEP52</t>
  </si>
  <si>
    <t>BRBR81</t>
  </si>
  <si>
    <t>EPN 0099</t>
  </si>
  <si>
    <t>PAMP81</t>
  </si>
  <si>
    <t>EPN 0100</t>
  </si>
  <si>
    <t>KLPS11</t>
  </si>
  <si>
    <t>EPN 0101</t>
  </si>
  <si>
    <t>PPST11</t>
  </si>
  <si>
    <t>EPN 0102</t>
  </si>
  <si>
    <t>BRNE81</t>
  </si>
  <si>
    <t>EPN 0103</t>
  </si>
  <si>
    <t>GLAS31</t>
  </si>
  <si>
    <t>EPN 0105</t>
  </si>
  <si>
    <t>REDT31</t>
  </si>
  <si>
    <t>EPN 0106</t>
  </si>
  <si>
    <t>EGAS31</t>
  </si>
  <si>
    <t>EPN 0107</t>
  </si>
  <si>
    <t>LESF31</t>
  </si>
  <si>
    <t>EPN 0108</t>
  </si>
  <si>
    <t>FSFM31</t>
  </si>
  <si>
    <t>EPN 0109</t>
  </si>
  <si>
    <t>NPWF31</t>
  </si>
  <si>
    <t>EPN 0110</t>
  </si>
  <si>
    <t>WISS31</t>
  </si>
  <si>
    <t>EPN 0111</t>
  </si>
  <si>
    <t>MSFS31</t>
  </si>
  <si>
    <t>EPN 0112</t>
  </si>
  <si>
    <t>BRKL81</t>
  </si>
  <si>
    <t>EPN 0113</t>
  </si>
  <si>
    <t>STAG31</t>
  </si>
  <si>
    <t>EPN 0115</t>
  </si>
  <si>
    <t>RANW31</t>
  </si>
  <si>
    <t>EPN 0116</t>
  </si>
  <si>
    <t>TUSF31</t>
  </si>
  <si>
    <t>EPN 0117</t>
  </si>
  <si>
    <t>GLAM31</t>
  </si>
  <si>
    <t>EPN 0118</t>
  </si>
  <si>
    <t>WTMI31</t>
  </si>
  <si>
    <t>EPN 0119</t>
  </si>
  <si>
    <t>COLD31</t>
  </si>
  <si>
    <t>EPN 0120</t>
  </si>
  <si>
    <t>BRSF81</t>
  </si>
  <si>
    <t>EPN 0121</t>
  </si>
  <si>
    <t>BRSF82</t>
  </si>
  <si>
    <t>RAGN31</t>
  </si>
  <si>
    <t>EPN 0122</t>
  </si>
  <si>
    <t>ASHR51</t>
  </si>
  <si>
    <t>EPN 0123</t>
  </si>
  <si>
    <t>DAIL31</t>
  </si>
  <si>
    <t>EPN 0124</t>
  </si>
  <si>
    <t>ICGL91</t>
  </si>
  <si>
    <t>EPN 0125</t>
  </si>
  <si>
    <t>WISC51</t>
  </si>
  <si>
    <t>EPN 0126</t>
  </si>
  <si>
    <t>BIGL31</t>
  </si>
  <si>
    <t>EPN 0127</t>
  </si>
  <si>
    <t>PAHA31</t>
  </si>
  <si>
    <t>EPN 0128</t>
  </si>
  <si>
    <t>FWSF31</t>
  </si>
  <si>
    <t>EPN 0129</t>
  </si>
  <si>
    <t>BLUE31</t>
  </si>
  <si>
    <t>EPN 0130</t>
  </si>
  <si>
    <t>REDW31</t>
  </si>
  <si>
    <t>EPN 0131</t>
  </si>
  <si>
    <t>QURF31</t>
  </si>
  <si>
    <t>EPN 0132</t>
  </si>
  <si>
    <t>WISB31</t>
  </si>
  <si>
    <t>EPN 0133</t>
  </si>
  <si>
    <t>BHSF31</t>
  </si>
  <si>
    <t>EPN 0134</t>
  </si>
  <si>
    <t>BASB31</t>
  </si>
  <si>
    <t>EPN 0135</t>
  </si>
  <si>
    <t>WOOL31</t>
  </si>
  <si>
    <t>EPN 0136</t>
  </si>
  <si>
    <t>HOBS31</t>
  </si>
  <si>
    <t>EPN 0137</t>
  </si>
  <si>
    <t>FESF31</t>
  </si>
  <si>
    <t>EPN 0138</t>
  </si>
  <si>
    <t>GESF31</t>
  </si>
  <si>
    <t>EPN 0139</t>
  </si>
  <si>
    <t>BOAR31</t>
  </si>
  <si>
    <t>EPN 0140</t>
  </si>
  <si>
    <t>BLPV31</t>
  </si>
  <si>
    <t>EPN 0141</t>
  </si>
  <si>
    <t>JALW31</t>
  </si>
  <si>
    <t>EPN 0142</t>
  </si>
  <si>
    <t>LASF31</t>
  </si>
  <si>
    <t>EPN 0143</t>
  </si>
  <si>
    <t>LGSF31</t>
  </si>
  <si>
    <t>EPN 0144</t>
  </si>
  <si>
    <t>OSYT31</t>
  </si>
  <si>
    <t>EPN 0145</t>
  </si>
  <si>
    <t>BXSF31</t>
  </si>
  <si>
    <t>EPN 0146</t>
  </si>
  <si>
    <t>HISF31</t>
  </si>
  <si>
    <t>EPN 0147</t>
  </si>
  <si>
    <t>WHSF31</t>
  </si>
  <si>
    <t>EPN 0148</t>
  </si>
  <si>
    <t>AVEN31</t>
  </si>
  <si>
    <t>EPN 0149</t>
  </si>
  <si>
    <t>WSFS31</t>
  </si>
  <si>
    <t>EPN 0150</t>
  </si>
  <si>
    <t>CRSF31</t>
  </si>
  <si>
    <t>EPN 0151</t>
  </si>
  <si>
    <t>OAIR31</t>
  </si>
  <si>
    <t>EPN 0152</t>
  </si>
  <si>
    <t>SCOW31</t>
  </si>
  <si>
    <t>EPN 0153</t>
  </si>
  <si>
    <t>KEFA31</t>
  </si>
  <si>
    <t>EPN 0154</t>
  </si>
  <si>
    <t>WERA31</t>
  </si>
  <si>
    <t>EPN 0155</t>
  </si>
  <si>
    <t>ACSF31</t>
  </si>
  <si>
    <t>EPN 0156</t>
  </si>
  <si>
    <t>FOSF31</t>
  </si>
  <si>
    <t>EPN 0157</t>
  </si>
  <si>
    <t>MFES31</t>
  </si>
  <si>
    <t>EPN 0158</t>
  </si>
  <si>
    <t>GWSF31</t>
  </si>
  <si>
    <t>EPN 0159</t>
  </si>
  <si>
    <t>RAWF31</t>
  </si>
  <si>
    <t>EPN 0160</t>
  </si>
  <si>
    <t>RAFC31</t>
  </si>
  <si>
    <t>EPN 0161</t>
  </si>
  <si>
    <t>BUHS31</t>
  </si>
  <si>
    <t>EPN 0162</t>
  </si>
  <si>
    <t>LISG31</t>
  </si>
  <si>
    <t>EPN 0163</t>
  </si>
  <si>
    <t>AISF31</t>
  </si>
  <si>
    <t>EPN 0164</t>
  </si>
  <si>
    <t>EXSF31</t>
  </si>
  <si>
    <t>EPN 0165</t>
  </si>
  <si>
    <t>UHWF31</t>
  </si>
  <si>
    <t>EPN 0166</t>
  </si>
  <si>
    <t>GTFR31</t>
  </si>
  <si>
    <t>EPN 0167</t>
  </si>
  <si>
    <t>HASF31</t>
  </si>
  <si>
    <t>EPN 0168</t>
  </si>
  <si>
    <t>GSBF31</t>
  </si>
  <si>
    <t>EPN 0169</t>
  </si>
  <si>
    <t>BNFS31</t>
  </si>
  <si>
    <t>EPN 0170</t>
  </si>
  <si>
    <t>MFSP31</t>
  </si>
  <si>
    <t>EPN 0171</t>
  </si>
  <si>
    <t>TLSF31</t>
  </si>
  <si>
    <t>EPN 0172</t>
  </si>
  <si>
    <t>PLSF31</t>
  </si>
  <si>
    <t>EPN 0173</t>
  </si>
  <si>
    <t>STHS31</t>
  </si>
  <si>
    <t>EPN 0174</t>
  </si>
  <si>
    <t>RYSF31</t>
  </si>
  <si>
    <t>EPN 0175</t>
  </si>
  <si>
    <t>CHUS31</t>
  </si>
  <si>
    <t>EPN 0176</t>
  </si>
  <si>
    <t>CHWF31</t>
  </si>
  <si>
    <t>EPN 0177</t>
  </si>
  <si>
    <t>BRDG31</t>
  </si>
  <si>
    <t>EPN 0178</t>
  </si>
  <si>
    <t>GFWS31</t>
  </si>
  <si>
    <t>EPN 0179</t>
  </si>
  <si>
    <t>ASPA31</t>
  </si>
  <si>
    <t>EPN 0180</t>
  </si>
  <si>
    <t>ASPB31</t>
  </si>
  <si>
    <t>EPN 0181</t>
  </si>
  <si>
    <t>WRDC31</t>
  </si>
  <si>
    <t>EPN 0182</t>
  </si>
  <si>
    <t>LEPK31</t>
  </si>
  <si>
    <t>EPN 0183</t>
  </si>
  <si>
    <t>BUNH31</t>
  </si>
  <si>
    <t>EPN 0184</t>
  </si>
  <si>
    <t>CMNG31</t>
  </si>
  <si>
    <t>EPN 0185</t>
  </si>
  <si>
    <t>OULT31</t>
  </si>
  <si>
    <t>EPN 0186</t>
  </si>
  <si>
    <t>ROOK31</t>
  </si>
  <si>
    <t>EPN 0187</t>
  </si>
  <si>
    <t>TROW31</t>
  </si>
  <si>
    <t>EPN 0188</t>
  </si>
  <si>
    <t>OWSF31</t>
  </si>
  <si>
    <t>EPN 0189</t>
  </si>
  <si>
    <t>VINE31</t>
  </si>
  <si>
    <t>EPN 0190</t>
  </si>
  <si>
    <t>ROSE31</t>
  </si>
  <si>
    <t>EPN 0191</t>
  </si>
  <si>
    <t>CRST31</t>
  </si>
  <si>
    <t>EPN 0192</t>
  </si>
  <si>
    <t>SCMO31</t>
  </si>
  <si>
    <t>EPN 0193</t>
  </si>
  <si>
    <t>ARDL31</t>
  </si>
  <si>
    <t>EPN 0194</t>
  </si>
  <si>
    <t>TOGM31</t>
  </si>
  <si>
    <t>EPN 0195</t>
  </si>
  <si>
    <t>DRMD31</t>
  </si>
  <si>
    <t>EPN 0196</t>
  </si>
  <si>
    <t>HNSM31</t>
  </si>
  <si>
    <t>EPN 0197</t>
  </si>
  <si>
    <t>BRYF31</t>
  </si>
  <si>
    <t>EPN 0198</t>
  </si>
  <si>
    <t>RMSY31</t>
  </si>
  <si>
    <t>EPN 0199</t>
  </si>
  <si>
    <t>SCRS31</t>
  </si>
  <si>
    <t>EPN 0200</t>
  </si>
  <si>
    <t>MLFD31</t>
  </si>
  <si>
    <t>EPN 0201</t>
  </si>
  <si>
    <t>ADPT31</t>
  </si>
  <si>
    <t>EPN 0203</t>
  </si>
  <si>
    <t>HRMT31</t>
  </si>
  <si>
    <t>EPN 0204</t>
  </si>
  <si>
    <t>NEAB81</t>
  </si>
  <si>
    <t>EPN 0205</t>
  </si>
  <si>
    <t>TIGP11</t>
  </si>
  <si>
    <t>EPN 0206</t>
  </si>
  <si>
    <t>SNBM31</t>
  </si>
  <si>
    <t>EPN 0207</t>
  </si>
  <si>
    <t>HFAG31</t>
  </si>
  <si>
    <t>EPN 0208</t>
  </si>
  <si>
    <t>TUCO31</t>
  </si>
  <si>
    <t>EPN 0209</t>
  </si>
  <si>
    <t>GPSF31</t>
  </si>
  <si>
    <t>EPN 0210</t>
  </si>
  <si>
    <t>HOTP31</t>
  </si>
  <si>
    <t>EPN 0211</t>
  </si>
  <si>
    <t>KTSF31</t>
  </si>
  <si>
    <t>EPN 0212</t>
  </si>
  <si>
    <t>HGSF31</t>
  </si>
  <si>
    <t>EPN 0213</t>
  </si>
  <si>
    <t>ELEC51</t>
  </si>
  <si>
    <t>EPN 0214</t>
  </si>
  <si>
    <t>ESTW31</t>
  </si>
  <si>
    <t>EPN 0215</t>
  </si>
  <si>
    <t>STSF31</t>
  </si>
  <si>
    <t>EPN 0216</t>
  </si>
  <si>
    <t>CGCS31</t>
  </si>
  <si>
    <t>EPN 0217</t>
  </si>
  <si>
    <t>MLFM31</t>
  </si>
  <si>
    <t>EPN 0218</t>
  </si>
  <si>
    <t>TRSF31</t>
  </si>
  <si>
    <t>EPN 0219</t>
  </si>
  <si>
    <t>GISF31</t>
  </si>
  <si>
    <t>EPN 0220</t>
  </si>
  <si>
    <t>MOTE31</t>
  </si>
  <si>
    <t>EPN 0221</t>
  </si>
  <si>
    <t>SRSF31</t>
  </si>
  <si>
    <t>EPN 0222</t>
  </si>
  <si>
    <t>DORT31</t>
  </si>
  <si>
    <t>EPN 0223</t>
  </si>
  <si>
    <t>CLHF31</t>
  </si>
  <si>
    <t>EPN 0224</t>
  </si>
  <si>
    <t>RAMP51</t>
  </si>
  <si>
    <t>EPN 0225</t>
  </si>
  <si>
    <t>ERNR11</t>
  </si>
  <si>
    <t>EPN 0226</t>
  </si>
  <si>
    <t>PGBS11</t>
  </si>
  <si>
    <t>EPN 0227</t>
  </si>
  <si>
    <t>CLQG11</t>
  </si>
  <si>
    <t>EPN 0228</t>
  </si>
  <si>
    <t>CFBS31</t>
  </si>
  <si>
    <t>EPN 0229</t>
  </si>
  <si>
    <t>NEBP31</t>
  </si>
  <si>
    <t>EPN 0230</t>
  </si>
  <si>
    <t>SAIR51</t>
  </si>
  <si>
    <t>EPN 0231</t>
  </si>
  <si>
    <t>SENW31</t>
  </si>
  <si>
    <t>EPN 0232</t>
  </si>
  <si>
    <t>SENW32</t>
  </si>
  <si>
    <t>LORP51</t>
  </si>
  <si>
    <t>EPN 0236</t>
  </si>
  <si>
    <t>BUSP51</t>
  </si>
  <si>
    <t>EPN 0237</t>
  </si>
  <si>
    <t>MABR71</t>
  </si>
  <si>
    <t>EPN 0238</t>
  </si>
  <si>
    <t>MABR72</t>
  </si>
  <si>
    <t>MAPG31</t>
  </si>
  <si>
    <t>EPN 0239</t>
  </si>
  <si>
    <t>CBWF31</t>
  </si>
  <si>
    <t>EPN 0240</t>
  </si>
  <si>
    <t>CAVG31</t>
  </si>
  <si>
    <t>EPN 0241</t>
  </si>
  <si>
    <t>GRGC91</t>
  </si>
  <si>
    <t>EPN 0242</t>
  </si>
  <si>
    <t>LSAS11</t>
  </si>
  <si>
    <t>EPN 0243</t>
  </si>
  <si>
    <t>HUBS31</t>
  </si>
  <si>
    <t>EPN 0244</t>
  </si>
  <si>
    <t>BUMP31</t>
  </si>
  <si>
    <t>EPN 0245</t>
  </si>
  <si>
    <t>ARDR31</t>
  </si>
  <si>
    <t>EPN 0246</t>
  </si>
  <si>
    <t>RAIH51</t>
  </si>
  <si>
    <t>EPN 0248</t>
  </si>
  <si>
    <t>RAIH52</t>
  </si>
  <si>
    <t>GOSF31</t>
  </si>
  <si>
    <t>EPN 0251</t>
  </si>
  <si>
    <t>PFGH31</t>
  </si>
  <si>
    <t>EPN 0252</t>
  </si>
  <si>
    <t>CPGH31</t>
  </si>
  <si>
    <t>EPN 0253</t>
  </si>
  <si>
    <t>RPGC11</t>
  </si>
  <si>
    <t>EPN 0254</t>
  </si>
  <si>
    <t>BEVF31</t>
  </si>
  <si>
    <t>EPN 0255</t>
  </si>
  <si>
    <t>WMBS11</t>
  </si>
  <si>
    <t>EPN 0256</t>
  </si>
  <si>
    <t>GRHG31</t>
  </si>
  <si>
    <t>EPN 0257</t>
  </si>
  <si>
    <t>LWBG31</t>
  </si>
  <si>
    <t>EPN 0258</t>
  </si>
  <si>
    <t>LKGF31</t>
  </si>
  <si>
    <t>EPN 0259</t>
  </si>
  <si>
    <t>TSFM31</t>
  </si>
  <si>
    <t>EPN 0260</t>
  </si>
  <si>
    <t>CFCG31</t>
  </si>
  <si>
    <t>EPN 0261</t>
  </si>
  <si>
    <t>HSWR51</t>
  </si>
  <si>
    <t>EPN 0262</t>
  </si>
  <si>
    <t>WEID11</t>
  </si>
  <si>
    <t>EPN 0263</t>
  </si>
  <si>
    <t>ATRP51</t>
  </si>
  <si>
    <t>EPN 0264</t>
  </si>
  <si>
    <t>CDGL51</t>
  </si>
  <si>
    <t>EPN 0267</t>
  </si>
  <si>
    <t>BFBE11</t>
  </si>
  <si>
    <t>EPN 0268</t>
  </si>
  <si>
    <t>DOLL11</t>
  </si>
  <si>
    <t>EPN 0269</t>
  </si>
  <si>
    <t>ISFM31</t>
  </si>
  <si>
    <t>EPN 0270</t>
  </si>
  <si>
    <t>TOLL31</t>
  </si>
  <si>
    <t>EPN 0271</t>
  </si>
  <si>
    <t>CHAP31</t>
  </si>
  <si>
    <t>EPN 0272</t>
  </si>
  <si>
    <t>TOMW31</t>
  </si>
  <si>
    <t>EPN 0273</t>
  </si>
  <si>
    <t>WIFG31</t>
  </si>
  <si>
    <t>EPN 0274</t>
  </si>
  <si>
    <t>WSFM31</t>
  </si>
  <si>
    <t>EPN 0275</t>
  </si>
  <si>
    <t>TESF31</t>
  </si>
  <si>
    <t>EPN 0276</t>
  </si>
  <si>
    <t>RCTB11</t>
  </si>
  <si>
    <t>EPN 0277</t>
  </si>
  <si>
    <t>GCTB11</t>
  </si>
  <si>
    <t>EPN 0278</t>
  </si>
  <si>
    <t>WASH31</t>
  </si>
  <si>
    <t>EPN 0279</t>
  </si>
  <si>
    <t>DCPP11</t>
  </si>
  <si>
    <t>EPN 0281</t>
  </si>
  <si>
    <t>DCPP12</t>
  </si>
  <si>
    <t>TRBE11</t>
  </si>
  <si>
    <t>EPN 0283</t>
  </si>
  <si>
    <t>ILBE11</t>
  </si>
  <si>
    <t>EPN 0284</t>
  </si>
  <si>
    <t>OUSF91</t>
  </si>
  <si>
    <t>EPN 0285</t>
  </si>
  <si>
    <t>OCSO11</t>
  </si>
  <si>
    <t>EPN 0286</t>
  </si>
  <si>
    <t>SSCS32</t>
  </si>
  <si>
    <t>EPN 0287</t>
  </si>
  <si>
    <t>HBSE11</t>
  </si>
  <si>
    <t>EPN 0288</t>
  </si>
  <si>
    <t>PENT31</t>
  </si>
  <si>
    <t>EPN 0289</t>
  </si>
  <si>
    <t>WHIR11</t>
  </si>
  <si>
    <t>EPN 0292</t>
  </si>
  <si>
    <t>CROS31</t>
  </si>
  <si>
    <t>EPN 0293</t>
  </si>
  <si>
    <t>LINK31</t>
  </si>
  <si>
    <t>EPN 0294</t>
  </si>
  <si>
    <t>PBSF31</t>
  </si>
  <si>
    <t>EPN 0295</t>
  </si>
  <si>
    <t>MHBE11</t>
  </si>
  <si>
    <t>EPN 0296</t>
  </si>
  <si>
    <t>EPPG31</t>
  </si>
  <si>
    <t>Epping Grid 33kV</t>
  </si>
  <si>
    <t>EXCH51</t>
  </si>
  <si>
    <t>Exchange St Primary 11kV</t>
  </si>
  <si>
    <t>EXCH52</t>
  </si>
  <si>
    <t>EXNI51</t>
  </si>
  <si>
    <t>Exning Primary 11kV</t>
  </si>
  <si>
    <t>EYPR51</t>
  </si>
  <si>
    <t>Eye Primary 11kV</t>
  </si>
  <si>
    <t>FAGB51</t>
  </si>
  <si>
    <t>Fagbury Rd Primary 11kV</t>
  </si>
  <si>
    <t>FAIR51</t>
  </si>
  <si>
    <t>Fairstead Primary 11kV</t>
  </si>
  <si>
    <t>FAKE51</t>
  </si>
  <si>
    <t>Fakenham Primary 11kV</t>
  </si>
  <si>
    <t>FARC51</t>
  </si>
  <si>
    <t>Farcet Primary 11kV</t>
  </si>
  <si>
    <t>FELT51</t>
  </si>
  <si>
    <t>Feltwell Primary 11kV</t>
  </si>
  <si>
    <t>FING31</t>
  </si>
  <si>
    <t>Finchley Grid 33kV</t>
  </si>
  <si>
    <t>FLEE31</t>
  </si>
  <si>
    <t>Fleethall Grid 33kV</t>
  </si>
  <si>
    <t>FLEP51</t>
  </si>
  <si>
    <t>Fleethall Local Primary 11kV</t>
  </si>
  <si>
    <t>FORD51</t>
  </si>
  <si>
    <t>Fords Dunton Primary 11kV</t>
  </si>
  <si>
    <t>FORE51</t>
  </si>
  <si>
    <t>Fore Hamlet Primary 11kV</t>
  </si>
  <si>
    <t>FORN51</t>
  </si>
  <si>
    <t>Fornham Primary 11kV</t>
  </si>
  <si>
    <t>FOXY51</t>
  </si>
  <si>
    <t>Foxash Primary 11kV</t>
  </si>
  <si>
    <t>FRAM51</t>
  </si>
  <si>
    <t>Framlingham Primary 11kV</t>
  </si>
  <si>
    <t>FRIN51</t>
  </si>
  <si>
    <t>Frinton Primary 11kV</t>
  </si>
  <si>
    <t>FROG51</t>
  </si>
  <si>
    <t>Frogmore Primary 11kV</t>
  </si>
  <si>
    <t>FUNL51</t>
  </si>
  <si>
    <t>Fulbourn 11kV</t>
  </si>
  <si>
    <t>FUNT51</t>
  </si>
  <si>
    <t>Funthams Ln Primary 11kV</t>
  </si>
  <si>
    <t>GARD51</t>
  </si>
  <si>
    <t>Gardiners Ln Primary 11kV</t>
  </si>
  <si>
    <t>GAYW51</t>
  </si>
  <si>
    <t>Gaywood Bridge Primary 11kV</t>
  </si>
  <si>
    <t>GEOR51</t>
  </si>
  <si>
    <t>George Hill Primary 11kV</t>
  </si>
  <si>
    <t>GLAX51</t>
  </si>
  <si>
    <t>Glaxo Primary 11kV</t>
  </si>
  <si>
    <t>GLEM51</t>
  </si>
  <si>
    <t>Glemsford Primary 11kV</t>
  </si>
  <si>
    <t>GODM51</t>
  </si>
  <si>
    <t>Godmanchester Primary 11kV</t>
  </si>
  <si>
    <t>GOLD51</t>
  </si>
  <si>
    <t>Golders Grn Primary 11kV</t>
  </si>
  <si>
    <t>GOOS51</t>
  </si>
  <si>
    <t>Gooseberry Grn Primary 11kV</t>
  </si>
  <si>
    <t>GORL31</t>
  </si>
  <si>
    <t>Gorleston Grid 33kV</t>
  </si>
  <si>
    <t>GRAY51</t>
  </si>
  <si>
    <t>Grays Primary 11kV</t>
  </si>
  <si>
    <t>GTWI51</t>
  </si>
  <si>
    <t>Great Witchingham Primary 11kV</t>
  </si>
  <si>
    <t>GREE51</t>
  </si>
  <si>
    <t>Greenhill Primary 11kV</t>
  </si>
  <si>
    <t>GROT51</t>
  </si>
  <si>
    <t>Groton Primary 11kV</t>
  </si>
  <si>
    <t>GROV51</t>
  </si>
  <si>
    <t>Grove Mill Primary 11kV</t>
  </si>
  <si>
    <t>GTMI51</t>
  </si>
  <si>
    <t>Gt Missenden Primary 11kV</t>
  </si>
  <si>
    <t>GYAR51</t>
  </si>
  <si>
    <t>GT Yarmouth Grid 11kV</t>
  </si>
  <si>
    <t>GYAR31</t>
  </si>
  <si>
    <t>GT Yarmouth Grid 33kV</t>
  </si>
  <si>
    <t>GUSF51</t>
  </si>
  <si>
    <t>Gusford Hall Primary 11kV</t>
  </si>
  <si>
    <t>GUYH51</t>
  </si>
  <si>
    <t>Guyhirn Primary 11kV</t>
  </si>
  <si>
    <t>HACH51</t>
  </si>
  <si>
    <t>Hacheston Primary 11kV</t>
  </si>
  <si>
    <t>HADP51</t>
  </si>
  <si>
    <t>Hadleigh Primary 11kV</t>
  </si>
  <si>
    <t>HAES51</t>
  </si>
  <si>
    <t>Hadleigh Primary Essex 11kV</t>
  </si>
  <si>
    <t>HAIN51</t>
  </si>
  <si>
    <t>Hainault Av Primary 11kV</t>
  </si>
  <si>
    <t>HALE31</t>
  </si>
  <si>
    <t>Halesworth Grid 33kV</t>
  </si>
  <si>
    <t>HLPR51</t>
  </si>
  <si>
    <t>Halesworth Primary 11kV</t>
  </si>
  <si>
    <t>HALS51</t>
  </si>
  <si>
    <t>Halstead Primary 11kV</t>
  </si>
  <si>
    <t>HANG51</t>
  </si>
  <si>
    <t>Hanger Lea Primary 11kV</t>
  </si>
  <si>
    <t>HAPT51</t>
  </si>
  <si>
    <t>Hapton Primary 11kV</t>
  </si>
  <si>
    <t>HARD51</t>
  </si>
  <si>
    <t>Hardingham Primary 11kV</t>
  </si>
  <si>
    <t>HWIC51</t>
  </si>
  <si>
    <t>Hardwick Rd Primary 11kV</t>
  </si>
  <si>
    <t>HARL51</t>
  </si>
  <si>
    <t>Harleston Primary 11kV</t>
  </si>
  <si>
    <t>HARW51</t>
  </si>
  <si>
    <t>Harlow West Grid 11kV</t>
  </si>
  <si>
    <t>HARW52</t>
  </si>
  <si>
    <t>HARW31</t>
  </si>
  <si>
    <t>Harlow West Grid 33kV</t>
  </si>
  <si>
    <t>HAWO51</t>
  </si>
  <si>
    <t>Harold Wood Primary 11kV</t>
  </si>
  <si>
    <t>HARN51</t>
  </si>
  <si>
    <t>Harrow North Grid 11kV</t>
  </si>
  <si>
    <t>HARN52</t>
  </si>
  <si>
    <t>HARN31</t>
  </si>
  <si>
    <t>Harrow North Grid 33kV</t>
  </si>
  <si>
    <t>HARR51</t>
  </si>
  <si>
    <t>Harrowden Primary 11kV</t>
  </si>
  <si>
    <t>HART51</t>
  </si>
  <si>
    <t>Hartspring Primary 11kV</t>
  </si>
  <si>
    <t>HATC31</t>
  </si>
  <si>
    <t>Hatch End Grid 33kV</t>
  </si>
  <si>
    <t>HATC51</t>
  </si>
  <si>
    <t>Hatch End Primary 11kV</t>
  </si>
  <si>
    <t>HATF31</t>
  </si>
  <si>
    <t>Hatfield Grid 33kV</t>
  </si>
  <si>
    <t>HATP51</t>
  </si>
  <si>
    <t>Hatfield Primary 11kV</t>
  </si>
  <si>
    <t>HAVE51</t>
  </si>
  <si>
    <t>Haverhill Primary 11kV</t>
  </si>
  <si>
    <t>HEDH51</t>
  </si>
  <si>
    <t>Hedley Av Hss 11kV</t>
  </si>
  <si>
    <t>HEMB51</t>
  </si>
  <si>
    <t>Hemblington Primary 11kV</t>
  </si>
  <si>
    <t>HEME51</t>
  </si>
  <si>
    <t>Hemel East Primary 11kV</t>
  </si>
  <si>
    <t>HEMN51</t>
  </si>
  <si>
    <t>Hemel North Primary 11kV</t>
  </si>
  <si>
    <t>HEMP31</t>
  </si>
  <si>
    <t>Hempton Grid 33kV</t>
  </si>
  <si>
    <t>HEND31</t>
  </si>
  <si>
    <t>Hendon Grid 33kV</t>
  </si>
  <si>
    <t>HENW51</t>
  </si>
  <si>
    <t>Hendon Way Primary 11kV</t>
  </si>
  <si>
    <t>HENS51</t>
  </si>
  <si>
    <t>Henstead Primary 11kV</t>
  </si>
  <si>
    <t>HIGH51</t>
  </si>
  <si>
    <t>High St Primary 11kV</t>
  </si>
  <si>
    <t>HFLD51</t>
  </si>
  <si>
    <t>Highfield Primary 11kV</t>
  </si>
  <si>
    <t>HILT51</t>
  </si>
  <si>
    <t>Hilton Primary 11kV</t>
  </si>
  <si>
    <t>HSTN51</t>
  </si>
  <si>
    <t>Histon Primary 11kV</t>
  </si>
  <si>
    <t>HITC51</t>
  </si>
  <si>
    <t>Hitcham Primary 11kV</t>
  </si>
  <si>
    <t>HODD51</t>
  </si>
  <si>
    <t>Hoddesdon Primary 11kV</t>
  </si>
  <si>
    <t>HOLY51</t>
  </si>
  <si>
    <t>Holywell Grid 11kV</t>
  </si>
  <si>
    <t>HOLY52</t>
  </si>
  <si>
    <t>HOLY31</t>
  </si>
  <si>
    <t>Holywell Grid 33kV</t>
  </si>
  <si>
    <t>HONN51</t>
  </si>
  <si>
    <t>Honington Primary 11kV</t>
  </si>
  <si>
    <t>HONN52</t>
  </si>
  <si>
    <t>HORN31</t>
  </si>
  <si>
    <t>Hornchurch Grid 33kV</t>
  </si>
  <si>
    <t>HOLO51</t>
  </si>
  <si>
    <t>Hornchurch Local Primary 11kV</t>
  </si>
  <si>
    <t>HOLO52</t>
  </si>
  <si>
    <t>HOGD51</t>
  </si>
  <si>
    <t>Hornsey Grid 11kV</t>
  </si>
  <si>
    <t>HOGD52</t>
  </si>
  <si>
    <t>HORS51</t>
  </si>
  <si>
    <t>Horsford Primary 11kV</t>
  </si>
  <si>
    <t>HOUG31</t>
  </si>
  <si>
    <t>Houghton Regis Grid 33kV</t>
  </si>
  <si>
    <t>HORE51</t>
  </si>
  <si>
    <t>Houghton Regis Primary 11kV</t>
  </si>
  <si>
    <t>HUNS51</t>
  </si>
  <si>
    <t>Hunstanton Primary 11kV</t>
  </si>
  <si>
    <t>HUNT51</t>
  </si>
  <si>
    <t>Huntingdon Grid 11kV</t>
  </si>
  <si>
    <t>HUNT31</t>
  </si>
  <si>
    <t>Huntingdon Grid 33kV</t>
  </si>
  <si>
    <t>HUTT51</t>
  </si>
  <si>
    <t>Hutton Primary 11kV</t>
  </si>
  <si>
    <t>ICKL51</t>
  </si>
  <si>
    <t>Icklingham Primary 11kV</t>
  </si>
  <si>
    <t>ILMP51</t>
  </si>
  <si>
    <t>Ilmer Primary 11kV</t>
  </si>
  <si>
    <t>INDU51</t>
  </si>
  <si>
    <t>Industrial Primary 11kV</t>
  </si>
  <si>
    <t>INGA51</t>
  </si>
  <si>
    <t>Ingatestone Primary 11kV</t>
  </si>
  <si>
    <t>IPSW51</t>
  </si>
  <si>
    <t>Ipswich Grid 11kV</t>
  </si>
  <si>
    <t>IPSW31</t>
  </si>
  <si>
    <t>Ipswich Grid 33kV</t>
  </si>
  <si>
    <t>KEMP51</t>
  </si>
  <si>
    <t>Kempstone Primary 11kV</t>
  </si>
  <si>
    <t>KENN51</t>
  </si>
  <si>
    <t>Kennett Primary 11kV</t>
  </si>
  <si>
    <t>KHAL51</t>
  </si>
  <si>
    <t>Kenninghall Primary 11kV</t>
  </si>
  <si>
    <t>KENS51</t>
  </si>
  <si>
    <t>Kensworth Primary 11kV</t>
  </si>
  <si>
    <t>KENT51</t>
  </si>
  <si>
    <t>Kenton Primary 11kV</t>
  </si>
  <si>
    <t>KIMB51</t>
  </si>
  <si>
    <t>Kimbolton Primary 11kV</t>
  </si>
  <si>
    <t>KBEL51</t>
  </si>
  <si>
    <t>Kimms Belt Primary 11kV</t>
  </si>
  <si>
    <t>KLAN51</t>
  </si>
  <si>
    <t>Kings Langley Primary 11kV</t>
  </si>
  <si>
    <t>KING31</t>
  </si>
  <si>
    <t>Kings Lynn Grid  33kV</t>
  </si>
  <si>
    <t>KLSO31</t>
  </si>
  <si>
    <t>Kings Lynn South Grid 33kV</t>
  </si>
  <si>
    <t>KBRY51</t>
  </si>
  <si>
    <t>Kingsbury Primary 11kV</t>
  </si>
  <si>
    <t>KWOD51</t>
  </si>
  <si>
    <t>Kingswood Primary 11kV</t>
  </si>
  <si>
    <t>KNAP51</t>
  </si>
  <si>
    <t>Knapton Primary 11kV</t>
  </si>
  <si>
    <t>KNEB51</t>
  </si>
  <si>
    <t>Knebworth Primary 11kV</t>
  </si>
  <si>
    <t>LADY51</t>
  </si>
  <si>
    <t>Ladysmith Rd Primary 11kV</t>
  </si>
  <si>
    <t>LAKE51</t>
  </si>
  <si>
    <t>Lake &amp; Elliot Primary 11kV</t>
  </si>
  <si>
    <t>LAKG51</t>
  </si>
  <si>
    <t>Lakenheath Gatehouse Primary 11kV</t>
  </si>
  <si>
    <t>LHTH51</t>
  </si>
  <si>
    <t>Lakenheath Primary 11kV</t>
  </si>
  <si>
    <t>LSDE51</t>
  </si>
  <si>
    <t>Lakeside Primary 11kV</t>
  </si>
  <si>
    <t>LAND51</t>
  </si>
  <si>
    <t>Landbeach Primary 11kV</t>
  </si>
  <si>
    <t>LAGD51</t>
  </si>
  <si>
    <t>Langdon Primary 11kV</t>
  </si>
  <si>
    <t>LANG51</t>
  </si>
  <si>
    <t>Langham Primary 11kV</t>
  </si>
  <si>
    <t>LAVE51</t>
  </si>
  <si>
    <t>Langley Av Primary 11kV</t>
  </si>
  <si>
    <t>LAWG31</t>
  </si>
  <si>
    <t>Lawford Grid 33kV</t>
  </si>
  <si>
    <t>LAXF51</t>
  </si>
  <si>
    <t>Laxfield Primary 11kV</t>
  </si>
  <si>
    <t>LEAV51</t>
  </si>
  <si>
    <t>Leavesden Studios Primary 11kV</t>
  </si>
  <si>
    <t>LEIC31</t>
  </si>
  <si>
    <t>Leicester Rd Grid 33kV</t>
  </si>
  <si>
    <t>LEIG51</t>
  </si>
  <si>
    <t>Leigh Primary 11kV</t>
  </si>
  <si>
    <t>LBUZ51</t>
  </si>
  <si>
    <t>Leighton Buzzard Primary 11kV</t>
  </si>
  <si>
    <t>LEIS51</t>
  </si>
  <si>
    <t>Leiston Primary 11kV</t>
  </si>
  <si>
    <t>LFAC51</t>
  </si>
  <si>
    <t>Letchworth Factory 11kV</t>
  </si>
  <si>
    <t>LETC31</t>
  </si>
  <si>
    <t>Letchworth Grid 33kV</t>
  </si>
  <si>
    <t>LEVE51</t>
  </si>
  <si>
    <t>Leverington Primary 11kV</t>
  </si>
  <si>
    <t>LEWS51</t>
  </si>
  <si>
    <t>Lewsey Primary 11kV</t>
  </si>
  <si>
    <t>LEXD51</t>
  </si>
  <si>
    <t>Lexden Primary 11kV</t>
  </si>
  <si>
    <t>LIND51</t>
  </si>
  <si>
    <t>Lindsey St Primary 11kV</t>
  </si>
  <si>
    <t>LINT51</t>
  </si>
  <si>
    <t>Linton Primary 11kV</t>
  </si>
  <si>
    <t>LBGD51</t>
  </si>
  <si>
    <t>Little Barford 11kV</t>
  </si>
  <si>
    <t>LBGD31</t>
  </si>
  <si>
    <t>Little Barford 33kV</t>
  </si>
  <si>
    <t>LTBE51</t>
  </si>
  <si>
    <t>Little Belhus Primary 11kV</t>
  </si>
  <si>
    <t>LITT51</t>
  </si>
  <si>
    <t>Littleport Primary 11kV</t>
  </si>
  <si>
    <t>LONG51</t>
  </si>
  <si>
    <t>Long Rd Primary 11kV</t>
  </si>
  <si>
    <t>LSTN51</t>
  </si>
  <si>
    <t>Longstanton Primary 11kV</t>
  </si>
  <si>
    <t>LONS51</t>
  </si>
  <si>
    <t>Lonsdale Dr Primary 11kV</t>
  </si>
  <si>
    <t>LSFT51</t>
  </si>
  <si>
    <t>Lowestoft Grid 11kV</t>
  </si>
  <si>
    <t>LSFT31</t>
  </si>
  <si>
    <t>Lowestoft Grid 33kV</t>
  </si>
  <si>
    <t>LTMA51</t>
  </si>
  <si>
    <t>Lt Massingham Primary 11kV</t>
  </si>
  <si>
    <t>LAIR51</t>
  </si>
  <si>
    <t>Luton Airport Primary 11kV</t>
  </si>
  <si>
    <t>LUTN51</t>
  </si>
  <si>
    <t>Luton North Grid 11kV</t>
  </si>
  <si>
    <t>LUTN31</t>
  </si>
  <si>
    <t>Luton North Grid 33kV</t>
  </si>
  <si>
    <t>LUTS31</t>
  </si>
  <si>
    <t>Luton South Grid 33kV</t>
  </si>
  <si>
    <t>LUST51</t>
  </si>
  <si>
    <t>Luton St Marys Primary 11kV</t>
  </si>
  <si>
    <t>LYEG31</t>
  </si>
  <si>
    <t>Lye Green 33kV</t>
  </si>
  <si>
    <t>LYGP51</t>
  </si>
  <si>
    <t>Lye Grn Primary 11kV</t>
  </si>
  <si>
    <t>LYLE51</t>
  </si>
  <si>
    <t>Lyle Primary 11kV</t>
  </si>
  <si>
    <t>MADN51</t>
  </si>
  <si>
    <t>Madingley Rd Primary 11kV</t>
  </si>
  <si>
    <t>MAGD51</t>
  </si>
  <si>
    <t>Magdalen Way Primary 11kV</t>
  </si>
  <si>
    <t>MACA51</t>
  </si>
  <si>
    <t>Maldon Causeway Primary 11kV</t>
  </si>
  <si>
    <t>MALD31</t>
  </si>
  <si>
    <t>Maldon Grid 33kV</t>
  </si>
  <si>
    <t>MAWK51</t>
  </si>
  <si>
    <t>Maldon Wick Primary 11kV</t>
  </si>
  <si>
    <t>MANN51</t>
  </si>
  <si>
    <t>Manns Rd Primary 11kV</t>
  </si>
  <si>
    <t>MANO51</t>
  </si>
  <si>
    <t>Manor Road Primary 11kV</t>
  </si>
  <si>
    <t>MWPR51</t>
  </si>
  <si>
    <t>Manor Way Primary 11kV</t>
  </si>
  <si>
    <t>MANT51</t>
  </si>
  <si>
    <t>Manton Ln Primary 11kV</t>
  </si>
  <si>
    <t>MRCG31</t>
  </si>
  <si>
    <t>March Grid 33kV</t>
  </si>
  <si>
    <t>MRCH51</t>
  </si>
  <si>
    <t>March Primary 11kV</t>
  </si>
  <si>
    <t>MARK51</t>
  </si>
  <si>
    <t>Marks Tey Primary 11kV</t>
  </si>
  <si>
    <t>MWIK51</t>
  </si>
  <si>
    <t>Marshalswick Primary 11kV</t>
  </si>
  <si>
    <t>MFOT51</t>
  </si>
  <si>
    <t>Marshfoot Road Primary 11kV</t>
  </si>
  <si>
    <t>MARO51</t>
  </si>
  <si>
    <t>Marston Rd Primary 11kV</t>
  </si>
  <si>
    <t>MART51</t>
  </si>
  <si>
    <t>Martham Primary 11kV</t>
  </si>
  <si>
    <t>MSHM51</t>
  </si>
  <si>
    <t>Martlesham Primary 11kV</t>
  </si>
  <si>
    <t>MYBK51</t>
  </si>
  <si>
    <t>May &amp; Baker Primary 11kV</t>
  </si>
  <si>
    <t>MELB31</t>
  </si>
  <si>
    <t>Melbourn Grid 33kV</t>
  </si>
  <si>
    <t>MELB51</t>
  </si>
  <si>
    <t>Melbourn Primary 11kV</t>
  </si>
  <si>
    <t>MELT51</t>
  </si>
  <si>
    <t>Melton Primary 11kV</t>
  </si>
  <si>
    <t>MERR51</t>
  </si>
  <si>
    <t>Merryhill Primary 11kV</t>
  </si>
  <si>
    <t>MERS51</t>
  </si>
  <si>
    <t>Mersea Rd Primary 11kV</t>
  </si>
  <si>
    <t>MILD51</t>
  </si>
  <si>
    <t>Mildenhall Primary 11kV</t>
  </si>
  <si>
    <t>MIHI51</t>
  </si>
  <si>
    <t>Mill Hill Primary 11kV</t>
  </si>
  <si>
    <t>MILT51</t>
  </si>
  <si>
    <t>Milton Rd Primary 11kV</t>
  </si>
  <si>
    <t>MOUS51</t>
  </si>
  <si>
    <t>Mousehold Primary 11kV</t>
  </si>
  <si>
    <t>MUHP51</t>
  </si>
  <si>
    <t>Much Hadham Primary 11kV</t>
  </si>
  <si>
    <t>MUHP52</t>
  </si>
  <si>
    <t>MULB51</t>
  </si>
  <si>
    <t>Mulbarton Primary 11kV</t>
  </si>
  <si>
    <t>NACT51</t>
  </si>
  <si>
    <t>Nacton Primary 11kV</t>
  </si>
  <si>
    <t>NARB51</t>
  </si>
  <si>
    <t>Narborough Primary 11kV</t>
  </si>
  <si>
    <t>NHAR51</t>
  </si>
  <si>
    <t>New Harlow Primary 11kV</t>
  </si>
  <si>
    <t>NHAR52</t>
  </si>
  <si>
    <t>NEWM51</t>
  </si>
  <si>
    <t>Newmarket Primary 11kV</t>
  </si>
  <si>
    <t>NEWT51</t>
  </si>
  <si>
    <t>Newtown Primary 11kV</t>
  </si>
  <si>
    <t>NOAK51</t>
  </si>
  <si>
    <t>Noak Hill Primary 11kV</t>
  </si>
  <si>
    <t>NCHG51</t>
  </si>
  <si>
    <t>North Chingford Primary 11kV</t>
  </si>
  <si>
    <t>NODR51</t>
  </si>
  <si>
    <t>North Dr Primary 11kV</t>
  </si>
  <si>
    <t>NENF51</t>
  </si>
  <si>
    <t>North Enfield Primary 11kV</t>
  </si>
  <si>
    <t>NFIN51</t>
  </si>
  <si>
    <t>North Finchley Primary 11kV</t>
  </si>
  <si>
    <t>NHIT51</t>
  </si>
  <si>
    <t>North Hitchin Primary 11kV</t>
  </si>
  <si>
    <t>NSTE51</t>
  </si>
  <si>
    <t>North Stevenage Primary 11kV</t>
  </si>
  <si>
    <t>NWAL51</t>
  </si>
  <si>
    <t>North Walsham Primary 11kV</t>
  </si>
  <si>
    <t>NWEB51</t>
  </si>
  <si>
    <t>North Wembley Primary 11kV</t>
  </si>
  <si>
    <t>NOWN51</t>
  </si>
  <si>
    <t>Northwold Primary 11kV</t>
  </si>
  <si>
    <t>OFFO51</t>
  </si>
  <si>
    <t>Offord Primary 11kV</t>
  </si>
  <si>
    <t>OLDR51</t>
  </si>
  <si>
    <t>Old Rd Primary 11kV</t>
  </si>
  <si>
    <t>OLDW51</t>
  </si>
  <si>
    <t>Old Welwyn Primary 11kV</t>
  </si>
  <si>
    <t>OLDW52</t>
  </si>
  <si>
    <t>ONGA51</t>
  </si>
  <si>
    <t>Ongar Primary 11kV</t>
  </si>
  <si>
    <t>ORFO51</t>
  </si>
  <si>
    <t>Orford Primary 11kV</t>
  </si>
  <si>
    <t>ORME51</t>
  </si>
  <si>
    <t>Ormesby Primary 11kV</t>
  </si>
  <si>
    <t>ORTO51</t>
  </si>
  <si>
    <t>Orton Primary 11kV</t>
  </si>
  <si>
    <t>OUTW51</t>
  </si>
  <si>
    <t>Outwell Moors Primary 11kV</t>
  </si>
  <si>
    <t>OYBE51</t>
  </si>
  <si>
    <t>Oysterbed Rd 11kV</t>
  </si>
  <si>
    <t>PALM51</t>
  </si>
  <si>
    <t>Palmers Grn Grid 11kV</t>
  </si>
  <si>
    <t>PALM52</t>
  </si>
  <si>
    <t>PALM31</t>
  </si>
  <si>
    <t>Palmers Grn Grid 33kV</t>
  </si>
  <si>
    <t>PARK51</t>
  </si>
  <si>
    <t>Park St Primary 11kV</t>
  </si>
  <si>
    <t>PARS51</t>
  </si>
  <si>
    <t>Parsons Heath Primary 11kV</t>
  </si>
  <si>
    <t>PECH51</t>
  </si>
  <si>
    <t>Peachman Way Primary 11kV</t>
  </si>
  <si>
    <t>PEAS51</t>
  </si>
  <si>
    <t>Peasenhall Primary 11kV</t>
  </si>
  <si>
    <t>PELD51</t>
  </si>
  <si>
    <t>Peldon Primary 11kV</t>
  </si>
  <si>
    <t>PERR51</t>
  </si>
  <si>
    <t>Perry Primary 11kV</t>
  </si>
  <si>
    <t>PERR52</t>
  </si>
  <si>
    <t>PETC51</t>
  </si>
  <si>
    <t>Peterborough Central 11kV</t>
  </si>
  <si>
    <t>PETC31</t>
  </si>
  <si>
    <t>Peterborough Central 33kV</t>
  </si>
  <si>
    <t>PETE51</t>
  </si>
  <si>
    <t>Peterborough East Grid 11kV</t>
  </si>
  <si>
    <t>PETE52</t>
  </si>
  <si>
    <t>PETN51</t>
  </si>
  <si>
    <t>Peterborough North Grid 11kV</t>
  </si>
  <si>
    <t>PETN52</t>
  </si>
  <si>
    <t>PETS51</t>
  </si>
  <si>
    <t>Peterborough South Grid 11kV</t>
  </si>
  <si>
    <t>PICC31</t>
  </si>
  <si>
    <t>Piccotts End Grid 33kV</t>
  </si>
  <si>
    <t>PINN51</t>
  </si>
  <si>
    <t>Pinner Grn Primary 11kV</t>
  </si>
  <si>
    <t>PITS51</t>
  </si>
  <si>
    <t>Pitstone Primary 11kV</t>
  </si>
  <si>
    <t>PLAY51</t>
  </si>
  <si>
    <t>Playfield Primary 11kV</t>
  </si>
  <si>
    <t>POND51</t>
  </si>
  <si>
    <t>Ponders End Primary 11kV</t>
  </si>
  <si>
    <t>PREB51</t>
  </si>
  <si>
    <t>Prebend St Primary 11kV</t>
  </si>
  <si>
    <t>PREY51</t>
  </si>
  <si>
    <t>Purfleet Primary 11kV</t>
  </si>
  <si>
    <t>PREY52</t>
  </si>
  <si>
    <t>RADN51</t>
  </si>
  <si>
    <t>Radnor Primary 11kV</t>
  </si>
  <si>
    <t>RAFA51</t>
  </si>
  <si>
    <t>RAF Alconbury Primary 11kV</t>
  </si>
  <si>
    <t>RBOW51</t>
  </si>
  <si>
    <t>Rainbow Ln Primary 11kV</t>
  </si>
  <si>
    <t>RAIN51</t>
  </si>
  <si>
    <t>Rainham Primary 11kV</t>
  </si>
  <si>
    <t>RAYP51</t>
  </si>
  <si>
    <t>Rayleigh Local Primary 11kV</t>
  </si>
  <si>
    <t>REED51</t>
  </si>
  <si>
    <t>Reed Primary 11kV</t>
  </si>
  <si>
    <t>REYD51</t>
  </si>
  <si>
    <t>Reydon Primary 11kV</t>
  </si>
  <si>
    <t>RHAL51</t>
  </si>
  <si>
    <t>Rickinghall Primary 11kV</t>
  </si>
  <si>
    <t>RICK51</t>
  </si>
  <si>
    <t>Rickmansworth Grid 11kV</t>
  </si>
  <si>
    <t>ROMN51</t>
  </si>
  <si>
    <t>Romford North Primary 11kV</t>
  </si>
  <si>
    <t>ROMF51</t>
  </si>
  <si>
    <t>Romford Primary 11kV</t>
  </si>
  <si>
    <t>ROUN51</t>
  </si>
  <si>
    <t>Roundwood Rd Primary 11kV</t>
  </si>
  <si>
    <t>ROWL51</t>
  </si>
  <si>
    <t>Rowley Ln Primary 11kV</t>
  </si>
  <si>
    <t>ROYS51</t>
  </si>
  <si>
    <t>Royston Primary 11kV</t>
  </si>
  <si>
    <t>RYEH31</t>
  </si>
  <si>
    <t>Rye House 33kV</t>
  </si>
  <si>
    <t>RYEP51</t>
  </si>
  <si>
    <t>Rye House Local Primary 11kV</t>
  </si>
  <si>
    <t>SAFF51</t>
  </si>
  <si>
    <t>Saffron Walden Primary 11kV</t>
  </si>
  <si>
    <t>SALP51</t>
  </si>
  <si>
    <t>Sall 11kV</t>
  </si>
  <si>
    <t>SALG31</t>
  </si>
  <si>
    <t>Sall Grid 33kV</t>
  </si>
  <si>
    <t>SAND51</t>
  </si>
  <si>
    <t>Sandy Primary 11kV</t>
  </si>
  <si>
    <t>SAUN51</t>
  </si>
  <si>
    <t>Saunderton Primary 11kV</t>
  </si>
  <si>
    <t>SAWN51</t>
  </si>
  <si>
    <t>Sawston Primary 11kV</t>
  </si>
  <si>
    <t>SCOT51</t>
  </si>
  <si>
    <t>Scottow Primary 11kV</t>
  </si>
  <si>
    <t>SELI51</t>
  </si>
  <si>
    <t>Selinas Ln Primary 11kV</t>
  </si>
  <si>
    <t>SLWN51</t>
  </si>
  <si>
    <t>Selwyn Rd Primary 11kV</t>
  </si>
  <si>
    <t>SEVE51</t>
  </si>
  <si>
    <t>Severalls Ln Primary 11kV</t>
  </si>
  <si>
    <t>SHEF51</t>
  </si>
  <si>
    <t>Shefford Primary 11kV</t>
  </si>
  <si>
    <t>SHEN31</t>
  </si>
  <si>
    <t>Shenfield Grid 33kV</t>
  </si>
  <si>
    <t>SLEY51</t>
  </si>
  <si>
    <t>Shenley Primary 11kV</t>
  </si>
  <si>
    <t>SHPP51</t>
  </si>
  <si>
    <t>Shepreth Primary 11kV</t>
  </si>
  <si>
    <t>SHOT51</t>
  </si>
  <si>
    <t>Shotley Primary 11kV</t>
  </si>
  <si>
    <t>SHRU51</t>
  </si>
  <si>
    <t>Shrub End Primary 11kV</t>
  </si>
  <si>
    <t>SLEA51</t>
  </si>
  <si>
    <t>Sleaford St Primary 11kV</t>
  </si>
  <si>
    <t>SNEP51</t>
  </si>
  <si>
    <t>Snetterton Primary 11kV</t>
  </si>
  <si>
    <t>SNET51</t>
  </si>
  <si>
    <t>Snettisham Primary 11kV</t>
  </si>
  <si>
    <t>SOHA51</t>
  </si>
  <si>
    <t>Soham Primary 11kV</t>
  </si>
  <si>
    <t>SBEN31</t>
  </si>
  <si>
    <t>South Benfleet Grid 33kV</t>
  </si>
  <si>
    <t>SBFT51</t>
  </si>
  <si>
    <t>South Benfleet Primary 11kV</t>
  </si>
  <si>
    <t>SCHE51</t>
  </si>
  <si>
    <t>South Chelmsford Primary 11kV</t>
  </si>
  <si>
    <t>SHAR51</t>
  </si>
  <si>
    <t>South Harlow Primary 11kV</t>
  </si>
  <si>
    <t>SHRW51</t>
  </si>
  <si>
    <t>South Harrow Primary 11kV</t>
  </si>
  <si>
    <t>SHIC51</t>
  </si>
  <si>
    <t>South Hitchin Primary 11kV</t>
  </si>
  <si>
    <t>SRUI51</t>
  </si>
  <si>
    <t>South Ruislip Primary 11kV</t>
  </si>
  <si>
    <t>SSTE51</t>
  </si>
  <si>
    <t>South Stevenage Primary 11kV</t>
  </si>
  <si>
    <t>SOWP51</t>
  </si>
  <si>
    <t>South Witham Primary 11kV</t>
  </si>
  <si>
    <t>SWOO51</t>
  </si>
  <si>
    <t>South Woodham Primary 11kV</t>
  </si>
  <si>
    <t>SOEG51</t>
  </si>
  <si>
    <t>Southend Grid 11kV</t>
  </si>
  <si>
    <t>SOEG52</t>
  </si>
  <si>
    <t>SOEG31</t>
  </si>
  <si>
    <t>Southend Grid 33kV</t>
  </si>
  <si>
    <t>SOWE51</t>
  </si>
  <si>
    <t>Southend West Primary 11kV</t>
  </si>
  <si>
    <t>SOWE52</t>
  </si>
  <si>
    <t>SERY51</t>
  </si>
  <si>
    <t>Southery Primary 11kV</t>
  </si>
  <si>
    <t>SPRO51</t>
  </si>
  <si>
    <t>Sprowston Primary 11kV</t>
  </si>
  <si>
    <t>SANT51</t>
  </si>
  <si>
    <t>St Anthony St Primary 11kV</t>
  </si>
  <si>
    <t>STIV51</t>
  </si>
  <si>
    <t>St Ives Primary 11kV</t>
  </si>
  <si>
    <t>STPA51</t>
  </si>
  <si>
    <t>St Pauls Primary 11kV</t>
  </si>
  <si>
    <t>STSP51</t>
  </si>
  <si>
    <t>St Stephens Primary 11kV</t>
  </si>
  <si>
    <t>STAL51</t>
  </si>
  <si>
    <t>Stalham Primary 11kV</t>
  </si>
  <si>
    <t>STMF11</t>
  </si>
  <si>
    <t>Stamford 132kV</t>
  </si>
  <si>
    <t>STAN51</t>
  </si>
  <si>
    <t>Stanmore Grid 11kV</t>
  </si>
  <si>
    <t>STAN52</t>
  </si>
  <si>
    <t>STAN31</t>
  </si>
  <si>
    <t>Stanmore Grid 33kV</t>
  </si>
  <si>
    <t>STON51</t>
  </si>
  <si>
    <t>Stanton Primary 11kV</t>
  </si>
  <si>
    <t>STEV31</t>
  </si>
  <si>
    <t>Stevenage Grid 33kV</t>
  </si>
  <si>
    <t>STEV51</t>
  </si>
  <si>
    <t>Stevenage Primary 11kV</t>
  </si>
  <si>
    <t>SWPR71</t>
  </si>
  <si>
    <t>Stewartby Primary 6.6kV</t>
  </si>
  <si>
    <t>SFAS51</t>
  </si>
  <si>
    <t>Stickfast Ln Primary 11kV</t>
  </si>
  <si>
    <t>STOD51</t>
  </si>
  <si>
    <t>Stody Primary 11kV</t>
  </si>
  <si>
    <t>SGRV51</t>
  </si>
  <si>
    <t>Stonegrove Primary 11kV</t>
  </si>
  <si>
    <t>STOP51</t>
  </si>
  <si>
    <t>Stopsley 11kV</t>
  </si>
  <si>
    <t>SWAY51</t>
  </si>
  <si>
    <t>Storeys Way Primary 11kV</t>
  </si>
  <si>
    <t>STOW51</t>
  </si>
  <si>
    <t>Stowmarket Grid 11kV</t>
  </si>
  <si>
    <t>STOW31</t>
  </si>
  <si>
    <t>Stowmarket Grid 33kV</t>
  </si>
  <si>
    <t>SGHT51</t>
  </si>
  <si>
    <t>Straight Rd Primary 11kV</t>
  </si>
  <si>
    <t>SCRT51</t>
  </si>
  <si>
    <t>Sudbury Court Primary 11kV</t>
  </si>
  <si>
    <t>SCRT52</t>
  </si>
  <si>
    <t>SUDB51</t>
  </si>
  <si>
    <t>Sudbury Primary 11kV</t>
  </si>
  <si>
    <t>SUPR51</t>
  </si>
  <si>
    <t>Sundon Primary 11kV</t>
  </si>
  <si>
    <t>SUPR52</t>
  </si>
  <si>
    <t>SWAF51</t>
  </si>
  <si>
    <t>Swaffham Grid 11kV</t>
  </si>
  <si>
    <t>SWAF31</t>
  </si>
  <si>
    <t>Swaffham Grid 33kV</t>
  </si>
  <si>
    <t>TAKE51</t>
  </si>
  <si>
    <t>Takeley Primary 11kV</t>
  </si>
  <si>
    <t>TAPS51</t>
  </si>
  <si>
    <t>Tapster St Primary 11kV</t>
  </si>
  <si>
    <t>TATT51</t>
  </si>
  <si>
    <t>Tattingstone Primary 11kV</t>
  </si>
  <si>
    <t>THAM51</t>
  </si>
  <si>
    <t>Thame Primary 11kV</t>
  </si>
  <si>
    <t>THAX31</t>
  </si>
  <si>
    <t>Thaxted Grid 33kV</t>
  </si>
  <si>
    <t>TXTD51</t>
  </si>
  <si>
    <t>Thaxted Local 11kV</t>
  </si>
  <si>
    <t>THCR51</t>
  </si>
  <si>
    <t>The Cross 11kV</t>
  </si>
  <si>
    <t>THCR52</t>
  </si>
  <si>
    <t>THLI51</t>
  </si>
  <si>
    <t>The Limes 11kV</t>
  </si>
  <si>
    <t>THET51</t>
  </si>
  <si>
    <t>Thetford Grid 11kV</t>
  </si>
  <si>
    <t>THET31</t>
  </si>
  <si>
    <t>Thetford Grid 33kV</t>
  </si>
  <si>
    <t>THOM51</t>
  </si>
  <si>
    <t>Thompsons Ln Primary 11kV</t>
  </si>
  <si>
    <t>TLEY51</t>
  </si>
  <si>
    <t>Thorley Primary 11kV</t>
  </si>
  <si>
    <t>TBAY51</t>
  </si>
  <si>
    <t>Thorpe Bay Primary 11kV</t>
  </si>
  <si>
    <t>THOL51</t>
  </si>
  <si>
    <t>Thorpe Gd Local 11kV</t>
  </si>
  <si>
    <t>THOR31</t>
  </si>
  <si>
    <t>Thorpe Grid 33kV</t>
  </si>
  <si>
    <t>THUN51</t>
  </si>
  <si>
    <t>Thundersley Primary 11kV</t>
  </si>
  <si>
    <t>TLCM31</t>
  </si>
  <si>
    <t>Tilbury Compact Grid 33kV</t>
  </si>
  <si>
    <t>TBLP51</t>
  </si>
  <si>
    <t>Tilbury Local Primary 11kV</t>
  </si>
  <si>
    <t>TILL51</t>
  </si>
  <si>
    <t>Tillingham Primary 11kV</t>
  </si>
  <si>
    <t>TIPT51</t>
  </si>
  <si>
    <t>Tiptree Primary 11kV</t>
  </si>
  <si>
    <t>TIVE51</t>
  </si>
  <si>
    <t>Tivetshall Primary 11kV</t>
  </si>
  <si>
    <t>TOGD51</t>
  </si>
  <si>
    <t>Tottenham Grid 11kV</t>
  </si>
  <si>
    <t>TOGD52</t>
  </si>
  <si>
    <t>TOGD31</t>
  </si>
  <si>
    <t>Tottenham Grid 33kV</t>
  </si>
  <si>
    <t>TRIN51</t>
  </si>
  <si>
    <t>Tring Primary 11kV</t>
  </si>
  <si>
    <t>TWSE31</t>
  </si>
  <si>
    <t>Trowse Grid 33kV</t>
  </si>
  <si>
    <t>TUCK51</t>
  </si>
  <si>
    <t>Tuckswood Primary 11kV</t>
  </si>
  <si>
    <t>TUNW51</t>
  </si>
  <si>
    <t>Tunnel Primary 11kV</t>
  </si>
  <si>
    <t>TURN51</t>
  </si>
  <si>
    <t>Turnford Primary 11kV</t>
  </si>
  <si>
    <t>TURR51</t>
  </si>
  <si>
    <t>Turret Ln Primary 11kV</t>
  </si>
  <si>
    <t>UPLA51</t>
  </si>
  <si>
    <t>Uplands Pk Primary 11kV</t>
  </si>
  <si>
    <t>UPWL51</t>
  </si>
  <si>
    <t>Upwell Lakes End Primary 11kV</t>
  </si>
  <si>
    <t>VALL51</t>
  </si>
  <si>
    <t>Valleybridge Rd Primary 11kV</t>
  </si>
  <si>
    <t>VERY51</t>
  </si>
  <si>
    <t>Verity Way Primary 11kV</t>
  </si>
  <si>
    <t>WADD51</t>
  </si>
  <si>
    <t>Waddesdon Primary 11kV</t>
  </si>
  <si>
    <t>WALS51</t>
  </si>
  <si>
    <t>Walsoken Grid 11kV</t>
  </si>
  <si>
    <t>WALS31</t>
  </si>
  <si>
    <t>Walsoken Grid 33kV</t>
  </si>
  <si>
    <t>WALT51</t>
  </si>
  <si>
    <t>Waltham Abbey Primary 11kV</t>
  </si>
  <si>
    <t>WLTH51</t>
  </si>
  <si>
    <t>Waltham Park 11kV</t>
  </si>
  <si>
    <t>WARE51</t>
  </si>
  <si>
    <t>Ware Primary 11kV</t>
  </si>
  <si>
    <t>WARN51</t>
  </si>
  <si>
    <t>Warners End Primary 11kV</t>
  </si>
  <si>
    <t>WARN52</t>
  </si>
  <si>
    <t>WARH51</t>
  </si>
  <si>
    <t>Warren Heath 11kV</t>
  </si>
  <si>
    <t>WASP51</t>
  </si>
  <si>
    <t>Warren Springs Primary 11kV</t>
  </si>
  <si>
    <t>WATE51</t>
  </si>
  <si>
    <t>Water Ln Primary 11kV</t>
  </si>
  <si>
    <t>WATL51</t>
  </si>
  <si>
    <t>Watlington Primary 11kV</t>
  </si>
  <si>
    <t>WATR51</t>
  </si>
  <si>
    <t>Watsons Rd Primary 11kV</t>
  </si>
  <si>
    <t>WATT51</t>
  </si>
  <si>
    <t>Watton Primary 11kV</t>
  </si>
  <si>
    <t>WEAL51</t>
  </si>
  <si>
    <t>Wealdstone Primary 11kV</t>
  </si>
  <si>
    <t>WELW31</t>
  </si>
  <si>
    <t>Welwyn Grid 33kV</t>
  </si>
  <si>
    <t>WELW51</t>
  </si>
  <si>
    <t>Welwyn Primary 11kV</t>
  </si>
  <si>
    <t>WEMP51</t>
  </si>
  <si>
    <t>Wembley Park 11kV</t>
  </si>
  <si>
    <t>WEND51</t>
  </si>
  <si>
    <t>Wendover Primary 11kV</t>
  </si>
  <si>
    <t>WBEK51</t>
  </si>
  <si>
    <t>West Beckham Primary 11kV</t>
  </si>
  <si>
    <t>WEBP51</t>
  </si>
  <si>
    <t>West Bedford Primary 11kV</t>
  </si>
  <si>
    <t>WBRA51</t>
  </si>
  <si>
    <t>West Braintree Primary 11kV</t>
  </si>
  <si>
    <t>WCHE51</t>
  </si>
  <si>
    <t>West Chelmsford Primary 11kV</t>
  </si>
  <si>
    <t>WGRN51</t>
  </si>
  <si>
    <t>West Grn Primary 11kV</t>
  </si>
  <si>
    <t>WHAN51</t>
  </si>
  <si>
    <t>West Hanningfield Pri 11kV</t>
  </si>
  <si>
    <t>WHER51</t>
  </si>
  <si>
    <t>West Hertford Primary 11kV</t>
  </si>
  <si>
    <t>WHOR51</t>
  </si>
  <si>
    <t>West Horndon Primary 11kV</t>
  </si>
  <si>
    <t>WLET51</t>
  </si>
  <si>
    <t>West Letchworth Primary 11kV</t>
  </si>
  <si>
    <t>WPOT51</t>
  </si>
  <si>
    <t>West Potters Bar Primary 11kV</t>
  </si>
  <si>
    <t>WTHK31</t>
  </si>
  <si>
    <t>West Thurrock Grid 33kV</t>
  </si>
  <si>
    <t>WBRY51</t>
  </si>
  <si>
    <t>Westbury Primary 11kV</t>
  </si>
  <si>
    <t>WLON51</t>
  </si>
  <si>
    <t>Weston Longville Primary 11kV</t>
  </si>
  <si>
    <t>WEST31</t>
  </si>
  <si>
    <t>Westoning Grid 33kV</t>
  </si>
  <si>
    <t>WSTP51</t>
  </si>
  <si>
    <t>Westoning Primary 11kV</t>
  </si>
  <si>
    <t>WETH51</t>
  </si>
  <si>
    <t>Wethersfield Primary 11kV</t>
  </si>
  <si>
    <t>WHAP51</t>
  </si>
  <si>
    <t>Whapload Rd Primary 11kV</t>
  </si>
  <si>
    <t>WHET51</t>
  </si>
  <si>
    <t>Whetstone Primary 11kV</t>
  </si>
  <si>
    <t>WORD51</t>
  </si>
  <si>
    <t>White Roding Primary 11kV</t>
  </si>
  <si>
    <t>WHIT51</t>
  </si>
  <si>
    <t>Whittlesey Primary 11kV</t>
  </si>
  <si>
    <t>WFRD51</t>
  </si>
  <si>
    <t>Wickford Primary 11kV</t>
  </si>
  <si>
    <t>WICK31</t>
  </si>
  <si>
    <t>Wickham Market Grid 33kV</t>
  </si>
  <si>
    <t>WIGG51</t>
  </si>
  <si>
    <t>Wiggenhall Primary 11kV</t>
  </si>
  <si>
    <t>WRWY51</t>
  </si>
  <si>
    <t>Wisbech Railway Primary 11kV</t>
  </si>
  <si>
    <t>WITH51</t>
  </si>
  <si>
    <t>Witham Primary 11kV</t>
  </si>
  <si>
    <t>WIXP51</t>
  </si>
  <si>
    <t>Wix Primary 11kV</t>
  </si>
  <si>
    <t>WOOD51</t>
  </si>
  <si>
    <t>Woodwalton Primary 11kV</t>
  </si>
  <si>
    <t>WORS51</t>
  </si>
  <si>
    <t>Worstead Primary 11kV</t>
  </si>
  <si>
    <t>WRAT51</t>
  </si>
  <si>
    <t>Wratting Primary 11kV</t>
  </si>
  <si>
    <t>WRIT51</t>
  </si>
  <si>
    <t>Writtle St Primary 11kV</t>
  </si>
  <si>
    <t>WROX51</t>
  </si>
  <si>
    <t>Wroxham Primary 11kV</t>
  </si>
  <si>
    <t>WHAM51</t>
  </si>
  <si>
    <t>Wymondham Primary 11kV</t>
  </si>
  <si>
    <t>WYMG31</t>
  </si>
  <si>
    <t>Wymondley Grid 33kV</t>
  </si>
  <si>
    <t>Residual Charge per MPAN (£/year)</t>
  </si>
  <si>
    <t>1015685338293;1050002261340;1050002261369;1050002261378;1050002261387</t>
  </si>
  <si>
    <t>CEDABS</t>
  </si>
  <si>
    <t>RIVERF</t>
  </si>
  <si>
    <t>RYMESF</t>
  </si>
  <si>
    <t>WOBRBS</t>
  </si>
  <si>
    <t>LMEASF</t>
  </si>
  <si>
    <t>BMPTSF</t>
  </si>
  <si>
    <t>MAYLDC</t>
  </si>
  <si>
    <t>BRCHBS</t>
  </si>
  <si>
    <t>MEDESF</t>
  </si>
  <si>
    <t>SFAMSF</t>
  </si>
  <si>
    <t>NEVED2</t>
  </si>
  <si>
    <t>CORYBS</t>
  </si>
  <si>
    <t>CORYGE</t>
  </si>
  <si>
    <t>SANDSF</t>
  </si>
  <si>
    <t>GRNDSF</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</si>
  <si>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will be used in Settlement if they differ from these values.</t>
  </si>
  <si>
    <t>1, 2, 3, 7, 70, 71, 72, 73, 74, 100, 101, 102, 103, 110, 111, 112, 113, 150, 151, 152, 153, 160, 161, 162, 163, 199, 200, 201, 202, 203, 204, 350, 932, 980, 981, N01, N02, N03, N04</t>
  </si>
  <si>
    <t>80, 81, 82, 83, 84, 984, 985</t>
  </si>
  <si>
    <t>90, 91, 92, 93, 94, 988, 989</t>
  </si>
  <si>
    <t>771, 791, 792</t>
  </si>
  <si>
    <t>796, 797</t>
  </si>
  <si>
    <t>798, 799</t>
  </si>
  <si>
    <t>MEDESF - Import</t>
  </si>
  <si>
    <t>ALCORG - Import</t>
  </si>
  <si>
    <t>BARNFM - Import</t>
  </si>
  <si>
    <t>BERDHF - Import</t>
  </si>
  <si>
    <t>CLAYPV - Import</t>
  </si>
  <si>
    <t>CLFFQY - Import</t>
  </si>
  <si>
    <t>CLRDWN - Import</t>
  </si>
  <si>
    <t>COMBRN - Import</t>
  </si>
  <si>
    <t>CRSSNG - Import</t>
  </si>
  <si>
    <t>ERNUNN - Import</t>
  </si>
  <si>
    <t>GOOSFM - Import</t>
  </si>
  <si>
    <t>GREYSH - Import</t>
  </si>
  <si>
    <t>GRNFRM - Import</t>
  </si>
  <si>
    <t>HRMT_B - Import</t>
  </si>
  <si>
    <t>HRSFEN - Import</t>
  </si>
  <si>
    <t>MLLFLD - Import</t>
  </si>
  <si>
    <t>NEVEDN - Import</t>
  </si>
  <si>
    <t>SALHSE - Import</t>
  </si>
  <si>
    <t>HS2WRU - Import</t>
  </si>
  <si>
    <t>HS2_AT - Import</t>
  </si>
  <si>
    <t>ARKENF - Import</t>
  </si>
  <si>
    <t>SHOTSF - Import</t>
  </si>
  <si>
    <t>BMPFM2 - Import</t>
  </si>
  <si>
    <t>RKYERF - Import</t>
  </si>
  <si>
    <t>BREFC1 - Import</t>
  </si>
  <si>
    <t>BREFC2 - Import</t>
  </si>
  <si>
    <t>LIMKLN - Import</t>
  </si>
  <si>
    <t>CROWNP - Import</t>
  </si>
  <si>
    <t>PARKFM - Import</t>
  </si>
  <si>
    <t>THORNM - Import</t>
  </si>
  <si>
    <t>INGMSF - Import</t>
  </si>
  <si>
    <t>THAXSF - Import</t>
  </si>
  <si>
    <t>CHEARF - Import</t>
  </si>
  <si>
    <t>BRACSF - Import</t>
  </si>
  <si>
    <t>WCKHAM - Import</t>
  </si>
  <si>
    <t>OCKESF - Import</t>
  </si>
  <si>
    <t>HALEBS - Import</t>
  </si>
  <si>
    <t>WHIRSF - Import</t>
  </si>
  <si>
    <t>MALDBS - Import</t>
  </si>
  <si>
    <t>RIVERF - Import</t>
  </si>
  <si>
    <t>OUTWD2 - Import</t>
  </si>
  <si>
    <t>STCLSF - Import</t>
  </si>
  <si>
    <t>CROUSF - Import</t>
  </si>
  <si>
    <t>PENTSF - Import</t>
  </si>
  <si>
    <t>LINKSF - Import</t>
  </si>
  <si>
    <t>MOATSF - Import</t>
  </si>
  <si>
    <t>PEMBSF - Import</t>
  </si>
  <si>
    <t>BURGSF - Import</t>
  </si>
  <si>
    <t>CPENSS - Import</t>
  </si>
  <si>
    <t>BRASSF - Import</t>
  </si>
  <si>
    <t>LMEASF - Import</t>
  </si>
  <si>
    <t>CEDABS - Import</t>
  </si>
  <si>
    <t>GRNDSF - Import</t>
  </si>
  <si>
    <t>RYMESF - Import</t>
  </si>
  <si>
    <t>SFAMSF - Import</t>
  </si>
  <si>
    <t>BMPTSF - Import</t>
  </si>
  <si>
    <t>LITSTA - Import</t>
  </si>
  <si>
    <t>MOLLAV - Import</t>
  </si>
  <si>
    <t>CAVDRD - Import</t>
  </si>
  <si>
    <t>WDLWWW - Import</t>
  </si>
  <si>
    <t>LU_NEA - Import</t>
  </si>
  <si>
    <t>FXDFAG - Import</t>
  </si>
  <si>
    <t>FXDOYS - Import</t>
  </si>
  <si>
    <t>GLXOST - Import</t>
  </si>
  <si>
    <t>GLXOW2 - Import</t>
  </si>
  <si>
    <t>GLXOWR - Import</t>
  </si>
  <si>
    <t>HEINZF - Import</t>
  </si>
  <si>
    <t>HRLWDC - Import</t>
  </si>
  <si>
    <t>LORDSW - Import</t>
  </si>
  <si>
    <t>LAKENH - Import</t>
  </si>
  <si>
    <t>RAINDC - Import</t>
  </si>
  <si>
    <t>MLVLCM - Import</t>
  </si>
  <si>
    <t>MNBRNZ - Import</t>
  </si>
  <si>
    <t>NRAUTH - Import</t>
  </si>
  <si>
    <t>NYSEIB - Import</t>
  </si>
  <si>
    <t>PRECIS - Import</t>
  </si>
  <si>
    <t>PRMFDS - Import</t>
  </si>
  <si>
    <t>QNETIC - Import</t>
  </si>
  <si>
    <t>RANJAC - Import</t>
  </si>
  <si>
    <t>RNDMHS - Import</t>
  </si>
  <si>
    <t>RPRLTD - Import</t>
  </si>
  <si>
    <t>UB_EYE - Import</t>
  </si>
  <si>
    <t>UBS_UK - Import</t>
  </si>
  <si>
    <t>VXHALL - Import</t>
  </si>
  <si>
    <t>WARNER - Import</t>
  </si>
  <si>
    <t>AIAMAN - Import</t>
  </si>
  <si>
    <t>STRTHL - Import</t>
  </si>
  <si>
    <t>WAIRWF - Import</t>
  </si>
  <si>
    <t>SFKEFW - Import</t>
  </si>
  <si>
    <t>ASTONC - Import</t>
  </si>
  <si>
    <t>AVENUE - Import</t>
  </si>
  <si>
    <t>BDGHSE - Import</t>
  </si>
  <si>
    <t>BOXTED - Import</t>
  </si>
  <si>
    <t>BSGBRN - Import</t>
  </si>
  <si>
    <t>BRTHS2 - Import</t>
  </si>
  <si>
    <t>CROYDN - Import</t>
  </si>
  <si>
    <t>EXNING - Import</t>
  </si>
  <si>
    <t>FENLND - Import</t>
  </si>
  <si>
    <t>FLYFRM - Import</t>
  </si>
  <si>
    <t>FWINDS - Import</t>
  </si>
  <si>
    <t>GDE132 - Import</t>
  </si>
  <si>
    <t>GOSFLD - Import</t>
  </si>
  <si>
    <t>GRNEND - Import</t>
  </si>
  <si>
    <t>HOBACK - Import</t>
  </si>
  <si>
    <t>HYDESF - Import</t>
  </si>
  <si>
    <t>JKSLNE - Import</t>
  </si>
  <si>
    <t>KNNING - Import</t>
  </si>
  <si>
    <t>LNGFRD - Import</t>
  </si>
  <si>
    <t>LNGHOE - Import</t>
  </si>
  <si>
    <t>LNGHO2 - Import</t>
  </si>
  <si>
    <t>MANORF - Import</t>
  </si>
  <si>
    <t>BRCHGP - Import</t>
  </si>
  <si>
    <t>QRRNDN - Import</t>
  </si>
  <si>
    <t>SCTTOW - Import</t>
  </si>
  <si>
    <t>STOSTH - Import</t>
  </si>
  <si>
    <t>WIGGIN - Import</t>
  </si>
  <si>
    <t>WLBRHM - Import</t>
  </si>
  <si>
    <t>WSBRDG - Import</t>
  </si>
  <si>
    <t>WOOLLY - Import</t>
  </si>
  <si>
    <t>WTRLOO - Import</t>
  </si>
  <si>
    <t>BLGTSF - Import</t>
  </si>
  <si>
    <t>CLTSHL - Import</t>
  </si>
  <si>
    <t>LDAHSF - Import</t>
  </si>
  <si>
    <t>MELBRN - Import</t>
  </si>
  <si>
    <t>WSTNLV - Import</t>
  </si>
  <si>
    <t>BLCAMB - Import</t>
  </si>
  <si>
    <t>BNNSHL - Import</t>
  </si>
  <si>
    <t>BURYLN - Import</t>
  </si>
  <si>
    <t>CHFARM - Import</t>
  </si>
  <si>
    <t>CHPLOW - Import</t>
  </si>
  <si>
    <t>CLDECT - Import</t>
  </si>
  <si>
    <t>DRAYTN - Import</t>
  </si>
  <si>
    <t>ELSAGE - Import</t>
  </si>
  <si>
    <t>HOLTON - Import</t>
  </si>
  <si>
    <t>HONYSM - Import</t>
  </si>
  <si>
    <t>LBZSNS - Import</t>
  </si>
  <si>
    <t>LEICSQ - Import</t>
  </si>
  <si>
    <t>LWRNCE - Import</t>
  </si>
  <si>
    <t>MANFRM - Import</t>
  </si>
  <si>
    <t>NEWTON - Import</t>
  </si>
  <si>
    <t>OULTON - Import</t>
  </si>
  <si>
    <t>RANDCS - Import</t>
  </si>
  <si>
    <t>RMSYSF - Import</t>
  </si>
  <si>
    <t>RMWFII - Import</t>
  </si>
  <si>
    <t>ROOKRY - Import</t>
  </si>
  <si>
    <t>ROYSTN - Import</t>
  </si>
  <si>
    <t>TOGGAM - Import</t>
  </si>
  <si>
    <t>TOOLEY - Import</t>
  </si>
  <si>
    <t>VINESF - Import</t>
  </si>
  <si>
    <t>WRYDEC - Import</t>
  </si>
  <si>
    <t>ARDLGH - Import</t>
  </si>
  <si>
    <t>POBAIL - Import</t>
  </si>
  <si>
    <t>CRANHM - Import</t>
  </si>
  <si>
    <t>GFTHRN - Import</t>
  </si>
  <si>
    <t>GRNILM - Import</t>
  </si>
  <si>
    <t>HRMT_P - Import</t>
  </si>
  <si>
    <t>HHFARM - Import</t>
  </si>
  <si>
    <t>HDATTP - Import</t>
  </si>
  <si>
    <t>LYONSH - Import</t>
  </si>
  <si>
    <t>MILLDR - Import</t>
  </si>
  <si>
    <t>MILLFM - Import</t>
  </si>
  <si>
    <t>MOWLEM - Import</t>
  </si>
  <si>
    <t>OUTWDS - Import</t>
  </si>
  <si>
    <t>PLYTRS - Import</t>
  </si>
  <si>
    <t>SCMOOR - Import</t>
  </si>
  <si>
    <t>SNTBRE - Import</t>
  </si>
  <si>
    <t>SWNLND - Import</t>
  </si>
  <si>
    <t>STNPTS - Import</t>
  </si>
  <si>
    <t>TILGRN - Import</t>
  </si>
  <si>
    <t>TRNCLE - Import</t>
  </si>
  <si>
    <t>UKPRST - Import</t>
  </si>
  <si>
    <t>3VALSW - Import</t>
  </si>
  <si>
    <t>ADBRKS - Import</t>
  </si>
  <si>
    <t>ARLAFD - Import</t>
  </si>
  <si>
    <t>AW_GRA - Import</t>
  </si>
  <si>
    <t>AWOUSE - Import</t>
  </si>
  <si>
    <t>BERMAT - Import</t>
  </si>
  <si>
    <t>BPTLTD - Import</t>
  </si>
  <si>
    <t>BTLCOM - Import</t>
  </si>
  <si>
    <t>CEMXUK - Import</t>
  </si>
  <si>
    <t>CMRODC - Import</t>
  </si>
  <si>
    <t>DGRLTY - Import</t>
  </si>
  <si>
    <t>ESWMID - Import</t>
  </si>
  <si>
    <t>ESWWIX - Import</t>
  </si>
  <si>
    <t>FRDHVS - Import</t>
  </si>
  <si>
    <t>FUJISL - Import</t>
  </si>
  <si>
    <t>ARAMAN - Import</t>
  </si>
  <si>
    <t>STANS3 - Import</t>
  </si>
  <si>
    <t>STANS2 - Import</t>
  </si>
  <si>
    <t>BOCTHA - Import</t>
  </si>
  <si>
    <t>BPA_CO - Import</t>
  </si>
  <si>
    <t>BS_BUR - Import</t>
  </si>
  <si>
    <t>BS_WIS - Import</t>
  </si>
  <si>
    <t>NEWHOL - Import</t>
  </si>
  <si>
    <t>COLDHA - Import</t>
  </si>
  <si>
    <t>DRABED - Import</t>
  </si>
  <si>
    <t>EDLMUC - Import</t>
  </si>
  <si>
    <t>EDLPIT - Import</t>
  </si>
  <si>
    <t>EPRSUT - Import</t>
  </si>
  <si>
    <t>EMR_TI - Import</t>
  </si>
  <si>
    <t>GLASSM - Import</t>
  </si>
  <si>
    <t>REDTI1 - Import</t>
  </si>
  <si>
    <t>FIBEYE - Import</t>
  </si>
  <si>
    <t>FBWTHE - Import</t>
  </si>
  <si>
    <t>FORD_D - Import</t>
  </si>
  <si>
    <t>WILLIA - Import</t>
  </si>
  <si>
    <t>HTFD_L - Import</t>
  </si>
  <si>
    <t>BROGB_ - Import</t>
  </si>
  <si>
    <t>TROWSF - Import</t>
  </si>
  <si>
    <t>LS&amp;E_N - Import</t>
  </si>
  <si>
    <t>LU_FIN - Import</t>
  </si>
  <si>
    <t>LONWST - Import</t>
  </si>
  <si>
    <t>BDWLWF - Import</t>
  </si>
  <si>
    <t>MSDHOD - Import</t>
  </si>
  <si>
    <t>NEWSIL - Import</t>
  </si>
  <si>
    <t>PICKEN - Import</t>
  </si>
  <si>
    <t>PLMPPR - Import</t>
  </si>
  <si>
    <t>PP_COR - Import</t>
  </si>
  <si>
    <t>TILBUR - Import</t>
  </si>
  <si>
    <t>RANSON - Import</t>
  </si>
  <si>
    <t>CTWDFM - Import</t>
  </si>
  <si>
    <t>SCROBY - Import</t>
  </si>
  <si>
    <t>SHELL_ - Import</t>
  </si>
  <si>
    <t>STAGSH - Import</t>
  </si>
  <si>
    <t>WRGSTE - Import</t>
  </si>
  <si>
    <t>NR_BAS - Import</t>
  </si>
  <si>
    <t>EARLHF - Import</t>
  </si>
  <si>
    <t>NR_COL - Import</t>
  </si>
  <si>
    <t>NR_CRW - Import</t>
  </si>
  <si>
    <t>NR_GRA - Import</t>
  </si>
  <si>
    <t>NR_HOR - Import</t>
  </si>
  <si>
    <t>NR_KNG - Import</t>
  </si>
  <si>
    <t>NR_LBR - Import</t>
  </si>
  <si>
    <t>NR_MAN - Import</t>
  </si>
  <si>
    <t>NR_MIL - Import</t>
  </si>
  <si>
    <t>NR_NRW - Import</t>
  </si>
  <si>
    <t>NR_PET - Import</t>
  </si>
  <si>
    <t>NR_RAY - Import</t>
  </si>
  <si>
    <t>NR_RYE - Import</t>
  </si>
  <si>
    <t>NR_SHN - Import</t>
  </si>
  <si>
    <t>NR_SED - Import</t>
  </si>
  <si>
    <t>NR_SPR - Import</t>
  </si>
  <si>
    <t>NR_STW - Import</t>
  </si>
  <si>
    <t>NR_TOT - Import</t>
  </si>
  <si>
    <t>NR_UGL - Import</t>
  </si>
  <si>
    <t>NR_WEL - Import</t>
  </si>
  <si>
    <t>RAINHM - Import</t>
  </si>
  <si>
    <t>WWYNDC - Import</t>
  </si>
  <si>
    <t>LU_MHO - Import</t>
  </si>
  <si>
    <t>GLASM2 - Import</t>
  </si>
  <si>
    <t>ICGLTD - Import</t>
  </si>
  <si>
    <t>WDLWWF - Import</t>
  </si>
  <si>
    <t>WHMLWF - Import</t>
  </si>
  <si>
    <t>ABSRSF - Import</t>
  </si>
  <si>
    <t>BAYFMS - Import</t>
  </si>
  <si>
    <t>BGWDWF - Import</t>
  </si>
  <si>
    <t>BROXSF - Import</t>
  </si>
  <si>
    <t>BRTHSS - Import</t>
  </si>
  <si>
    <t>BRTHSW - Import</t>
  </si>
  <si>
    <t>CANTSF - Import</t>
  </si>
  <si>
    <t>CHEDSF - Import</t>
  </si>
  <si>
    <t>DRYHSE - Import</t>
  </si>
  <si>
    <t>DBLANE - Import</t>
  </si>
  <si>
    <t>DRAPER - Import</t>
  </si>
  <si>
    <t>EGMRSF - Import</t>
  </si>
  <si>
    <t>ELLOSF - Import</t>
  </si>
  <si>
    <t>EUSTSF - Import</t>
  </si>
  <si>
    <t>EYEWFM - Import</t>
  </si>
  <si>
    <t>HDGMSF - Import</t>
  </si>
  <si>
    <t>HGHFLD - Import</t>
  </si>
  <si>
    <t>LCKFRD - Import</t>
  </si>
  <si>
    <t>EBCKHM - Import</t>
  </si>
  <si>
    <t>HALLFM - Import</t>
  </si>
  <si>
    <t>LEXHSF - Import</t>
  </si>
  <si>
    <t>NVASCT - Import</t>
  </si>
  <si>
    <t>MDWFRM - Import</t>
  </si>
  <si>
    <t>MDLWCK - Import</t>
  </si>
  <si>
    <t>MINGAY - Import</t>
  </si>
  <si>
    <t>NNFKSF - Import</t>
  </si>
  <si>
    <t>PRHMSF - Import</t>
  </si>
  <si>
    <t>REYDON - Import</t>
  </si>
  <si>
    <t>SPRIGS - Import</t>
  </si>
  <si>
    <t>STWBRG - Import</t>
  </si>
  <si>
    <t>BMPTSF - Export</t>
  </si>
  <si>
    <t>BRACSF - Export</t>
  </si>
  <si>
    <t>SHOTSF - Export</t>
  </si>
  <si>
    <t>STCLSF - Export</t>
  </si>
  <si>
    <t>CROUSF - Export</t>
  </si>
  <si>
    <t>PENTSF - Export</t>
  </si>
  <si>
    <t>LINKSF - Export</t>
  </si>
  <si>
    <t>MOATSF - Export</t>
  </si>
  <si>
    <t>PEMBSF - Export</t>
  </si>
  <si>
    <t>BURGSF - Export</t>
  </si>
  <si>
    <t>BRASSF - Export</t>
  </si>
  <si>
    <t>CEDABS - Export</t>
  </si>
  <si>
    <t>LMEASF - Export</t>
  </si>
  <si>
    <t>AW_GRA - Export</t>
  </si>
  <si>
    <t>NR_RYE - Export</t>
  </si>
  <si>
    <t>CPENSS - Export</t>
  </si>
  <si>
    <t>BMPFM2 - Export</t>
  </si>
  <si>
    <t>RKYERF - Export</t>
  </si>
  <si>
    <t>BREFC1 - Export</t>
  </si>
  <si>
    <t>BREFC2 - Export</t>
  </si>
  <si>
    <t>LORDSW - Export</t>
  </si>
  <si>
    <t>LIMKLN - Export</t>
  </si>
  <si>
    <t>CROWNP - Export</t>
  </si>
  <si>
    <t>PARKFM - Export</t>
  </si>
  <si>
    <t>THORNM - Export</t>
  </si>
  <si>
    <t>INGMSF - Export</t>
  </si>
  <si>
    <t>THAXSF - Export</t>
  </si>
  <si>
    <t>CHEARF - Export</t>
  </si>
  <si>
    <t>WCKHAM - Export</t>
  </si>
  <si>
    <t>OCKESF - Export</t>
  </si>
  <si>
    <t>HALEBS - Export</t>
  </si>
  <si>
    <t>WHIRSF - Export</t>
  </si>
  <si>
    <t>MALDBS - Export</t>
  </si>
  <si>
    <t>RYMESF - Export</t>
  </si>
  <si>
    <t>RIVERF - Export</t>
  </si>
  <si>
    <t>MEDESF - Export</t>
  </si>
  <si>
    <t>ESWMID - Export</t>
  </si>
  <si>
    <t>GLXOWR - Export</t>
  </si>
  <si>
    <t>PLMPPR - Export</t>
  </si>
  <si>
    <t>AIAMAN - Export</t>
  </si>
  <si>
    <t>BERDHF - Export</t>
  </si>
  <si>
    <t>CLAYPV - Export</t>
  </si>
  <si>
    <t>CLFFQY - Export</t>
  </si>
  <si>
    <t>CLRDWN - Export</t>
  </si>
  <si>
    <t>COMBRN - Export</t>
  </si>
  <si>
    <t>ERNUNN - Export</t>
  </si>
  <si>
    <t>GOOSFM - Export</t>
  </si>
  <si>
    <t>GREYSH - Export</t>
  </si>
  <si>
    <t>HDATTP - Export</t>
  </si>
  <si>
    <t>HRMT_B - Export</t>
  </si>
  <si>
    <t>NEVEDN - Export</t>
  </si>
  <si>
    <t>POBAIL - Export</t>
  </si>
  <si>
    <t>TROWSF - Export</t>
  </si>
  <si>
    <t>HYDESF - Export</t>
  </si>
  <si>
    <t>JKSLNE - Export</t>
  </si>
  <si>
    <t>KNNING - Export</t>
  </si>
  <si>
    <t>LNGFRD - Export</t>
  </si>
  <si>
    <t>LNGHOE - Export</t>
  </si>
  <si>
    <t>LNGHO2 - Export</t>
  </si>
  <si>
    <t>MANORF - Export</t>
  </si>
  <si>
    <t>BRCHGP - Export</t>
  </si>
  <si>
    <t>QRRNDN - Export</t>
  </si>
  <si>
    <t>SCTTOW - Export</t>
  </si>
  <si>
    <t>STOSTH - Export</t>
  </si>
  <si>
    <t>WIGGIN - Export</t>
  </si>
  <si>
    <t>WLBRHM - Export</t>
  </si>
  <si>
    <t>WSBRDG - Export</t>
  </si>
  <si>
    <t>WOOLLY - Export</t>
  </si>
  <si>
    <t>WTRLOO - Export</t>
  </si>
  <si>
    <t>BLGTSF - Export</t>
  </si>
  <si>
    <t>CLTSHL - Export</t>
  </si>
  <si>
    <t>LDAHSF - Export</t>
  </si>
  <si>
    <t>MELBRN - Export</t>
  </si>
  <si>
    <t>SFKEFW - Export</t>
  </si>
  <si>
    <t>WSTNLV - Export</t>
  </si>
  <si>
    <t>NR_KNG - Export</t>
  </si>
  <si>
    <t>NR_MIL - Export</t>
  </si>
  <si>
    <t>LITSTA - Export</t>
  </si>
  <si>
    <t>ICGLTD - Export</t>
  </si>
  <si>
    <t>WDLWWW - Export</t>
  </si>
  <si>
    <t>ALCORG - Export</t>
  </si>
  <si>
    <t>BARNFM - Export</t>
  </si>
  <si>
    <t>BLCAMB - Export</t>
  </si>
  <si>
    <t>BNNSHL - Export</t>
  </si>
  <si>
    <t>CHPLOW - Export</t>
  </si>
  <si>
    <t>CLDECT - Export</t>
  </si>
  <si>
    <t>CRSSNG - Export</t>
  </si>
  <si>
    <t>DRAYTN - Export</t>
  </si>
  <si>
    <t>ELSAGE - Export</t>
  </si>
  <si>
    <t>GFTHRN - Export</t>
  </si>
  <si>
    <t>GRNFRM - Export</t>
  </si>
  <si>
    <t>HOLTON - Export</t>
  </si>
  <si>
    <t>HONYSM - Export</t>
  </si>
  <si>
    <t>LBZSNS - Export</t>
  </si>
  <si>
    <t>LEICSQ - Export</t>
  </si>
  <si>
    <t>ARDLGH - Export</t>
  </si>
  <si>
    <t>LWRNCE - Export</t>
  </si>
  <si>
    <t>MANFRM - Export</t>
  </si>
  <si>
    <t>MLLFLD - Export</t>
  </si>
  <si>
    <t>NEWTON - Export</t>
  </si>
  <si>
    <t>OULTON - Export</t>
  </si>
  <si>
    <t>OUTWDS - Export</t>
  </si>
  <si>
    <t>RANDCS - Export</t>
  </si>
  <si>
    <t>RMSYSF - Export</t>
  </si>
  <si>
    <t>RMWFII - Export</t>
  </si>
  <si>
    <t>ROOKRY - Export</t>
  </si>
  <si>
    <t>ROYSTN - Export</t>
  </si>
  <si>
    <t>SALHSE - Export</t>
  </si>
  <si>
    <t>TOGGAM - Export</t>
  </si>
  <si>
    <t>TOOLEY - Export</t>
  </si>
  <si>
    <t>VINESF - Export</t>
  </si>
  <si>
    <t>WRYDEC - Export</t>
  </si>
  <si>
    <t>CHFARM - Export</t>
  </si>
  <si>
    <t>CRANHM - Export</t>
  </si>
  <si>
    <t>GRNILM - Export</t>
  </si>
  <si>
    <t>HRMT_P - Export</t>
  </si>
  <si>
    <t>HHFARM - Export</t>
  </si>
  <si>
    <t>LYONSH - Export</t>
  </si>
  <si>
    <t>HRSFEN - Export</t>
  </si>
  <si>
    <t>MILLDR - Export</t>
  </si>
  <si>
    <t>MILLFM - Export</t>
  </si>
  <si>
    <t>MOWLEM - Export</t>
  </si>
  <si>
    <t>PLYTRS - Export</t>
  </si>
  <si>
    <t>SCMOOR - Export</t>
  </si>
  <si>
    <t>SNTBRE - Export</t>
  </si>
  <si>
    <t>SWNLND - Export</t>
  </si>
  <si>
    <t>STNPTS - Export</t>
  </si>
  <si>
    <t>TRNCLE - Export</t>
  </si>
  <si>
    <t>UKPRST - Export</t>
  </si>
  <si>
    <t>BS_BUR - Export</t>
  </si>
  <si>
    <t>BROGB_ - Export</t>
  </si>
  <si>
    <t>EDLMUC - Export</t>
  </si>
  <si>
    <t>RAINHM - Export</t>
  </si>
  <si>
    <t>LONWST - Export</t>
  </si>
  <si>
    <t>EPRSUT - Export</t>
  </si>
  <si>
    <t>PICKEN - Export</t>
  </si>
  <si>
    <t>FIBEYE - Export</t>
  </si>
  <si>
    <t>REDTI1 - Export</t>
  </si>
  <si>
    <t>GLASSM - Export</t>
  </si>
  <si>
    <t>ARLAFD - Export</t>
  </si>
  <si>
    <t>MDLWCK - Export</t>
  </si>
  <si>
    <t>WRGSTE - Export</t>
  </si>
  <si>
    <t>EDLPIT - Export</t>
  </si>
  <si>
    <t>RANSON - Export</t>
  </si>
  <si>
    <t>COLDHA - Export</t>
  </si>
  <si>
    <t>SCROBY - Export</t>
  </si>
  <si>
    <t>STAGSH - Export</t>
  </si>
  <si>
    <t>FBWTHE - Export</t>
  </si>
  <si>
    <t>BS_WIS - Export</t>
  </si>
  <si>
    <t>NR_COL - Export</t>
  </si>
  <si>
    <t>NR_CRW - Export</t>
  </si>
  <si>
    <t>NR_BAS - Export</t>
  </si>
  <si>
    <t>NR_MAN - Export</t>
  </si>
  <si>
    <t>NR_NRW - Export</t>
  </si>
  <si>
    <t>NR_RAY - Export</t>
  </si>
  <si>
    <t>NR_SHN - Export</t>
  </si>
  <si>
    <t>NR_SED - Export</t>
  </si>
  <si>
    <t>NR_SPR - Export</t>
  </si>
  <si>
    <t>NR_STW - Export</t>
  </si>
  <si>
    <t>MINGAY - Export</t>
  </si>
  <si>
    <t>NNFKSF - Export</t>
  </si>
  <si>
    <t>STWBRG - Export</t>
  </si>
  <si>
    <t>TILBUR - Export</t>
  </si>
  <si>
    <t>BDWLWF - Export</t>
  </si>
  <si>
    <t>BRTHSS - Export</t>
  </si>
  <si>
    <t>CTWDFM - Export</t>
  </si>
  <si>
    <t>EARLHF - Export</t>
  </si>
  <si>
    <t>GLASM2 - Export</t>
  </si>
  <si>
    <t>OUTWD2 - Export</t>
  </si>
  <si>
    <t>WDLWWF - Export</t>
  </si>
  <si>
    <t>WHMLWF - Export</t>
  </si>
  <si>
    <t>ABSRSF - Export</t>
  </si>
  <si>
    <t>BAYFMS - Export</t>
  </si>
  <si>
    <t>BGWDWF - Export</t>
  </si>
  <si>
    <t>BROXSF - Export</t>
  </si>
  <si>
    <t>BRTHSW - Export</t>
  </si>
  <si>
    <t>CANTSF - Export</t>
  </si>
  <si>
    <t>CHEDSF - Export</t>
  </si>
  <si>
    <t>DRYHSE - Export</t>
  </si>
  <si>
    <t>DBLANE - Export</t>
  </si>
  <si>
    <t>DRAPER - Export</t>
  </si>
  <si>
    <t>EGMRSF - Export</t>
  </si>
  <si>
    <t>ELLOSF - Export</t>
  </si>
  <si>
    <t>EUSTSF - Export</t>
  </si>
  <si>
    <t>EYEWFM - Export</t>
  </si>
  <si>
    <t>HDGMSF - Export</t>
  </si>
  <si>
    <t>HGHFLD - Export</t>
  </si>
  <si>
    <t>LCKFRD - Export</t>
  </si>
  <si>
    <t>EBCKHM - Export</t>
  </si>
  <si>
    <t>HALLFM - Export</t>
  </si>
  <si>
    <t>LEXHSF - Export</t>
  </si>
  <si>
    <t>NVASCT - Export</t>
  </si>
  <si>
    <t>MDWFRM - Export</t>
  </si>
  <si>
    <t>FWINDS - Export</t>
  </si>
  <si>
    <t>GDE132 - Export</t>
  </si>
  <si>
    <t>GOSFLD - Export</t>
  </si>
  <si>
    <t>GRNEND - Export</t>
  </si>
  <si>
    <t>HOBACK - Export</t>
  </si>
  <si>
    <t>RAINDC - Export</t>
  </si>
  <si>
    <t>CAVDRD - Export</t>
  </si>
  <si>
    <t>MOLLAV - Export</t>
  </si>
  <si>
    <t>STRTHL - Export</t>
  </si>
  <si>
    <t>REYDON - Export</t>
  </si>
  <si>
    <t>PRHMSF - Export</t>
  </si>
  <si>
    <t>SPRIGS - Export</t>
  </si>
  <si>
    <t>WAIRWF - Export</t>
  </si>
  <si>
    <t>ASTONC - Export</t>
  </si>
  <si>
    <t>AVENUE - Export</t>
  </si>
  <si>
    <t>BDGHSE - Export</t>
  </si>
  <si>
    <t>BOXTED - Export</t>
  </si>
  <si>
    <t>BSGBRN - Export</t>
  </si>
  <si>
    <t>BRTHS2 - Export</t>
  </si>
  <si>
    <t>BURYLN - Export</t>
  </si>
  <si>
    <t>CROYDN - Export</t>
  </si>
  <si>
    <t>EXNING - Export</t>
  </si>
  <si>
    <t>FENLND - Export</t>
  </si>
  <si>
    <t>FLYFRM - Export</t>
  </si>
  <si>
    <t>SFAMSF - Export</t>
  </si>
  <si>
    <t>Norwich Main SGT 1 and 2</t>
  </si>
  <si>
    <t>Norwich Main SGT 3 and 4</t>
  </si>
  <si>
    <t>Sundon SGT5 &amp; 6</t>
  </si>
  <si>
    <t>Walpole Boston 1</t>
  </si>
  <si>
    <t>Peterborough Power Station</t>
  </si>
  <si>
    <t>Kings Lynn Power Station</t>
  </si>
  <si>
    <t xml:space="preserve">Enfield Energy Centre </t>
  </si>
  <si>
    <t>Great Yarmouth Power Station</t>
  </si>
  <si>
    <t>Gunfleet Sands Demo</t>
  </si>
  <si>
    <t>BALDOCK RD STOR (Letchworth) Export</t>
  </si>
  <si>
    <t>BALDOCK RD STOR (Letchworth) Import</t>
  </si>
  <si>
    <t>Tilbury Green</t>
  </si>
  <si>
    <t>Peak Gen  Peterborough - Import/Export</t>
  </si>
  <si>
    <t>ARLINGTON BATTERY STORAGE Import</t>
  </si>
  <si>
    <t>ARLINGTON BATTERY STORAGE Export</t>
  </si>
  <si>
    <t>Great Yarmouth PS - Import</t>
  </si>
  <si>
    <t>Little Barford PS - Import</t>
  </si>
  <si>
    <t>Hutton Battery Storage Import</t>
  </si>
  <si>
    <t>Hutton Battery Storage Export</t>
  </si>
  <si>
    <t>Burwell Battery Storage Import</t>
  </si>
  <si>
    <t>Burwell Battery Storage Export</t>
  </si>
  <si>
    <t>Brook Farm Energy Storage Import</t>
  </si>
  <si>
    <t>Brook Farm Energy Storage Export</t>
  </si>
  <si>
    <t>Chapel Farm Battery Storage Import</t>
  </si>
  <si>
    <t>Chapel Farm Battery Storage Export</t>
  </si>
  <si>
    <t>Brentwood BESS Import</t>
  </si>
  <si>
    <t>Brentwood BESS Export</t>
  </si>
  <si>
    <t>Clay Tye Farm Bess Phase 1 Import</t>
  </si>
  <si>
    <t>Clay Tye Farm Bess Phase 1 Export</t>
  </si>
  <si>
    <t>Clay Tye Farm Bess Phase 2 Import</t>
  </si>
  <si>
    <t>Clay Tye Farm Bess Phase 2 Export</t>
  </si>
  <si>
    <t>Dollymans Storage Ltd Import</t>
  </si>
  <si>
    <t>Dollymans Storage Ltd Export</t>
  </si>
  <si>
    <t>Ilmer Lane BESS - Import</t>
  </si>
  <si>
    <t>Ilmer Lane BESS - Export</t>
  </si>
  <si>
    <t>Thame Road BESS - Import</t>
  </si>
  <si>
    <t>Thame Road BESS - Export</t>
  </si>
  <si>
    <t>Tollgate Energy Storage Import</t>
  </si>
  <si>
    <t>Tollgate Energy Storage Export</t>
  </si>
  <si>
    <t>PEAK GEN HATFIELD EXPORT</t>
  </si>
  <si>
    <t>Peterborough 2 Power Station - Import</t>
  </si>
  <si>
    <t>Peterborough 2 Power Station - Export</t>
  </si>
  <si>
    <t>Indaver Rivenhall - Import</t>
  </si>
  <si>
    <t>Indaver Rivenhall - Export</t>
  </si>
  <si>
    <t>0050</t>
  </si>
  <si>
    <t>0051</t>
  </si>
  <si>
    <t>TRINSF</t>
  </si>
  <si>
    <t>RADISF</t>
  </si>
  <si>
    <t>RAF_AL</t>
  </si>
  <si>
    <t>RDHSSF</t>
  </si>
  <si>
    <t>WCOTSF</t>
  </si>
  <si>
    <t>CRAYSF</t>
  </si>
  <si>
    <t>DENGSF</t>
  </si>
  <si>
    <t>1050001279560;1030082588170;1050000414848;1050000423105;1050003172045;1050003172054;1050003172063;1050003172081;1050003172115;1050003172142;1050003027339;1050003418260</t>
  </si>
  <si>
    <t>MSID: 7439; MSID: 0061</t>
  </si>
  <si>
    <t>MSID: 7440; MSID: 0062</t>
  </si>
  <si>
    <t>1050001036624;1050003677027</t>
  </si>
  <si>
    <t>ATTLSF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</si>
</sst>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0.000_ ;[Red]\-0.000\ "/>
    <numFmt numFmtId="171" formatCode="0.00;[Red]\-0.00;?;"/>
    <numFmt numFmtId="172" formatCode="#,##0;\-#,##0;;"/>
    <numFmt numFmtId="173" formatCode="000"/>
    <numFmt numFmtId="174" formatCode="#,##0;[Red]\-#,##0;;"/>
    <numFmt numFmtId="175" formatCode="0.000;[Red]\-0.000;?;"/>
    <numFmt numFmtId="176" formatCode="0.000_ ;\-0.000\ "/>
    <numFmt numFmtId="177" formatCode="0000"/>
    <numFmt numFmtId="178" formatCode="0.00;\(0.00\);"/>
    <numFmt numFmtId="179" formatCode="&quot;£&quot;#,##0.00"/>
    <numFmt numFmtId="180" formatCode="0.000;[Red]\-0.000;?"/>
    <numFmt numFmtId="181" formatCode="#,##0;\-#,##0;\-"/>
  </numFmts>
  <fonts count="38" x14ac:knownFonts="1">
    <font>
      <sz val="10"/>
      <name val="Arial"/>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u/>
      <sz val="10"/>
      <color theme="10"/>
      <name val="Arial"/>
      <family val="2"/>
    </font>
    <font>
      <sz val="11"/>
      <name val="Arial"/>
      <family val="2"/>
    </font>
    <font>
      <b/>
      <sz val="9"/>
      <color rgb="FF3F3F76"/>
      <name val="Arial"/>
      <family val="2"/>
    </font>
    <font>
      <b/>
      <sz val="14"/>
      <color theme="3"/>
      <name val="Arial"/>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b/>
      <sz val="12"/>
      <name val="Arial"/>
      <family val="2"/>
    </font>
    <font>
      <b/>
      <sz val="11"/>
      <color theme="4"/>
      <name val="Calibri"/>
      <family val="2"/>
      <scheme val="minor"/>
    </font>
    <font>
      <sz val="8"/>
      <name val="Arial"/>
      <family val="2"/>
    </font>
    <font>
      <strike/>
      <sz val="10"/>
      <name val="Arial"/>
      <family val="2"/>
    </font>
    <font>
      <strike/>
      <sz val="10"/>
      <color indexed="8"/>
      <name val="Arial"/>
      <family val="2"/>
    </font>
  </fonts>
  <fills count="39">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1">
    <xf numFmtId="0" fontId="0" fillId="0" borderId="0"/>
    <xf numFmtId="0" fontId="11" fillId="0" borderId="0" applyNumberFormat="0" applyFill="0" applyBorder="0" applyAlignment="0" applyProtection="0"/>
    <xf numFmtId="0" fontId="12" fillId="5" borderId="7" applyNumberFormat="0" applyAlignment="0" applyProtection="0"/>
    <xf numFmtId="0" fontId="13" fillId="0" borderId="0" applyNumberFormat="0" applyFill="0" applyBorder="0" applyAlignment="0" applyProtection="0">
      <alignment vertical="top"/>
      <protection locked="0"/>
    </xf>
    <xf numFmtId="0" fontId="18" fillId="0" borderId="9" applyNumberFormat="0" applyFill="0" applyAlignment="0" applyProtection="0"/>
    <xf numFmtId="0" fontId="11" fillId="0" borderId="10" applyNumberFormat="0" applyFill="0" applyAlignment="0" applyProtection="0"/>
    <xf numFmtId="0" fontId="6" fillId="0" borderId="0"/>
    <xf numFmtId="43" fontId="6" fillId="0" borderId="0" applyFont="0" applyFill="0" applyBorder="0" applyAlignment="0" applyProtection="0"/>
    <xf numFmtId="0" fontId="23" fillId="24" borderId="0" applyNumberFormat="0" applyBorder="0" applyAlignment="0" applyProtection="0"/>
    <xf numFmtId="0" fontId="3" fillId="6"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3" fillId="27" borderId="0" applyNumberFormat="0" applyBorder="0" applyAlignment="0" applyProtection="0"/>
    <xf numFmtId="0" fontId="23" fillId="28" borderId="0" applyNumberFormat="0" applyBorder="0" applyAlignment="0" applyProtection="0"/>
    <xf numFmtId="0" fontId="27" fillId="0" borderId="0"/>
    <xf numFmtId="0" fontId="28" fillId="35" borderId="0" applyNumberFormat="0" applyBorder="0" applyAlignment="0" applyProtection="0"/>
    <xf numFmtId="0" fontId="4" fillId="0" borderId="0"/>
    <xf numFmtId="0" fontId="2" fillId="6" borderId="0" applyNumberFormat="0" applyBorder="0" applyAlignment="0" applyProtection="0"/>
    <xf numFmtId="0" fontId="2" fillId="27" borderId="0" applyNumberFormat="0" applyBorder="0" applyAlignment="0" applyProtection="0"/>
    <xf numFmtId="0" fontId="1" fillId="0" borderId="0" applyNumberFormat="0" applyFill="0" applyBorder="0" applyAlignment="0" applyProtection="0">
      <alignment horizontal="left"/>
    </xf>
    <xf numFmtId="2" fontId="34" fillId="0" borderId="0" applyNumberFormat="0" applyFill="0" applyBorder="0" applyAlignment="0" applyProtection="0"/>
  </cellStyleXfs>
  <cellXfs count="298">
    <xf numFmtId="0" fontId="0" fillId="0" borderId="0" xfId="0"/>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8" fillId="2" borderId="0" xfId="0" applyFont="1" applyFill="1" applyAlignment="1">
      <alignment vertical="center"/>
    </xf>
    <xf numFmtId="0" fontId="6" fillId="0" borderId="0" xfId="0" applyFont="1" applyAlignment="1">
      <alignment wrapText="1"/>
    </xf>
    <xf numFmtId="0" fontId="14" fillId="2" borderId="0" xfId="3" applyFont="1" applyFill="1" applyAlignment="1" applyProtection="1">
      <alignment vertical="center"/>
    </xf>
    <xf numFmtId="0" fontId="7" fillId="7" borderId="1" xfId="0" applyFont="1" applyFill="1" applyBorder="1" applyAlignment="1">
      <alignment horizontal="center" vertical="center" wrapText="1"/>
    </xf>
    <xf numFmtId="0" fontId="6" fillId="0" borderId="1" xfId="0" quotePrefix="1" applyFont="1" applyBorder="1" applyAlignment="1">
      <alignment horizontal="left" vertical="top" wrapText="1"/>
    </xf>
    <xf numFmtId="0" fontId="7" fillId="7" borderId="1" xfId="0" applyFont="1" applyFill="1" applyBorder="1" applyAlignment="1" applyProtection="1">
      <alignment vertical="center" wrapText="1"/>
      <protection locked="0"/>
    </xf>
    <xf numFmtId="0" fontId="15"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7" fillId="7" borderId="1" xfId="0"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2" borderId="0" xfId="0" applyFont="1" applyFill="1" applyAlignment="1">
      <alignment vertical="center"/>
    </xf>
    <xf numFmtId="0" fontId="0" fillId="0" borderId="0" xfId="0" applyProtection="1">
      <protection locked="0"/>
    </xf>
    <xf numFmtId="169" fontId="6" fillId="3" borderId="1" xfId="0" applyNumberFormat="1" applyFont="1" applyFill="1" applyBorder="1" applyAlignment="1" applyProtection="1">
      <alignment horizontal="center" vertical="center"/>
      <protection locked="0"/>
    </xf>
    <xf numFmtId="49" fontId="15" fillId="8" borderId="1" xfId="0" applyNumberFormat="1" applyFont="1" applyFill="1" applyBorder="1" applyAlignment="1" applyProtection="1">
      <alignment horizontal="center" vertical="center" wrapText="1"/>
      <protection locked="0"/>
    </xf>
    <xf numFmtId="0" fontId="7" fillId="7" borderId="1" xfId="0" quotePrefix="1" applyFont="1" applyFill="1" applyBorder="1" applyAlignment="1">
      <alignment horizontal="center" vertical="center" wrapText="1"/>
    </xf>
    <xf numFmtId="49" fontId="16" fillId="5" borderId="7" xfId="2" applyNumberFormat="1" applyFont="1" applyAlignment="1" applyProtection="1">
      <alignment horizontal="center" vertical="center" wrapText="1"/>
      <protection locked="0"/>
    </xf>
    <xf numFmtId="0" fontId="7" fillId="13" borderId="1" xfId="0" quotePrefix="1" applyFont="1" applyFill="1" applyBorder="1" applyAlignment="1">
      <alignment horizontal="center" vertical="center" wrapText="1"/>
    </xf>
    <xf numFmtId="0" fontId="7" fillId="16" borderId="1" xfId="0" quotePrefix="1" applyFont="1" applyFill="1" applyBorder="1" applyAlignment="1">
      <alignment horizontal="center" vertical="center" wrapText="1"/>
    </xf>
    <xf numFmtId="49" fontId="20" fillId="8" borderId="1" xfId="0" applyNumberFormat="1" applyFont="1" applyFill="1" applyBorder="1" applyAlignment="1" applyProtection="1">
      <alignment horizontal="center" vertical="center" wrapText="1"/>
      <protection locked="0"/>
    </xf>
    <xf numFmtId="170" fontId="20" fillId="9" borderId="1" xfId="0" applyNumberFormat="1" applyFont="1" applyFill="1" applyBorder="1" applyAlignment="1" applyProtection="1">
      <alignment horizontal="center" vertical="center"/>
      <protection locked="0"/>
    </xf>
    <xf numFmtId="170" fontId="20" fillId="3" borderId="1" xfId="0" applyNumberFormat="1" applyFont="1" applyFill="1" applyBorder="1" applyAlignment="1" applyProtection="1">
      <alignment horizontal="center" vertical="center"/>
      <protection locked="0"/>
    </xf>
    <xf numFmtId="0" fontId="20" fillId="8" borderId="1" xfId="0" applyFont="1" applyFill="1" applyBorder="1" applyAlignment="1" applyProtection="1">
      <alignment horizontal="center" vertical="center" wrapText="1"/>
      <protection locked="0"/>
    </xf>
    <xf numFmtId="3" fontId="20" fillId="8" borderId="1" xfId="0" applyNumberFormat="1" applyFont="1" applyFill="1" applyBorder="1" applyAlignment="1" applyProtection="1">
      <alignment horizontal="center" vertical="center" wrapText="1"/>
      <protection locked="0"/>
    </xf>
    <xf numFmtId="164" fontId="20" fillId="10" borderId="1" xfId="0" applyNumberFormat="1" applyFont="1" applyFill="1" applyBorder="1" applyAlignment="1" applyProtection="1">
      <alignment horizontal="center" vertical="center"/>
      <protection locked="0"/>
    </xf>
    <xf numFmtId="164" fontId="20" fillId="3" borderId="1" xfId="0" applyNumberFormat="1" applyFont="1" applyFill="1" applyBorder="1" applyAlignment="1" applyProtection="1">
      <alignment horizontal="center" vertical="center"/>
      <protection locked="0"/>
    </xf>
    <xf numFmtId="49" fontId="6" fillId="9" borderId="1" xfId="0" quotePrefix="1" applyNumberFormat="1" applyFont="1" applyFill="1" applyBorder="1" applyAlignment="1" applyProtection="1">
      <alignment horizontal="left" vertical="center" wrapText="1"/>
      <protection locked="0"/>
    </xf>
    <xf numFmtId="49" fontId="6" fillId="9" borderId="1" xfId="0" applyNumberFormat="1" applyFont="1" applyFill="1" applyBorder="1" applyAlignment="1" applyProtection="1">
      <alignment horizontal="left" vertical="center" wrapText="1"/>
      <protection locked="0"/>
    </xf>
    <xf numFmtId="0" fontId="0" fillId="17" borderId="0" xfId="0" applyFill="1"/>
    <xf numFmtId="0" fontId="13" fillId="2" borderId="0" xfId="3" applyFill="1" applyAlignment="1" applyProtection="1">
      <alignment vertical="center"/>
    </xf>
    <xf numFmtId="0" fontId="6" fillId="2" borderId="8" xfId="6" quotePrefix="1" applyFill="1" applyBorder="1" applyAlignment="1">
      <alignment vertical="center" wrapText="1"/>
    </xf>
    <xf numFmtId="0" fontId="6" fillId="2" borderId="0" xfId="6" applyFill="1" applyAlignment="1">
      <alignment vertical="center"/>
    </xf>
    <xf numFmtId="0" fontId="8" fillId="2" borderId="0" xfId="6" applyFont="1" applyFill="1" applyAlignment="1">
      <alignment vertical="center"/>
    </xf>
    <xf numFmtId="0" fontId="7" fillId="7" borderId="1" xfId="6" quotePrefix="1" applyFont="1" applyFill="1" applyBorder="1" applyAlignment="1">
      <alignment horizontal="center" vertical="center" wrapText="1"/>
    </xf>
    <xf numFmtId="0" fontId="7" fillId="7" borderId="1" xfId="6" applyFont="1" applyFill="1" applyBorder="1" applyAlignment="1">
      <alignment horizontal="center" vertical="center" wrapText="1"/>
    </xf>
    <xf numFmtId="49" fontId="22" fillId="7" borderId="1" xfId="6" applyNumberFormat="1" applyFont="1" applyFill="1" applyBorder="1" applyAlignment="1">
      <alignment horizontal="center" vertical="center" wrapText="1"/>
    </xf>
    <xf numFmtId="49" fontId="7" fillId="7" borderId="1" xfId="6" applyNumberFormat="1" applyFont="1" applyFill="1" applyBorder="1" applyAlignment="1">
      <alignment horizontal="center" vertical="center" wrapText="1"/>
    </xf>
    <xf numFmtId="1" fontId="6" fillId="9" borderId="1" xfId="6" applyNumberFormat="1" applyFill="1" applyBorder="1" applyAlignment="1" applyProtection="1">
      <alignment horizontal="left" vertical="center" wrapText="1"/>
      <protection locked="0"/>
    </xf>
    <xf numFmtId="0" fontId="6" fillId="9" borderId="1" xfId="6" applyFill="1" applyBorder="1" applyAlignment="1" applyProtection="1">
      <alignment horizontal="left" vertical="center" wrapText="1"/>
      <protection locked="0"/>
    </xf>
    <xf numFmtId="0" fontId="6" fillId="2" borderId="0" xfId="6" applyFill="1" applyAlignment="1">
      <alignment horizontal="center" vertical="center"/>
    </xf>
    <xf numFmtId="166" fontId="6" fillId="2" borderId="0" xfId="6" applyNumberFormat="1" applyFill="1" applyAlignment="1">
      <alignment horizontal="center" vertical="center"/>
    </xf>
    <xf numFmtId="0" fontId="6" fillId="2" borderId="0" xfId="6" applyFill="1"/>
    <xf numFmtId="170" fontId="4" fillId="12" borderId="1" xfId="6" applyNumberFormat="1" applyFont="1" applyFill="1" applyBorder="1" applyAlignment="1" applyProtection="1">
      <alignment horizontal="center" vertical="center"/>
      <protection locked="0"/>
    </xf>
    <xf numFmtId="164" fontId="4" fillId="12" borderId="1" xfId="6" applyNumberFormat="1" applyFont="1" applyFill="1" applyBorder="1" applyAlignment="1" applyProtection="1">
      <alignment horizontal="center" vertical="center"/>
      <protection locked="0"/>
    </xf>
    <xf numFmtId="170" fontId="4" fillId="9" borderId="1" xfId="6" applyNumberFormat="1" applyFont="1" applyFill="1" applyBorder="1" applyAlignment="1" applyProtection="1">
      <alignment horizontal="center" vertical="center"/>
      <protection locked="0"/>
    </xf>
    <xf numFmtId="164" fontId="4" fillId="9" borderId="1" xfId="6" applyNumberFormat="1" applyFont="1" applyFill="1" applyBorder="1" applyAlignment="1" applyProtection="1">
      <alignment horizontal="center" vertical="center"/>
      <protection locked="0"/>
    </xf>
    <xf numFmtId="0" fontId="6" fillId="0" borderId="0" xfId="0" applyFont="1" applyProtection="1">
      <protection locked="0"/>
    </xf>
    <xf numFmtId="49" fontId="11" fillId="6" borderId="0" xfId="1" quotePrefix="1" applyNumberFormat="1" applyFill="1" applyAlignment="1" applyProtection="1">
      <alignment horizontal="left" vertical="center" wrapText="1"/>
      <protection locked="0"/>
    </xf>
    <xf numFmtId="49" fontId="11" fillId="6" borderId="0" xfId="1" applyNumberFormat="1" applyFill="1" applyAlignment="1" applyProtection="1">
      <alignment vertical="center" wrapText="1"/>
      <protection locked="0"/>
    </xf>
    <xf numFmtId="49" fontId="18" fillId="0" borderId="0" xfId="4" applyNumberFormat="1" applyBorder="1" applyAlignment="1" applyProtection="1">
      <alignment vertical="center"/>
      <protection locked="0"/>
    </xf>
    <xf numFmtId="49" fontId="11" fillId="6" borderId="0" xfId="1" applyNumberFormat="1" applyFill="1" applyBorder="1" applyAlignment="1" applyProtection="1">
      <alignment vertical="center" wrapText="1"/>
      <protection locked="0"/>
    </xf>
    <xf numFmtId="49" fontId="11" fillId="0" borderId="0" xfId="5" applyNumberFormat="1" applyBorder="1" applyAlignment="1" applyProtection="1">
      <alignment vertical="center"/>
      <protection locked="0"/>
    </xf>
    <xf numFmtId="49" fontId="11" fillId="0" borderId="0" xfId="5" quotePrefix="1" applyNumberFormat="1" applyBorder="1" applyAlignment="1" applyProtection="1">
      <alignment horizontal="left" vertical="center"/>
      <protection locked="0"/>
    </xf>
    <xf numFmtId="49" fontId="22" fillId="7" borderId="1" xfId="0" applyNumberFormat="1" applyFont="1" applyFill="1" applyBorder="1" applyAlignment="1">
      <alignment horizontal="center" vertical="center" wrapText="1"/>
    </xf>
    <xf numFmtId="0" fontId="13" fillId="0" borderId="0" xfId="3" applyAlignment="1" applyProtection="1">
      <alignment horizontal="left" vertical="top"/>
    </xf>
    <xf numFmtId="0" fontId="7" fillId="7" borderId="6" xfId="0" applyFont="1" applyFill="1" applyBorder="1" applyAlignment="1" applyProtection="1">
      <alignment vertical="center" wrapText="1"/>
      <protection locked="0"/>
    </xf>
    <xf numFmtId="0" fontId="0" fillId="17" borderId="0" xfId="0" applyFill="1" applyAlignment="1">
      <alignment vertical="center"/>
    </xf>
    <xf numFmtId="0" fontId="24" fillId="20" borderId="1" xfId="0" applyFont="1" applyFill="1" applyBorder="1" applyAlignment="1" applyProtection="1">
      <alignment horizontal="center" vertical="center" wrapText="1"/>
      <protection locked="0"/>
    </xf>
    <xf numFmtId="0" fontId="7" fillId="0" borderId="6" xfId="0" applyFont="1" applyBorder="1" applyAlignment="1">
      <alignment vertical="center" wrapText="1"/>
    </xf>
    <xf numFmtId="0" fontId="7" fillId="0" borderId="1" xfId="0" applyFont="1" applyBorder="1" applyAlignment="1">
      <alignment vertical="center" wrapText="1"/>
    </xf>
    <xf numFmtId="0" fontId="24" fillId="18" borderId="1" xfId="0" applyFont="1" applyFill="1" applyBorder="1" applyAlignment="1" applyProtection="1">
      <alignment horizontal="center" vertical="center" wrapText="1"/>
      <protection locked="0"/>
    </xf>
    <xf numFmtId="0" fontId="24" fillId="21" borderId="1" xfId="0" applyFont="1" applyFill="1" applyBorder="1" applyAlignment="1" applyProtection="1">
      <alignment horizontal="center" vertical="center" wrapText="1"/>
      <protection locked="0"/>
    </xf>
    <xf numFmtId="0" fontId="7" fillId="22" borderId="1"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17" fillId="17" borderId="0" xfId="1" applyNumberFormat="1" applyFont="1" applyFill="1" applyBorder="1" applyAlignment="1">
      <alignment horizontal="center" vertical="center" wrapText="1"/>
    </xf>
    <xf numFmtId="0" fontId="8" fillId="17" borderId="0" xfId="6" applyFont="1" applyFill="1" applyAlignment="1">
      <alignment vertical="center"/>
    </xf>
    <xf numFmtId="0" fontId="17" fillId="17" borderId="0" xfId="1" applyNumberFormat="1" applyFont="1" applyFill="1" applyBorder="1" applyAlignment="1" applyProtection="1">
      <alignment horizontal="center" vertical="center" wrapText="1"/>
    </xf>
    <xf numFmtId="0" fontId="17" fillId="17" borderId="12" xfId="1" applyNumberFormat="1" applyFont="1" applyFill="1" applyBorder="1" applyAlignment="1">
      <alignment horizontal="center" vertical="center" wrapText="1"/>
    </xf>
    <xf numFmtId="0" fontId="17" fillId="17" borderId="0" xfId="1" applyNumberFormat="1" applyFont="1" applyFill="1" applyBorder="1" applyAlignment="1">
      <alignment vertical="center" wrapText="1"/>
    </xf>
    <xf numFmtId="0" fontId="7" fillId="17" borderId="4" xfId="0" applyFont="1" applyFill="1" applyBorder="1" applyAlignment="1">
      <alignment horizontal="left" vertical="center" wrapText="1"/>
    </xf>
    <xf numFmtId="0" fontId="6" fillId="17" borderId="4" xfId="0" applyFont="1" applyFill="1" applyBorder="1" applyAlignment="1">
      <alignment horizontal="center" vertical="center" wrapText="1"/>
    </xf>
    <xf numFmtId="0" fontId="6" fillId="17" borderId="8" xfId="0" applyFont="1" applyFill="1" applyBorder="1" applyAlignment="1">
      <alignment horizontal="center" vertical="center" wrapText="1"/>
    </xf>
    <xf numFmtId="0" fontId="17" fillId="17" borderId="8" xfId="1" applyNumberFormat="1" applyFont="1" applyFill="1" applyBorder="1" applyAlignment="1">
      <alignment horizontal="center" vertical="center" wrapText="1"/>
    </xf>
    <xf numFmtId="170" fontId="20" fillId="19" borderId="3" xfId="0" applyNumberFormat="1" applyFont="1" applyFill="1" applyBorder="1" applyAlignment="1" applyProtection="1">
      <alignment horizontal="center" vertical="center" wrapText="1"/>
      <protection locked="0"/>
    </xf>
    <xf numFmtId="0" fontId="13" fillId="0" borderId="0" xfId="3" applyAlignment="1" applyProtection="1"/>
    <xf numFmtId="0" fontId="13" fillId="2" borderId="0" xfId="3" applyFill="1" applyAlignment="1" applyProtection="1">
      <alignment vertical="center"/>
      <protection hidden="1"/>
    </xf>
    <xf numFmtId="173" fontId="6" fillId="9" borderId="1" xfId="6" applyNumberFormat="1" applyFill="1" applyBorder="1" applyAlignment="1">
      <alignment horizontal="center" vertical="center" wrapText="1"/>
    </xf>
    <xf numFmtId="0" fontId="6" fillId="9" borderId="1" xfId="6" applyFill="1" applyBorder="1" applyAlignment="1">
      <alignment horizontal="left" vertical="center" wrapText="1"/>
    </xf>
    <xf numFmtId="1" fontId="6" fillId="9" borderId="1" xfId="6" applyNumberFormat="1" applyFill="1" applyBorder="1" applyAlignment="1">
      <alignment horizontal="left" vertical="center" wrapText="1"/>
    </xf>
    <xf numFmtId="170" fontId="4" fillId="23" borderId="1" xfId="6" applyNumberFormat="1" applyFont="1" applyFill="1" applyBorder="1" applyAlignment="1">
      <alignment horizontal="center" vertical="center"/>
    </xf>
    <xf numFmtId="165" fontId="4" fillId="12" borderId="1" xfId="6" applyNumberFormat="1" applyFont="1" applyFill="1" applyBorder="1" applyAlignment="1">
      <alignment horizontal="center" vertical="center"/>
    </xf>
    <xf numFmtId="0" fontId="6" fillId="11" borderId="1" xfId="13" applyFont="1" applyFill="1" applyBorder="1" applyAlignment="1" applyProtection="1">
      <alignment vertical="center"/>
      <protection locked="0"/>
    </xf>
    <xf numFmtId="172" fontId="6" fillId="31" borderId="1" xfId="10" applyNumberFormat="1" applyFont="1" applyFill="1" applyBorder="1" applyAlignment="1" applyProtection="1">
      <alignment vertical="center"/>
      <protection locked="0"/>
    </xf>
    <xf numFmtId="171" fontId="3" fillId="30" borderId="1" xfId="9" applyNumberFormat="1" applyFill="1" applyBorder="1" applyAlignment="1" applyProtection="1">
      <alignment vertical="center"/>
    </xf>
    <xf numFmtId="172" fontId="6" fillId="30" borderId="1" xfId="9" applyNumberFormat="1" applyFont="1" applyFill="1" applyBorder="1" applyAlignment="1" applyProtection="1">
      <alignment vertical="center"/>
      <protection locked="0"/>
    </xf>
    <xf numFmtId="172" fontId="6" fillId="33" borderId="1" xfId="9" applyNumberFormat="1" applyFont="1" applyFill="1" applyBorder="1" applyAlignment="1" applyProtection="1">
      <alignment vertical="center"/>
      <protection locked="0"/>
    </xf>
    <xf numFmtId="172" fontId="6" fillId="34" borderId="1" xfId="10" applyNumberFormat="1" applyFont="1" applyFill="1" applyBorder="1" applyAlignment="1" applyProtection="1">
      <alignment vertical="center"/>
      <protection locked="0"/>
    </xf>
    <xf numFmtId="0" fontId="17"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7" fillId="7" borderId="6" xfId="0" applyFont="1" applyFill="1" applyBorder="1" applyAlignment="1">
      <alignment horizontal="left" vertical="center" wrapText="1"/>
    </xf>
    <xf numFmtId="0" fontId="6" fillId="11" borderId="1" xfId="8" quotePrefix="1" applyFont="1" applyFill="1" applyBorder="1" applyAlignment="1" applyProtection="1">
      <alignment horizontal="center" vertical="center" wrapText="1"/>
    </xf>
    <xf numFmtId="0" fontId="6" fillId="32" borderId="1" xfId="11" quotePrefix="1" applyFont="1" applyFill="1" applyBorder="1" applyAlignment="1" applyProtection="1">
      <alignment horizontal="center" vertical="center" wrapText="1"/>
    </xf>
    <xf numFmtId="171" fontId="3" fillId="33" borderId="1" xfId="12" applyNumberFormat="1" applyFill="1" applyBorder="1" applyAlignment="1" applyProtection="1">
      <alignment vertical="center"/>
    </xf>
    <xf numFmtId="0" fontId="7" fillId="7" borderId="1" xfId="0" applyFont="1" applyFill="1" applyBorder="1" applyAlignment="1">
      <alignment horizontal="left" vertical="center" wrapText="1"/>
    </xf>
    <xf numFmtId="0" fontId="6" fillId="11" borderId="1" xfId="13" applyFont="1" applyFill="1" applyBorder="1" applyAlignment="1" applyProtection="1">
      <alignment vertical="center" wrapText="1"/>
    </xf>
    <xf numFmtId="0" fontId="6" fillId="29" borderId="1" xfId="13" applyFont="1" applyFill="1" applyBorder="1" applyAlignment="1" applyProtection="1">
      <alignment vertical="center" wrapText="1"/>
    </xf>
    <xf numFmtId="0" fontId="2" fillId="11" borderId="1" xfId="13" applyFont="1" applyFill="1" applyBorder="1" applyAlignment="1" applyProtection="1">
      <alignment vertical="center" wrapText="1"/>
    </xf>
    <xf numFmtId="0" fontId="2" fillId="29" borderId="1" xfId="13" applyFont="1" applyFill="1" applyBorder="1" applyAlignment="1" applyProtection="1">
      <alignment vertical="center" wrapText="1"/>
    </xf>
    <xf numFmtId="0" fontId="6" fillId="7" borderId="1" xfId="0" applyFont="1" applyFill="1" applyBorder="1" applyAlignment="1">
      <alignment horizontal="center" vertical="center" wrapText="1"/>
    </xf>
    <xf numFmtId="172" fontId="3" fillId="30" borderId="1" xfId="9" applyNumberFormat="1" applyFill="1" applyBorder="1" applyAlignment="1" applyProtection="1">
      <alignment vertical="center"/>
      <protection locked="0"/>
    </xf>
    <xf numFmtId="174" fontId="3" fillId="30" borderId="1" xfId="9" applyNumberFormat="1" applyFill="1" applyBorder="1" applyAlignment="1" applyProtection="1">
      <alignment vertical="center"/>
    </xf>
    <xf numFmtId="174" fontId="3" fillId="33" borderId="1" xfId="9" applyNumberFormat="1" applyFill="1" applyBorder="1" applyAlignment="1" applyProtection="1">
      <alignment vertical="center"/>
    </xf>
    <xf numFmtId="174" fontId="6" fillId="31" borderId="1" xfId="10" applyNumberFormat="1" applyFont="1" applyFill="1" applyBorder="1" applyAlignment="1" applyProtection="1">
      <alignment vertical="center"/>
    </xf>
    <xf numFmtId="174" fontId="6" fillId="34" borderId="1" xfId="10" applyNumberFormat="1" applyFont="1" applyFill="1" applyBorder="1" applyAlignment="1" applyProtection="1">
      <alignment vertical="center"/>
    </xf>
    <xf numFmtId="175" fontId="3" fillId="30" borderId="5" xfId="9" applyNumberFormat="1" applyFill="1" applyBorder="1" applyAlignment="1" applyProtection="1">
      <alignment vertical="center"/>
    </xf>
    <xf numFmtId="175" fontId="3" fillId="30" borderId="1" xfId="9" applyNumberFormat="1" applyFill="1" applyBorder="1" applyAlignment="1" applyProtection="1">
      <alignment vertical="center"/>
    </xf>
    <xf numFmtId="2" fontId="7" fillId="7" borderId="1" xfId="6" applyNumberFormat="1" applyFont="1" applyFill="1" applyBorder="1" applyAlignment="1">
      <alignment horizontal="center" vertical="center" wrapText="1"/>
    </xf>
    <xf numFmtId="49" fontId="6" fillId="11" borderId="1" xfId="8" quotePrefix="1" applyNumberFormat="1" applyFont="1" applyFill="1" applyBorder="1" applyAlignment="1" applyProtection="1">
      <alignment horizontal="center" vertical="center" wrapText="1"/>
    </xf>
    <xf numFmtId="49" fontId="6" fillId="32" borderId="1" xfId="11" quotePrefix="1" applyNumberFormat="1" applyFont="1" applyFill="1" applyBorder="1" applyAlignment="1" applyProtection="1">
      <alignment horizontal="center" vertical="center" wrapText="1"/>
    </xf>
    <xf numFmtId="49" fontId="11" fillId="6" borderId="0" xfId="1" applyNumberFormat="1" applyFill="1" applyAlignment="1" applyProtection="1">
      <alignment horizontal="center" vertical="center" wrapText="1"/>
      <protection locked="0"/>
    </xf>
    <xf numFmtId="49" fontId="11" fillId="6" borderId="0" xfId="1" quotePrefix="1" applyNumberFormat="1" applyFill="1" applyAlignment="1" applyProtection="1">
      <alignment horizontal="center" vertical="center" wrapText="1"/>
      <protection locked="0"/>
    </xf>
    <xf numFmtId="49" fontId="22" fillId="7" borderId="1" xfId="6" quotePrefix="1" applyNumberFormat="1" applyFont="1" applyFill="1" applyBorder="1" applyAlignment="1">
      <alignment horizontal="center" vertical="center" wrapText="1"/>
    </xf>
    <xf numFmtId="0" fontId="14" fillId="0" borderId="0" xfId="3" applyFont="1" applyFill="1" applyBorder="1" applyAlignment="1" applyProtection="1">
      <alignment vertical="center"/>
    </xf>
    <xf numFmtId="49" fontId="18" fillId="0" borderId="0" xfId="4" quotePrefix="1" applyNumberFormat="1" applyBorder="1" applyAlignment="1" applyProtection="1">
      <alignment horizontal="left" vertical="center"/>
      <protection locked="0"/>
    </xf>
    <xf numFmtId="164" fontId="20" fillId="10" borderId="1" xfId="0" applyNumberFormat="1" applyFont="1" applyFill="1" applyBorder="1" applyAlignment="1">
      <alignment horizontal="center" vertical="center"/>
    </xf>
    <xf numFmtId="176" fontId="21" fillId="18" borderId="1" xfId="0" applyNumberFormat="1" applyFont="1" applyFill="1" applyBorder="1" applyAlignment="1" applyProtection="1">
      <alignment horizontal="center" vertical="center"/>
      <protection locked="0"/>
    </xf>
    <xf numFmtId="176" fontId="20" fillId="19" borderId="1" xfId="0" applyNumberFormat="1" applyFont="1" applyFill="1" applyBorder="1" applyAlignment="1" applyProtection="1">
      <alignment horizontal="center" vertical="center"/>
      <protection locked="0"/>
    </xf>
    <xf numFmtId="176" fontId="21" fillId="20" borderId="1" xfId="0" applyNumberFormat="1" applyFont="1" applyFill="1" applyBorder="1" applyAlignment="1" applyProtection="1">
      <alignment horizontal="center" vertical="center"/>
      <protection locked="0"/>
    </xf>
    <xf numFmtId="176" fontId="21" fillId="21" borderId="1" xfId="0" applyNumberFormat="1" applyFont="1" applyFill="1" applyBorder="1" applyAlignment="1" applyProtection="1">
      <alignment horizontal="center" vertical="center"/>
      <protection locked="0"/>
    </xf>
    <xf numFmtId="176" fontId="20" fillId="22" borderId="1" xfId="0" applyNumberFormat="1" applyFont="1" applyFill="1" applyBorder="1" applyAlignment="1" applyProtection="1">
      <alignment horizontal="center" vertical="center"/>
      <protection locked="0"/>
    </xf>
    <xf numFmtId="176" fontId="29" fillId="18" borderId="1" xfId="0" applyNumberFormat="1" applyFont="1" applyFill="1" applyBorder="1" applyAlignment="1" applyProtection="1">
      <alignment horizontal="center" vertical="center" wrapText="1"/>
      <protection locked="0"/>
    </xf>
    <xf numFmtId="176" fontId="9" fillId="19" borderId="1" xfId="0" applyNumberFormat="1" applyFont="1" applyFill="1" applyBorder="1" applyAlignment="1" applyProtection="1">
      <alignment horizontal="center" vertical="center" wrapText="1"/>
      <protection locked="0"/>
    </xf>
    <xf numFmtId="176" fontId="29" fillId="20" borderId="1" xfId="0" applyNumberFormat="1" applyFont="1" applyFill="1" applyBorder="1" applyAlignment="1" applyProtection="1">
      <alignment horizontal="center" vertical="center" wrapText="1"/>
      <protection locked="0"/>
    </xf>
    <xf numFmtId="164" fontId="9" fillId="3" borderId="1" xfId="0" applyNumberFormat="1" applyFont="1" applyFill="1" applyBorder="1" applyAlignment="1" applyProtection="1">
      <alignment horizontal="center" vertical="center"/>
      <protection locked="0"/>
    </xf>
    <xf numFmtId="170" fontId="9" fillId="3" borderId="1" xfId="0" applyNumberFormat="1" applyFont="1" applyFill="1" applyBorder="1" applyAlignment="1" applyProtection="1">
      <alignment horizontal="center" vertical="center"/>
      <protection locked="0"/>
    </xf>
    <xf numFmtId="170" fontId="9" fillId="9" borderId="1" xfId="0" applyNumberFormat="1" applyFont="1" applyFill="1" applyBorder="1" applyAlignment="1" applyProtection="1">
      <alignment horizontal="center" vertical="center"/>
      <protection locked="0"/>
    </xf>
    <xf numFmtId="176" fontId="29" fillId="21" borderId="1" xfId="0" applyNumberFormat="1" applyFont="1" applyFill="1" applyBorder="1" applyAlignment="1" applyProtection="1">
      <alignment horizontal="center" vertical="center" wrapText="1"/>
      <protection locked="0"/>
    </xf>
    <xf numFmtId="176" fontId="9" fillId="22" borderId="1" xfId="0" applyNumberFormat="1" applyFont="1" applyFill="1" applyBorder="1" applyAlignment="1" applyProtection="1">
      <alignment horizontal="center" vertical="center" wrapText="1"/>
      <protection locked="0"/>
    </xf>
    <xf numFmtId="164" fontId="9" fillId="10" borderId="1" xfId="0" applyNumberFormat="1" applyFont="1" applyFill="1" applyBorder="1" applyAlignment="1" applyProtection="1">
      <alignment horizontal="center" vertical="center" wrapText="1"/>
      <protection locked="0"/>
    </xf>
    <xf numFmtId="164" fontId="9" fillId="10" borderId="1" xfId="0" applyNumberFormat="1" applyFont="1" applyFill="1" applyBorder="1" applyAlignment="1">
      <alignment horizontal="center" vertical="center" wrapText="1"/>
    </xf>
    <xf numFmtId="170" fontId="9" fillId="9" borderId="1" xfId="0" applyNumberFormat="1" applyFont="1" applyFill="1" applyBorder="1" applyAlignment="1" applyProtection="1">
      <alignment horizontal="center" vertical="center" wrapText="1"/>
      <protection locked="0"/>
    </xf>
    <xf numFmtId="0" fontId="6" fillId="0" borderId="0" xfId="6"/>
    <xf numFmtId="0" fontId="6" fillId="0" borderId="0" xfId="6" applyAlignment="1">
      <alignment horizontal="left"/>
    </xf>
    <xf numFmtId="0" fontId="30" fillId="0" borderId="0" xfId="6" applyFont="1"/>
    <xf numFmtId="0" fontId="13" fillId="0" borderId="0" xfId="3" applyFill="1" applyAlignment="1" applyProtection="1">
      <alignment horizontal="left" vertical="center"/>
    </xf>
    <xf numFmtId="0" fontId="6" fillId="0" borderId="0" xfId="6" applyAlignment="1">
      <alignment horizontal="center" vertical="center" wrapText="1"/>
    </xf>
    <xf numFmtId="0" fontId="6" fillId="0" borderId="0" xfId="6" applyAlignment="1">
      <alignment horizontal="center" vertical="top" wrapText="1"/>
    </xf>
    <xf numFmtId="0" fontId="6" fillId="36" borderId="0" xfId="6" applyFill="1" applyAlignment="1">
      <alignment horizontal="left"/>
    </xf>
    <xf numFmtId="14" fontId="6" fillId="0" borderId="0" xfId="6" applyNumberFormat="1"/>
    <xf numFmtId="0" fontId="6" fillId="0" borderId="0" xfId="6" quotePrefix="1" applyAlignment="1">
      <alignment horizontal="left"/>
    </xf>
    <xf numFmtId="0" fontId="6" fillId="36" borderId="0" xfId="6" applyFill="1" applyAlignment="1">
      <alignment horizontal="left" vertical="center"/>
    </xf>
    <xf numFmtId="177" fontId="6" fillId="36" borderId="0" xfId="6" applyNumberFormat="1" applyFill="1" applyAlignment="1">
      <alignment horizontal="left"/>
    </xf>
    <xf numFmtId="0" fontId="20" fillId="17" borderId="1" xfId="0" applyFont="1" applyFill="1" applyBorder="1" applyAlignment="1" applyProtection="1">
      <alignment horizontal="center" vertical="center" wrapText="1"/>
      <protection locked="0"/>
    </xf>
    <xf numFmtId="0" fontId="7" fillId="11" borderId="1" xfId="0" applyFont="1" applyFill="1" applyBorder="1" applyAlignment="1">
      <alignment vertical="center" wrapText="1"/>
    </xf>
    <xf numFmtId="0" fontId="31" fillId="0" borderId="1" xfId="16" applyFont="1" applyBorder="1" applyAlignment="1">
      <alignment horizontal="center" vertical="center" wrapText="1"/>
    </xf>
    <xf numFmtId="2" fontId="20" fillId="10" borderId="1" xfId="0" applyNumberFormat="1" applyFont="1" applyFill="1" applyBorder="1" applyAlignment="1" applyProtection="1">
      <alignment horizontal="center" vertical="center"/>
      <protection locked="0"/>
    </xf>
    <xf numFmtId="2" fontId="20" fillId="3" borderId="1" xfId="0" applyNumberFormat="1" applyFont="1" applyFill="1" applyBorder="1" applyAlignment="1" applyProtection="1">
      <alignment horizontal="center" vertical="center"/>
      <protection locked="0"/>
    </xf>
    <xf numFmtId="0" fontId="7" fillId="7" borderId="1" xfId="0" applyFont="1" applyFill="1" applyBorder="1" applyAlignment="1">
      <alignment vertical="center" wrapText="1"/>
    </xf>
    <xf numFmtId="2" fontId="20" fillId="3" borderId="1" xfId="0" applyNumberFormat="1" applyFont="1" applyFill="1" applyBorder="1" applyAlignment="1">
      <alignment horizontal="center" vertical="center"/>
    </xf>
    <xf numFmtId="2" fontId="20" fillId="10" borderId="1" xfId="0" applyNumberFormat="1" applyFont="1" applyFill="1" applyBorder="1" applyAlignment="1">
      <alignment horizontal="center" vertical="center"/>
    </xf>
    <xf numFmtId="0" fontId="20" fillId="0" borderId="1" xfId="0" applyFont="1" applyBorder="1" applyAlignment="1">
      <alignment horizontal="center" vertical="center" wrapText="1"/>
    </xf>
    <xf numFmtId="0" fontId="6" fillId="2" borderId="0" xfId="6" quotePrefix="1" applyFill="1" applyAlignment="1">
      <alignment horizontal="center" vertical="center" wrapText="1"/>
    </xf>
    <xf numFmtId="0" fontId="13" fillId="0" borderId="0" xfId="3" applyAlignment="1" applyProtection="1">
      <alignment horizontal="left" vertical="top" wrapText="1"/>
    </xf>
    <xf numFmtId="3" fontId="20"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7" fillId="7" borderId="1" xfId="0" applyFont="1" applyFill="1" applyBorder="1" applyAlignment="1" applyProtection="1">
      <alignment horizontal="center" vertical="center"/>
      <protection locked="0"/>
    </xf>
    <xf numFmtId="0" fontId="7" fillId="7" borderId="1" xfId="0" applyFont="1" applyFill="1" applyBorder="1" applyAlignment="1" applyProtection="1">
      <alignment vertical="center"/>
      <protection locked="0"/>
    </xf>
    <xf numFmtId="0" fontId="15" fillId="8" borderId="1" xfId="0" applyFont="1" applyFill="1" applyBorder="1" applyAlignment="1" applyProtection="1">
      <alignment horizontal="center" vertical="center"/>
      <protection locked="0"/>
    </xf>
    <xf numFmtId="49" fontId="20" fillId="0" borderId="1" xfId="0" quotePrefix="1" applyNumberFormat="1" applyFont="1" applyBorder="1" applyAlignment="1" applyProtection="1">
      <alignment horizontal="center" vertical="center" wrapText="1"/>
      <protection locked="0"/>
    </xf>
    <xf numFmtId="178" fontId="20" fillId="3" borderId="1" xfId="0" applyNumberFormat="1" applyFont="1" applyFill="1" applyBorder="1" applyAlignment="1" applyProtection="1">
      <alignment horizontal="center" vertical="center"/>
      <protection locked="0"/>
    </xf>
    <xf numFmtId="179" fontId="15" fillId="8" borderId="1" xfId="0" applyNumberFormat="1" applyFont="1" applyFill="1" applyBorder="1" applyAlignment="1" applyProtection="1">
      <alignment horizontal="center" vertical="center"/>
      <protection locked="0"/>
    </xf>
    <xf numFmtId="3" fontId="15" fillId="8" borderId="1" xfId="0" applyNumberFormat="1" applyFont="1" applyFill="1" applyBorder="1" applyAlignment="1" applyProtection="1">
      <alignment horizontal="center" vertical="center"/>
      <protection locked="0"/>
    </xf>
    <xf numFmtId="3" fontId="15" fillId="37" borderId="1" xfId="0" applyNumberFormat="1" applyFont="1" applyFill="1" applyBorder="1" applyAlignment="1" applyProtection="1">
      <alignment horizontal="center" vertical="center"/>
      <protection locked="0"/>
    </xf>
    <xf numFmtId="0" fontId="6" fillId="17" borderId="1" xfId="0" applyFont="1" applyFill="1" applyBorder="1" applyAlignment="1">
      <alignment horizontal="center" vertical="center" wrapText="1"/>
    </xf>
    <xf numFmtId="0" fontId="6" fillId="4" borderId="1" xfId="0" applyFont="1" applyFill="1" applyBorder="1" applyAlignment="1">
      <alignment vertical="center" wrapText="1"/>
    </xf>
    <xf numFmtId="0" fontId="6" fillId="9" borderId="1" xfId="6" applyFill="1" applyBorder="1" applyAlignment="1" applyProtection="1">
      <alignment horizontal="center" vertical="center" wrapText="1"/>
      <protection locked="0"/>
    </xf>
    <xf numFmtId="0" fontId="7" fillId="0" borderId="1" xfId="0" applyFont="1" applyBorder="1" applyAlignment="1">
      <alignment horizontal="left" vertical="center" wrapText="1" indent="1"/>
    </xf>
    <xf numFmtId="172" fontId="6" fillId="31" borderId="1" xfId="10" applyNumberFormat="1" applyFont="1" applyFill="1" applyBorder="1" applyAlignment="1" applyProtection="1">
      <alignment vertical="center"/>
    </xf>
    <xf numFmtId="180" fontId="3" fillId="30" borderId="1" xfId="9" applyNumberFormat="1" applyFill="1" applyBorder="1" applyAlignment="1" applyProtection="1">
      <alignment vertical="center"/>
    </xf>
    <xf numFmtId="180" fontId="3" fillId="33" borderId="1" xfId="12" applyNumberFormat="1" applyFill="1" applyBorder="1" applyAlignment="1" applyProtection="1">
      <alignment vertical="center"/>
    </xf>
    <xf numFmtId="0" fontId="32" fillId="0" borderId="1" xfId="0" applyFont="1" applyBorder="1" applyAlignment="1">
      <alignment vertical="center"/>
    </xf>
    <xf numFmtId="0" fontId="32" fillId="38" borderId="1" xfId="0" applyFont="1" applyFill="1" applyBorder="1" applyAlignment="1">
      <alignment vertical="center"/>
    </xf>
    <xf numFmtId="2" fontId="0" fillId="2" borderId="1" xfId="0" applyNumberFormat="1" applyFill="1" applyBorder="1" applyAlignment="1">
      <alignment horizontal="center" vertical="center"/>
    </xf>
    <xf numFmtId="0" fontId="7" fillId="0" borderId="6" xfId="0" applyFont="1" applyBorder="1" applyAlignment="1">
      <alignment horizontal="left" vertical="center" wrapText="1" indent="1"/>
    </xf>
    <xf numFmtId="0" fontId="20" fillId="8" borderId="1" xfId="0" applyFont="1" applyFill="1" applyBorder="1" applyAlignment="1">
      <alignment horizontal="center" vertical="center" wrapText="1"/>
    </xf>
    <xf numFmtId="0" fontId="20" fillId="0" borderId="1" xfId="0" quotePrefix="1" applyFont="1" applyBorder="1" applyAlignment="1">
      <alignment horizontal="center" vertical="center" wrapText="1"/>
    </xf>
    <xf numFmtId="2" fontId="4" fillId="12" borderId="1" xfId="6" applyNumberFormat="1" applyFont="1" applyFill="1" applyBorder="1" applyAlignment="1">
      <alignment horizontal="center" vertical="center"/>
    </xf>
    <xf numFmtId="164" fontId="4" fillId="23" borderId="1" xfId="6" applyNumberFormat="1" applyFont="1" applyFill="1" applyBorder="1" applyAlignment="1">
      <alignment horizontal="center" vertical="center"/>
    </xf>
    <xf numFmtId="14" fontId="6" fillId="9" borderId="1" xfId="0" quotePrefix="1" applyNumberFormat="1" applyFont="1" applyFill="1" applyBorder="1" applyAlignment="1" applyProtection="1">
      <alignment horizontal="left" vertical="center" wrapText="1"/>
      <protection locked="0"/>
    </xf>
    <xf numFmtId="1" fontId="6" fillId="9" borderId="1" xfId="0" quotePrefix="1" applyNumberFormat="1" applyFont="1" applyFill="1" applyBorder="1" applyAlignment="1" applyProtection="1">
      <alignment horizontal="left" vertical="center" wrapText="1"/>
      <protection locked="0"/>
    </xf>
    <xf numFmtId="0" fontId="6" fillId="9" borderId="1" xfId="0" applyFont="1" applyFill="1" applyBorder="1" applyAlignment="1" applyProtection="1">
      <alignment horizontal="center" vertical="center" wrapText="1"/>
      <protection locked="0"/>
    </xf>
    <xf numFmtId="0" fontId="36" fillId="2" borderId="0" xfId="6" applyFont="1" applyFill="1" applyAlignment="1">
      <alignment vertical="center"/>
    </xf>
    <xf numFmtId="0" fontId="6" fillId="9" borderId="1" xfId="0" quotePrefix="1" applyFont="1" applyFill="1" applyBorder="1" applyAlignment="1" applyProtection="1">
      <alignment horizontal="center" vertical="center" wrapText="1"/>
      <protection locked="0"/>
    </xf>
    <xf numFmtId="0" fontId="0" fillId="0" borderId="1" xfId="0" applyBorder="1" applyAlignment="1">
      <alignment vertical="center" wrapText="1"/>
    </xf>
    <xf numFmtId="165" fontId="0" fillId="0" borderId="1" xfId="0" applyNumberFormat="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vertical="center" wrapText="1"/>
    </xf>
    <xf numFmtId="0" fontId="6" fillId="9" borderId="1" xfId="0" applyFont="1" applyFill="1" applyBorder="1" applyAlignment="1" applyProtection="1">
      <alignment horizontal="left" vertical="center" wrapText="1"/>
      <protection locked="0"/>
    </xf>
    <xf numFmtId="1" fontId="6" fillId="2" borderId="0" xfId="6" applyNumberFormat="1" applyFill="1" applyAlignment="1">
      <alignment vertical="center"/>
    </xf>
    <xf numFmtId="181" fontId="20" fillId="9" borderId="1" xfId="0" applyNumberFormat="1" applyFont="1" applyFill="1" applyBorder="1" applyAlignment="1" applyProtection="1">
      <alignment horizontal="center" vertical="center"/>
      <protection locked="0"/>
    </xf>
    <xf numFmtId="0" fontId="6" fillId="0" borderId="1" xfId="0" applyFont="1" applyBorder="1" applyAlignment="1">
      <alignment horizontal="left" vertical="center" wrapText="1"/>
    </xf>
    <xf numFmtId="49" fontId="36" fillId="9" borderId="1" xfId="0" quotePrefix="1" applyNumberFormat="1" applyFont="1" applyFill="1" applyBorder="1" applyAlignment="1" applyProtection="1">
      <alignment horizontal="left" vertical="center" wrapText="1"/>
      <protection locked="0"/>
    </xf>
    <xf numFmtId="173" fontId="36" fillId="9" borderId="1" xfId="6" applyNumberFormat="1" applyFont="1" applyFill="1" applyBorder="1" applyAlignment="1">
      <alignment horizontal="center" vertical="center" wrapText="1"/>
    </xf>
    <xf numFmtId="1" fontId="36" fillId="9" borderId="1" xfId="6" applyNumberFormat="1" applyFont="1" applyFill="1" applyBorder="1" applyAlignment="1" applyProtection="1">
      <alignment horizontal="left" vertical="center" wrapText="1"/>
      <protection locked="0"/>
    </xf>
    <xf numFmtId="0" fontId="36" fillId="9" borderId="1" xfId="6" applyFont="1" applyFill="1" applyBorder="1" applyAlignment="1" applyProtection="1">
      <alignment horizontal="left" vertical="center" wrapText="1"/>
      <protection locked="0"/>
    </xf>
    <xf numFmtId="0" fontId="36" fillId="9" borderId="1" xfId="6" applyFont="1" applyFill="1" applyBorder="1" applyAlignment="1" applyProtection="1">
      <alignment horizontal="center" vertical="center" wrapText="1"/>
      <protection locked="0"/>
    </xf>
    <xf numFmtId="170" fontId="37" fillId="12" borderId="1" xfId="6" applyNumberFormat="1" applyFont="1" applyFill="1" applyBorder="1" applyAlignment="1" applyProtection="1">
      <alignment horizontal="center" vertical="center"/>
      <protection locked="0"/>
    </xf>
    <xf numFmtId="164" fontId="37" fillId="12" borderId="1" xfId="6" applyNumberFormat="1" applyFont="1" applyFill="1" applyBorder="1" applyAlignment="1" applyProtection="1">
      <alignment horizontal="center" vertical="center"/>
      <protection locked="0"/>
    </xf>
    <xf numFmtId="170" fontId="37" fillId="9" borderId="1" xfId="6" applyNumberFormat="1" applyFont="1" applyFill="1" applyBorder="1" applyAlignment="1" applyProtection="1">
      <alignment horizontal="center" vertical="center"/>
      <protection locked="0"/>
    </xf>
    <xf numFmtId="164" fontId="37" fillId="9" borderId="1" xfId="6" applyNumberFormat="1" applyFont="1" applyFill="1" applyBorder="1" applyAlignment="1" applyProtection="1">
      <alignment horizontal="center" vertical="center"/>
      <protection locked="0"/>
    </xf>
    <xf numFmtId="49" fontId="36" fillId="9" borderId="1" xfId="0" applyNumberFormat="1" applyFont="1" applyFill="1" applyBorder="1" applyAlignment="1" applyProtection="1">
      <alignment horizontal="left" vertical="center" wrapText="1"/>
      <protection locked="0"/>
    </xf>
    <xf numFmtId="14" fontId="36" fillId="9" borderId="1" xfId="0" quotePrefix="1" applyNumberFormat="1" applyFont="1" applyFill="1" applyBorder="1" applyAlignment="1" applyProtection="1">
      <alignment horizontal="left" vertical="center" wrapText="1"/>
      <protection locked="0"/>
    </xf>
    <xf numFmtId="0" fontId="36" fillId="9" borderId="1" xfId="0" quotePrefix="1" applyFont="1" applyFill="1" applyBorder="1" applyAlignment="1" applyProtection="1">
      <alignment horizontal="center" vertical="center" wrapText="1"/>
      <protection locked="0"/>
    </xf>
    <xf numFmtId="1" fontId="36" fillId="9" borderId="1" xfId="0" quotePrefix="1" applyNumberFormat="1" applyFont="1" applyFill="1" applyBorder="1" applyAlignment="1" applyProtection="1">
      <alignment horizontal="left" vertical="center" wrapText="1"/>
      <protection locked="0"/>
    </xf>
    <xf numFmtId="0" fontId="36" fillId="9" borderId="1" xfId="0" applyFont="1" applyFill="1" applyBorder="1" applyAlignment="1" applyProtection="1">
      <alignment horizontal="center" vertical="center" wrapText="1"/>
      <protection locked="0"/>
    </xf>
    <xf numFmtId="1" fontId="36" fillId="9" borderId="1" xfId="6" applyNumberFormat="1" applyFont="1" applyFill="1" applyBorder="1" applyAlignment="1">
      <alignment horizontal="left" vertical="center" wrapText="1"/>
    </xf>
    <xf numFmtId="0" fontId="36" fillId="9" borderId="1" xfId="0" applyFont="1" applyFill="1" applyBorder="1" applyAlignment="1" applyProtection="1">
      <alignment horizontal="left" vertical="center" wrapText="1"/>
      <protection locked="0"/>
    </xf>
    <xf numFmtId="1" fontId="0" fillId="0" borderId="1" xfId="0" applyNumberFormat="1" applyBorder="1" applyAlignment="1">
      <alignment horizontal="center" vertical="center"/>
    </xf>
    <xf numFmtId="165" fontId="6" fillId="14" borderId="1" xfId="0" applyNumberFormat="1" applyFont="1" applyFill="1" applyBorder="1" applyAlignment="1" applyProtection="1">
      <alignment horizontal="center" vertical="center" wrapText="1"/>
      <protection locked="0"/>
    </xf>
    <xf numFmtId="165" fontId="4" fillId="14" borderId="1" xfId="0" applyNumberFormat="1" applyFont="1" applyFill="1" applyBorder="1" applyAlignment="1" applyProtection="1">
      <alignment horizontal="center" vertical="center"/>
      <protection locked="0"/>
    </xf>
    <xf numFmtId="165" fontId="4" fillId="15" borderId="1" xfId="0" applyNumberFormat="1" applyFont="1" applyFill="1" applyBorder="1" applyAlignment="1" applyProtection="1">
      <alignment horizontal="center" vertical="center"/>
      <protection locked="0"/>
    </xf>
    <xf numFmtId="0" fontId="17" fillId="6" borderId="3" xfId="1" applyNumberFormat="1" applyFont="1" applyFill="1" applyBorder="1" applyAlignment="1">
      <alignment horizontal="center" vertical="center" wrapText="1"/>
    </xf>
    <xf numFmtId="0" fontId="17" fillId="6" borderId="4" xfId="1" applyNumberFormat="1" applyFont="1" applyFill="1" applyBorder="1" applyAlignment="1">
      <alignment horizontal="center" vertical="center" wrapText="1"/>
    </xf>
    <xf numFmtId="0" fontId="17" fillId="6" borderId="5" xfId="1" applyNumberFormat="1" applyFont="1" applyFill="1" applyBorder="1" applyAlignment="1">
      <alignment horizontal="center" vertical="center" wrapText="1"/>
    </xf>
    <xf numFmtId="0" fontId="6" fillId="2" borderId="8" xfId="0" quotePrefix="1" applyFont="1" applyFill="1" applyBorder="1" applyAlignment="1">
      <alignment horizontal="left" vertical="center" wrapText="1"/>
    </xf>
    <xf numFmtId="0" fontId="6" fillId="0" borderId="0" xfId="0" quotePrefix="1" applyFont="1" applyAlignment="1">
      <alignment horizontal="left" wrapText="1"/>
    </xf>
    <xf numFmtId="0" fontId="19" fillId="0" borderId="0" xfId="0" quotePrefix="1" applyFont="1" applyAlignment="1">
      <alignment horizontal="left" vertical="top" wrapText="1"/>
    </xf>
    <xf numFmtId="0" fontId="6" fillId="0" borderId="0" xfId="0" quotePrefix="1"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15" fillId="0" borderId="0" xfId="0" quotePrefix="1" applyFont="1" applyAlignment="1">
      <alignment horizontal="left" vertical="top" wrapText="1"/>
    </xf>
    <xf numFmtId="49" fontId="11" fillId="6" borderId="0" xfId="1" applyNumberFormat="1" applyFill="1" applyAlignment="1" applyProtection="1">
      <alignment horizontal="center" vertical="center" wrapText="1"/>
      <protection locked="0"/>
    </xf>
    <xf numFmtId="49" fontId="11" fillId="6" borderId="0" xfId="1" applyNumberFormat="1" applyFill="1" applyAlignment="1" applyProtection="1">
      <alignment horizontal="left" vertical="center" wrapText="1"/>
      <protection locked="0"/>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5" xfId="0" applyFont="1" applyBorder="1" applyAlignment="1">
      <alignment horizontal="left" vertical="center" wrapText="1" indent="1"/>
    </xf>
    <xf numFmtId="0" fontId="7" fillId="0" borderId="1" xfId="0" applyFont="1" applyBorder="1" applyAlignment="1">
      <alignment horizontal="left" vertical="center" wrapText="1"/>
    </xf>
    <xf numFmtId="0" fontId="17" fillId="6" borderId="1" xfId="1" applyNumberFormat="1" applyFont="1" applyFill="1" applyBorder="1" applyAlignment="1">
      <alignment horizontal="center" vertical="center" wrapText="1"/>
    </xf>
    <xf numFmtId="170" fontId="20" fillId="19" borderId="3" xfId="0" applyNumberFormat="1" applyFont="1" applyFill="1" applyBorder="1" applyAlignment="1" applyProtection="1">
      <alignment horizontal="center" vertical="center"/>
      <protection locked="0"/>
    </xf>
    <xf numFmtId="170" fontId="20" fillId="19" borderId="5" xfId="0" applyNumberFormat="1" applyFont="1" applyFill="1" applyBorder="1" applyAlignment="1" applyProtection="1">
      <alignment horizontal="center" vertical="center"/>
      <protection locked="0"/>
    </xf>
    <xf numFmtId="0" fontId="6" fillId="0" borderId="1" xfId="0" applyFont="1" applyBorder="1" applyAlignment="1">
      <alignment horizontal="center" vertical="center" wrapText="1"/>
    </xf>
    <xf numFmtId="0" fontId="7" fillId="7" borderId="3" xfId="0" applyFont="1" applyFill="1" applyBorder="1" applyAlignment="1" applyProtection="1">
      <alignment horizontal="center" vertical="center" wrapText="1"/>
      <protection locked="0"/>
    </xf>
    <xf numFmtId="0" fontId="7" fillId="7" borderId="5" xfId="0" applyFont="1" applyFill="1" applyBorder="1" applyAlignment="1" applyProtection="1">
      <alignment horizontal="center" vertical="center" wrapText="1"/>
      <protection locked="0"/>
    </xf>
    <xf numFmtId="0" fontId="7" fillId="0" borderId="1" xfId="0" applyFont="1" applyBorder="1" applyAlignment="1">
      <alignment horizontal="left" vertical="center" wrapText="1" indent="1"/>
    </xf>
    <xf numFmtId="0" fontId="6" fillId="4" borderId="1" xfId="0" applyFont="1" applyFill="1" applyBorder="1" applyAlignment="1">
      <alignment horizontal="center" vertical="center" wrapText="1"/>
    </xf>
    <xf numFmtId="0" fontId="7" fillId="0" borderId="3" xfId="0" applyFont="1" applyBorder="1" applyAlignment="1">
      <alignment horizontal="left" vertical="center" wrapText="1" indent="1"/>
    </xf>
    <xf numFmtId="0" fontId="7" fillId="0" borderId="5" xfId="0" applyFont="1" applyBorder="1" applyAlignment="1">
      <alignment horizontal="left" vertical="center" wrapText="1" indent="1"/>
    </xf>
    <xf numFmtId="0" fontId="6" fillId="2" borderId="8" xfId="6" quotePrefix="1" applyFill="1" applyBorder="1" applyAlignment="1">
      <alignment horizontal="center" vertical="center" wrapText="1"/>
    </xf>
    <xf numFmtId="0" fontId="7" fillId="7" borderId="11" xfId="0" applyFont="1" applyFill="1" applyBorder="1" applyAlignment="1" applyProtection="1">
      <alignment horizontal="center" vertical="center" wrapText="1"/>
      <protection locked="0"/>
    </xf>
    <xf numFmtId="0" fontId="7" fillId="7" borderId="0" xfId="0" applyFont="1" applyFill="1" applyAlignment="1" applyProtection="1">
      <alignment horizontal="center" vertical="center" wrapText="1"/>
      <protection locked="0"/>
    </xf>
    <xf numFmtId="0" fontId="24" fillId="18" borderId="1" xfId="0" applyFont="1" applyFill="1" applyBorder="1" applyAlignment="1" applyProtection="1">
      <alignment horizontal="center" vertical="center" wrapText="1"/>
      <protection locked="0"/>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2" borderId="8" xfId="6" quotePrefix="1" applyFill="1" applyBorder="1" applyAlignment="1">
      <alignment horizontal="left" vertical="center" wrapText="1"/>
    </xf>
    <xf numFmtId="0" fontId="3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0" xfId="0" applyFont="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4" xfId="0" applyFont="1" applyBorder="1" applyAlignment="1">
      <alignment horizontal="center" vertical="center" wrapText="1"/>
    </xf>
    <xf numFmtId="170" fontId="33" fillId="0" borderId="18" xfId="0" applyNumberFormat="1" applyFont="1" applyBorder="1" applyAlignment="1">
      <alignment horizontal="center" vertical="center" wrapText="1"/>
    </xf>
    <xf numFmtId="170" fontId="33" fillId="0" borderId="12" xfId="0" applyNumberFormat="1" applyFont="1" applyBorder="1" applyAlignment="1">
      <alignment horizontal="center" vertical="center" wrapText="1"/>
    </xf>
    <xf numFmtId="170" fontId="33" fillId="0" borderId="14" xfId="0" applyNumberFormat="1" applyFont="1" applyBorder="1" applyAlignment="1">
      <alignment horizontal="center" vertical="center" wrapText="1"/>
    </xf>
    <xf numFmtId="0" fontId="7" fillId="7" borderId="1" xfId="0" applyFont="1" applyFill="1" applyBorder="1" applyAlignment="1">
      <alignment horizontal="center" vertical="center" wrapText="1"/>
    </xf>
    <xf numFmtId="0" fontId="9" fillId="0" borderId="1" xfId="0" applyFont="1" applyBorder="1" applyAlignment="1">
      <alignment vertical="top" wrapText="1"/>
    </xf>
    <xf numFmtId="0" fontId="17" fillId="6" borderId="1" xfId="1" applyNumberFormat="1" applyFont="1" applyFill="1" applyBorder="1" applyAlignment="1" applyProtection="1">
      <alignment horizontal="center" vertical="center" wrapText="1"/>
    </xf>
    <xf numFmtId="0" fontId="7" fillId="7" borderId="1" xfId="0" quotePrefix="1" applyFont="1" applyFill="1" applyBorder="1" applyAlignment="1" applyProtection="1">
      <alignment horizontal="center" vertical="center" wrapText="1"/>
      <protection locked="0"/>
    </xf>
    <xf numFmtId="0" fontId="6" fillId="0" borderId="0" xfId="0" applyFont="1" applyAlignment="1">
      <alignment horizontal="left" vertical="center" wrapText="1" indent="1"/>
    </xf>
    <xf numFmtId="0" fontId="6" fillId="0" borderId="1" xfId="0" applyFont="1" applyBorder="1" applyAlignment="1">
      <alignment horizontal="left" vertical="center" wrapText="1" indent="1"/>
    </xf>
    <xf numFmtId="0" fontId="7" fillId="7" borderId="16" xfId="0" applyFont="1" applyFill="1" applyBorder="1" applyAlignment="1" applyProtection="1">
      <alignment horizontal="center" vertical="center" wrapText="1"/>
      <protection locked="0"/>
    </xf>
    <xf numFmtId="0" fontId="7" fillId="7" borderId="18" xfId="0" applyFont="1" applyFill="1" applyBorder="1" applyAlignment="1" applyProtection="1">
      <alignment horizontal="center" vertical="center" wrapText="1"/>
      <protection locked="0"/>
    </xf>
    <xf numFmtId="0" fontId="7" fillId="7" borderId="13" xfId="0" applyFont="1" applyFill="1" applyBorder="1" applyAlignment="1" applyProtection="1">
      <alignment horizontal="center" vertical="center" wrapText="1"/>
      <protection locked="0"/>
    </xf>
    <xf numFmtId="0" fontId="7" fillId="7" borderId="14" xfId="0" applyFont="1" applyFill="1" applyBorder="1" applyAlignment="1" applyProtection="1">
      <alignment horizontal="center" vertical="center" wrapText="1"/>
      <protection locked="0"/>
    </xf>
    <xf numFmtId="0" fontId="7" fillId="7" borderId="4" xfId="0" applyFont="1" applyFill="1" applyBorder="1" applyAlignment="1" applyProtection="1">
      <alignment horizontal="center" vertical="center" wrapText="1"/>
      <protection locked="0"/>
    </xf>
    <xf numFmtId="0" fontId="28" fillId="17" borderId="0" xfId="15" quotePrefix="1" applyFill="1" applyBorder="1" applyAlignment="1">
      <alignment horizontal="left" vertical="top" wrapText="1"/>
    </xf>
    <xf numFmtId="0" fontId="7" fillId="7" borderId="6" xfId="0" applyFont="1" applyFill="1" applyBorder="1" applyAlignment="1" applyProtection="1">
      <alignment vertical="center" wrapText="1"/>
      <protection locked="0"/>
    </xf>
    <xf numFmtId="0" fontId="7" fillId="7" borderId="15" xfId="0" applyFont="1" applyFill="1" applyBorder="1" applyAlignment="1" applyProtection="1">
      <alignment vertical="center" wrapText="1"/>
      <protection locked="0"/>
    </xf>
    <xf numFmtId="0" fontId="7" fillId="7" borderId="2" xfId="0" applyFont="1" applyFill="1" applyBorder="1" applyAlignment="1" applyProtection="1">
      <alignment vertical="center" wrapText="1"/>
      <protection locked="0"/>
    </xf>
    <xf numFmtId="0" fontId="7" fillId="7" borderId="6" xfId="0" applyFont="1" applyFill="1" applyBorder="1" applyAlignment="1" applyProtection="1">
      <alignment vertical="center"/>
      <protection locked="0"/>
    </xf>
    <xf numFmtId="0" fontId="7" fillId="7" borderId="15" xfId="0" applyFont="1" applyFill="1" applyBorder="1" applyAlignment="1" applyProtection="1">
      <alignment vertical="center"/>
      <protection locked="0"/>
    </xf>
    <xf numFmtId="0" fontId="7" fillId="7" borderId="2" xfId="0" applyFont="1" applyFill="1" applyBorder="1" applyAlignment="1" applyProtection="1">
      <alignment vertical="center"/>
      <protection locked="0"/>
    </xf>
    <xf numFmtId="0" fontId="17" fillId="6" borderId="11" xfId="1" applyNumberFormat="1" applyFont="1" applyFill="1" applyBorder="1" applyAlignment="1">
      <alignment horizontal="center" vertical="center" wrapText="1"/>
    </xf>
    <xf numFmtId="0" fontId="17" fillId="6" borderId="0" xfId="1" applyNumberFormat="1" applyFont="1" applyFill="1" applyBorder="1" applyAlignment="1">
      <alignment horizontal="center" vertical="center" wrapText="1"/>
    </xf>
    <xf numFmtId="0" fontId="25" fillId="6" borderId="3" xfId="1" applyNumberFormat="1" applyFont="1" applyFill="1" applyBorder="1" applyAlignment="1" applyProtection="1">
      <alignment horizontal="center" vertical="center" wrapText="1"/>
    </xf>
    <xf numFmtId="0" fontId="25" fillId="6" borderId="4" xfId="1" applyNumberFormat="1" applyFont="1" applyFill="1" applyBorder="1" applyAlignment="1" applyProtection="1">
      <alignment horizontal="center" vertical="center" wrapText="1"/>
    </xf>
    <xf numFmtId="0" fontId="25" fillId="6" borderId="5" xfId="1" applyNumberFormat="1" applyFont="1" applyFill="1" applyBorder="1" applyAlignment="1" applyProtection="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7" borderId="5" xfId="0" applyFont="1" applyFill="1" applyBorder="1" applyAlignment="1">
      <alignment horizontal="left" vertical="center" wrapText="1"/>
    </xf>
    <xf numFmtId="0" fontId="25" fillId="6" borderId="3" xfId="1" applyNumberFormat="1" applyFont="1" applyFill="1" applyBorder="1" applyAlignment="1" applyProtection="1">
      <alignment horizontal="left" vertical="center" wrapText="1"/>
    </xf>
    <xf numFmtId="0" fontId="25" fillId="6" borderId="4" xfId="1" applyNumberFormat="1" applyFont="1" applyFill="1" applyBorder="1" applyAlignment="1" applyProtection="1">
      <alignment horizontal="left" vertical="center" wrapText="1"/>
    </xf>
    <xf numFmtId="0" fontId="25" fillId="6" borderId="5" xfId="1" applyNumberFormat="1" applyFont="1" applyFill="1" applyBorder="1" applyAlignment="1" applyProtection="1">
      <alignment horizontal="left" vertical="center" wrapText="1"/>
    </xf>
    <xf numFmtId="0" fontId="6" fillId="0" borderId="0" xfId="0" quotePrefix="1" applyFont="1" applyAlignment="1">
      <alignment horizontal="left"/>
    </xf>
  </cellXfs>
  <cellStyles count="21">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Comma 2" xfId="7" xr:uid="{00000000-0005-0000-0000-000008000000}"/>
    <cellStyle name="Heading 2" xfId="4" builtinId="17"/>
    <cellStyle name="Heading 3" xfId="5" builtinId="18"/>
    <cellStyle name="Heading 4" xfId="1" builtinId="19"/>
    <cellStyle name="Hyperlink" xfId="3" builtinId="8"/>
    <cellStyle name="Input" xfId="2" builtinId="20"/>
    <cellStyle name="LinksFrom_CEPATNEI" xfId="20" xr:uid="{276D71EF-CA78-49DD-8864-1FCB655ABF74}"/>
    <cellStyle name="Neutral" xfId="15" builtinId="28"/>
    <cellStyle name="Normal" xfId="0" builtinId="0"/>
    <cellStyle name="Normal 2" xfId="6" xr:uid="{00000000-0005-0000-0000-000010000000}"/>
    <cellStyle name="Normal 3" xfId="14" xr:uid="{00000000-0005-0000-0000-000011000000}"/>
    <cellStyle name="Normal_Sheet1" xfId="16" xr:uid="{00000000-0005-0000-0000-000012000000}"/>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CCFFCC"/>
      <color rgb="FFFFCC99"/>
      <color rgb="FFFFBE82"/>
      <color rgb="FFB4FFCC"/>
      <color rgb="FFB8D2BB"/>
      <color rgb="FF91FFCC"/>
      <color rgb="FF8CFFCC"/>
      <color rgb="FFCCFFFF"/>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117477</xdr:rowOff>
    </xdr:from>
    <xdr:to>
      <xdr:col>8</xdr:col>
      <xdr:colOff>444500</xdr:colOff>
      <xdr:row>26</xdr:row>
      <xdr:rowOff>63501</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986310"/>
          <a:ext cx="7806266" cy="1089024"/>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8"/>
  <sheetViews>
    <sheetView showGridLines="0" tabSelected="1" zoomScaleNormal="100" zoomScaleSheetLayoutView="100" workbookViewId="0"/>
  </sheetViews>
  <sheetFormatPr defaultRowHeight="12.5" x14ac:dyDescent="0.25"/>
  <cols>
    <col min="1" max="1" width="70.26953125" customWidth="1"/>
    <col min="2" max="2" width="42.1796875" customWidth="1"/>
    <col min="3" max="3" width="28" customWidth="1"/>
    <col min="4" max="4" width="18.1796875" customWidth="1"/>
    <col min="5" max="5" width="21.54296875" customWidth="1"/>
  </cols>
  <sheetData>
    <row r="1" spans="1:8" x14ac:dyDescent="0.25">
      <c r="A1" s="23"/>
      <c r="B1" s="23"/>
      <c r="C1" s="23"/>
      <c r="D1" s="23"/>
      <c r="E1" s="23"/>
    </row>
    <row r="2" spans="1:8" ht="16.5" x14ac:dyDescent="0.25">
      <c r="A2" s="125" t="s">
        <v>113</v>
      </c>
      <c r="B2" s="57"/>
      <c r="C2" s="57"/>
      <c r="D2" s="57"/>
      <c r="E2" s="57"/>
    </row>
    <row r="3" spans="1:8" ht="14" x14ac:dyDescent="0.25">
      <c r="A3" s="57"/>
      <c r="B3" s="122" t="s">
        <v>114</v>
      </c>
      <c r="C3" s="121" t="s">
        <v>115</v>
      </c>
      <c r="D3" s="121" t="s">
        <v>19</v>
      </c>
      <c r="E3" s="121" t="s">
        <v>18</v>
      </c>
    </row>
    <row r="4" spans="1:8" ht="14" x14ac:dyDescent="0.25">
      <c r="A4" s="58" t="s">
        <v>113</v>
      </c>
      <c r="B4" s="27" t="s">
        <v>665</v>
      </c>
      <c r="C4" s="27" t="s">
        <v>708</v>
      </c>
      <c r="D4" s="27" t="s">
        <v>709</v>
      </c>
      <c r="E4" s="27" t="s">
        <v>112</v>
      </c>
    </row>
    <row r="5" spans="1:8" x14ac:dyDescent="0.25">
      <c r="A5" s="57"/>
      <c r="B5" s="57"/>
      <c r="C5" s="57"/>
      <c r="D5" s="57"/>
      <c r="E5" s="57"/>
    </row>
    <row r="6" spans="1:8" ht="16.5" x14ac:dyDescent="0.25">
      <c r="A6" s="60" t="s">
        <v>13</v>
      </c>
      <c r="B6" s="57"/>
      <c r="C6" s="57"/>
      <c r="D6" s="57"/>
      <c r="E6" s="57"/>
    </row>
    <row r="7" spans="1:8" ht="14" x14ac:dyDescent="0.25">
      <c r="A7" s="61" t="s">
        <v>14</v>
      </c>
      <c r="B7" s="233" t="s">
        <v>15</v>
      </c>
      <c r="C7" s="233"/>
      <c r="D7" s="233"/>
      <c r="E7" s="233"/>
    </row>
    <row r="8" spans="1:8" ht="30" customHeight="1" x14ac:dyDescent="0.25">
      <c r="A8" s="65" t="s">
        <v>155</v>
      </c>
      <c r="B8" s="231" t="s">
        <v>144</v>
      </c>
      <c r="C8" s="231"/>
      <c r="D8" s="231"/>
      <c r="E8" s="231"/>
    </row>
    <row r="9" spans="1:8" ht="30" customHeight="1" x14ac:dyDescent="0.25">
      <c r="A9" s="65" t="s">
        <v>658</v>
      </c>
      <c r="B9" s="231"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Eastern Power Networks Licence area.</v>
      </c>
      <c r="C9" s="231"/>
      <c r="D9" s="231"/>
      <c r="E9" s="231"/>
    </row>
    <row r="10" spans="1:8" ht="30" customHeight="1" x14ac:dyDescent="0.25">
      <c r="A10" s="65" t="s">
        <v>33</v>
      </c>
      <c r="B10" s="231" t="s">
        <v>17</v>
      </c>
      <c r="C10" s="231"/>
      <c r="D10" s="231"/>
      <c r="E10" s="231"/>
    </row>
    <row r="11" spans="1:8" ht="61.5" customHeight="1" x14ac:dyDescent="0.25">
      <c r="A11" s="65" t="s">
        <v>34</v>
      </c>
      <c r="B11" s="231"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Eastern Power Networks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31"/>
      <c r="D11" s="231"/>
      <c r="E11" s="231"/>
      <c r="F11" s="228"/>
      <c r="G11" s="228"/>
      <c r="H11" s="228"/>
    </row>
    <row r="12" spans="1:8" ht="86.25" customHeight="1" x14ac:dyDescent="0.25">
      <c r="A12" s="65" t="s">
        <v>25</v>
      </c>
      <c r="B12" s="231" t="s">
        <v>125</v>
      </c>
      <c r="C12" s="231"/>
      <c r="D12" s="231"/>
      <c r="E12" s="231"/>
    </row>
    <row r="13" spans="1:8" ht="48" customHeight="1" x14ac:dyDescent="0.25">
      <c r="A13" s="65" t="s">
        <v>126</v>
      </c>
      <c r="B13" s="231"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Eastern Power Networks Licence area.</v>
      </c>
      <c r="C13" s="231"/>
      <c r="D13" s="231"/>
      <c r="E13" s="231"/>
    </row>
    <row r="14" spans="1:8" ht="33.75" customHeight="1" x14ac:dyDescent="0.25">
      <c r="A14" s="164" t="s">
        <v>446</v>
      </c>
      <c r="B14" s="231" t="s">
        <v>447</v>
      </c>
      <c r="C14" s="231"/>
      <c r="D14" s="231"/>
      <c r="E14" s="231"/>
    </row>
    <row r="15" spans="1:8" ht="29.25" customHeight="1" x14ac:dyDescent="0.25">
      <c r="A15" s="65" t="s">
        <v>27</v>
      </c>
      <c r="B15" s="231" t="s">
        <v>692</v>
      </c>
      <c r="C15" s="231"/>
      <c r="D15" s="231"/>
      <c r="E15" s="231"/>
    </row>
    <row r="16" spans="1:8" ht="29.25" customHeight="1" x14ac:dyDescent="0.25">
      <c r="A16" s="164" t="s">
        <v>659</v>
      </c>
      <c r="B16" s="231" t="s">
        <v>660</v>
      </c>
      <c r="C16" s="231"/>
      <c r="D16" s="231"/>
      <c r="E16" s="231"/>
    </row>
    <row r="17" spans="1:5" ht="29.25" customHeight="1" x14ac:dyDescent="0.25">
      <c r="A17" s="65" t="s">
        <v>560</v>
      </c>
      <c r="B17" s="231" t="s">
        <v>562</v>
      </c>
      <c r="C17" s="231"/>
      <c r="D17" s="231"/>
      <c r="E17" s="231"/>
    </row>
    <row r="18" spans="1:5" ht="29.25" customHeight="1" x14ac:dyDescent="0.25">
      <c r="A18" s="65" t="s">
        <v>661</v>
      </c>
      <c r="B18" s="231" t="s">
        <v>662</v>
      </c>
      <c r="C18" s="231"/>
      <c r="D18" s="231"/>
      <c r="E18" s="231"/>
    </row>
    <row r="19" spans="1:5" ht="30" customHeight="1" x14ac:dyDescent="0.25">
      <c r="A19" s="65" t="s">
        <v>76</v>
      </c>
      <c r="B19" s="231" t="s">
        <v>75</v>
      </c>
      <c r="C19" s="231"/>
      <c r="D19" s="231"/>
      <c r="E19" s="231"/>
    </row>
    <row r="20" spans="1:5" x14ac:dyDescent="0.25">
      <c r="A20" s="57"/>
      <c r="B20" s="57"/>
      <c r="C20" s="57"/>
      <c r="D20" s="57"/>
      <c r="E20" s="57"/>
    </row>
    <row r="21" spans="1:5" ht="14" x14ac:dyDescent="0.25">
      <c r="A21" s="62" t="s">
        <v>23</v>
      </c>
      <c r="B21" s="57"/>
      <c r="C21" s="57"/>
      <c r="D21" s="57"/>
      <c r="E21" s="57"/>
    </row>
    <row r="22" spans="1:5" ht="14" x14ac:dyDescent="0.25">
      <c r="A22" s="61"/>
      <c r="B22" s="232"/>
      <c r="C22" s="232"/>
      <c r="D22" s="232"/>
      <c r="E22" s="232"/>
    </row>
    <row r="23" spans="1:5" ht="32.25" customHeight="1" x14ac:dyDescent="0.25">
      <c r="A23" s="229" t="s">
        <v>60</v>
      </c>
      <c r="B23" s="230"/>
      <c r="C23" s="230"/>
      <c r="D23" s="230"/>
      <c r="E23" s="230"/>
    </row>
    <row r="24" spans="1:5" x14ac:dyDescent="0.25">
      <c r="A24" s="57"/>
      <c r="B24" s="57"/>
      <c r="C24" s="57"/>
      <c r="D24" s="57"/>
      <c r="E24" s="57"/>
    </row>
    <row r="25" spans="1:5" ht="14" x14ac:dyDescent="0.25">
      <c r="A25" s="63" t="s">
        <v>24</v>
      </c>
      <c r="B25" s="57"/>
      <c r="C25" s="57"/>
      <c r="D25" s="57"/>
      <c r="E25" s="57"/>
    </row>
    <row r="26" spans="1:5" ht="14" x14ac:dyDescent="0.25">
      <c r="A26" s="59"/>
      <c r="B26" s="232"/>
      <c r="C26" s="232"/>
      <c r="D26" s="232"/>
      <c r="E26" s="232"/>
    </row>
    <row r="27" spans="1:5" ht="28.5" customHeight="1" x14ac:dyDescent="0.25">
      <c r="A27" s="229" t="s">
        <v>35</v>
      </c>
      <c r="B27" s="230"/>
      <c r="C27" s="230"/>
      <c r="D27" s="230"/>
      <c r="E27" s="230"/>
    </row>
    <row r="28" spans="1:5" ht="28.5" customHeight="1" x14ac:dyDescent="0.25">
      <c r="A28" s="227" t="s">
        <v>111</v>
      </c>
      <c r="B28" s="227"/>
      <c r="C28" s="227"/>
      <c r="D28" s="227"/>
      <c r="E28" s="227"/>
    </row>
  </sheetData>
  <customSheetViews>
    <customSheetView guid="{5032A364-B81A-48DA-88DA-AB3B86B47EE9}">
      <selection activeCell="A12" sqref="A12"/>
      <pageMargins left="0.7" right="0.7" top="0.75" bottom="0.75" header="0.3" footer="0.3"/>
    </customSheetView>
  </customSheetViews>
  <mergeCells count="19">
    <mergeCell ref="B8:E8"/>
    <mergeCell ref="B9:E9"/>
    <mergeCell ref="B10:E10"/>
    <mergeCell ref="B11:E11"/>
    <mergeCell ref="B7:E7"/>
    <mergeCell ref="A28:E28"/>
    <mergeCell ref="F11:H11"/>
    <mergeCell ref="A23:E23"/>
    <mergeCell ref="A27:E27"/>
    <mergeCell ref="B12:E12"/>
    <mergeCell ref="B15:E15"/>
    <mergeCell ref="B13:E13"/>
    <mergeCell ref="B19:E19"/>
    <mergeCell ref="B22:E22"/>
    <mergeCell ref="B26:E26"/>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45"/>
  <sheetViews>
    <sheetView zoomScale="70" zoomScaleNormal="70" zoomScaleSheetLayoutView="100" workbookViewId="0"/>
  </sheetViews>
  <sheetFormatPr defaultColWidth="9.1796875" defaultRowHeight="27.75" customHeight="1" x14ac:dyDescent="0.25"/>
  <cols>
    <col min="1" max="1" width="49" style="1" bestFit="1" customWidth="1"/>
    <col min="2" max="2" width="17.54296875" style="2" customWidth="1"/>
    <col min="3" max="3" width="9.26953125" style="1" customWidth="1"/>
    <col min="4" max="4" width="17.54296875" style="1" customWidth="1"/>
    <col min="5" max="7" width="17.54296875" style="2" customWidth="1"/>
    <col min="8" max="9" width="17.54296875" style="8" customWidth="1"/>
    <col min="10" max="10" width="17.54296875" style="4" customWidth="1"/>
    <col min="11" max="11" width="17.54296875" style="5" customWidth="1"/>
    <col min="12" max="12" width="15.54296875" style="3" customWidth="1"/>
    <col min="13" max="17" width="15.54296875" style="1" customWidth="1"/>
    <col min="18" max="16384" width="9.1796875" style="1"/>
  </cols>
  <sheetData>
    <row r="1" spans="1:13" ht="27.75" customHeight="1" x14ac:dyDescent="0.25">
      <c r="A1" s="86" t="s">
        <v>16</v>
      </c>
      <c r="B1" s="41"/>
      <c r="C1" s="41"/>
      <c r="D1" s="41"/>
      <c r="E1" s="41"/>
      <c r="F1" s="41"/>
      <c r="G1" s="41"/>
      <c r="H1" s="41"/>
      <c r="I1" s="41"/>
      <c r="J1" s="41"/>
      <c r="K1" s="41"/>
    </row>
    <row r="2" spans="1:13" ht="27" customHeight="1" x14ac:dyDescent="0.25">
      <c r="A2" s="238" t="str">
        <f>Overview!B4&amp; " - Effective from "&amp;Overview!D4&amp;" - "&amp;Overview!E4&amp;" LV and HV charges"</f>
        <v>Eastern Power Networks - Effective from 1 April 2026 - Final LV and HV charges</v>
      </c>
      <c r="B2" s="238"/>
      <c r="C2" s="238"/>
      <c r="D2" s="238"/>
      <c r="E2" s="238"/>
      <c r="F2" s="238"/>
      <c r="G2" s="238"/>
      <c r="H2" s="238"/>
      <c r="I2" s="238"/>
      <c r="J2" s="238"/>
      <c r="K2" s="238"/>
    </row>
    <row r="3" spans="1:13" s="67" customFormat="1" ht="15" customHeight="1" x14ac:dyDescent="0.25">
      <c r="A3" s="75"/>
      <c r="B3" s="75"/>
      <c r="C3" s="75"/>
      <c r="D3" s="75"/>
      <c r="E3" s="75"/>
      <c r="F3" s="75"/>
      <c r="G3" s="75"/>
      <c r="H3" s="75"/>
      <c r="I3" s="75"/>
      <c r="J3" s="75"/>
      <c r="K3" s="75"/>
      <c r="L3" s="3"/>
      <c r="M3" s="1"/>
    </row>
    <row r="4" spans="1:13" ht="27" customHeight="1" x14ac:dyDescent="0.25">
      <c r="A4" s="238" t="s">
        <v>139</v>
      </c>
      <c r="B4" s="238"/>
      <c r="C4" s="238"/>
      <c r="D4" s="238"/>
      <c r="E4" s="238"/>
      <c r="F4" s="75"/>
      <c r="G4" s="238" t="s">
        <v>140</v>
      </c>
      <c r="H4" s="238"/>
      <c r="I4" s="238"/>
      <c r="J4" s="238"/>
      <c r="K4" s="238"/>
    </row>
    <row r="5" spans="1:13" ht="28.5" customHeight="1" x14ac:dyDescent="0.25">
      <c r="A5" s="66" t="s">
        <v>9</v>
      </c>
      <c r="B5" s="71" t="s">
        <v>51</v>
      </c>
      <c r="C5" s="239" t="s">
        <v>52</v>
      </c>
      <c r="D5" s="240"/>
      <c r="E5" s="68" t="s">
        <v>53</v>
      </c>
      <c r="F5" s="75"/>
      <c r="G5" s="242"/>
      <c r="H5" s="243"/>
      <c r="I5" s="72" t="s">
        <v>57</v>
      </c>
      <c r="J5" s="73" t="s">
        <v>58</v>
      </c>
      <c r="K5" s="68" t="s">
        <v>53</v>
      </c>
    </row>
    <row r="6" spans="1:13" ht="65.25" customHeight="1" x14ac:dyDescent="0.25">
      <c r="A6" s="69" t="s">
        <v>54</v>
      </c>
      <c r="B6" s="21" t="s">
        <v>666</v>
      </c>
      <c r="C6" s="241" t="s">
        <v>667</v>
      </c>
      <c r="D6" s="241"/>
      <c r="E6" s="175" t="s">
        <v>668</v>
      </c>
      <c r="F6" s="75"/>
      <c r="G6" s="244" t="s">
        <v>55</v>
      </c>
      <c r="H6" s="244"/>
      <c r="I6" s="21" t="s">
        <v>666</v>
      </c>
      <c r="J6" s="74" t="s">
        <v>667</v>
      </c>
      <c r="K6" s="175" t="s">
        <v>668</v>
      </c>
    </row>
    <row r="7" spans="1:13" ht="65.25" customHeight="1" x14ac:dyDescent="0.25">
      <c r="A7" s="69" t="s">
        <v>12</v>
      </c>
      <c r="B7" s="20"/>
      <c r="C7" s="245"/>
      <c r="D7" s="245"/>
      <c r="E7" s="74" t="s">
        <v>669</v>
      </c>
      <c r="F7" s="75"/>
      <c r="G7" s="244" t="s">
        <v>671</v>
      </c>
      <c r="H7" s="244"/>
      <c r="I7" s="20"/>
      <c r="J7" s="21" t="s">
        <v>670</v>
      </c>
      <c r="K7" s="21" t="s">
        <v>668</v>
      </c>
    </row>
    <row r="8" spans="1:13" ht="65.25" customHeight="1" x14ac:dyDescent="0.25">
      <c r="A8" s="70" t="s">
        <v>10</v>
      </c>
      <c r="B8" s="234" t="s">
        <v>11</v>
      </c>
      <c r="C8" s="235"/>
      <c r="D8" s="235"/>
      <c r="E8" s="236"/>
      <c r="F8" s="75"/>
      <c r="G8" s="246" t="s">
        <v>12</v>
      </c>
      <c r="H8" s="247"/>
      <c r="I8" s="20"/>
      <c r="J8" s="20"/>
      <c r="K8" s="74" t="s">
        <v>669</v>
      </c>
    </row>
    <row r="9" spans="1:13" s="67" customFormat="1" ht="36" customHeight="1" x14ac:dyDescent="0.25">
      <c r="F9" s="75"/>
      <c r="G9" s="237" t="s">
        <v>10</v>
      </c>
      <c r="H9" s="237"/>
      <c r="I9" s="234" t="s">
        <v>11</v>
      </c>
      <c r="J9" s="235"/>
      <c r="K9" s="236"/>
      <c r="L9" s="39"/>
    </row>
    <row r="10" spans="1:13" s="67" customFormat="1" ht="27" customHeight="1" x14ac:dyDescent="0.25">
      <c r="A10" s="75"/>
      <c r="B10" s="75"/>
      <c r="C10" s="75"/>
      <c r="D10" s="75"/>
      <c r="E10" s="75"/>
      <c r="F10" s="75"/>
      <c r="L10" s="39"/>
    </row>
    <row r="11" spans="1:13" s="67" customFormat="1" ht="12.75" customHeight="1" x14ac:dyDescent="0.25">
      <c r="A11" s="75"/>
      <c r="B11" s="75"/>
      <c r="C11" s="75"/>
      <c r="D11" s="75"/>
      <c r="E11" s="75"/>
      <c r="F11" s="75"/>
      <c r="G11" s="75"/>
      <c r="H11" s="75"/>
      <c r="I11" s="75"/>
      <c r="J11" s="75"/>
      <c r="K11" s="75"/>
      <c r="L11" s="39"/>
    </row>
    <row r="12" spans="1:13" ht="78.75" customHeight="1" x14ac:dyDescent="0.25">
      <c r="A12" s="26" t="s">
        <v>116</v>
      </c>
      <c r="B12" s="13" t="s">
        <v>698</v>
      </c>
      <c r="C12" s="13" t="s">
        <v>20</v>
      </c>
      <c r="D12" s="44" t="s">
        <v>141</v>
      </c>
      <c r="E12" s="44" t="s">
        <v>143</v>
      </c>
      <c r="F12" s="44" t="s">
        <v>142</v>
      </c>
      <c r="G12" s="13" t="s">
        <v>21</v>
      </c>
      <c r="H12" s="13" t="s">
        <v>22</v>
      </c>
      <c r="I12" s="26" t="s">
        <v>117</v>
      </c>
      <c r="J12" s="13" t="s">
        <v>28</v>
      </c>
      <c r="K12" s="13" t="s">
        <v>699</v>
      </c>
    </row>
    <row r="13" spans="1:13" ht="32.25" customHeight="1" x14ac:dyDescent="0.25">
      <c r="A13" s="15" t="s">
        <v>631</v>
      </c>
      <c r="B13" s="30">
        <v>1</v>
      </c>
      <c r="C13" s="170" t="s">
        <v>710</v>
      </c>
      <c r="D13" s="127">
        <v>15.491</v>
      </c>
      <c r="E13" s="128">
        <v>1.907</v>
      </c>
      <c r="F13" s="129">
        <v>0.24399999999999999</v>
      </c>
      <c r="G13" s="35">
        <v>9.0500000000000007</v>
      </c>
      <c r="H13" s="36"/>
      <c r="I13" s="36"/>
      <c r="J13" s="32"/>
      <c r="K13" s="33" t="s">
        <v>718</v>
      </c>
    </row>
    <row r="14" spans="1:13" ht="32.25" customHeight="1" x14ac:dyDescent="0.25">
      <c r="A14" s="15" t="s">
        <v>448</v>
      </c>
      <c r="B14" s="30">
        <v>2</v>
      </c>
      <c r="C14" s="166">
        <v>2</v>
      </c>
      <c r="D14" s="127">
        <v>15.491</v>
      </c>
      <c r="E14" s="128">
        <v>1.907</v>
      </c>
      <c r="F14" s="129">
        <v>0.24399999999999999</v>
      </c>
      <c r="G14" s="36"/>
      <c r="H14" s="36"/>
      <c r="I14" s="36"/>
      <c r="J14" s="32"/>
      <c r="K14" s="33"/>
    </row>
    <row r="15" spans="1:13" ht="32.25" customHeight="1" x14ac:dyDescent="0.25">
      <c r="A15" s="15" t="s">
        <v>578</v>
      </c>
      <c r="B15" s="34">
        <v>199</v>
      </c>
      <c r="C15" s="154" t="s">
        <v>711</v>
      </c>
      <c r="D15" s="127">
        <v>11.715999999999999</v>
      </c>
      <c r="E15" s="128">
        <v>1.4419999999999999</v>
      </c>
      <c r="F15" s="129">
        <v>0.184</v>
      </c>
      <c r="G15" s="35">
        <v>9.42</v>
      </c>
      <c r="H15" s="36"/>
      <c r="I15" s="36"/>
      <c r="J15" s="32"/>
      <c r="K15" s="33"/>
    </row>
    <row r="16" spans="1:13" ht="32.25" customHeight="1" x14ac:dyDescent="0.25">
      <c r="A16" s="15" t="s">
        <v>579</v>
      </c>
      <c r="B16" s="34" t="s">
        <v>712</v>
      </c>
      <c r="C16" s="154" t="s">
        <v>711</v>
      </c>
      <c r="D16" s="127">
        <v>11.715999999999999</v>
      </c>
      <c r="E16" s="128">
        <v>1.4419999999999999</v>
      </c>
      <c r="F16" s="129">
        <v>0.184</v>
      </c>
      <c r="G16" s="35">
        <v>9.65</v>
      </c>
      <c r="H16" s="36"/>
      <c r="I16" s="36"/>
      <c r="J16" s="32"/>
      <c r="K16" s="33"/>
    </row>
    <row r="17" spans="1:11" ht="32.25" customHeight="1" x14ac:dyDescent="0.25">
      <c r="A17" s="15" t="s">
        <v>580</v>
      </c>
      <c r="B17" s="34" t="s">
        <v>713</v>
      </c>
      <c r="C17" s="154" t="s">
        <v>711</v>
      </c>
      <c r="D17" s="127">
        <v>11.715999999999999</v>
      </c>
      <c r="E17" s="128">
        <v>1.4419999999999999</v>
      </c>
      <c r="F17" s="129">
        <v>0.184</v>
      </c>
      <c r="G17" s="35">
        <v>10.08</v>
      </c>
      <c r="H17" s="36"/>
      <c r="I17" s="36"/>
      <c r="J17" s="32"/>
      <c r="K17" s="33"/>
    </row>
    <row r="18" spans="1:11" ht="32.25" customHeight="1" x14ac:dyDescent="0.25">
      <c r="A18" s="15" t="s">
        <v>581</v>
      </c>
      <c r="B18" s="34" t="s">
        <v>714</v>
      </c>
      <c r="C18" s="154" t="s">
        <v>711</v>
      </c>
      <c r="D18" s="127">
        <v>11.715999999999999</v>
      </c>
      <c r="E18" s="128">
        <v>1.4419999999999999</v>
      </c>
      <c r="F18" s="129">
        <v>0.184</v>
      </c>
      <c r="G18" s="35">
        <v>10.82</v>
      </c>
      <c r="H18" s="36"/>
      <c r="I18" s="36"/>
      <c r="J18" s="32"/>
      <c r="K18" s="33"/>
    </row>
    <row r="19" spans="1:11" ht="32.25" customHeight="1" x14ac:dyDescent="0.25">
      <c r="A19" s="15" t="s">
        <v>582</v>
      </c>
      <c r="B19" s="34" t="s">
        <v>715</v>
      </c>
      <c r="C19" s="154" t="s">
        <v>711</v>
      </c>
      <c r="D19" s="127">
        <v>11.715999999999999</v>
      </c>
      <c r="E19" s="128">
        <v>1.4419999999999999</v>
      </c>
      <c r="F19" s="129">
        <v>0.184</v>
      </c>
      <c r="G19" s="35">
        <v>13.03</v>
      </c>
      <c r="H19" s="36"/>
      <c r="I19" s="36"/>
      <c r="J19" s="32"/>
      <c r="K19" s="33"/>
    </row>
    <row r="20" spans="1:11" ht="32.25" customHeight="1" x14ac:dyDescent="0.25">
      <c r="A20" s="15" t="s">
        <v>129</v>
      </c>
      <c r="B20" s="30">
        <v>200</v>
      </c>
      <c r="C20" s="166">
        <v>4</v>
      </c>
      <c r="D20" s="127">
        <v>11.715999999999999</v>
      </c>
      <c r="E20" s="128">
        <v>1.4419999999999999</v>
      </c>
      <c r="F20" s="129">
        <v>0.184</v>
      </c>
      <c r="G20" s="36"/>
      <c r="H20" s="36"/>
      <c r="I20" s="36"/>
      <c r="J20" s="32"/>
      <c r="K20" s="33"/>
    </row>
    <row r="21" spans="1:11" ht="32.25" customHeight="1" x14ac:dyDescent="0.25">
      <c r="A21" s="15" t="s">
        <v>449</v>
      </c>
      <c r="B21" s="33">
        <v>70</v>
      </c>
      <c r="C21" s="166">
        <v>0</v>
      </c>
      <c r="D21" s="127">
        <v>8.1489999999999991</v>
      </c>
      <c r="E21" s="128">
        <v>0.93700000000000006</v>
      </c>
      <c r="F21" s="129">
        <v>0.108</v>
      </c>
      <c r="G21" s="35">
        <v>21.5</v>
      </c>
      <c r="H21" s="35">
        <v>8.0399999999999991</v>
      </c>
      <c r="I21" s="126">
        <v>8.0399999999999991</v>
      </c>
      <c r="J21" s="31">
        <v>0.36899999999999999</v>
      </c>
      <c r="K21" s="33"/>
    </row>
    <row r="22" spans="1:11" ht="32.25" customHeight="1" x14ac:dyDescent="0.25">
      <c r="A22" s="15" t="s">
        <v>450</v>
      </c>
      <c r="B22" s="33">
        <v>71</v>
      </c>
      <c r="C22" s="166">
        <v>0</v>
      </c>
      <c r="D22" s="127">
        <v>8.1489999999999991</v>
      </c>
      <c r="E22" s="128">
        <v>0.93700000000000006</v>
      </c>
      <c r="F22" s="129">
        <v>0.108</v>
      </c>
      <c r="G22" s="35">
        <v>28.67</v>
      </c>
      <c r="H22" s="35">
        <v>8.0399999999999991</v>
      </c>
      <c r="I22" s="126">
        <v>8.0399999999999991</v>
      </c>
      <c r="J22" s="31">
        <v>0.36899999999999999</v>
      </c>
      <c r="K22" s="33"/>
    </row>
    <row r="23" spans="1:11" ht="32.25" customHeight="1" x14ac:dyDescent="0.25">
      <c r="A23" s="15" t="s">
        <v>451</v>
      </c>
      <c r="B23" s="33">
        <v>72</v>
      </c>
      <c r="C23" s="166">
        <v>0</v>
      </c>
      <c r="D23" s="127">
        <v>8.1489999999999991</v>
      </c>
      <c r="E23" s="128">
        <v>0.93700000000000006</v>
      </c>
      <c r="F23" s="129">
        <v>0.108</v>
      </c>
      <c r="G23" s="35">
        <v>33.090000000000003</v>
      </c>
      <c r="H23" s="35">
        <v>8.0399999999999991</v>
      </c>
      <c r="I23" s="126">
        <v>8.0399999999999991</v>
      </c>
      <c r="J23" s="31">
        <v>0.36899999999999999</v>
      </c>
      <c r="K23" s="33"/>
    </row>
    <row r="24" spans="1:11" ht="32.25" customHeight="1" x14ac:dyDescent="0.25">
      <c r="A24" s="15" t="s">
        <v>452</v>
      </c>
      <c r="B24" s="33">
        <v>73</v>
      </c>
      <c r="C24" s="166">
        <v>0</v>
      </c>
      <c r="D24" s="127">
        <v>8.1489999999999991</v>
      </c>
      <c r="E24" s="128">
        <v>0.93700000000000006</v>
      </c>
      <c r="F24" s="129">
        <v>0.108</v>
      </c>
      <c r="G24" s="35">
        <v>37.450000000000003</v>
      </c>
      <c r="H24" s="35">
        <v>8.0399999999999991</v>
      </c>
      <c r="I24" s="126">
        <v>8.0399999999999991</v>
      </c>
      <c r="J24" s="31">
        <v>0.36899999999999999</v>
      </c>
      <c r="K24" s="33"/>
    </row>
    <row r="25" spans="1:11" ht="32.25" customHeight="1" x14ac:dyDescent="0.25">
      <c r="A25" s="15" t="s">
        <v>453</v>
      </c>
      <c r="B25" s="33">
        <v>74</v>
      </c>
      <c r="C25" s="166">
        <v>0</v>
      </c>
      <c r="D25" s="127">
        <v>8.1489999999999991</v>
      </c>
      <c r="E25" s="128">
        <v>0.93700000000000006</v>
      </c>
      <c r="F25" s="129">
        <v>0.108</v>
      </c>
      <c r="G25" s="35">
        <v>66.66</v>
      </c>
      <c r="H25" s="35">
        <v>8.0399999999999991</v>
      </c>
      <c r="I25" s="126">
        <v>8.0399999999999991</v>
      </c>
      <c r="J25" s="31">
        <v>0.36899999999999999</v>
      </c>
      <c r="K25" s="33"/>
    </row>
    <row r="26" spans="1:11" ht="32.25" customHeight="1" x14ac:dyDescent="0.25">
      <c r="A26" s="15" t="s">
        <v>454</v>
      </c>
      <c r="B26" s="33">
        <v>80</v>
      </c>
      <c r="C26" s="166">
        <v>0</v>
      </c>
      <c r="D26" s="127">
        <v>5.5060000000000002</v>
      </c>
      <c r="E26" s="128">
        <v>0.56299999999999994</v>
      </c>
      <c r="F26" s="129">
        <v>5.1999999999999998E-2</v>
      </c>
      <c r="G26" s="35">
        <v>17.95</v>
      </c>
      <c r="H26" s="35">
        <v>6.06</v>
      </c>
      <c r="I26" s="126">
        <v>6.06</v>
      </c>
      <c r="J26" s="31">
        <v>0.22</v>
      </c>
      <c r="K26" s="33"/>
    </row>
    <row r="27" spans="1:11" ht="32.25" customHeight="1" x14ac:dyDescent="0.25">
      <c r="A27" s="15" t="s">
        <v>455</v>
      </c>
      <c r="B27" s="33">
        <v>81</v>
      </c>
      <c r="C27" s="166">
        <v>0</v>
      </c>
      <c r="D27" s="127">
        <v>5.5060000000000002</v>
      </c>
      <c r="E27" s="128">
        <v>0.56299999999999994</v>
      </c>
      <c r="F27" s="129">
        <v>5.1999999999999998E-2</v>
      </c>
      <c r="G27" s="35">
        <v>25.12</v>
      </c>
      <c r="H27" s="35">
        <v>6.06</v>
      </c>
      <c r="I27" s="126">
        <v>6.06</v>
      </c>
      <c r="J27" s="31">
        <v>0.22</v>
      </c>
      <c r="K27" s="33"/>
    </row>
    <row r="28" spans="1:11" ht="32.25" customHeight="1" x14ac:dyDescent="0.25">
      <c r="A28" s="15" t="s">
        <v>456</v>
      </c>
      <c r="B28" s="33">
        <v>82</v>
      </c>
      <c r="C28" s="166">
        <v>0</v>
      </c>
      <c r="D28" s="127">
        <v>5.5060000000000002</v>
      </c>
      <c r="E28" s="128">
        <v>0.56299999999999994</v>
      </c>
      <c r="F28" s="129">
        <v>5.1999999999999998E-2</v>
      </c>
      <c r="G28" s="35">
        <v>29.54</v>
      </c>
      <c r="H28" s="35">
        <v>6.06</v>
      </c>
      <c r="I28" s="126">
        <v>6.06</v>
      </c>
      <c r="J28" s="31">
        <v>0.22</v>
      </c>
      <c r="K28" s="33"/>
    </row>
    <row r="29" spans="1:11" ht="32.25" customHeight="1" x14ac:dyDescent="0.25">
      <c r="A29" s="15" t="s">
        <v>457</v>
      </c>
      <c r="B29" s="33">
        <v>83</v>
      </c>
      <c r="C29" s="166">
        <v>0</v>
      </c>
      <c r="D29" s="127">
        <v>5.5060000000000002</v>
      </c>
      <c r="E29" s="128">
        <v>0.56299999999999994</v>
      </c>
      <c r="F29" s="129">
        <v>5.1999999999999998E-2</v>
      </c>
      <c r="G29" s="35">
        <v>33.9</v>
      </c>
      <c r="H29" s="35">
        <v>6.06</v>
      </c>
      <c r="I29" s="126">
        <v>6.06</v>
      </c>
      <c r="J29" s="31">
        <v>0.22</v>
      </c>
      <c r="K29" s="33"/>
    </row>
    <row r="30" spans="1:11" ht="32.25" customHeight="1" x14ac:dyDescent="0.25">
      <c r="A30" s="15" t="s">
        <v>458</v>
      </c>
      <c r="B30" s="33">
        <v>84</v>
      </c>
      <c r="C30" s="166">
        <v>0</v>
      </c>
      <c r="D30" s="127">
        <v>5.5060000000000002</v>
      </c>
      <c r="E30" s="128">
        <v>0.56299999999999994</v>
      </c>
      <c r="F30" s="129">
        <v>5.1999999999999998E-2</v>
      </c>
      <c r="G30" s="35">
        <v>63.12</v>
      </c>
      <c r="H30" s="35">
        <v>6.06</v>
      </c>
      <c r="I30" s="126">
        <v>6.06</v>
      </c>
      <c r="J30" s="31">
        <v>0.22</v>
      </c>
      <c r="K30" s="33"/>
    </row>
    <row r="31" spans="1:11" ht="32.25" customHeight="1" x14ac:dyDescent="0.25">
      <c r="A31" s="15" t="s">
        <v>459</v>
      </c>
      <c r="B31" s="33">
        <v>90</v>
      </c>
      <c r="C31" s="166">
        <v>0</v>
      </c>
      <c r="D31" s="127">
        <v>4.8369999999999997</v>
      </c>
      <c r="E31" s="128">
        <v>0.45700000000000002</v>
      </c>
      <c r="F31" s="129">
        <v>3.7999999999999999E-2</v>
      </c>
      <c r="G31" s="35">
        <v>181.7</v>
      </c>
      <c r="H31" s="35">
        <v>5.31</v>
      </c>
      <c r="I31" s="126">
        <v>5.31</v>
      </c>
      <c r="J31" s="31">
        <v>0.183</v>
      </c>
      <c r="K31" s="33"/>
    </row>
    <row r="32" spans="1:11" ht="32.25" customHeight="1" x14ac:dyDescent="0.25">
      <c r="A32" s="15" t="s">
        <v>460</v>
      </c>
      <c r="B32" s="33">
        <v>91</v>
      </c>
      <c r="C32" s="166">
        <v>0</v>
      </c>
      <c r="D32" s="127">
        <v>4.8369999999999997</v>
      </c>
      <c r="E32" s="128">
        <v>0.45700000000000002</v>
      </c>
      <c r="F32" s="129">
        <v>3.7999999999999999E-2</v>
      </c>
      <c r="G32" s="35">
        <v>240.75</v>
      </c>
      <c r="H32" s="35">
        <v>5.31</v>
      </c>
      <c r="I32" s="126">
        <v>5.31</v>
      </c>
      <c r="J32" s="31">
        <v>0.183</v>
      </c>
      <c r="K32" s="33"/>
    </row>
    <row r="33" spans="1:11" ht="32.25" customHeight="1" x14ac:dyDescent="0.25">
      <c r="A33" s="15" t="s">
        <v>461</v>
      </c>
      <c r="B33" s="33">
        <v>92</v>
      </c>
      <c r="C33" s="166">
        <v>0</v>
      </c>
      <c r="D33" s="127">
        <v>4.8369999999999997</v>
      </c>
      <c r="E33" s="128">
        <v>0.45700000000000002</v>
      </c>
      <c r="F33" s="129">
        <v>3.7999999999999999E-2</v>
      </c>
      <c r="G33" s="35">
        <v>305.47000000000003</v>
      </c>
      <c r="H33" s="35">
        <v>5.31</v>
      </c>
      <c r="I33" s="126">
        <v>5.31</v>
      </c>
      <c r="J33" s="31">
        <v>0.183</v>
      </c>
      <c r="K33" s="33"/>
    </row>
    <row r="34" spans="1:11" ht="32.25" customHeight="1" x14ac:dyDescent="0.25">
      <c r="A34" s="15" t="s">
        <v>462</v>
      </c>
      <c r="B34" s="33">
        <v>93</v>
      </c>
      <c r="C34" s="166">
        <v>0</v>
      </c>
      <c r="D34" s="127">
        <v>4.8369999999999997</v>
      </c>
      <c r="E34" s="128">
        <v>0.45700000000000002</v>
      </c>
      <c r="F34" s="129">
        <v>3.7999999999999999E-2</v>
      </c>
      <c r="G34" s="35">
        <v>408.23</v>
      </c>
      <c r="H34" s="35">
        <v>5.31</v>
      </c>
      <c r="I34" s="126">
        <v>5.31</v>
      </c>
      <c r="J34" s="31">
        <v>0.183</v>
      </c>
      <c r="K34" s="33"/>
    </row>
    <row r="35" spans="1:11" ht="32.25" customHeight="1" x14ac:dyDescent="0.25">
      <c r="A35" s="15" t="s">
        <v>463</v>
      </c>
      <c r="B35" s="33">
        <v>94</v>
      </c>
      <c r="C35" s="166">
        <v>0</v>
      </c>
      <c r="D35" s="127">
        <v>4.8369999999999997</v>
      </c>
      <c r="E35" s="128">
        <v>0.45700000000000002</v>
      </c>
      <c r="F35" s="129">
        <v>3.7999999999999999E-2</v>
      </c>
      <c r="G35" s="35">
        <v>855.53</v>
      </c>
      <c r="H35" s="35">
        <v>5.31</v>
      </c>
      <c r="I35" s="126">
        <v>5.31</v>
      </c>
      <c r="J35" s="31">
        <v>0.183</v>
      </c>
      <c r="K35" s="33"/>
    </row>
    <row r="36" spans="1:11" ht="76.5" customHeight="1" x14ac:dyDescent="0.25">
      <c r="A36" s="15" t="s">
        <v>130</v>
      </c>
      <c r="B36" s="33" t="s">
        <v>716</v>
      </c>
      <c r="C36" s="166" t="s">
        <v>717</v>
      </c>
      <c r="D36" s="130">
        <v>39.966999999999999</v>
      </c>
      <c r="E36" s="131">
        <v>3.3849999999999998</v>
      </c>
      <c r="F36" s="129">
        <v>2.0510000000000002</v>
      </c>
      <c r="G36" s="36"/>
      <c r="H36" s="36"/>
      <c r="I36" s="36"/>
      <c r="J36" s="32"/>
      <c r="K36" s="33" t="s">
        <v>719</v>
      </c>
    </row>
    <row r="37" spans="1:11" ht="27.75" customHeight="1" x14ac:dyDescent="0.25">
      <c r="A37" s="15" t="s">
        <v>131</v>
      </c>
      <c r="B37" s="34">
        <v>932</v>
      </c>
      <c r="C37" s="165" t="s">
        <v>1330</v>
      </c>
      <c r="D37" s="127">
        <v>-9.1349999999999998</v>
      </c>
      <c r="E37" s="128">
        <v>-1.1240000000000001</v>
      </c>
      <c r="F37" s="129">
        <v>-0.14399999999999999</v>
      </c>
      <c r="G37" s="35">
        <v>0</v>
      </c>
      <c r="H37" s="36"/>
      <c r="I37" s="36"/>
      <c r="J37" s="32"/>
      <c r="K37" s="33"/>
    </row>
    <row r="38" spans="1:11" ht="27.75" customHeight="1" x14ac:dyDescent="0.25">
      <c r="A38" s="15" t="s">
        <v>132</v>
      </c>
      <c r="B38" s="33"/>
      <c r="C38" s="166">
        <v>0</v>
      </c>
      <c r="D38" s="127">
        <v>-7.3689999999999998</v>
      </c>
      <c r="E38" s="128">
        <v>-0.86499999999999999</v>
      </c>
      <c r="F38" s="129">
        <v>-0.10299999999999999</v>
      </c>
      <c r="G38" s="35">
        <v>0</v>
      </c>
      <c r="H38" s="36"/>
      <c r="I38" s="36"/>
      <c r="J38" s="32"/>
      <c r="K38" s="33"/>
    </row>
    <row r="39" spans="1:11" ht="27.75" customHeight="1" x14ac:dyDescent="0.25">
      <c r="A39" s="15" t="s">
        <v>133</v>
      </c>
      <c r="B39" s="33">
        <v>980</v>
      </c>
      <c r="C39" s="166">
        <v>0</v>
      </c>
      <c r="D39" s="127">
        <v>-9.1349999999999998</v>
      </c>
      <c r="E39" s="128">
        <v>-1.1240000000000001</v>
      </c>
      <c r="F39" s="129">
        <v>-0.14399999999999999</v>
      </c>
      <c r="G39" s="35">
        <v>0</v>
      </c>
      <c r="H39" s="36"/>
      <c r="I39" s="36"/>
      <c r="J39" s="31">
        <v>0.45900000000000002</v>
      </c>
      <c r="K39" s="33"/>
    </row>
    <row r="40" spans="1:11" ht="27.75" customHeight="1" x14ac:dyDescent="0.25">
      <c r="A40" s="15" t="s">
        <v>134</v>
      </c>
      <c r="B40" s="33">
        <v>981</v>
      </c>
      <c r="C40" s="166">
        <v>0</v>
      </c>
      <c r="D40" s="127">
        <v>-9.1349999999999998</v>
      </c>
      <c r="E40" s="128">
        <v>-1.1240000000000001</v>
      </c>
      <c r="F40" s="129">
        <v>-0.14399999999999999</v>
      </c>
      <c r="G40" s="35">
        <v>0</v>
      </c>
      <c r="H40" s="36"/>
      <c r="I40" s="36"/>
      <c r="J40" s="32"/>
      <c r="K40" s="33"/>
    </row>
    <row r="41" spans="1:11" ht="27.75" customHeight="1" x14ac:dyDescent="0.25">
      <c r="A41" s="15" t="s">
        <v>135</v>
      </c>
      <c r="B41" s="33">
        <v>984</v>
      </c>
      <c r="C41" s="166">
        <v>0</v>
      </c>
      <c r="D41" s="127">
        <v>-7.3689999999999998</v>
      </c>
      <c r="E41" s="128">
        <v>-0.86499999999999999</v>
      </c>
      <c r="F41" s="129">
        <v>-0.10299999999999999</v>
      </c>
      <c r="G41" s="35">
        <v>0</v>
      </c>
      <c r="H41" s="36"/>
      <c r="I41" s="36"/>
      <c r="J41" s="31">
        <v>0.32800000000000001</v>
      </c>
      <c r="K41" s="33"/>
    </row>
    <row r="42" spans="1:11" ht="27.75" customHeight="1" x14ac:dyDescent="0.25">
      <c r="A42" s="15" t="s">
        <v>136</v>
      </c>
      <c r="B42" s="33">
        <v>985</v>
      </c>
      <c r="C42" s="166">
        <v>0</v>
      </c>
      <c r="D42" s="127">
        <v>-7.3689999999999998</v>
      </c>
      <c r="E42" s="128">
        <v>-0.86499999999999999</v>
      </c>
      <c r="F42" s="129">
        <v>-0.10299999999999999</v>
      </c>
      <c r="G42" s="35">
        <v>0</v>
      </c>
      <c r="H42" s="36"/>
      <c r="I42" s="36"/>
      <c r="J42" s="32"/>
      <c r="K42" s="33"/>
    </row>
    <row r="43" spans="1:11" ht="27.75" customHeight="1" x14ac:dyDescent="0.25">
      <c r="A43" s="15" t="s">
        <v>137</v>
      </c>
      <c r="B43" s="33">
        <v>988</v>
      </c>
      <c r="C43" s="166">
        <v>0</v>
      </c>
      <c r="D43" s="127">
        <v>-5.4660000000000002</v>
      </c>
      <c r="E43" s="128">
        <v>-0.55900000000000005</v>
      </c>
      <c r="F43" s="129">
        <v>-5.1999999999999998E-2</v>
      </c>
      <c r="G43" s="35">
        <v>12.88</v>
      </c>
      <c r="H43" s="36"/>
      <c r="I43" s="36"/>
      <c r="J43" s="31">
        <v>0.27700000000000002</v>
      </c>
      <c r="K43" s="33"/>
    </row>
    <row r="44" spans="1:11" ht="27.75" customHeight="1" x14ac:dyDescent="0.25">
      <c r="A44" s="15" t="s">
        <v>138</v>
      </c>
      <c r="B44" s="33">
        <v>989</v>
      </c>
      <c r="C44" s="166">
        <v>0</v>
      </c>
      <c r="D44" s="127">
        <v>-5.4660000000000002</v>
      </c>
      <c r="E44" s="128">
        <v>-0.55900000000000005</v>
      </c>
      <c r="F44" s="129">
        <v>-5.1999999999999998E-2</v>
      </c>
      <c r="G44" s="35">
        <v>12.88</v>
      </c>
      <c r="H44" s="36"/>
      <c r="I44" s="36"/>
      <c r="J44" s="32"/>
      <c r="K44" s="33"/>
    </row>
    <row r="45" spans="1:11" ht="27.75" customHeight="1" x14ac:dyDescent="0.25">
      <c r="C45" s="2"/>
    </row>
  </sheetData>
  <customSheetViews>
    <customSheetView guid="{5032A364-B81A-48DA-88DA-AB3B86B47EE9}" scale="80" fitToPage="1">
      <pageMargins left="0.39370078740157483" right="0.35433070866141736" top="0.86614173228346458" bottom="0.74803149606299213" header="0.43307086614173229" footer="0.51181102362204722"/>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3">
    <mergeCell ref="I9:K9"/>
    <mergeCell ref="G9:H9"/>
    <mergeCell ref="A2:K2"/>
    <mergeCell ref="C5:D5"/>
    <mergeCell ref="C6:D6"/>
    <mergeCell ref="G5:H5"/>
    <mergeCell ref="G6:H6"/>
    <mergeCell ref="G4:K4"/>
    <mergeCell ref="A4:E4"/>
    <mergeCell ref="C7:D7"/>
    <mergeCell ref="B8:E8"/>
    <mergeCell ref="G7:H7"/>
    <mergeCell ref="G8:H8"/>
  </mergeCells>
  <phoneticPr fontId="5"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3" fitToHeight="0" orientation="portrait" r:id="rId2"/>
  <headerFooter scaleWithDoc="0">
    <oddHeader>&amp;L&amp;"Arial,Bold"
&amp;"Arial,Regular"Annex 1 - Schedule of Charges for use of the Distribution System by LV and HV Designated Properties</oddHeader>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V315"/>
  <sheetViews>
    <sheetView zoomScale="85" zoomScaleNormal="85" zoomScaleSheetLayoutView="100" workbookViewId="0"/>
  </sheetViews>
  <sheetFormatPr defaultColWidth="9.1796875" defaultRowHeight="12.5" x14ac:dyDescent="0.25"/>
  <cols>
    <col min="1" max="1" width="14.7265625" style="42" customWidth="1"/>
    <col min="2" max="2" width="7.81640625" style="42" customWidth="1"/>
    <col min="3" max="3" width="14.7265625" style="200" customWidth="1"/>
    <col min="4" max="4" width="14.7265625" style="50" customWidth="1"/>
    <col min="5" max="5" width="7.81640625" style="50" customWidth="1"/>
    <col min="6" max="6" width="14.7265625" style="50" customWidth="1"/>
    <col min="7" max="7" width="30.7265625" style="50" customWidth="1"/>
    <col min="8" max="8" width="14.7265625" style="50" customWidth="1"/>
    <col min="9" max="9" width="14.7265625" style="51" customWidth="1"/>
    <col min="10" max="11" width="14.7265625" style="52" customWidth="1"/>
    <col min="12" max="16" width="14.7265625" style="42" customWidth="1"/>
    <col min="17" max="16384" width="9.1796875" style="42"/>
  </cols>
  <sheetData>
    <row r="1" spans="1:16" ht="32.25" customHeight="1" x14ac:dyDescent="0.25">
      <c r="A1" s="40" t="s">
        <v>16</v>
      </c>
      <c r="B1" s="40"/>
      <c r="C1" s="248" t="s">
        <v>688</v>
      </c>
      <c r="D1" s="248"/>
      <c r="E1" s="248"/>
      <c r="F1" s="248"/>
      <c r="G1" s="248"/>
      <c r="H1" s="248"/>
      <c r="I1" s="248"/>
      <c r="J1" s="248"/>
      <c r="K1" s="248"/>
      <c r="L1" s="248"/>
      <c r="M1" s="248"/>
      <c r="N1" s="248"/>
      <c r="O1" s="248"/>
      <c r="P1" s="248"/>
    </row>
    <row r="2" spans="1:16" s="43" customFormat="1" ht="30" customHeight="1" x14ac:dyDescent="0.25">
      <c r="A2" s="223" t="str">
        <f>Overview!B4&amp; " - Effective from "&amp;Overview!D4&amp;" - "&amp;Overview!E4&amp;" Designated EHV charges"</f>
        <v>Eastern Power Networks - Effective from 1 April 2026 - Final Designated EHV charges</v>
      </c>
      <c r="B2" s="224"/>
      <c r="C2" s="224"/>
      <c r="D2" s="224"/>
      <c r="E2" s="224"/>
      <c r="F2" s="224"/>
      <c r="G2" s="224"/>
      <c r="H2" s="224"/>
      <c r="I2" s="224"/>
      <c r="J2" s="224"/>
      <c r="K2" s="224"/>
      <c r="L2" s="224"/>
      <c r="M2" s="224"/>
      <c r="N2" s="224"/>
      <c r="O2" s="224"/>
      <c r="P2" s="225"/>
    </row>
    <row r="3" spans="1:16" s="76" customFormat="1" ht="12.75" customHeight="1" x14ac:dyDescent="0.25">
      <c r="A3" s="75"/>
      <c r="B3" s="75"/>
      <c r="C3" s="75"/>
      <c r="D3" s="75"/>
      <c r="E3" s="75"/>
      <c r="F3" s="75"/>
      <c r="G3" s="75"/>
      <c r="H3" s="75"/>
      <c r="I3" s="75"/>
      <c r="J3" s="75"/>
      <c r="K3" s="75"/>
      <c r="L3" s="75"/>
      <c r="M3" s="75"/>
      <c r="N3" s="75"/>
      <c r="O3" s="75"/>
    </row>
    <row r="4" spans="1:16" s="76" customFormat="1" ht="25.5" customHeight="1" x14ac:dyDescent="0.25">
      <c r="A4" s="238" t="s">
        <v>59</v>
      </c>
      <c r="B4" s="238"/>
      <c r="C4" s="238"/>
      <c r="D4" s="238"/>
      <c r="E4" s="238"/>
      <c r="F4" s="238"/>
      <c r="G4" s="75"/>
      <c r="H4" s="75"/>
      <c r="I4" s="75"/>
      <c r="J4" s="75"/>
      <c r="K4" s="75"/>
      <c r="L4" s="75"/>
      <c r="M4" s="75"/>
      <c r="N4" s="75"/>
      <c r="O4" s="75"/>
    </row>
    <row r="5" spans="1:16" s="76" customFormat="1" ht="25.5" customHeight="1" x14ac:dyDescent="0.25">
      <c r="A5" s="249" t="s">
        <v>9</v>
      </c>
      <c r="B5" s="250"/>
      <c r="C5" s="250"/>
      <c r="D5" s="251" t="s">
        <v>56</v>
      </c>
      <c r="E5" s="251"/>
      <c r="F5" s="251"/>
      <c r="G5" s="75"/>
      <c r="H5" s="75"/>
      <c r="I5" s="75"/>
      <c r="J5" s="75"/>
      <c r="K5" s="75"/>
      <c r="L5" s="75"/>
      <c r="M5" s="75"/>
      <c r="N5" s="75"/>
      <c r="O5" s="75"/>
    </row>
    <row r="6" spans="1:16" s="76" customFormat="1" ht="48" customHeight="1" x14ac:dyDescent="0.25">
      <c r="A6" s="244" t="s">
        <v>55</v>
      </c>
      <c r="B6" s="244"/>
      <c r="C6" s="244"/>
      <c r="D6" s="252" t="s">
        <v>666</v>
      </c>
      <c r="E6" s="253"/>
      <c r="F6" s="254"/>
      <c r="G6" s="75"/>
      <c r="H6" s="75"/>
      <c r="I6" s="75"/>
      <c r="J6" s="75"/>
      <c r="K6" s="75"/>
      <c r="L6" s="75"/>
      <c r="M6" s="75"/>
      <c r="N6" s="75"/>
      <c r="O6" s="75"/>
    </row>
    <row r="7" spans="1:16" s="76" customFormat="1" ht="25.5" customHeight="1" x14ac:dyDescent="0.25">
      <c r="A7" s="244" t="s">
        <v>10</v>
      </c>
      <c r="B7" s="244"/>
      <c r="C7" s="244"/>
      <c r="D7" s="241" t="s">
        <v>11</v>
      </c>
      <c r="E7" s="241"/>
      <c r="F7" s="241"/>
      <c r="G7" s="75"/>
      <c r="H7" s="75"/>
      <c r="I7" s="75"/>
      <c r="J7" s="75"/>
      <c r="K7" s="75"/>
      <c r="L7" s="75"/>
      <c r="M7" s="75"/>
      <c r="N7" s="75"/>
      <c r="O7" s="75"/>
    </row>
    <row r="8" spans="1:16" s="76" customFormat="1" ht="18" x14ac:dyDescent="0.25">
      <c r="A8" s="75"/>
      <c r="B8" s="75"/>
      <c r="C8" s="75"/>
      <c r="D8" s="75"/>
      <c r="E8" s="75"/>
      <c r="F8" s="75"/>
      <c r="G8" s="75"/>
      <c r="H8" s="75"/>
      <c r="I8" s="75"/>
      <c r="J8" s="75"/>
      <c r="K8" s="75"/>
      <c r="L8" s="75"/>
      <c r="M8" s="75"/>
      <c r="N8" s="75"/>
      <c r="O8" s="75"/>
    </row>
    <row r="9" spans="1:16" ht="52" x14ac:dyDescent="0.25">
      <c r="A9" s="44" t="s">
        <v>46</v>
      </c>
      <c r="B9" s="45" t="s">
        <v>703</v>
      </c>
      <c r="C9" s="44" t="s">
        <v>31</v>
      </c>
      <c r="D9" s="44" t="s">
        <v>48</v>
      </c>
      <c r="E9" s="45" t="s">
        <v>703</v>
      </c>
      <c r="F9" s="44" t="s">
        <v>32</v>
      </c>
      <c r="G9" s="46" t="s">
        <v>26</v>
      </c>
      <c r="H9" s="46" t="s">
        <v>577</v>
      </c>
      <c r="I9" s="47" t="s">
        <v>109</v>
      </c>
      <c r="J9" s="46" t="s">
        <v>49</v>
      </c>
      <c r="K9" s="46" t="s">
        <v>107</v>
      </c>
      <c r="L9" s="123" t="s">
        <v>118</v>
      </c>
      <c r="M9" s="47" t="s">
        <v>110</v>
      </c>
      <c r="N9" s="46" t="s">
        <v>50</v>
      </c>
      <c r="O9" s="46" t="s">
        <v>108</v>
      </c>
      <c r="P9" s="123" t="s">
        <v>119</v>
      </c>
    </row>
    <row r="10" spans="1:16" ht="15" customHeight="1" x14ac:dyDescent="0.25">
      <c r="A10" s="37" t="s">
        <v>910</v>
      </c>
      <c r="B10" s="87">
        <v>585</v>
      </c>
      <c r="C10" s="48">
        <v>1014569699836</v>
      </c>
      <c r="D10" s="38"/>
      <c r="E10" s="87"/>
      <c r="F10" s="48" t="s">
        <v>1268</v>
      </c>
      <c r="G10" s="49" t="s">
        <v>910</v>
      </c>
      <c r="H10" s="177">
        <v>1</v>
      </c>
      <c r="I10" s="53">
        <v>0</v>
      </c>
      <c r="J10" s="54">
        <v>10539.44</v>
      </c>
      <c r="K10" s="54">
        <v>5.82</v>
      </c>
      <c r="L10" s="54">
        <v>5.82</v>
      </c>
      <c r="M10" s="55"/>
      <c r="N10" s="56"/>
      <c r="O10" s="56"/>
      <c r="P10" s="56"/>
    </row>
    <row r="11" spans="1:16" ht="15" customHeight="1" x14ac:dyDescent="0.25">
      <c r="A11" s="37" t="s">
        <v>911</v>
      </c>
      <c r="B11" s="87">
        <v>586</v>
      </c>
      <c r="C11" s="48">
        <v>1023529546480</v>
      </c>
      <c r="D11" s="38"/>
      <c r="E11" s="87"/>
      <c r="F11" s="48" t="s">
        <v>1268</v>
      </c>
      <c r="G11" s="49" t="s">
        <v>911</v>
      </c>
      <c r="H11" s="177">
        <v>3</v>
      </c>
      <c r="I11" s="53">
        <v>1.593</v>
      </c>
      <c r="J11" s="54">
        <v>64163.97</v>
      </c>
      <c r="K11" s="54">
        <v>3.63</v>
      </c>
      <c r="L11" s="54">
        <v>3.63</v>
      </c>
      <c r="M11" s="55"/>
      <c r="N11" s="56"/>
      <c r="O11" s="56"/>
      <c r="P11" s="56"/>
    </row>
    <row r="12" spans="1:16" ht="15" customHeight="1" x14ac:dyDescent="0.25">
      <c r="A12" s="37" t="s">
        <v>912</v>
      </c>
      <c r="B12" s="87">
        <v>800</v>
      </c>
      <c r="C12" s="48">
        <v>1023483097981</v>
      </c>
      <c r="D12" s="38"/>
      <c r="E12" s="87"/>
      <c r="F12" s="48" t="s">
        <v>1268</v>
      </c>
      <c r="G12" s="49" t="s">
        <v>912</v>
      </c>
      <c r="H12" s="177">
        <v>4</v>
      </c>
      <c r="I12" s="53">
        <v>0.51300000000000001</v>
      </c>
      <c r="J12" s="54">
        <v>83703.509999999995</v>
      </c>
      <c r="K12" s="54">
        <v>1.41</v>
      </c>
      <c r="L12" s="54">
        <v>1.41</v>
      </c>
      <c r="M12" s="55"/>
      <c r="N12" s="56"/>
      <c r="O12" s="56"/>
      <c r="P12" s="56"/>
    </row>
    <row r="13" spans="1:16" ht="15" customHeight="1" x14ac:dyDescent="0.25">
      <c r="A13" s="37" t="s">
        <v>913</v>
      </c>
      <c r="B13" s="87">
        <v>328</v>
      </c>
      <c r="C13" s="48">
        <v>1050001901140</v>
      </c>
      <c r="D13" s="38"/>
      <c r="E13" s="87"/>
      <c r="F13" s="48"/>
      <c r="G13" s="49" t="s">
        <v>913</v>
      </c>
      <c r="H13" s="177">
        <v>4</v>
      </c>
      <c r="I13" s="53">
        <v>2.7E-2</v>
      </c>
      <c r="J13" s="54">
        <v>80651.81</v>
      </c>
      <c r="K13" s="54">
        <v>1.34</v>
      </c>
      <c r="L13" s="54">
        <v>1.34</v>
      </c>
      <c r="M13" s="55"/>
      <c r="N13" s="56"/>
      <c r="O13" s="56"/>
      <c r="P13" s="56"/>
    </row>
    <row r="14" spans="1:16" ht="30" customHeight="1" x14ac:dyDescent="0.25">
      <c r="A14" s="203" t="s">
        <v>914</v>
      </c>
      <c r="B14" s="204">
        <v>587</v>
      </c>
      <c r="C14" s="205" t="s">
        <v>1217</v>
      </c>
      <c r="D14" s="206" t="s">
        <v>914</v>
      </c>
      <c r="E14" s="204">
        <v>710</v>
      </c>
      <c r="F14" s="205" t="s">
        <v>1269</v>
      </c>
      <c r="G14" s="206" t="s">
        <v>914</v>
      </c>
      <c r="H14" s="207">
        <v>2</v>
      </c>
      <c r="I14" s="208">
        <v>2.1429999999999998</v>
      </c>
      <c r="J14" s="209">
        <v>24761.919999999998</v>
      </c>
      <c r="K14" s="209">
        <v>1.35</v>
      </c>
      <c r="L14" s="209">
        <v>1.35</v>
      </c>
      <c r="M14" s="210">
        <v>-2.0569999999999999</v>
      </c>
      <c r="N14" s="211">
        <v>146.58000000000001</v>
      </c>
      <c r="O14" s="211">
        <v>0.05</v>
      </c>
      <c r="P14" s="211">
        <v>0.05</v>
      </c>
    </row>
    <row r="15" spans="1:16" ht="30" customHeight="1" x14ac:dyDescent="0.25">
      <c r="A15" s="37" t="s">
        <v>915</v>
      </c>
      <c r="B15" s="87">
        <v>588</v>
      </c>
      <c r="C15" s="48" t="s">
        <v>1218</v>
      </c>
      <c r="D15" s="49" t="s">
        <v>915</v>
      </c>
      <c r="E15" s="87">
        <v>400</v>
      </c>
      <c r="F15" s="48" t="s">
        <v>1270</v>
      </c>
      <c r="G15" s="49" t="s">
        <v>915</v>
      </c>
      <c r="H15" s="177">
        <v>2</v>
      </c>
      <c r="I15" s="53">
        <v>1.5669999999999999</v>
      </c>
      <c r="J15" s="54">
        <v>24426.14</v>
      </c>
      <c r="K15" s="54">
        <v>5.81</v>
      </c>
      <c r="L15" s="54">
        <v>5.81</v>
      </c>
      <c r="M15" s="55">
        <v>0</v>
      </c>
      <c r="N15" s="56">
        <v>91.48</v>
      </c>
      <c r="O15" s="56">
        <v>0.05</v>
      </c>
      <c r="P15" s="56">
        <v>0.05</v>
      </c>
    </row>
    <row r="16" spans="1:16" ht="30" customHeight="1" x14ac:dyDescent="0.25">
      <c r="A16" s="203" t="s">
        <v>916</v>
      </c>
      <c r="B16" s="204">
        <v>589</v>
      </c>
      <c r="C16" s="205" t="s">
        <v>1219</v>
      </c>
      <c r="D16" s="212"/>
      <c r="E16" s="204"/>
      <c r="F16" s="205" t="s">
        <v>1268</v>
      </c>
      <c r="G16" s="206" t="s">
        <v>916</v>
      </c>
      <c r="H16" s="207">
        <v>1</v>
      </c>
      <c r="I16" s="208">
        <v>0.73899999999999999</v>
      </c>
      <c r="J16" s="209">
        <v>5403.87</v>
      </c>
      <c r="K16" s="209">
        <v>3.51</v>
      </c>
      <c r="L16" s="209">
        <v>3.51</v>
      </c>
      <c r="M16" s="210"/>
      <c r="N16" s="211"/>
      <c r="O16" s="211"/>
      <c r="P16" s="211"/>
    </row>
    <row r="17" spans="1:16" ht="15" customHeight="1" x14ac:dyDescent="0.25">
      <c r="A17" s="203" t="s">
        <v>917</v>
      </c>
      <c r="B17" s="204">
        <v>590</v>
      </c>
      <c r="C17" s="205">
        <v>1014571751895</v>
      </c>
      <c r="D17" s="212"/>
      <c r="E17" s="204"/>
      <c r="F17" s="205" t="s">
        <v>1268</v>
      </c>
      <c r="G17" s="206" t="s">
        <v>917</v>
      </c>
      <c r="H17" s="207">
        <v>1</v>
      </c>
      <c r="I17" s="208">
        <v>0</v>
      </c>
      <c r="J17" s="209">
        <v>5208.4399999999996</v>
      </c>
      <c r="K17" s="209">
        <v>4.04</v>
      </c>
      <c r="L17" s="209">
        <v>4.04</v>
      </c>
      <c r="M17" s="210"/>
      <c r="N17" s="211"/>
      <c r="O17" s="211"/>
      <c r="P17" s="211"/>
    </row>
    <row r="18" spans="1:16" ht="15" customHeight="1" x14ac:dyDescent="0.25">
      <c r="A18" s="203" t="s">
        <v>918</v>
      </c>
      <c r="B18" s="204">
        <v>803</v>
      </c>
      <c r="C18" s="205">
        <v>1014572608412</v>
      </c>
      <c r="D18" s="212"/>
      <c r="E18" s="204"/>
      <c r="F18" s="205" t="s">
        <v>1268</v>
      </c>
      <c r="G18" s="206" t="s">
        <v>918</v>
      </c>
      <c r="H18" s="207">
        <v>2</v>
      </c>
      <c r="I18" s="208">
        <v>1.772</v>
      </c>
      <c r="J18" s="209">
        <v>26055.93</v>
      </c>
      <c r="K18" s="209">
        <v>6.86</v>
      </c>
      <c r="L18" s="209">
        <v>6.86</v>
      </c>
      <c r="M18" s="210"/>
      <c r="N18" s="211"/>
      <c r="O18" s="211"/>
      <c r="P18" s="211"/>
    </row>
    <row r="19" spans="1:16" ht="15" customHeight="1" x14ac:dyDescent="0.25">
      <c r="A19" s="37" t="s">
        <v>919</v>
      </c>
      <c r="B19" s="87">
        <v>804</v>
      </c>
      <c r="C19" s="48">
        <v>1014572578282</v>
      </c>
      <c r="D19" s="38"/>
      <c r="E19" s="87"/>
      <c r="F19" s="48" t="s">
        <v>1268</v>
      </c>
      <c r="G19" s="49" t="s">
        <v>919</v>
      </c>
      <c r="H19" s="177">
        <v>1</v>
      </c>
      <c r="I19" s="53">
        <v>0.29899999999999999</v>
      </c>
      <c r="J19" s="54">
        <v>6004.06</v>
      </c>
      <c r="K19" s="54">
        <v>3.3</v>
      </c>
      <c r="L19" s="54">
        <v>3.3</v>
      </c>
      <c r="M19" s="55"/>
      <c r="N19" s="56"/>
      <c r="O19" s="56"/>
      <c r="P19" s="56"/>
    </row>
    <row r="20" spans="1:16" ht="30" customHeight="1" x14ac:dyDescent="0.25">
      <c r="A20" s="37" t="s">
        <v>920</v>
      </c>
      <c r="B20" s="87">
        <v>591</v>
      </c>
      <c r="C20" s="48" t="s">
        <v>1220</v>
      </c>
      <c r="D20" s="38"/>
      <c r="E20" s="87"/>
      <c r="F20" s="48" t="s">
        <v>1268</v>
      </c>
      <c r="G20" s="49" t="s">
        <v>920</v>
      </c>
      <c r="H20" s="177">
        <v>2</v>
      </c>
      <c r="I20" s="53">
        <v>2.2879999999999998</v>
      </c>
      <c r="J20" s="54">
        <v>24713.06</v>
      </c>
      <c r="K20" s="54">
        <v>1.97</v>
      </c>
      <c r="L20" s="54">
        <v>1.97</v>
      </c>
      <c r="M20" s="55"/>
      <c r="N20" s="56"/>
      <c r="O20" s="56"/>
      <c r="P20" s="56"/>
    </row>
    <row r="21" spans="1:16" ht="15" customHeight="1" x14ac:dyDescent="0.25">
      <c r="A21" s="37" t="s">
        <v>921</v>
      </c>
      <c r="B21" s="87">
        <v>333</v>
      </c>
      <c r="C21" s="48">
        <v>1050002055558</v>
      </c>
      <c r="D21" s="49" t="s">
        <v>921</v>
      </c>
      <c r="E21" s="87">
        <v>410</v>
      </c>
      <c r="F21" s="48">
        <v>1050002055567</v>
      </c>
      <c r="G21" s="49" t="s">
        <v>921</v>
      </c>
      <c r="H21" s="177">
        <v>1</v>
      </c>
      <c r="I21" s="53">
        <v>0</v>
      </c>
      <c r="J21" s="54">
        <v>5292.29</v>
      </c>
      <c r="K21" s="54">
        <v>4.5</v>
      </c>
      <c r="L21" s="54">
        <v>4.5</v>
      </c>
      <c r="M21" s="55">
        <v>0</v>
      </c>
      <c r="N21" s="56">
        <v>41.89</v>
      </c>
      <c r="O21" s="56">
        <v>0.05</v>
      </c>
      <c r="P21" s="56">
        <v>0.05</v>
      </c>
    </row>
    <row r="22" spans="1:16" ht="42" customHeight="1" x14ac:dyDescent="0.25">
      <c r="A22" s="203" t="s">
        <v>922</v>
      </c>
      <c r="B22" s="204">
        <v>592</v>
      </c>
      <c r="C22" s="205" t="s">
        <v>1221</v>
      </c>
      <c r="D22" s="212"/>
      <c r="E22" s="204"/>
      <c r="F22" s="205" t="s">
        <v>1268</v>
      </c>
      <c r="G22" s="206" t="s">
        <v>922</v>
      </c>
      <c r="H22" s="207">
        <v>2</v>
      </c>
      <c r="I22" s="208">
        <v>2.5190000000000001</v>
      </c>
      <c r="J22" s="209">
        <v>25103.94</v>
      </c>
      <c r="K22" s="209">
        <v>3.96</v>
      </c>
      <c r="L22" s="209">
        <v>3.96</v>
      </c>
      <c r="M22" s="210"/>
      <c r="N22" s="211"/>
      <c r="O22" s="211"/>
      <c r="P22" s="211"/>
    </row>
    <row r="23" spans="1:16" ht="15" customHeight="1" x14ac:dyDescent="0.25">
      <c r="A23" s="37" t="s">
        <v>923</v>
      </c>
      <c r="B23" s="87"/>
      <c r="C23" s="48" t="s">
        <v>1216</v>
      </c>
      <c r="D23" s="38"/>
      <c r="E23" s="87"/>
      <c r="F23" s="48"/>
      <c r="G23" s="49" t="s">
        <v>923</v>
      </c>
      <c r="H23" s="177">
        <v>4</v>
      </c>
      <c r="I23" s="53">
        <v>0</v>
      </c>
      <c r="J23" s="54">
        <v>68693.98</v>
      </c>
      <c r="K23" s="54">
        <v>2.56</v>
      </c>
      <c r="L23" s="54">
        <v>2.56</v>
      </c>
      <c r="M23" s="55"/>
      <c r="N23" s="56"/>
      <c r="O23" s="56"/>
      <c r="P23" s="56"/>
    </row>
    <row r="24" spans="1:16" ht="30" customHeight="1" x14ac:dyDescent="0.25">
      <c r="A24" s="37" t="s">
        <v>924</v>
      </c>
      <c r="B24" s="87">
        <v>593</v>
      </c>
      <c r="C24" s="48" t="s">
        <v>1222</v>
      </c>
      <c r="D24" s="38"/>
      <c r="E24" s="87"/>
      <c r="F24" s="48" t="s">
        <v>1268</v>
      </c>
      <c r="G24" s="49" t="s">
        <v>924</v>
      </c>
      <c r="H24" s="177">
        <v>1</v>
      </c>
      <c r="I24" s="53">
        <v>6.5839999999999996</v>
      </c>
      <c r="J24" s="54">
        <v>5403.87</v>
      </c>
      <c r="K24" s="54">
        <v>2.83</v>
      </c>
      <c r="L24" s="54">
        <v>2.83</v>
      </c>
      <c r="M24" s="55"/>
      <c r="N24" s="56"/>
      <c r="O24" s="56"/>
      <c r="P24" s="56"/>
    </row>
    <row r="25" spans="1:16" s="193" customFormat="1" ht="30" customHeight="1" x14ac:dyDescent="0.25">
      <c r="A25" s="203" t="s">
        <v>925</v>
      </c>
      <c r="B25" s="204">
        <v>594</v>
      </c>
      <c r="C25" s="205" t="s">
        <v>1223</v>
      </c>
      <c r="D25" s="212"/>
      <c r="E25" s="204"/>
      <c r="F25" s="205" t="s">
        <v>1268</v>
      </c>
      <c r="G25" s="206" t="s">
        <v>925</v>
      </c>
      <c r="H25" s="207">
        <v>1</v>
      </c>
      <c r="I25" s="208">
        <v>2.4220000000000002</v>
      </c>
      <c r="J25" s="209">
        <v>5455.54</v>
      </c>
      <c r="K25" s="209">
        <v>1.34</v>
      </c>
      <c r="L25" s="209">
        <v>1.34</v>
      </c>
      <c r="M25" s="210"/>
      <c r="N25" s="211"/>
      <c r="O25" s="211"/>
      <c r="P25" s="211"/>
    </row>
    <row r="26" spans="1:16" ht="15" customHeight="1" x14ac:dyDescent="0.25">
      <c r="A26" s="203" t="s">
        <v>926</v>
      </c>
      <c r="B26" s="204">
        <v>335</v>
      </c>
      <c r="C26" s="205">
        <v>1050001472920</v>
      </c>
      <c r="D26" s="206" t="s">
        <v>926</v>
      </c>
      <c r="E26" s="204">
        <v>413</v>
      </c>
      <c r="F26" s="205">
        <v>1050002018370</v>
      </c>
      <c r="G26" s="206" t="s">
        <v>926</v>
      </c>
      <c r="H26" s="207">
        <v>1</v>
      </c>
      <c r="I26" s="208">
        <v>0</v>
      </c>
      <c r="J26" s="209">
        <v>5932.54</v>
      </c>
      <c r="K26" s="209">
        <v>1.62</v>
      </c>
      <c r="L26" s="209">
        <v>1.62</v>
      </c>
      <c r="M26" s="210">
        <v>0</v>
      </c>
      <c r="N26" s="211">
        <v>1114.5999999999999</v>
      </c>
      <c r="O26" s="211">
        <v>0.05</v>
      </c>
      <c r="P26" s="211">
        <v>0.05</v>
      </c>
    </row>
    <row r="27" spans="1:16" ht="15" customHeight="1" x14ac:dyDescent="0.25">
      <c r="A27" s="203" t="s">
        <v>927</v>
      </c>
      <c r="B27" s="204"/>
      <c r="C27" s="205" t="s">
        <v>1216</v>
      </c>
      <c r="D27" s="212"/>
      <c r="E27" s="204"/>
      <c r="F27" s="205"/>
      <c r="G27" s="206" t="s">
        <v>927</v>
      </c>
      <c r="H27" s="207">
        <v>2</v>
      </c>
      <c r="I27" s="208">
        <v>1.212</v>
      </c>
      <c r="J27" s="209">
        <v>22775.05</v>
      </c>
      <c r="K27" s="209">
        <v>1.75</v>
      </c>
      <c r="L27" s="209">
        <v>1.75</v>
      </c>
      <c r="M27" s="210"/>
      <c r="N27" s="211"/>
      <c r="O27" s="211"/>
      <c r="P27" s="211"/>
    </row>
    <row r="28" spans="1:16" ht="30" customHeight="1" x14ac:dyDescent="0.25">
      <c r="A28" s="37" t="s">
        <v>928</v>
      </c>
      <c r="B28" s="87">
        <v>595</v>
      </c>
      <c r="C28" s="48" t="s">
        <v>1224</v>
      </c>
      <c r="D28" s="38"/>
      <c r="E28" s="87"/>
      <c r="F28" s="48" t="s">
        <v>1268</v>
      </c>
      <c r="G28" s="49" t="s">
        <v>928</v>
      </c>
      <c r="H28" s="177">
        <v>4</v>
      </c>
      <c r="I28" s="53">
        <v>1.115</v>
      </c>
      <c r="J28" s="54">
        <v>91914.86</v>
      </c>
      <c r="K28" s="54">
        <v>1.3</v>
      </c>
      <c r="L28" s="54">
        <v>1.3</v>
      </c>
      <c r="M28" s="55"/>
      <c r="N28" s="56"/>
      <c r="O28" s="56"/>
      <c r="P28" s="56"/>
    </row>
    <row r="29" spans="1:16" ht="15" customHeight="1" x14ac:dyDescent="0.25">
      <c r="A29" s="203" t="s">
        <v>929</v>
      </c>
      <c r="B29" s="204">
        <v>809</v>
      </c>
      <c r="C29" s="205">
        <v>1014572509517</v>
      </c>
      <c r="D29" s="212"/>
      <c r="E29" s="204"/>
      <c r="F29" s="205" t="s">
        <v>1268</v>
      </c>
      <c r="G29" s="206" t="s">
        <v>929</v>
      </c>
      <c r="H29" s="207">
        <v>1</v>
      </c>
      <c r="I29" s="208">
        <v>0.61399999999999999</v>
      </c>
      <c r="J29" s="209">
        <v>18484.810000000001</v>
      </c>
      <c r="K29" s="209">
        <v>1.56</v>
      </c>
      <c r="L29" s="209">
        <v>1.56</v>
      </c>
      <c r="M29" s="210"/>
      <c r="N29" s="211"/>
      <c r="O29" s="211"/>
      <c r="P29" s="211"/>
    </row>
    <row r="30" spans="1:16" ht="30" customHeight="1" x14ac:dyDescent="0.25">
      <c r="A30" s="37" t="s">
        <v>930</v>
      </c>
      <c r="B30" s="87">
        <v>813</v>
      </c>
      <c r="C30" s="48" t="s">
        <v>1225</v>
      </c>
      <c r="D30" s="38"/>
      <c r="E30" s="87"/>
      <c r="F30" s="48" t="s">
        <v>1268</v>
      </c>
      <c r="G30" s="49" t="s">
        <v>930</v>
      </c>
      <c r="H30" s="177">
        <v>2</v>
      </c>
      <c r="I30" s="53">
        <v>0.159</v>
      </c>
      <c r="J30" s="54">
        <v>25481.040000000001</v>
      </c>
      <c r="K30" s="54">
        <v>1.49</v>
      </c>
      <c r="L30" s="54">
        <v>1.49</v>
      </c>
      <c r="M30" s="55"/>
      <c r="N30" s="56"/>
      <c r="O30" s="56"/>
      <c r="P30" s="56"/>
    </row>
    <row r="31" spans="1:16" ht="30" customHeight="1" x14ac:dyDescent="0.25">
      <c r="A31" s="37" t="s">
        <v>931</v>
      </c>
      <c r="B31" s="87">
        <v>596</v>
      </c>
      <c r="C31" s="48" t="s">
        <v>1226</v>
      </c>
      <c r="D31" s="49" t="s">
        <v>931</v>
      </c>
      <c r="E31" s="87">
        <v>432</v>
      </c>
      <c r="F31" s="48" t="s">
        <v>1271</v>
      </c>
      <c r="G31" s="49" t="s">
        <v>931</v>
      </c>
      <c r="H31" s="177">
        <v>1</v>
      </c>
      <c r="I31" s="53">
        <v>4.4989999999999997</v>
      </c>
      <c r="J31" s="54">
        <v>5377.82</v>
      </c>
      <c r="K31" s="54">
        <v>3.26</v>
      </c>
      <c r="L31" s="54">
        <v>3.26</v>
      </c>
      <c r="M31" s="55">
        <v>-4.41</v>
      </c>
      <c r="N31" s="56">
        <v>26.06</v>
      </c>
      <c r="O31" s="56">
        <v>0.05</v>
      </c>
      <c r="P31" s="56">
        <v>0.05</v>
      </c>
    </row>
    <row r="32" spans="1:16" ht="15" customHeight="1" x14ac:dyDescent="0.25">
      <c r="A32" s="37" t="s">
        <v>932</v>
      </c>
      <c r="B32" s="87">
        <v>597</v>
      </c>
      <c r="C32" s="48">
        <v>1014572713989</v>
      </c>
      <c r="D32" s="38"/>
      <c r="E32" s="87"/>
      <c r="F32" s="48" t="s">
        <v>1268</v>
      </c>
      <c r="G32" s="49" t="s">
        <v>932</v>
      </c>
      <c r="H32" s="177">
        <v>1</v>
      </c>
      <c r="I32" s="53">
        <v>10.696999999999999</v>
      </c>
      <c r="J32" s="54">
        <v>10853.38</v>
      </c>
      <c r="K32" s="54">
        <v>2.1</v>
      </c>
      <c r="L32" s="54">
        <v>2.1</v>
      </c>
      <c r="M32" s="55"/>
      <c r="N32" s="56"/>
      <c r="O32" s="56"/>
      <c r="P32" s="56"/>
    </row>
    <row r="33" spans="1:16" ht="15" customHeight="1" x14ac:dyDescent="0.25">
      <c r="A33" s="37" t="s">
        <v>933</v>
      </c>
      <c r="B33" s="87">
        <v>818</v>
      </c>
      <c r="C33" s="48">
        <v>1015684515819</v>
      </c>
      <c r="D33" s="38"/>
      <c r="E33" s="87"/>
      <c r="F33" s="48" t="s">
        <v>1268</v>
      </c>
      <c r="G33" s="49" t="s">
        <v>933</v>
      </c>
      <c r="H33" s="177">
        <v>4</v>
      </c>
      <c r="I33" s="53">
        <v>4.3999999999999997E-2</v>
      </c>
      <c r="J33" s="54">
        <v>117066.52</v>
      </c>
      <c r="K33" s="54">
        <v>2.2400000000000002</v>
      </c>
      <c r="L33" s="54">
        <v>2.2400000000000002</v>
      </c>
      <c r="M33" s="55"/>
      <c r="N33" s="56"/>
      <c r="O33" s="56"/>
      <c r="P33" s="56"/>
    </row>
    <row r="34" spans="1:16" ht="15" customHeight="1" x14ac:dyDescent="0.25">
      <c r="A34" s="37" t="s">
        <v>934</v>
      </c>
      <c r="B34" s="87">
        <v>598</v>
      </c>
      <c r="C34" s="48">
        <v>1014572810813</v>
      </c>
      <c r="D34" s="38"/>
      <c r="E34" s="87"/>
      <c r="F34" s="48" t="s">
        <v>1268</v>
      </c>
      <c r="G34" s="49" t="s">
        <v>934</v>
      </c>
      <c r="H34" s="177">
        <v>3</v>
      </c>
      <c r="I34" s="53">
        <v>3.4449999999999998</v>
      </c>
      <c r="J34" s="54">
        <v>59223.839999999997</v>
      </c>
      <c r="K34" s="54">
        <v>3.36</v>
      </c>
      <c r="L34" s="54">
        <v>3.36</v>
      </c>
      <c r="M34" s="55"/>
      <c r="N34" s="56"/>
      <c r="O34" s="56"/>
      <c r="P34" s="56"/>
    </row>
    <row r="35" spans="1:16" ht="42" customHeight="1" x14ac:dyDescent="0.25">
      <c r="A35" s="37" t="s">
        <v>935</v>
      </c>
      <c r="B35" s="87">
        <v>599</v>
      </c>
      <c r="C35" s="48" t="s">
        <v>1227</v>
      </c>
      <c r="D35" s="38"/>
      <c r="E35" s="87"/>
      <c r="F35" s="48" t="s">
        <v>1268</v>
      </c>
      <c r="G35" s="49" t="s">
        <v>935</v>
      </c>
      <c r="H35" s="177">
        <v>2</v>
      </c>
      <c r="I35" s="53">
        <v>2.7629999999999999</v>
      </c>
      <c r="J35" s="54">
        <v>24908.5</v>
      </c>
      <c r="K35" s="54">
        <v>2.09</v>
      </c>
      <c r="L35" s="54">
        <v>2.09</v>
      </c>
      <c r="M35" s="55"/>
      <c r="N35" s="56"/>
      <c r="O35" s="56"/>
      <c r="P35" s="56"/>
    </row>
    <row r="36" spans="1:16" ht="30" customHeight="1" x14ac:dyDescent="0.25">
      <c r="A36" s="37" t="s">
        <v>936</v>
      </c>
      <c r="B36" s="87">
        <v>474</v>
      </c>
      <c r="C36" s="48" t="s">
        <v>1228</v>
      </c>
      <c r="D36" s="38"/>
      <c r="E36" s="87"/>
      <c r="F36" s="48" t="s">
        <v>1268</v>
      </c>
      <c r="G36" s="49" t="s">
        <v>936</v>
      </c>
      <c r="H36" s="177">
        <v>2</v>
      </c>
      <c r="I36" s="53">
        <v>1.3169999999999999</v>
      </c>
      <c r="J36" s="54">
        <v>29406.09</v>
      </c>
      <c r="K36" s="54">
        <v>3.13</v>
      </c>
      <c r="L36" s="54">
        <v>3.13</v>
      </c>
      <c r="M36" s="55"/>
      <c r="N36" s="56"/>
      <c r="O36" s="56"/>
      <c r="P36" s="56"/>
    </row>
    <row r="37" spans="1:16" ht="30" customHeight="1" x14ac:dyDescent="0.25">
      <c r="A37" s="37" t="s">
        <v>937</v>
      </c>
      <c r="B37" s="87">
        <v>475</v>
      </c>
      <c r="C37" s="48" t="s">
        <v>1229</v>
      </c>
      <c r="D37" s="38"/>
      <c r="E37" s="87"/>
      <c r="F37" s="48" t="s">
        <v>1268</v>
      </c>
      <c r="G37" s="49" t="s">
        <v>937</v>
      </c>
      <c r="H37" s="177">
        <v>2</v>
      </c>
      <c r="I37" s="53">
        <v>1.3140000000000001</v>
      </c>
      <c r="J37" s="54">
        <v>29406.09</v>
      </c>
      <c r="K37" s="54">
        <v>2.74</v>
      </c>
      <c r="L37" s="54">
        <v>2.74</v>
      </c>
      <c r="M37" s="55"/>
      <c r="N37" s="56"/>
      <c r="O37" s="56"/>
      <c r="P37" s="56"/>
    </row>
    <row r="38" spans="1:16" ht="30" customHeight="1" x14ac:dyDescent="0.25">
      <c r="A38" s="37" t="s">
        <v>938</v>
      </c>
      <c r="B38" s="87">
        <v>476</v>
      </c>
      <c r="C38" s="48" t="s">
        <v>1230</v>
      </c>
      <c r="D38" s="38"/>
      <c r="E38" s="87"/>
      <c r="F38" s="48" t="s">
        <v>1268</v>
      </c>
      <c r="G38" s="49" t="s">
        <v>938</v>
      </c>
      <c r="H38" s="177">
        <v>3</v>
      </c>
      <c r="I38" s="53">
        <v>1.585</v>
      </c>
      <c r="J38" s="54">
        <v>58637.53</v>
      </c>
      <c r="K38" s="54">
        <v>2.63</v>
      </c>
      <c r="L38" s="54">
        <v>2.63</v>
      </c>
      <c r="M38" s="55"/>
      <c r="N38" s="56"/>
      <c r="O38" s="56"/>
      <c r="P38" s="56"/>
    </row>
    <row r="39" spans="1:16" ht="30" customHeight="1" x14ac:dyDescent="0.25">
      <c r="A39" s="37" t="s">
        <v>939</v>
      </c>
      <c r="B39" s="87">
        <v>477</v>
      </c>
      <c r="C39" s="48" t="s">
        <v>1231</v>
      </c>
      <c r="D39" s="38"/>
      <c r="E39" s="87"/>
      <c r="F39" s="48" t="s">
        <v>1268</v>
      </c>
      <c r="G39" s="49" t="s">
        <v>939</v>
      </c>
      <c r="H39" s="177">
        <v>2</v>
      </c>
      <c r="I39" s="53">
        <v>4.7050000000000001</v>
      </c>
      <c r="J39" s="54">
        <v>24713.06</v>
      </c>
      <c r="K39" s="54">
        <v>3.29</v>
      </c>
      <c r="L39" s="54">
        <v>3.29</v>
      </c>
      <c r="M39" s="55"/>
      <c r="N39" s="56"/>
      <c r="O39" s="56"/>
      <c r="P39" s="56"/>
    </row>
    <row r="40" spans="1:16" ht="66" customHeight="1" x14ac:dyDescent="0.25">
      <c r="A40" s="37" t="s">
        <v>940</v>
      </c>
      <c r="B40" s="87">
        <v>478</v>
      </c>
      <c r="C40" s="48" t="s">
        <v>1232</v>
      </c>
      <c r="D40" s="49" t="s">
        <v>940</v>
      </c>
      <c r="E40" s="87">
        <v>433</v>
      </c>
      <c r="F40" s="48" t="s">
        <v>1272</v>
      </c>
      <c r="G40" s="49" t="s">
        <v>940</v>
      </c>
      <c r="H40" s="177">
        <v>2</v>
      </c>
      <c r="I40" s="53">
        <v>4.7050000000000001</v>
      </c>
      <c r="J40" s="54">
        <v>24713.06</v>
      </c>
      <c r="K40" s="54">
        <v>2.8</v>
      </c>
      <c r="L40" s="54">
        <v>2.8</v>
      </c>
      <c r="M40" s="55"/>
      <c r="N40" s="56"/>
      <c r="O40" s="56"/>
      <c r="P40" s="56"/>
    </row>
    <row r="41" spans="1:16" ht="15" customHeight="1" x14ac:dyDescent="0.25">
      <c r="A41" s="203" t="s">
        <v>941</v>
      </c>
      <c r="B41" s="204">
        <v>479</v>
      </c>
      <c r="C41" s="205">
        <v>1014573127752</v>
      </c>
      <c r="D41" s="212"/>
      <c r="E41" s="204"/>
      <c r="F41" s="205" t="s">
        <v>1268</v>
      </c>
      <c r="G41" s="206" t="s">
        <v>941</v>
      </c>
      <c r="H41" s="207">
        <v>1</v>
      </c>
      <c r="I41" s="208">
        <v>2.702</v>
      </c>
      <c r="J41" s="209">
        <v>5208.4399999999996</v>
      </c>
      <c r="K41" s="209">
        <v>4.47</v>
      </c>
      <c r="L41" s="209">
        <v>4.47</v>
      </c>
      <c r="M41" s="210"/>
      <c r="N41" s="211"/>
      <c r="O41" s="211"/>
      <c r="P41" s="211"/>
    </row>
    <row r="42" spans="1:16" ht="42" customHeight="1" x14ac:dyDescent="0.25">
      <c r="A42" s="203" t="s">
        <v>942</v>
      </c>
      <c r="B42" s="204">
        <v>480</v>
      </c>
      <c r="C42" s="205" t="s">
        <v>1233</v>
      </c>
      <c r="D42" s="212"/>
      <c r="E42" s="204"/>
      <c r="F42" s="205" t="s">
        <v>1268</v>
      </c>
      <c r="G42" s="206" t="s">
        <v>942</v>
      </c>
      <c r="H42" s="207">
        <v>2</v>
      </c>
      <c r="I42" s="208">
        <v>0.34899999999999998</v>
      </c>
      <c r="J42" s="209">
        <v>49145.120000000003</v>
      </c>
      <c r="K42" s="209">
        <v>1.44</v>
      </c>
      <c r="L42" s="209">
        <v>1.44</v>
      </c>
      <c r="M42" s="210"/>
      <c r="N42" s="211"/>
      <c r="O42" s="211"/>
      <c r="P42" s="211"/>
    </row>
    <row r="43" spans="1:16" ht="55" customHeight="1" x14ac:dyDescent="0.25">
      <c r="A43" s="37" t="s">
        <v>943</v>
      </c>
      <c r="B43" s="87">
        <v>319</v>
      </c>
      <c r="C43" s="48" t="s">
        <v>1234</v>
      </c>
      <c r="D43" s="38"/>
      <c r="E43" s="87"/>
      <c r="F43" s="48"/>
      <c r="G43" s="49" t="s">
        <v>943</v>
      </c>
      <c r="H43" s="177">
        <v>4</v>
      </c>
      <c r="I43" s="53">
        <v>3.0569999999999999</v>
      </c>
      <c r="J43" s="54">
        <v>77108.39</v>
      </c>
      <c r="K43" s="54">
        <v>1.22</v>
      </c>
      <c r="L43" s="54">
        <v>1.22</v>
      </c>
      <c r="M43" s="55"/>
      <c r="N43" s="56"/>
      <c r="O43" s="56"/>
      <c r="P43" s="56"/>
    </row>
    <row r="44" spans="1:16" ht="30" customHeight="1" x14ac:dyDescent="0.25">
      <c r="A44" s="37" t="s">
        <v>944</v>
      </c>
      <c r="B44" s="87">
        <v>318</v>
      </c>
      <c r="C44" s="48" t="s">
        <v>1235</v>
      </c>
      <c r="D44" s="38"/>
      <c r="E44" s="87"/>
      <c r="F44" s="48"/>
      <c r="G44" s="49" t="s">
        <v>944</v>
      </c>
      <c r="H44" s="177">
        <v>3</v>
      </c>
      <c r="I44" s="53">
        <v>0.76700000000000002</v>
      </c>
      <c r="J44" s="54">
        <v>77748.460000000006</v>
      </c>
      <c r="K44" s="54">
        <v>1.78</v>
      </c>
      <c r="L44" s="54">
        <v>1.78</v>
      </c>
      <c r="M44" s="55"/>
      <c r="N44" s="56"/>
      <c r="O44" s="56"/>
      <c r="P44" s="56"/>
    </row>
    <row r="45" spans="1:16" ht="15" customHeight="1" x14ac:dyDescent="0.25">
      <c r="A45" s="37" t="s">
        <v>945</v>
      </c>
      <c r="B45" s="87">
        <v>820</v>
      </c>
      <c r="C45" s="48">
        <v>1014569896484</v>
      </c>
      <c r="D45" s="38"/>
      <c r="E45" s="87"/>
      <c r="F45" s="48" t="s">
        <v>1268</v>
      </c>
      <c r="G45" s="49" t="s">
        <v>945</v>
      </c>
      <c r="H45" s="177">
        <v>1</v>
      </c>
      <c r="I45" s="53">
        <v>0.192</v>
      </c>
      <c r="J45" s="54">
        <v>5555.46</v>
      </c>
      <c r="K45" s="54">
        <v>1.68</v>
      </c>
      <c r="L45" s="54">
        <v>1.68</v>
      </c>
      <c r="M45" s="55"/>
      <c r="N45" s="56"/>
      <c r="O45" s="56"/>
      <c r="P45" s="56"/>
    </row>
    <row r="46" spans="1:16" ht="15" customHeight="1" x14ac:dyDescent="0.25">
      <c r="A46" s="37" t="s">
        <v>946</v>
      </c>
      <c r="B46" s="87"/>
      <c r="C46" s="48" t="s">
        <v>1216</v>
      </c>
      <c r="D46" s="38"/>
      <c r="E46" s="87"/>
      <c r="F46" s="48" t="s">
        <v>1268</v>
      </c>
      <c r="G46" s="49" t="s">
        <v>946</v>
      </c>
      <c r="H46" s="177">
        <v>4</v>
      </c>
      <c r="I46" s="53">
        <v>2.7759999999999998</v>
      </c>
      <c r="J46" s="54">
        <v>70464.13</v>
      </c>
      <c r="K46" s="54">
        <v>1.25</v>
      </c>
      <c r="L46" s="54">
        <v>1.25</v>
      </c>
      <c r="M46" s="55"/>
      <c r="N46" s="56"/>
      <c r="O46" s="56"/>
      <c r="P46" s="56"/>
    </row>
    <row r="47" spans="1:16" ht="15" customHeight="1" x14ac:dyDescent="0.25">
      <c r="A47" s="37" t="s">
        <v>947</v>
      </c>
      <c r="B47" s="87"/>
      <c r="C47" s="48" t="s">
        <v>1290</v>
      </c>
      <c r="D47" s="38"/>
      <c r="E47" s="87"/>
      <c r="F47" s="48" t="s">
        <v>1268</v>
      </c>
      <c r="G47" s="49" t="s">
        <v>947</v>
      </c>
      <c r="H47" s="177"/>
      <c r="I47" s="53">
        <v>0</v>
      </c>
      <c r="J47" s="54">
        <v>442.54</v>
      </c>
      <c r="K47" s="54">
        <v>1.32</v>
      </c>
      <c r="L47" s="54">
        <v>1.32</v>
      </c>
      <c r="M47" s="55"/>
      <c r="N47" s="56"/>
      <c r="O47" s="56"/>
      <c r="P47" s="56"/>
    </row>
    <row r="48" spans="1:16" ht="42" customHeight="1" x14ac:dyDescent="0.25">
      <c r="A48" s="203" t="s">
        <v>948</v>
      </c>
      <c r="B48" s="204">
        <v>482</v>
      </c>
      <c r="C48" s="205" t="s">
        <v>1236</v>
      </c>
      <c r="D48" s="212"/>
      <c r="E48" s="204"/>
      <c r="F48" s="205" t="s">
        <v>1268</v>
      </c>
      <c r="G48" s="206" t="s">
        <v>948</v>
      </c>
      <c r="H48" s="207">
        <v>2</v>
      </c>
      <c r="I48" s="208">
        <v>1.206</v>
      </c>
      <c r="J48" s="209">
        <v>25103.94</v>
      </c>
      <c r="K48" s="209">
        <v>5.35</v>
      </c>
      <c r="L48" s="209">
        <v>5.35</v>
      </c>
      <c r="M48" s="210"/>
      <c r="N48" s="211"/>
      <c r="O48" s="211"/>
      <c r="P48" s="211"/>
    </row>
    <row r="49" spans="1:16" ht="15" customHeight="1" x14ac:dyDescent="0.25">
      <c r="A49" s="37" t="s">
        <v>949</v>
      </c>
      <c r="B49" s="87"/>
      <c r="C49" s="48" t="s">
        <v>1291</v>
      </c>
      <c r="D49" s="38"/>
      <c r="E49" s="87"/>
      <c r="F49" s="48" t="s">
        <v>1268</v>
      </c>
      <c r="G49" s="49" t="s">
        <v>949</v>
      </c>
      <c r="H49" s="177"/>
      <c r="I49" s="53">
        <v>0</v>
      </c>
      <c r="J49" s="54">
        <v>442.54</v>
      </c>
      <c r="K49" s="54">
        <v>1.48</v>
      </c>
      <c r="L49" s="54">
        <v>1.48</v>
      </c>
      <c r="M49" s="55"/>
      <c r="N49" s="56"/>
      <c r="O49" s="56"/>
      <c r="P49" s="56"/>
    </row>
    <row r="50" spans="1:16" ht="30" customHeight="1" x14ac:dyDescent="0.25">
      <c r="A50" s="203" t="s">
        <v>950</v>
      </c>
      <c r="B50" s="204">
        <v>823</v>
      </c>
      <c r="C50" s="205" t="s">
        <v>1237</v>
      </c>
      <c r="D50" s="212"/>
      <c r="E50" s="204"/>
      <c r="F50" s="205" t="s">
        <v>1268</v>
      </c>
      <c r="G50" s="206" t="s">
        <v>950</v>
      </c>
      <c r="H50" s="207">
        <v>1</v>
      </c>
      <c r="I50" s="208">
        <v>0.91900000000000004</v>
      </c>
      <c r="J50" s="209">
        <v>7391.86</v>
      </c>
      <c r="K50" s="209">
        <v>2.02</v>
      </c>
      <c r="L50" s="209">
        <v>2.02</v>
      </c>
      <c r="M50" s="210"/>
      <c r="N50" s="211"/>
      <c r="O50" s="211"/>
      <c r="P50" s="211"/>
    </row>
    <row r="51" spans="1:16" ht="30" customHeight="1" x14ac:dyDescent="0.25">
      <c r="A51" s="37" t="s">
        <v>951</v>
      </c>
      <c r="B51" s="87">
        <v>825</v>
      </c>
      <c r="C51" s="48" t="s">
        <v>1238</v>
      </c>
      <c r="D51" s="38"/>
      <c r="E51" s="87"/>
      <c r="F51" s="48" t="s">
        <v>1268</v>
      </c>
      <c r="G51" s="49" t="s">
        <v>951</v>
      </c>
      <c r="H51" s="177">
        <v>3</v>
      </c>
      <c r="I51" s="53">
        <v>0</v>
      </c>
      <c r="J51" s="54">
        <v>59231.65</v>
      </c>
      <c r="K51" s="54">
        <v>2.88</v>
      </c>
      <c r="L51" s="54">
        <v>2.88</v>
      </c>
      <c r="M51" s="55"/>
      <c r="N51" s="56"/>
      <c r="O51" s="56"/>
      <c r="P51" s="56"/>
    </row>
    <row r="52" spans="1:16" ht="55" customHeight="1" x14ac:dyDescent="0.25">
      <c r="A52" s="37" t="s">
        <v>952</v>
      </c>
      <c r="B52" s="87">
        <v>864</v>
      </c>
      <c r="C52" s="48" t="s">
        <v>1239</v>
      </c>
      <c r="D52" s="38"/>
      <c r="E52" s="87"/>
      <c r="F52" s="48" t="s">
        <v>1268</v>
      </c>
      <c r="G52" s="49" t="s">
        <v>952</v>
      </c>
      <c r="H52" s="177">
        <v>4</v>
      </c>
      <c r="I52" s="53">
        <v>6.0000000000000001E-3</v>
      </c>
      <c r="J52" s="54">
        <v>149395.53</v>
      </c>
      <c r="K52" s="54">
        <v>2.5099999999999998</v>
      </c>
      <c r="L52" s="54">
        <v>2.5099999999999998</v>
      </c>
      <c r="M52" s="55"/>
      <c r="N52" s="56"/>
      <c r="O52" s="56"/>
      <c r="P52" s="56"/>
    </row>
    <row r="53" spans="1:16" ht="55" customHeight="1" x14ac:dyDescent="0.25">
      <c r="A53" s="37" t="s">
        <v>953</v>
      </c>
      <c r="B53" s="87">
        <v>431</v>
      </c>
      <c r="C53" s="48" t="s">
        <v>1240</v>
      </c>
      <c r="D53" s="38"/>
      <c r="E53" s="87"/>
      <c r="F53" s="48" t="s">
        <v>1268</v>
      </c>
      <c r="G53" s="49" t="s">
        <v>953</v>
      </c>
      <c r="H53" s="177">
        <v>4</v>
      </c>
      <c r="I53" s="53">
        <v>0.254</v>
      </c>
      <c r="J53" s="54">
        <v>143150.85999999999</v>
      </c>
      <c r="K53" s="54">
        <v>2.61</v>
      </c>
      <c r="L53" s="54">
        <v>2.61</v>
      </c>
      <c r="M53" s="55"/>
      <c r="N53" s="56"/>
      <c r="O53" s="56"/>
      <c r="P53" s="56"/>
    </row>
    <row r="54" spans="1:16" ht="15" customHeight="1" x14ac:dyDescent="0.25">
      <c r="A54" s="203" t="s">
        <v>954</v>
      </c>
      <c r="B54" s="204"/>
      <c r="C54" s="205" t="s">
        <v>1216</v>
      </c>
      <c r="D54" s="212"/>
      <c r="E54" s="204"/>
      <c r="F54" s="205"/>
      <c r="G54" s="206" t="s">
        <v>954</v>
      </c>
      <c r="H54" s="207">
        <v>2</v>
      </c>
      <c r="I54" s="208">
        <v>1.2E-2</v>
      </c>
      <c r="J54" s="209">
        <v>23702.12</v>
      </c>
      <c r="K54" s="209">
        <v>1.1599999999999999</v>
      </c>
      <c r="L54" s="209">
        <v>1.1599999999999999</v>
      </c>
      <c r="M54" s="210"/>
      <c r="N54" s="211"/>
      <c r="O54" s="211"/>
      <c r="P54" s="211"/>
    </row>
    <row r="55" spans="1:16" ht="15" customHeight="1" x14ac:dyDescent="0.25">
      <c r="A55" s="203" t="s">
        <v>955</v>
      </c>
      <c r="B55" s="204">
        <v>484</v>
      </c>
      <c r="C55" s="205">
        <v>1030062915127</v>
      </c>
      <c r="D55" s="212"/>
      <c r="E55" s="204"/>
      <c r="F55" s="205" t="s">
        <v>1268</v>
      </c>
      <c r="G55" s="206" t="s">
        <v>955</v>
      </c>
      <c r="H55" s="207">
        <v>1</v>
      </c>
      <c r="I55" s="208">
        <v>0.114</v>
      </c>
      <c r="J55" s="209">
        <v>5208.4399999999996</v>
      </c>
      <c r="K55" s="209">
        <v>1.42</v>
      </c>
      <c r="L55" s="209">
        <v>1.42</v>
      </c>
      <c r="M55" s="210"/>
      <c r="N55" s="211"/>
      <c r="O55" s="211"/>
      <c r="P55" s="211"/>
    </row>
    <row r="56" spans="1:16" ht="30" customHeight="1" x14ac:dyDescent="0.25">
      <c r="A56" s="203" t="s">
        <v>956</v>
      </c>
      <c r="B56" s="204">
        <v>828</v>
      </c>
      <c r="C56" s="205" t="s">
        <v>1241</v>
      </c>
      <c r="D56" s="212"/>
      <c r="E56" s="204"/>
      <c r="F56" s="205" t="s">
        <v>1268</v>
      </c>
      <c r="G56" s="206" t="s">
        <v>956</v>
      </c>
      <c r="H56" s="207">
        <v>1</v>
      </c>
      <c r="I56" s="208">
        <v>0</v>
      </c>
      <c r="J56" s="209">
        <v>11293.67</v>
      </c>
      <c r="K56" s="209">
        <v>2.98</v>
      </c>
      <c r="L56" s="209">
        <v>2.98</v>
      </c>
      <c r="M56" s="210"/>
      <c r="N56" s="211"/>
      <c r="O56" s="211"/>
      <c r="P56" s="211"/>
    </row>
    <row r="57" spans="1:16" ht="15" customHeight="1" x14ac:dyDescent="0.25">
      <c r="A57" s="37" t="s">
        <v>957</v>
      </c>
      <c r="B57" s="87">
        <v>807</v>
      </c>
      <c r="C57" s="48">
        <v>1014569560220</v>
      </c>
      <c r="D57" s="38"/>
      <c r="E57" s="87"/>
      <c r="F57" s="48" t="s">
        <v>1268</v>
      </c>
      <c r="G57" s="49" t="s">
        <v>957</v>
      </c>
      <c r="H57" s="177">
        <v>2</v>
      </c>
      <c r="I57" s="53">
        <v>2.133</v>
      </c>
      <c r="J57" s="54">
        <v>27945.03</v>
      </c>
      <c r="K57" s="54">
        <v>2.67</v>
      </c>
      <c r="L57" s="54">
        <v>2.67</v>
      </c>
      <c r="M57" s="55"/>
      <c r="N57" s="56"/>
      <c r="O57" s="56"/>
      <c r="P57" s="56"/>
    </row>
    <row r="58" spans="1:16" ht="55" customHeight="1" x14ac:dyDescent="0.25">
      <c r="A58" s="37" t="s">
        <v>958</v>
      </c>
      <c r="B58" s="87">
        <v>829</v>
      </c>
      <c r="C58" s="48" t="s">
        <v>1242</v>
      </c>
      <c r="D58" s="38"/>
      <c r="E58" s="87"/>
      <c r="F58" s="48" t="s">
        <v>1268</v>
      </c>
      <c r="G58" s="49" t="s">
        <v>958</v>
      </c>
      <c r="H58" s="177">
        <v>3</v>
      </c>
      <c r="I58" s="53">
        <v>8.0000000000000002E-3</v>
      </c>
      <c r="J58" s="54">
        <v>59028.4</v>
      </c>
      <c r="K58" s="54">
        <v>1.58</v>
      </c>
      <c r="L58" s="54">
        <v>1.58</v>
      </c>
      <c r="M58" s="55"/>
      <c r="N58" s="56"/>
      <c r="O58" s="56"/>
      <c r="P58" s="56"/>
    </row>
    <row r="59" spans="1:16" ht="15" customHeight="1" x14ac:dyDescent="0.25">
      <c r="A59" s="37" t="s">
        <v>959</v>
      </c>
      <c r="B59" s="87">
        <v>840</v>
      </c>
      <c r="C59" s="48">
        <v>1023478020044</v>
      </c>
      <c r="D59" s="49" t="s">
        <v>959</v>
      </c>
      <c r="E59" s="87">
        <v>722</v>
      </c>
      <c r="F59" s="48">
        <v>1023545945010</v>
      </c>
      <c r="G59" s="49" t="s">
        <v>959</v>
      </c>
      <c r="H59" s="177">
        <v>2</v>
      </c>
      <c r="I59" s="53">
        <v>0</v>
      </c>
      <c r="J59" s="54">
        <v>37489.53</v>
      </c>
      <c r="K59" s="54">
        <v>3.07</v>
      </c>
      <c r="L59" s="54">
        <v>3.07</v>
      </c>
      <c r="M59" s="55"/>
      <c r="N59" s="56"/>
      <c r="O59" s="56"/>
      <c r="P59" s="56"/>
    </row>
    <row r="60" spans="1:16" ht="30" customHeight="1" x14ac:dyDescent="0.25">
      <c r="A60" s="37" t="s">
        <v>960</v>
      </c>
      <c r="B60" s="87">
        <v>842</v>
      </c>
      <c r="C60" s="48" t="s">
        <v>1243</v>
      </c>
      <c r="D60" s="49" t="s">
        <v>960</v>
      </c>
      <c r="E60" s="87">
        <v>720</v>
      </c>
      <c r="F60" s="48" t="s">
        <v>1273</v>
      </c>
      <c r="G60" s="49" t="s">
        <v>960</v>
      </c>
      <c r="H60" s="177">
        <v>2</v>
      </c>
      <c r="I60" s="53">
        <v>0</v>
      </c>
      <c r="J60" s="54">
        <v>36886.089999999997</v>
      </c>
      <c r="K60" s="54">
        <v>3.93</v>
      </c>
      <c r="L60" s="54">
        <v>3.93</v>
      </c>
      <c r="M60" s="55">
        <v>0</v>
      </c>
      <c r="N60" s="56">
        <v>3426.52</v>
      </c>
      <c r="O60" s="56">
        <v>0.05</v>
      </c>
      <c r="P60" s="56">
        <v>0.05</v>
      </c>
    </row>
    <row r="61" spans="1:16" ht="15" customHeight="1" x14ac:dyDescent="0.25">
      <c r="A61" s="37" t="s">
        <v>961</v>
      </c>
      <c r="B61" s="87">
        <v>843</v>
      </c>
      <c r="C61" s="48">
        <v>1014572578742</v>
      </c>
      <c r="D61" s="49" t="s">
        <v>961</v>
      </c>
      <c r="E61" s="87">
        <v>721</v>
      </c>
      <c r="F61" s="48">
        <v>1023545945029</v>
      </c>
      <c r="G61" s="49" t="s">
        <v>961</v>
      </c>
      <c r="H61" s="177">
        <v>3</v>
      </c>
      <c r="I61" s="53">
        <v>1.3360000000000001</v>
      </c>
      <c r="J61" s="54">
        <v>70528.92</v>
      </c>
      <c r="K61" s="54">
        <v>4.08</v>
      </c>
      <c r="L61" s="54">
        <v>4.08</v>
      </c>
      <c r="M61" s="55"/>
      <c r="N61" s="56"/>
      <c r="O61" s="56"/>
      <c r="P61" s="56"/>
    </row>
    <row r="62" spans="1:16" ht="15" customHeight="1" x14ac:dyDescent="0.25">
      <c r="A62" s="37" t="s">
        <v>962</v>
      </c>
      <c r="B62" s="87">
        <v>844</v>
      </c>
      <c r="C62" s="48">
        <v>1014573096936</v>
      </c>
      <c r="D62" s="38"/>
      <c r="E62" s="87"/>
      <c r="F62" s="48" t="s">
        <v>1268</v>
      </c>
      <c r="G62" s="49" t="s">
        <v>962</v>
      </c>
      <c r="H62" s="177">
        <v>2</v>
      </c>
      <c r="I62" s="53">
        <v>0.34</v>
      </c>
      <c r="J62" s="54">
        <v>30463.32</v>
      </c>
      <c r="K62" s="54">
        <v>1.41</v>
      </c>
      <c r="L62" s="54">
        <v>1.41</v>
      </c>
      <c r="M62" s="55"/>
      <c r="N62" s="56"/>
      <c r="O62" s="56"/>
      <c r="P62" s="56"/>
    </row>
    <row r="63" spans="1:16" ht="15" customHeight="1" x14ac:dyDescent="0.25">
      <c r="A63" s="37" t="s">
        <v>963</v>
      </c>
      <c r="B63" s="87">
        <v>845</v>
      </c>
      <c r="C63" s="48">
        <v>1014572986535</v>
      </c>
      <c r="D63" s="38"/>
      <c r="E63" s="87"/>
      <c r="F63" s="48" t="s">
        <v>1268</v>
      </c>
      <c r="G63" s="49" t="s">
        <v>963</v>
      </c>
      <c r="H63" s="177">
        <v>3</v>
      </c>
      <c r="I63" s="53">
        <v>0.84899999999999998</v>
      </c>
      <c r="J63" s="54">
        <v>64830.33</v>
      </c>
      <c r="K63" s="54">
        <v>3.55</v>
      </c>
      <c r="L63" s="54">
        <v>3.55</v>
      </c>
      <c r="M63" s="55"/>
      <c r="N63" s="56"/>
      <c r="O63" s="56"/>
      <c r="P63" s="56"/>
    </row>
    <row r="64" spans="1:16" ht="15" customHeight="1" x14ac:dyDescent="0.25">
      <c r="A64" s="203" t="s">
        <v>964</v>
      </c>
      <c r="B64" s="204">
        <v>846</v>
      </c>
      <c r="C64" s="205">
        <v>1014572901666</v>
      </c>
      <c r="D64" s="206" t="s">
        <v>964</v>
      </c>
      <c r="E64" s="204">
        <v>472</v>
      </c>
      <c r="F64" s="205">
        <v>1050000419767</v>
      </c>
      <c r="G64" s="206" t="s">
        <v>964</v>
      </c>
      <c r="H64" s="207">
        <v>1</v>
      </c>
      <c r="I64" s="208">
        <v>0</v>
      </c>
      <c r="J64" s="209">
        <v>11596.67</v>
      </c>
      <c r="K64" s="209">
        <v>2.33</v>
      </c>
      <c r="L64" s="209">
        <v>2.33</v>
      </c>
      <c r="M64" s="210"/>
      <c r="N64" s="211"/>
      <c r="O64" s="211"/>
      <c r="P64" s="211"/>
    </row>
    <row r="65" spans="1:16" ht="15" customHeight="1" x14ac:dyDescent="0.25">
      <c r="A65" s="203" t="s">
        <v>965</v>
      </c>
      <c r="B65" s="204">
        <v>847</v>
      </c>
      <c r="C65" s="205">
        <v>1014572780683</v>
      </c>
      <c r="D65" s="212"/>
      <c r="E65" s="204"/>
      <c r="F65" s="205" t="s">
        <v>1268</v>
      </c>
      <c r="G65" s="206" t="s">
        <v>965</v>
      </c>
      <c r="H65" s="207">
        <v>3</v>
      </c>
      <c r="I65" s="208">
        <v>5.8999999999999997E-2</v>
      </c>
      <c r="J65" s="209">
        <v>74806.16</v>
      </c>
      <c r="K65" s="209">
        <v>2.77</v>
      </c>
      <c r="L65" s="209">
        <v>2.77</v>
      </c>
      <c r="M65" s="210"/>
      <c r="N65" s="211"/>
      <c r="O65" s="211"/>
      <c r="P65" s="211"/>
    </row>
    <row r="66" spans="1:16" ht="15" customHeight="1" x14ac:dyDescent="0.25">
      <c r="A66" s="37" t="s">
        <v>966</v>
      </c>
      <c r="B66" s="87">
        <v>848</v>
      </c>
      <c r="C66" s="48">
        <v>1014572821160</v>
      </c>
      <c r="D66" s="49" t="s">
        <v>966</v>
      </c>
      <c r="E66" s="87">
        <v>723</v>
      </c>
      <c r="F66" s="48">
        <v>1023545947499</v>
      </c>
      <c r="G66" s="49" t="s">
        <v>966</v>
      </c>
      <c r="H66" s="177">
        <v>2</v>
      </c>
      <c r="I66" s="53">
        <v>0</v>
      </c>
      <c r="J66" s="54">
        <v>50819.32</v>
      </c>
      <c r="K66" s="54">
        <v>2.5</v>
      </c>
      <c r="L66" s="54">
        <v>2.5</v>
      </c>
      <c r="M66" s="55"/>
      <c r="N66" s="56"/>
      <c r="O66" s="56"/>
      <c r="P66" s="56"/>
    </row>
    <row r="67" spans="1:16" ht="15" customHeight="1" x14ac:dyDescent="0.25">
      <c r="A67" s="37" t="s">
        <v>967</v>
      </c>
      <c r="B67" s="87">
        <v>849</v>
      </c>
      <c r="C67" s="48">
        <v>1014573017580</v>
      </c>
      <c r="D67" s="49" t="s">
        <v>967</v>
      </c>
      <c r="E67" s="87">
        <v>473</v>
      </c>
      <c r="F67" s="48">
        <v>1050000419785</v>
      </c>
      <c r="G67" s="49" t="s">
        <v>967</v>
      </c>
      <c r="H67" s="177">
        <v>3</v>
      </c>
      <c r="I67" s="53">
        <v>0.56299999999999994</v>
      </c>
      <c r="J67" s="54">
        <v>72097.48</v>
      </c>
      <c r="K67" s="54">
        <v>2.99</v>
      </c>
      <c r="L67" s="54">
        <v>2.99</v>
      </c>
      <c r="M67" s="55"/>
      <c r="N67" s="56"/>
      <c r="O67" s="56"/>
      <c r="P67" s="56"/>
    </row>
    <row r="68" spans="1:16" ht="15" customHeight="1" x14ac:dyDescent="0.25">
      <c r="A68" s="37" t="s">
        <v>968</v>
      </c>
      <c r="B68" s="87">
        <v>850</v>
      </c>
      <c r="C68" s="48">
        <v>1014572876363</v>
      </c>
      <c r="D68" s="49" t="s">
        <v>968</v>
      </c>
      <c r="E68" s="87">
        <v>724</v>
      </c>
      <c r="F68" s="48">
        <v>1023545944902</v>
      </c>
      <c r="G68" s="49" t="s">
        <v>968</v>
      </c>
      <c r="H68" s="177">
        <v>1</v>
      </c>
      <c r="I68" s="53">
        <v>0.13100000000000001</v>
      </c>
      <c r="J68" s="54">
        <v>11154.13</v>
      </c>
      <c r="K68" s="54">
        <v>4.3099999999999996</v>
      </c>
      <c r="L68" s="54">
        <v>4.3099999999999996</v>
      </c>
      <c r="M68" s="55"/>
      <c r="N68" s="56"/>
      <c r="O68" s="56"/>
      <c r="P68" s="56"/>
    </row>
    <row r="69" spans="1:16" ht="15" customHeight="1" x14ac:dyDescent="0.25">
      <c r="A69" s="37" t="s">
        <v>969</v>
      </c>
      <c r="B69" s="87">
        <v>851</v>
      </c>
      <c r="C69" s="48">
        <v>1014573170075</v>
      </c>
      <c r="D69" s="38"/>
      <c r="E69" s="87"/>
      <c r="F69" s="48" t="s">
        <v>1268</v>
      </c>
      <c r="G69" s="49" t="s">
        <v>969</v>
      </c>
      <c r="H69" s="177">
        <v>2</v>
      </c>
      <c r="I69" s="53">
        <v>0.84899999999999998</v>
      </c>
      <c r="J69" s="54">
        <v>30905.86</v>
      </c>
      <c r="K69" s="54">
        <v>3.31</v>
      </c>
      <c r="L69" s="54">
        <v>3.31</v>
      </c>
      <c r="M69" s="55"/>
      <c r="N69" s="56"/>
      <c r="O69" s="56"/>
      <c r="P69" s="56"/>
    </row>
    <row r="70" spans="1:16" ht="15" customHeight="1" x14ac:dyDescent="0.25">
      <c r="A70" s="203" t="s">
        <v>970</v>
      </c>
      <c r="B70" s="204">
        <v>852</v>
      </c>
      <c r="C70" s="205">
        <v>1014573010682</v>
      </c>
      <c r="D70" s="206" t="s">
        <v>970</v>
      </c>
      <c r="E70" s="204">
        <v>725</v>
      </c>
      <c r="F70" s="205">
        <v>1023545944911</v>
      </c>
      <c r="G70" s="206" t="s">
        <v>970</v>
      </c>
      <c r="H70" s="207">
        <v>2</v>
      </c>
      <c r="I70" s="208">
        <v>0.77300000000000002</v>
      </c>
      <c r="J70" s="209">
        <v>37207.81</v>
      </c>
      <c r="K70" s="209">
        <v>2.14</v>
      </c>
      <c r="L70" s="209">
        <v>2.14</v>
      </c>
      <c r="M70" s="210"/>
      <c r="N70" s="211"/>
      <c r="O70" s="211"/>
      <c r="P70" s="211"/>
    </row>
    <row r="71" spans="1:16" ht="15" customHeight="1" x14ac:dyDescent="0.25">
      <c r="A71" s="37" t="s">
        <v>971</v>
      </c>
      <c r="B71" s="87">
        <v>853</v>
      </c>
      <c r="C71" s="48">
        <v>1014572632104</v>
      </c>
      <c r="D71" s="49" t="s">
        <v>971</v>
      </c>
      <c r="E71" s="87">
        <v>405</v>
      </c>
      <c r="F71" s="48">
        <v>1050000419837</v>
      </c>
      <c r="G71" s="49" t="s">
        <v>971</v>
      </c>
      <c r="H71" s="177">
        <v>3</v>
      </c>
      <c r="I71" s="53">
        <v>0</v>
      </c>
      <c r="J71" s="54">
        <v>71414</v>
      </c>
      <c r="K71" s="54">
        <v>2.7</v>
      </c>
      <c r="L71" s="54">
        <v>2.7</v>
      </c>
      <c r="M71" s="55"/>
      <c r="N71" s="56"/>
      <c r="O71" s="56"/>
      <c r="P71" s="56"/>
    </row>
    <row r="72" spans="1:16" ht="15" customHeight="1" x14ac:dyDescent="0.25">
      <c r="A72" s="37" t="s">
        <v>972</v>
      </c>
      <c r="B72" s="87">
        <v>855</v>
      </c>
      <c r="C72" s="48">
        <v>1014572682017</v>
      </c>
      <c r="D72" s="49" t="s">
        <v>972</v>
      </c>
      <c r="E72" s="87">
        <v>727</v>
      </c>
      <c r="F72" s="48">
        <v>1023545944920</v>
      </c>
      <c r="G72" s="49" t="s">
        <v>972</v>
      </c>
      <c r="H72" s="177">
        <v>3</v>
      </c>
      <c r="I72" s="53">
        <v>1.738</v>
      </c>
      <c r="J72" s="54">
        <v>70528.92</v>
      </c>
      <c r="K72" s="54">
        <v>4.34</v>
      </c>
      <c r="L72" s="54">
        <v>4.34</v>
      </c>
      <c r="M72" s="55"/>
      <c r="N72" s="56"/>
      <c r="O72" s="56"/>
      <c r="P72" s="56"/>
    </row>
    <row r="73" spans="1:16" ht="15" customHeight="1" x14ac:dyDescent="0.25">
      <c r="A73" s="37" t="s">
        <v>973</v>
      </c>
      <c r="B73" s="87">
        <v>854</v>
      </c>
      <c r="C73" s="48">
        <v>1023478597119</v>
      </c>
      <c r="D73" s="49" t="s">
        <v>973</v>
      </c>
      <c r="E73" s="87">
        <v>726</v>
      </c>
      <c r="F73" s="48">
        <v>1023545945056</v>
      </c>
      <c r="G73" s="49" t="s">
        <v>973</v>
      </c>
      <c r="H73" s="177">
        <v>3</v>
      </c>
      <c r="I73" s="53">
        <v>0.95399999999999996</v>
      </c>
      <c r="J73" s="54">
        <v>71414</v>
      </c>
      <c r="K73" s="54">
        <v>3.02</v>
      </c>
      <c r="L73" s="54">
        <v>3.02</v>
      </c>
      <c r="M73" s="55"/>
      <c r="N73" s="56"/>
      <c r="O73" s="56"/>
      <c r="P73" s="56"/>
    </row>
    <row r="74" spans="1:16" ht="15" customHeight="1" x14ac:dyDescent="0.25">
      <c r="A74" s="37" t="s">
        <v>974</v>
      </c>
      <c r="B74" s="87">
        <v>856</v>
      </c>
      <c r="C74" s="48">
        <v>1014572602660</v>
      </c>
      <c r="D74" s="49" t="s">
        <v>974</v>
      </c>
      <c r="E74" s="87">
        <v>728</v>
      </c>
      <c r="F74" s="48">
        <v>1023545944930</v>
      </c>
      <c r="G74" s="49" t="s">
        <v>974</v>
      </c>
      <c r="H74" s="177">
        <v>3</v>
      </c>
      <c r="I74" s="53">
        <v>0</v>
      </c>
      <c r="J74" s="54">
        <v>72378.92</v>
      </c>
      <c r="K74" s="54">
        <v>3</v>
      </c>
      <c r="L74" s="54">
        <v>3</v>
      </c>
      <c r="M74" s="55"/>
      <c r="N74" s="56"/>
      <c r="O74" s="56"/>
      <c r="P74" s="56"/>
    </row>
    <row r="75" spans="1:16" ht="15" customHeight="1" x14ac:dyDescent="0.25">
      <c r="A75" s="37" t="s">
        <v>975</v>
      </c>
      <c r="B75" s="87">
        <v>857</v>
      </c>
      <c r="C75" s="48">
        <v>1014572719730</v>
      </c>
      <c r="D75" s="49" t="s">
        <v>975</v>
      </c>
      <c r="E75" s="87">
        <v>729</v>
      </c>
      <c r="F75" s="48">
        <v>1023545947968</v>
      </c>
      <c r="G75" s="49" t="s">
        <v>975</v>
      </c>
      <c r="H75" s="177">
        <v>2</v>
      </c>
      <c r="I75" s="53">
        <v>0.442</v>
      </c>
      <c r="J75" s="54">
        <v>36604.46</v>
      </c>
      <c r="K75" s="54">
        <v>3.36</v>
      </c>
      <c r="L75" s="54">
        <v>3.36</v>
      </c>
      <c r="M75" s="55"/>
      <c r="N75" s="56"/>
      <c r="O75" s="56"/>
      <c r="P75" s="56"/>
    </row>
    <row r="76" spans="1:16" ht="15" customHeight="1" x14ac:dyDescent="0.25">
      <c r="A76" s="203" t="s">
        <v>976</v>
      </c>
      <c r="B76" s="204">
        <v>859</v>
      </c>
      <c r="C76" s="205">
        <v>1014573142245</v>
      </c>
      <c r="D76" s="212"/>
      <c r="E76" s="204"/>
      <c r="F76" s="205" t="s">
        <v>1268</v>
      </c>
      <c r="G76" s="206" t="s">
        <v>976</v>
      </c>
      <c r="H76" s="207">
        <v>3</v>
      </c>
      <c r="I76" s="208">
        <v>1E-3</v>
      </c>
      <c r="J76" s="209">
        <v>74275.45</v>
      </c>
      <c r="K76" s="209">
        <v>2.46</v>
      </c>
      <c r="L76" s="209">
        <v>2.46</v>
      </c>
      <c r="M76" s="210"/>
      <c r="N76" s="211"/>
      <c r="O76" s="211"/>
      <c r="P76" s="211"/>
    </row>
    <row r="77" spans="1:16" ht="15" customHeight="1" x14ac:dyDescent="0.25">
      <c r="A77" s="37" t="s">
        <v>977</v>
      </c>
      <c r="B77" s="87">
        <v>860</v>
      </c>
      <c r="C77" s="48">
        <v>1014573113954</v>
      </c>
      <c r="D77" s="38"/>
      <c r="E77" s="87"/>
      <c r="F77" s="48" t="s">
        <v>1268</v>
      </c>
      <c r="G77" s="49" t="s">
        <v>977</v>
      </c>
      <c r="H77" s="177">
        <v>2</v>
      </c>
      <c r="I77" s="53">
        <v>0</v>
      </c>
      <c r="J77" s="54">
        <v>30463.32</v>
      </c>
      <c r="K77" s="54">
        <v>2.9</v>
      </c>
      <c r="L77" s="54">
        <v>2.9</v>
      </c>
      <c r="M77" s="55"/>
      <c r="N77" s="56"/>
      <c r="O77" s="56"/>
      <c r="P77" s="56"/>
    </row>
    <row r="78" spans="1:16" ht="15" customHeight="1" x14ac:dyDescent="0.25">
      <c r="A78" s="37" t="s">
        <v>978</v>
      </c>
      <c r="B78" s="87">
        <v>861</v>
      </c>
      <c r="C78" s="48">
        <v>1014572501466</v>
      </c>
      <c r="D78" s="38"/>
      <c r="E78" s="87"/>
      <c r="F78" s="48" t="s">
        <v>1268</v>
      </c>
      <c r="G78" s="49" t="s">
        <v>978</v>
      </c>
      <c r="H78" s="177">
        <v>3</v>
      </c>
      <c r="I78" s="53">
        <v>1.6759999999999999</v>
      </c>
      <c r="J78" s="54">
        <v>71414</v>
      </c>
      <c r="K78" s="54">
        <v>4.25</v>
      </c>
      <c r="L78" s="54">
        <v>4.25</v>
      </c>
      <c r="M78" s="55"/>
      <c r="N78" s="56"/>
      <c r="O78" s="56"/>
      <c r="P78" s="56"/>
    </row>
    <row r="79" spans="1:16" ht="30" customHeight="1" x14ac:dyDescent="0.25">
      <c r="A79" s="37" t="s">
        <v>979</v>
      </c>
      <c r="B79" s="87">
        <v>486</v>
      </c>
      <c r="C79" s="48" t="s">
        <v>1244</v>
      </c>
      <c r="D79" s="38"/>
      <c r="E79" s="87"/>
      <c r="F79" s="48"/>
      <c r="G79" s="49" t="s">
        <v>979</v>
      </c>
      <c r="H79" s="177">
        <v>2</v>
      </c>
      <c r="I79" s="53">
        <v>4.1589999999999998</v>
      </c>
      <c r="J79" s="54">
        <v>24713.06</v>
      </c>
      <c r="K79" s="54">
        <v>1.38</v>
      </c>
      <c r="L79" s="54">
        <v>1.38</v>
      </c>
      <c r="M79" s="55"/>
      <c r="N79" s="56"/>
      <c r="O79" s="56"/>
      <c r="P79" s="56"/>
    </row>
    <row r="80" spans="1:16" ht="30" customHeight="1" x14ac:dyDescent="0.25">
      <c r="A80" s="203" t="s">
        <v>980</v>
      </c>
      <c r="B80" s="204">
        <v>487</v>
      </c>
      <c r="C80" s="205" t="s">
        <v>1245</v>
      </c>
      <c r="D80" s="212"/>
      <c r="E80" s="204"/>
      <c r="F80" s="205" t="s">
        <v>1268</v>
      </c>
      <c r="G80" s="206" t="s">
        <v>980</v>
      </c>
      <c r="H80" s="207">
        <v>3</v>
      </c>
      <c r="I80" s="208">
        <v>2.7280000000000002</v>
      </c>
      <c r="J80" s="209">
        <v>68229.45</v>
      </c>
      <c r="K80" s="209">
        <v>1.85</v>
      </c>
      <c r="L80" s="209">
        <v>1.85</v>
      </c>
      <c r="M80" s="210"/>
      <c r="N80" s="211"/>
      <c r="O80" s="211"/>
      <c r="P80" s="211"/>
    </row>
    <row r="81" spans="1:16" ht="30" customHeight="1" x14ac:dyDescent="0.25">
      <c r="A81" s="37" t="s">
        <v>981</v>
      </c>
      <c r="B81" s="87">
        <v>831</v>
      </c>
      <c r="C81" s="48" t="s">
        <v>1246</v>
      </c>
      <c r="D81" s="49" t="s">
        <v>981</v>
      </c>
      <c r="E81" s="87">
        <v>434</v>
      </c>
      <c r="F81" s="48" t="s">
        <v>1274</v>
      </c>
      <c r="G81" s="49" t="s">
        <v>981</v>
      </c>
      <c r="H81" s="177">
        <v>4</v>
      </c>
      <c r="I81" s="53">
        <v>0</v>
      </c>
      <c r="J81" s="54">
        <v>78657.22</v>
      </c>
      <c r="K81" s="54">
        <v>1.4</v>
      </c>
      <c r="L81" s="54">
        <v>1.4</v>
      </c>
      <c r="M81" s="55">
        <v>0</v>
      </c>
      <c r="N81" s="56">
        <v>1294.77</v>
      </c>
      <c r="O81" s="56">
        <v>0.05</v>
      </c>
      <c r="P81" s="56">
        <v>0.05</v>
      </c>
    </row>
    <row r="82" spans="1:16" ht="15" customHeight="1" x14ac:dyDescent="0.25">
      <c r="A82" s="37" t="s">
        <v>982</v>
      </c>
      <c r="B82" s="87">
        <v>832</v>
      </c>
      <c r="C82" s="48">
        <v>1014569523654</v>
      </c>
      <c r="D82" s="38"/>
      <c r="E82" s="87"/>
      <c r="F82" s="48" t="s">
        <v>1268</v>
      </c>
      <c r="G82" s="49" t="s">
        <v>982</v>
      </c>
      <c r="H82" s="177">
        <v>2</v>
      </c>
      <c r="I82" s="53">
        <v>0</v>
      </c>
      <c r="J82" s="54">
        <v>26092.34</v>
      </c>
      <c r="K82" s="54">
        <v>1.41</v>
      </c>
      <c r="L82" s="54">
        <v>1.41</v>
      </c>
      <c r="M82" s="55"/>
      <c r="N82" s="56"/>
      <c r="O82" s="56"/>
      <c r="P82" s="56"/>
    </row>
    <row r="83" spans="1:16" ht="30" customHeight="1" x14ac:dyDescent="0.25">
      <c r="A83" s="37" t="s">
        <v>983</v>
      </c>
      <c r="B83" s="87">
        <v>488</v>
      </c>
      <c r="C83" s="48" t="s">
        <v>1247</v>
      </c>
      <c r="D83" s="38"/>
      <c r="E83" s="87"/>
      <c r="F83" s="48" t="s">
        <v>1268</v>
      </c>
      <c r="G83" s="49" t="s">
        <v>983</v>
      </c>
      <c r="H83" s="177">
        <v>1</v>
      </c>
      <c r="I83" s="53">
        <v>3.1760000000000002</v>
      </c>
      <c r="J83" s="54">
        <v>5403.87</v>
      </c>
      <c r="K83" s="54">
        <v>5.47</v>
      </c>
      <c r="L83" s="54">
        <v>5.47</v>
      </c>
      <c r="M83" s="55"/>
      <c r="N83" s="56"/>
      <c r="O83" s="56"/>
      <c r="P83" s="56"/>
    </row>
    <row r="84" spans="1:16" ht="30" customHeight="1" x14ac:dyDescent="0.25">
      <c r="A84" s="37" t="s">
        <v>984</v>
      </c>
      <c r="B84" s="87">
        <v>489</v>
      </c>
      <c r="C84" s="48" t="s">
        <v>1248</v>
      </c>
      <c r="D84" s="38"/>
      <c r="E84" s="87"/>
      <c r="F84" s="48" t="s">
        <v>1268</v>
      </c>
      <c r="G84" s="49" t="s">
        <v>984</v>
      </c>
      <c r="H84" s="177">
        <v>1</v>
      </c>
      <c r="I84" s="53">
        <v>2.5680000000000001</v>
      </c>
      <c r="J84" s="54">
        <v>5403.87</v>
      </c>
      <c r="K84" s="54">
        <v>3.01</v>
      </c>
      <c r="L84" s="54">
        <v>3.01</v>
      </c>
      <c r="M84" s="55"/>
      <c r="N84" s="56"/>
      <c r="O84" s="56"/>
      <c r="P84" s="56"/>
    </row>
    <row r="85" spans="1:16" ht="15" customHeight="1" x14ac:dyDescent="0.25">
      <c r="A85" s="37" t="s">
        <v>985</v>
      </c>
      <c r="B85" s="87"/>
      <c r="C85" s="48" t="s">
        <v>1216</v>
      </c>
      <c r="D85" s="38"/>
      <c r="E85" s="87"/>
      <c r="F85" s="48"/>
      <c r="G85" s="49" t="s">
        <v>985</v>
      </c>
      <c r="H85" s="177">
        <v>4</v>
      </c>
      <c r="I85" s="53">
        <v>0</v>
      </c>
      <c r="J85" s="54">
        <v>69136.52</v>
      </c>
      <c r="K85" s="54">
        <v>1.34</v>
      </c>
      <c r="L85" s="54">
        <v>1.34</v>
      </c>
      <c r="M85" s="55"/>
      <c r="N85" s="56"/>
      <c r="O85" s="56"/>
      <c r="P85" s="56"/>
    </row>
    <row r="86" spans="1:16" ht="15" customHeight="1" x14ac:dyDescent="0.25">
      <c r="A86" s="37" t="s">
        <v>986</v>
      </c>
      <c r="B86" s="87">
        <v>490</v>
      </c>
      <c r="C86" s="48">
        <v>1014572722956</v>
      </c>
      <c r="D86" s="38"/>
      <c r="E86" s="87"/>
      <c r="F86" s="48" t="s">
        <v>1268</v>
      </c>
      <c r="G86" s="49" t="s">
        <v>986</v>
      </c>
      <c r="H86" s="177">
        <v>1</v>
      </c>
      <c r="I86" s="53">
        <v>2.5219999999999998</v>
      </c>
      <c r="J86" s="54">
        <v>13268.43</v>
      </c>
      <c r="K86" s="54">
        <v>3.23</v>
      </c>
      <c r="L86" s="54">
        <v>3.23</v>
      </c>
      <c r="M86" s="55"/>
      <c r="N86" s="56"/>
      <c r="O86" s="56"/>
      <c r="P86" s="56"/>
    </row>
    <row r="87" spans="1:16" ht="30" customHeight="1" x14ac:dyDescent="0.25">
      <c r="A87" s="37" t="s">
        <v>987</v>
      </c>
      <c r="B87" s="87">
        <v>483</v>
      </c>
      <c r="C87" s="48" t="s">
        <v>1249</v>
      </c>
      <c r="D87" s="38"/>
      <c r="E87" s="87"/>
      <c r="F87" s="48"/>
      <c r="G87" s="49" t="s">
        <v>987</v>
      </c>
      <c r="H87" s="177">
        <v>4</v>
      </c>
      <c r="I87" s="53">
        <v>0</v>
      </c>
      <c r="J87" s="54">
        <v>124567.79</v>
      </c>
      <c r="K87" s="54">
        <v>2.0699999999999998</v>
      </c>
      <c r="L87" s="54">
        <v>2.0699999999999998</v>
      </c>
      <c r="M87" s="55"/>
      <c r="N87" s="56"/>
      <c r="O87" s="56"/>
      <c r="P87" s="56"/>
    </row>
    <row r="88" spans="1:16" ht="15" customHeight="1" x14ac:dyDescent="0.25">
      <c r="A88" s="37" t="s">
        <v>988</v>
      </c>
      <c r="B88" s="87">
        <v>492</v>
      </c>
      <c r="C88" s="48">
        <v>1014712345991</v>
      </c>
      <c r="D88" s="38"/>
      <c r="E88" s="87"/>
      <c r="F88" s="48" t="s">
        <v>1268</v>
      </c>
      <c r="G88" s="49" t="s">
        <v>988</v>
      </c>
      <c r="H88" s="177">
        <v>1</v>
      </c>
      <c r="I88" s="53">
        <v>0.13</v>
      </c>
      <c r="J88" s="54">
        <v>5208.4399999999996</v>
      </c>
      <c r="K88" s="54">
        <v>3.19</v>
      </c>
      <c r="L88" s="54">
        <v>3.19</v>
      </c>
      <c r="M88" s="55"/>
      <c r="N88" s="56"/>
      <c r="O88" s="56"/>
      <c r="P88" s="56"/>
    </row>
    <row r="89" spans="1:16" ht="15" customHeight="1" x14ac:dyDescent="0.25">
      <c r="A89" s="37" t="s">
        <v>989</v>
      </c>
      <c r="B89" s="87">
        <v>493</v>
      </c>
      <c r="C89" s="48">
        <v>1014571768453</v>
      </c>
      <c r="D89" s="38"/>
      <c r="E89" s="87"/>
      <c r="F89" s="48" t="s">
        <v>1268</v>
      </c>
      <c r="G89" s="49" t="s">
        <v>989</v>
      </c>
      <c r="H89" s="177">
        <v>1</v>
      </c>
      <c r="I89" s="53">
        <v>0.443</v>
      </c>
      <c r="J89" s="54">
        <v>5208.4399999999996</v>
      </c>
      <c r="K89" s="54">
        <v>1.26</v>
      </c>
      <c r="L89" s="54">
        <v>1.26</v>
      </c>
      <c r="M89" s="55"/>
      <c r="N89" s="56"/>
      <c r="O89" s="56"/>
      <c r="P89" s="56"/>
    </row>
    <row r="90" spans="1:16" ht="15" customHeight="1" x14ac:dyDescent="0.25">
      <c r="A90" s="37" t="s">
        <v>990</v>
      </c>
      <c r="B90" s="87">
        <v>494</v>
      </c>
      <c r="C90" s="48">
        <v>1014569969627</v>
      </c>
      <c r="D90" s="38"/>
      <c r="E90" s="87"/>
      <c r="F90" s="48" t="s">
        <v>1268</v>
      </c>
      <c r="G90" s="49" t="s">
        <v>990</v>
      </c>
      <c r="H90" s="177">
        <v>1</v>
      </c>
      <c r="I90" s="53">
        <v>3.5870000000000002</v>
      </c>
      <c r="J90" s="54">
        <v>5403.87</v>
      </c>
      <c r="K90" s="54">
        <v>4.49</v>
      </c>
      <c r="L90" s="54">
        <v>4.49</v>
      </c>
      <c r="M90" s="55"/>
      <c r="N90" s="56"/>
      <c r="O90" s="56"/>
      <c r="P90" s="56"/>
    </row>
    <row r="91" spans="1:16" ht="15" customHeight="1" x14ac:dyDescent="0.25">
      <c r="A91" s="37" t="s">
        <v>991</v>
      </c>
      <c r="B91" s="87"/>
      <c r="C91" s="48" t="s">
        <v>1216</v>
      </c>
      <c r="D91" s="38"/>
      <c r="E91" s="87"/>
      <c r="F91" s="48" t="s">
        <v>1268</v>
      </c>
      <c r="G91" s="49" t="s">
        <v>991</v>
      </c>
      <c r="H91" s="177">
        <v>3</v>
      </c>
      <c r="I91" s="53">
        <v>7.3999999999999996E-2</v>
      </c>
      <c r="J91" s="54">
        <v>58098.95</v>
      </c>
      <c r="K91" s="54">
        <v>2.13</v>
      </c>
      <c r="L91" s="54">
        <v>2.13</v>
      </c>
      <c r="M91" s="55"/>
      <c r="N91" s="56"/>
      <c r="O91" s="56"/>
      <c r="P91" s="56"/>
    </row>
    <row r="92" spans="1:16" ht="30" customHeight="1" x14ac:dyDescent="0.25">
      <c r="A92" s="37" t="s">
        <v>992</v>
      </c>
      <c r="B92" s="87">
        <v>837</v>
      </c>
      <c r="C92" s="48" t="s">
        <v>1250</v>
      </c>
      <c r="D92" s="38"/>
      <c r="E92" s="87"/>
      <c r="F92" s="48" t="s">
        <v>1268</v>
      </c>
      <c r="G92" s="49" t="s">
        <v>992</v>
      </c>
      <c r="H92" s="177">
        <v>4</v>
      </c>
      <c r="I92" s="53">
        <v>1.1579999999999999</v>
      </c>
      <c r="J92" s="54">
        <v>77211.72</v>
      </c>
      <c r="K92" s="54">
        <v>1.56</v>
      </c>
      <c r="L92" s="54">
        <v>1.56</v>
      </c>
      <c r="M92" s="55"/>
      <c r="N92" s="56"/>
      <c r="O92" s="56"/>
      <c r="P92" s="56"/>
    </row>
    <row r="93" spans="1:16" ht="42" customHeight="1" x14ac:dyDescent="0.25">
      <c r="A93" s="37" t="s">
        <v>993</v>
      </c>
      <c r="B93" s="87">
        <v>802</v>
      </c>
      <c r="C93" s="48" t="s">
        <v>1251</v>
      </c>
      <c r="D93" s="38"/>
      <c r="E93" s="87"/>
      <c r="F93" s="48" t="s">
        <v>1268</v>
      </c>
      <c r="G93" s="49" t="s">
        <v>993</v>
      </c>
      <c r="H93" s="177">
        <v>2</v>
      </c>
      <c r="I93" s="53">
        <v>0.77600000000000002</v>
      </c>
      <c r="J93" s="54">
        <v>54069.47</v>
      </c>
      <c r="K93" s="54">
        <v>4.58</v>
      </c>
      <c r="L93" s="54">
        <v>4.58</v>
      </c>
      <c r="M93" s="55"/>
      <c r="N93" s="56"/>
      <c r="O93" s="56"/>
      <c r="P93" s="56"/>
    </row>
    <row r="94" spans="1:16" ht="66" customHeight="1" x14ac:dyDescent="0.25">
      <c r="A94" s="37" t="s">
        <v>994</v>
      </c>
      <c r="B94" s="87">
        <v>801</v>
      </c>
      <c r="C94" s="48" t="s">
        <v>3026</v>
      </c>
      <c r="D94" s="38"/>
      <c r="E94" s="87"/>
      <c r="F94" s="48" t="s">
        <v>1268</v>
      </c>
      <c r="G94" s="49" t="s">
        <v>994</v>
      </c>
      <c r="H94" s="177">
        <v>2</v>
      </c>
      <c r="I94" s="53">
        <v>0</v>
      </c>
      <c r="J94" s="54">
        <v>24322.19</v>
      </c>
      <c r="K94" s="54">
        <v>2.91</v>
      </c>
      <c r="L94" s="54">
        <v>2.91</v>
      </c>
      <c r="M94" s="55"/>
      <c r="N94" s="56"/>
      <c r="O94" s="56"/>
      <c r="P94" s="56"/>
    </row>
    <row r="95" spans="1:16" ht="15" customHeight="1" x14ac:dyDescent="0.25">
      <c r="A95" s="37" t="s">
        <v>995</v>
      </c>
      <c r="B95" s="87"/>
      <c r="C95" s="48" t="s">
        <v>1292</v>
      </c>
      <c r="D95" s="38"/>
      <c r="E95" s="87"/>
      <c r="F95" s="48" t="s">
        <v>1268</v>
      </c>
      <c r="G95" s="49" t="s">
        <v>995</v>
      </c>
      <c r="H95" s="177">
        <v>4</v>
      </c>
      <c r="I95" s="53">
        <v>0</v>
      </c>
      <c r="J95" s="54">
        <v>76326.64</v>
      </c>
      <c r="K95" s="54">
        <v>2.85</v>
      </c>
      <c r="L95" s="54">
        <v>2.85</v>
      </c>
      <c r="M95" s="55"/>
      <c r="N95" s="56"/>
      <c r="O95" s="56"/>
      <c r="P95" s="56"/>
    </row>
    <row r="96" spans="1:16" ht="42" customHeight="1" x14ac:dyDescent="0.25">
      <c r="A96" s="37" t="s">
        <v>996</v>
      </c>
      <c r="B96" s="87">
        <v>833</v>
      </c>
      <c r="C96" s="48" t="s">
        <v>1329</v>
      </c>
      <c r="D96" s="49" t="s">
        <v>996</v>
      </c>
      <c r="E96" s="87">
        <v>733</v>
      </c>
      <c r="F96" s="48" t="s">
        <v>1275</v>
      </c>
      <c r="G96" s="49" t="s">
        <v>996</v>
      </c>
      <c r="H96" s="177">
        <v>4</v>
      </c>
      <c r="I96" s="53">
        <v>0.25800000000000001</v>
      </c>
      <c r="J96" s="54">
        <v>80340.09</v>
      </c>
      <c r="K96" s="54">
        <v>2.69</v>
      </c>
      <c r="L96" s="54">
        <v>2.69</v>
      </c>
      <c r="M96" s="55">
        <v>0</v>
      </c>
      <c r="N96" s="56">
        <v>2608.7399999999998</v>
      </c>
      <c r="O96" s="56">
        <v>0.05</v>
      </c>
      <c r="P96" s="56">
        <v>0.05</v>
      </c>
    </row>
    <row r="97" spans="1:22" ht="145" customHeight="1" x14ac:dyDescent="0.25">
      <c r="A97" s="37" t="s">
        <v>1215</v>
      </c>
      <c r="B97" s="87">
        <v>833</v>
      </c>
      <c r="C97" s="48" t="s">
        <v>3603</v>
      </c>
      <c r="D97" s="37"/>
      <c r="E97" s="87"/>
      <c r="F97" s="48"/>
      <c r="G97" s="37" t="s">
        <v>1215</v>
      </c>
      <c r="H97" s="177"/>
      <c r="I97" s="53">
        <v>0.25800000000000001</v>
      </c>
      <c r="J97" s="54">
        <v>0</v>
      </c>
      <c r="K97" s="54">
        <v>0</v>
      </c>
      <c r="L97" s="54">
        <v>0</v>
      </c>
      <c r="M97" s="55"/>
      <c r="N97" s="56"/>
      <c r="O97" s="56"/>
      <c r="P97" s="56"/>
    </row>
    <row r="98" spans="1:22" ht="30" customHeight="1" x14ac:dyDescent="0.25">
      <c r="A98" s="37" t="s">
        <v>997</v>
      </c>
      <c r="B98" s="87">
        <v>495</v>
      </c>
      <c r="C98" s="48" t="s">
        <v>1252</v>
      </c>
      <c r="D98" s="38"/>
      <c r="E98" s="87"/>
      <c r="F98" s="48" t="s">
        <v>1268</v>
      </c>
      <c r="G98" s="49" t="s">
        <v>997</v>
      </c>
      <c r="H98" s="177">
        <v>2</v>
      </c>
      <c r="I98" s="53">
        <v>1.4770000000000001</v>
      </c>
      <c r="J98" s="54">
        <v>24713.06</v>
      </c>
      <c r="K98" s="54">
        <v>3.14</v>
      </c>
      <c r="L98" s="54">
        <v>3.14</v>
      </c>
      <c r="M98" s="55"/>
      <c r="N98" s="56"/>
      <c r="O98" s="56"/>
      <c r="P98" s="56"/>
    </row>
    <row r="99" spans="1:22" ht="30" customHeight="1" x14ac:dyDescent="0.25">
      <c r="A99" s="37" t="s">
        <v>998</v>
      </c>
      <c r="B99" s="87">
        <v>496</v>
      </c>
      <c r="C99" s="48" t="s">
        <v>1253</v>
      </c>
      <c r="D99" s="38"/>
      <c r="E99" s="87"/>
      <c r="F99" s="48" t="s">
        <v>1268</v>
      </c>
      <c r="G99" s="49" t="s">
        <v>998</v>
      </c>
      <c r="H99" s="177">
        <v>2</v>
      </c>
      <c r="I99" s="53">
        <v>1.357</v>
      </c>
      <c r="J99" s="54">
        <v>34844.54</v>
      </c>
      <c r="K99" s="54">
        <v>1.1499999999999999</v>
      </c>
      <c r="L99" s="54">
        <v>1.1499999999999999</v>
      </c>
      <c r="M99" s="55"/>
      <c r="N99" s="56"/>
      <c r="O99" s="56"/>
      <c r="P99" s="56"/>
    </row>
    <row r="100" spans="1:22" ht="42" customHeight="1" x14ac:dyDescent="0.25">
      <c r="A100" s="37" t="s">
        <v>999</v>
      </c>
      <c r="B100" s="87">
        <v>497</v>
      </c>
      <c r="C100" s="48" t="s">
        <v>1254</v>
      </c>
      <c r="D100" s="38"/>
      <c r="E100" s="87"/>
      <c r="F100" s="48" t="s">
        <v>1268</v>
      </c>
      <c r="G100" s="49" t="s">
        <v>999</v>
      </c>
      <c r="H100" s="177">
        <v>3</v>
      </c>
      <c r="I100" s="53">
        <v>0.36099999999999999</v>
      </c>
      <c r="J100" s="54">
        <v>67529.38</v>
      </c>
      <c r="K100" s="54">
        <v>3.22</v>
      </c>
      <c r="L100" s="54">
        <v>3.22</v>
      </c>
      <c r="M100" s="55"/>
      <c r="N100" s="56"/>
      <c r="O100" s="56"/>
      <c r="P100" s="56"/>
    </row>
    <row r="101" spans="1:22" ht="30" customHeight="1" x14ac:dyDescent="0.25">
      <c r="A101" s="37" t="s">
        <v>1000</v>
      </c>
      <c r="B101" s="87">
        <v>498</v>
      </c>
      <c r="C101" s="48" t="s">
        <v>1255</v>
      </c>
      <c r="D101" s="38"/>
      <c r="E101" s="87"/>
      <c r="F101" s="48" t="s">
        <v>1268</v>
      </c>
      <c r="G101" s="49" t="s">
        <v>1000</v>
      </c>
      <c r="H101" s="177">
        <v>2</v>
      </c>
      <c r="I101" s="53">
        <v>2.8149999999999999</v>
      </c>
      <c r="J101" s="54">
        <v>33836.559999999998</v>
      </c>
      <c r="K101" s="54">
        <v>3.71</v>
      </c>
      <c r="L101" s="54">
        <v>3.71</v>
      </c>
      <c r="M101" s="55"/>
      <c r="N101" s="56"/>
      <c r="O101" s="56"/>
      <c r="P101" s="56"/>
    </row>
    <row r="102" spans="1:22" ht="15" customHeight="1" x14ac:dyDescent="0.25">
      <c r="A102" s="203" t="s">
        <v>1001</v>
      </c>
      <c r="B102" s="204">
        <v>819</v>
      </c>
      <c r="C102" s="205">
        <v>1030027859903</v>
      </c>
      <c r="D102" s="212"/>
      <c r="E102" s="204"/>
      <c r="F102" s="205" t="s">
        <v>1268</v>
      </c>
      <c r="G102" s="206" t="s">
        <v>1001</v>
      </c>
      <c r="H102" s="207">
        <v>1</v>
      </c>
      <c r="I102" s="208">
        <v>0.90200000000000002</v>
      </c>
      <c r="J102" s="209">
        <v>7139.96</v>
      </c>
      <c r="K102" s="209">
        <v>2.99</v>
      </c>
      <c r="L102" s="209">
        <v>2.99</v>
      </c>
      <c r="M102" s="210"/>
      <c r="N102" s="211"/>
      <c r="O102" s="211"/>
      <c r="P102" s="211"/>
    </row>
    <row r="103" spans="1:22" ht="55" customHeight="1" x14ac:dyDescent="0.25">
      <c r="A103" s="37" t="s">
        <v>1002</v>
      </c>
      <c r="B103" s="87">
        <v>863</v>
      </c>
      <c r="C103" s="48" t="s">
        <v>1256</v>
      </c>
      <c r="D103" s="38"/>
      <c r="E103" s="87"/>
      <c r="F103" s="48" t="s">
        <v>1268</v>
      </c>
      <c r="G103" s="49" t="s">
        <v>1002</v>
      </c>
      <c r="H103" s="177">
        <v>4</v>
      </c>
      <c r="I103" s="53">
        <v>0.73899999999999999</v>
      </c>
      <c r="J103" s="54">
        <v>115337.5</v>
      </c>
      <c r="K103" s="54">
        <v>3.28</v>
      </c>
      <c r="L103" s="54">
        <v>3.28</v>
      </c>
      <c r="M103" s="55"/>
      <c r="N103" s="56"/>
      <c r="O103" s="56"/>
      <c r="P103" s="56"/>
    </row>
    <row r="104" spans="1:22" ht="15" customHeight="1" x14ac:dyDescent="0.25">
      <c r="A104" s="37" t="s">
        <v>1003</v>
      </c>
      <c r="B104" s="87">
        <v>869</v>
      </c>
      <c r="C104" s="48">
        <v>1050000574685</v>
      </c>
      <c r="D104" s="49" t="s">
        <v>1003</v>
      </c>
      <c r="E104" s="87">
        <v>744</v>
      </c>
      <c r="F104" s="48">
        <v>1050000574694</v>
      </c>
      <c r="G104" s="49" t="s">
        <v>1003</v>
      </c>
      <c r="H104" s="177"/>
      <c r="I104" s="53">
        <v>3.4990000000000001</v>
      </c>
      <c r="J104" s="54">
        <v>17.079999999999998</v>
      </c>
      <c r="K104" s="54">
        <v>3.18</v>
      </c>
      <c r="L104" s="54">
        <v>3.18</v>
      </c>
      <c r="M104" s="55">
        <v>0</v>
      </c>
      <c r="N104" s="56">
        <v>3415.91</v>
      </c>
      <c r="O104" s="56">
        <v>0.05</v>
      </c>
      <c r="P104" s="56">
        <v>0.05</v>
      </c>
    </row>
    <row r="105" spans="1:22" ht="15" customHeight="1" x14ac:dyDescent="0.25">
      <c r="A105" s="37" t="s">
        <v>1004</v>
      </c>
      <c r="B105" s="87">
        <v>499</v>
      </c>
      <c r="C105" s="48">
        <v>1014569292506</v>
      </c>
      <c r="D105" s="49" t="s">
        <v>1004</v>
      </c>
      <c r="E105" s="87">
        <v>435</v>
      </c>
      <c r="F105" s="48">
        <v>1030054607984</v>
      </c>
      <c r="G105" s="49" t="s">
        <v>1004</v>
      </c>
      <c r="H105" s="177">
        <v>1</v>
      </c>
      <c r="I105" s="53">
        <v>3.919</v>
      </c>
      <c r="J105" s="54">
        <v>5031.6099999999997</v>
      </c>
      <c r="K105" s="54">
        <v>4.93</v>
      </c>
      <c r="L105" s="54">
        <v>4.93</v>
      </c>
      <c r="M105" s="55">
        <v>-3.762</v>
      </c>
      <c r="N105" s="56">
        <v>372.26</v>
      </c>
      <c r="O105" s="56">
        <v>0.05</v>
      </c>
      <c r="P105" s="56">
        <v>0.05</v>
      </c>
    </row>
    <row r="106" spans="1:22" ht="15" customHeight="1" x14ac:dyDescent="0.25">
      <c r="A106" s="37" t="s">
        <v>1005</v>
      </c>
      <c r="B106" s="87">
        <v>300</v>
      </c>
      <c r="C106" s="48">
        <v>1050001015545</v>
      </c>
      <c r="D106" s="49" t="s">
        <v>1005</v>
      </c>
      <c r="E106" s="87">
        <v>651</v>
      </c>
      <c r="F106" s="48">
        <v>1050000998050</v>
      </c>
      <c r="G106" s="49" t="s">
        <v>1005</v>
      </c>
      <c r="H106" s="177">
        <v>1</v>
      </c>
      <c r="I106" s="53">
        <v>0</v>
      </c>
      <c r="J106" s="54">
        <v>5013</v>
      </c>
      <c r="K106" s="54">
        <v>0</v>
      </c>
      <c r="L106" s="54">
        <v>0</v>
      </c>
      <c r="M106" s="55">
        <v>0</v>
      </c>
      <c r="N106" s="56">
        <v>3353.56</v>
      </c>
      <c r="O106" s="56">
        <v>0.05</v>
      </c>
      <c r="P106" s="56">
        <v>0.05</v>
      </c>
    </row>
    <row r="107" spans="1:22" ht="15" customHeight="1" x14ac:dyDescent="0.25">
      <c r="A107" s="37" t="s">
        <v>1006</v>
      </c>
      <c r="B107" s="87">
        <v>564</v>
      </c>
      <c r="C107" s="48">
        <v>1050001061597</v>
      </c>
      <c r="D107" s="49" t="s">
        <v>1006</v>
      </c>
      <c r="E107" s="87">
        <v>666</v>
      </c>
      <c r="F107" s="48">
        <v>1050001061602</v>
      </c>
      <c r="G107" s="49" t="s">
        <v>1006</v>
      </c>
      <c r="H107" s="177"/>
      <c r="I107" s="53">
        <v>0</v>
      </c>
      <c r="J107" s="54">
        <v>3.45</v>
      </c>
      <c r="K107" s="54">
        <v>3.21</v>
      </c>
      <c r="L107" s="54">
        <v>3.21</v>
      </c>
      <c r="M107" s="55">
        <v>0</v>
      </c>
      <c r="N107" s="56">
        <v>1381.22</v>
      </c>
      <c r="O107" s="56">
        <v>0.05</v>
      </c>
      <c r="P107" s="56">
        <v>0.05</v>
      </c>
    </row>
    <row r="108" spans="1:22" s="193" customFormat="1" ht="15" customHeight="1" x14ac:dyDescent="0.25">
      <c r="A108" s="37" t="s">
        <v>1007</v>
      </c>
      <c r="B108" s="87"/>
      <c r="C108" s="48" t="s">
        <v>1293</v>
      </c>
      <c r="D108" s="199" t="s">
        <v>1007</v>
      </c>
      <c r="E108" s="87"/>
      <c r="F108" s="48" t="s">
        <v>1312</v>
      </c>
      <c r="G108" s="49" t="s">
        <v>1007</v>
      </c>
      <c r="H108" s="177"/>
      <c r="I108" s="53">
        <v>0</v>
      </c>
      <c r="J108" s="54">
        <v>1630.02</v>
      </c>
      <c r="K108" s="54">
        <v>1.27</v>
      </c>
      <c r="L108" s="54">
        <v>1.27</v>
      </c>
      <c r="M108" s="55">
        <v>0</v>
      </c>
      <c r="N108" s="56">
        <v>1630.02</v>
      </c>
      <c r="O108" s="56">
        <v>0.05</v>
      </c>
      <c r="P108" s="56">
        <v>0.05</v>
      </c>
      <c r="V108" s="42"/>
    </row>
    <row r="109" spans="1:22" ht="15" customHeight="1" x14ac:dyDescent="0.25">
      <c r="A109" s="37" t="s">
        <v>1008</v>
      </c>
      <c r="B109" s="87">
        <v>503</v>
      </c>
      <c r="C109" s="48">
        <v>1050000834246</v>
      </c>
      <c r="D109" s="49" t="s">
        <v>1008</v>
      </c>
      <c r="E109" s="87">
        <v>780</v>
      </c>
      <c r="F109" s="48">
        <v>1050000834255</v>
      </c>
      <c r="G109" s="49" t="s">
        <v>1008</v>
      </c>
      <c r="H109" s="177"/>
      <c r="I109" s="53">
        <v>4.2839999999999998</v>
      </c>
      <c r="J109" s="54">
        <v>4.4800000000000004</v>
      </c>
      <c r="K109" s="54">
        <v>2.82</v>
      </c>
      <c r="L109" s="54">
        <v>2.82</v>
      </c>
      <c r="M109" s="55">
        <v>0</v>
      </c>
      <c r="N109" s="56">
        <v>895.69</v>
      </c>
      <c r="O109" s="56">
        <v>0.05</v>
      </c>
      <c r="P109" s="56">
        <v>0.05</v>
      </c>
    </row>
    <row r="110" spans="1:22" ht="15" customHeight="1" x14ac:dyDescent="0.25">
      <c r="A110" s="37" t="s">
        <v>1009</v>
      </c>
      <c r="B110" s="87">
        <v>504</v>
      </c>
      <c r="C110" s="48">
        <v>1050000774970</v>
      </c>
      <c r="D110" s="49" t="s">
        <v>1009</v>
      </c>
      <c r="E110" s="87">
        <v>781</v>
      </c>
      <c r="F110" s="48">
        <v>1050000774980</v>
      </c>
      <c r="G110" s="49" t="s">
        <v>1009</v>
      </c>
      <c r="H110" s="177"/>
      <c r="I110" s="53">
        <v>0.19400000000000001</v>
      </c>
      <c r="J110" s="54">
        <v>26.88</v>
      </c>
      <c r="K110" s="54">
        <v>1.84</v>
      </c>
      <c r="L110" s="54">
        <v>1.84</v>
      </c>
      <c r="M110" s="55">
        <v>0</v>
      </c>
      <c r="N110" s="56">
        <v>1747.47</v>
      </c>
      <c r="O110" s="56">
        <v>0.05</v>
      </c>
      <c r="P110" s="56">
        <v>0.05</v>
      </c>
    </row>
    <row r="111" spans="1:22" ht="15" customHeight="1" x14ac:dyDescent="0.25">
      <c r="A111" s="37" t="s">
        <v>1010</v>
      </c>
      <c r="B111" s="87">
        <v>301</v>
      </c>
      <c r="C111" s="48">
        <v>1050000774999</v>
      </c>
      <c r="D111" s="49" t="s">
        <v>1010</v>
      </c>
      <c r="E111" s="87">
        <v>652</v>
      </c>
      <c r="F111" s="48">
        <v>1050000775005</v>
      </c>
      <c r="G111" s="49" t="s">
        <v>1010</v>
      </c>
      <c r="H111" s="177"/>
      <c r="I111" s="53">
        <v>0</v>
      </c>
      <c r="J111" s="54">
        <v>67.06</v>
      </c>
      <c r="K111" s="54">
        <v>2.78</v>
      </c>
      <c r="L111" s="54">
        <v>2.78</v>
      </c>
      <c r="M111" s="55">
        <v>0</v>
      </c>
      <c r="N111" s="56">
        <v>2816.39</v>
      </c>
      <c r="O111" s="56">
        <v>0.05</v>
      </c>
      <c r="P111" s="56">
        <v>0.05</v>
      </c>
    </row>
    <row r="112" spans="1:22" ht="15" customHeight="1" x14ac:dyDescent="0.25">
      <c r="A112" s="37" t="s">
        <v>1011</v>
      </c>
      <c r="B112" s="87">
        <v>870</v>
      </c>
      <c r="C112" s="48">
        <v>1050000579318</v>
      </c>
      <c r="D112" s="49" t="s">
        <v>1011</v>
      </c>
      <c r="E112" s="87">
        <v>745</v>
      </c>
      <c r="F112" s="48">
        <v>1050000579327</v>
      </c>
      <c r="G112" s="49" t="s">
        <v>1011</v>
      </c>
      <c r="H112" s="177"/>
      <c r="I112" s="53">
        <v>0.44800000000000001</v>
      </c>
      <c r="J112" s="54">
        <v>63.22</v>
      </c>
      <c r="K112" s="54">
        <v>4.8</v>
      </c>
      <c r="L112" s="54">
        <v>4.8</v>
      </c>
      <c r="M112" s="55">
        <v>0</v>
      </c>
      <c r="N112" s="56">
        <v>5057.3999999999996</v>
      </c>
      <c r="O112" s="56">
        <v>0.05</v>
      </c>
      <c r="P112" s="56">
        <v>0.05</v>
      </c>
    </row>
    <row r="113" spans="1:22" ht="15" customHeight="1" x14ac:dyDescent="0.25">
      <c r="A113" s="37" t="s">
        <v>1012</v>
      </c>
      <c r="B113" s="87">
        <v>505</v>
      </c>
      <c r="C113" s="48">
        <v>1050000669548</v>
      </c>
      <c r="D113" s="49" t="s">
        <v>1012</v>
      </c>
      <c r="E113" s="87">
        <v>782</v>
      </c>
      <c r="F113" s="48">
        <v>1050000669539</v>
      </c>
      <c r="G113" s="49" t="s">
        <v>1012</v>
      </c>
      <c r="H113" s="177"/>
      <c r="I113" s="53">
        <v>0.42399999999999999</v>
      </c>
      <c r="J113" s="54">
        <v>39.83</v>
      </c>
      <c r="K113" s="54">
        <v>1.25</v>
      </c>
      <c r="L113" s="54">
        <v>1.25</v>
      </c>
      <c r="M113" s="55">
        <v>0</v>
      </c>
      <c r="N113" s="56">
        <v>1484.72</v>
      </c>
      <c r="O113" s="56">
        <v>0.05</v>
      </c>
      <c r="P113" s="56">
        <v>0.05</v>
      </c>
    </row>
    <row r="114" spans="1:22" ht="15" customHeight="1" x14ac:dyDescent="0.25">
      <c r="A114" s="37" t="s">
        <v>1013</v>
      </c>
      <c r="B114" s="87">
        <v>827</v>
      </c>
      <c r="C114" s="48">
        <v>1030082700415</v>
      </c>
      <c r="D114" s="49" t="s">
        <v>1013</v>
      </c>
      <c r="E114" s="87">
        <v>734</v>
      </c>
      <c r="F114" s="48">
        <v>1030082700647</v>
      </c>
      <c r="G114" s="49" t="s">
        <v>1013</v>
      </c>
      <c r="H114" s="177"/>
      <c r="I114" s="53">
        <v>2.2789999999999999</v>
      </c>
      <c r="J114" s="54">
        <v>61.09</v>
      </c>
      <c r="K114" s="54">
        <v>2.2999999999999998</v>
      </c>
      <c r="L114" s="54">
        <v>2.2999999999999998</v>
      </c>
      <c r="M114" s="55">
        <v>0</v>
      </c>
      <c r="N114" s="56">
        <v>7727.84</v>
      </c>
      <c r="O114" s="56">
        <v>0.05</v>
      </c>
      <c r="P114" s="56">
        <v>0.05</v>
      </c>
    </row>
    <row r="115" spans="1:22" ht="15" customHeight="1" x14ac:dyDescent="0.25">
      <c r="A115" s="37" t="s">
        <v>1014</v>
      </c>
      <c r="B115" s="87">
        <v>302</v>
      </c>
      <c r="C115" s="48">
        <v>1050001382522</v>
      </c>
      <c r="D115" s="49" t="s">
        <v>1014</v>
      </c>
      <c r="E115" s="87">
        <v>436</v>
      </c>
      <c r="F115" s="48">
        <v>1050001382531</v>
      </c>
      <c r="G115" s="49" t="s">
        <v>1014</v>
      </c>
      <c r="H115" s="177"/>
      <c r="I115" s="53">
        <v>0.51300000000000001</v>
      </c>
      <c r="J115" s="54">
        <v>1827.2</v>
      </c>
      <c r="K115" s="54">
        <v>1.1100000000000001</v>
      </c>
      <c r="L115" s="54">
        <v>1.1100000000000001</v>
      </c>
      <c r="M115" s="55">
        <v>-0.51</v>
      </c>
      <c r="N115" s="56">
        <v>1826.85</v>
      </c>
      <c r="O115" s="56">
        <v>0.05</v>
      </c>
      <c r="P115" s="56">
        <v>0.05</v>
      </c>
    </row>
    <row r="116" spans="1:22" s="193" customFormat="1" ht="15" customHeight="1" x14ac:dyDescent="0.25">
      <c r="A116" s="37" t="s">
        <v>1015</v>
      </c>
      <c r="B116" s="87">
        <v>871</v>
      </c>
      <c r="C116" s="48">
        <v>1030083931374</v>
      </c>
      <c r="D116" s="49" t="s">
        <v>1015</v>
      </c>
      <c r="E116" s="87">
        <v>746</v>
      </c>
      <c r="F116" s="48">
        <v>1030083931142</v>
      </c>
      <c r="G116" s="49" t="s">
        <v>1015</v>
      </c>
      <c r="H116" s="177"/>
      <c r="I116" s="53">
        <v>0.64500000000000002</v>
      </c>
      <c r="J116" s="54">
        <v>5.93</v>
      </c>
      <c r="K116" s="54">
        <v>6.9</v>
      </c>
      <c r="L116" s="54">
        <v>6.9</v>
      </c>
      <c r="M116" s="55">
        <v>0</v>
      </c>
      <c r="N116" s="56">
        <v>486.56</v>
      </c>
      <c r="O116" s="56">
        <v>0.05</v>
      </c>
      <c r="P116" s="56">
        <v>0.05</v>
      </c>
      <c r="V116" s="42"/>
    </row>
    <row r="117" spans="1:22" ht="25" x14ac:dyDescent="0.25">
      <c r="A117" s="37" t="s">
        <v>1016</v>
      </c>
      <c r="B117" s="87">
        <v>539</v>
      </c>
      <c r="C117" s="48">
        <v>1050001036615</v>
      </c>
      <c r="D117" s="49" t="s">
        <v>1016</v>
      </c>
      <c r="E117" s="87">
        <v>653</v>
      </c>
      <c r="F117" s="48" t="s">
        <v>3606</v>
      </c>
      <c r="G117" s="49" t="s">
        <v>1016</v>
      </c>
      <c r="H117" s="177"/>
      <c r="I117" s="53">
        <v>0.73199999999999998</v>
      </c>
      <c r="J117" s="54">
        <v>38.049999999999997</v>
      </c>
      <c r="K117" s="54">
        <v>1.82</v>
      </c>
      <c r="L117" s="54">
        <v>1.82</v>
      </c>
      <c r="M117" s="55">
        <v>0</v>
      </c>
      <c r="N117" s="56">
        <v>1902.71</v>
      </c>
      <c r="O117" s="56">
        <v>0.05</v>
      </c>
      <c r="P117" s="56">
        <v>0.05</v>
      </c>
    </row>
    <row r="118" spans="1:22" ht="15" customHeight="1" x14ac:dyDescent="0.25">
      <c r="A118" s="37" t="s">
        <v>1017</v>
      </c>
      <c r="B118" s="87"/>
      <c r="C118" s="48" t="s">
        <v>1294</v>
      </c>
      <c r="D118" s="199" t="s">
        <v>1017</v>
      </c>
      <c r="E118" s="87"/>
      <c r="F118" s="48" t="s">
        <v>1313</v>
      </c>
      <c r="G118" s="49" t="s">
        <v>1017</v>
      </c>
      <c r="H118" s="177"/>
      <c r="I118" s="53">
        <v>0.53700000000000003</v>
      </c>
      <c r="J118" s="54">
        <v>67.930000000000007</v>
      </c>
      <c r="K118" s="54">
        <v>1.67</v>
      </c>
      <c r="L118" s="54">
        <v>1.67</v>
      </c>
      <c r="M118" s="55">
        <v>-1.0649999999999999</v>
      </c>
      <c r="N118" s="56">
        <v>1358.6</v>
      </c>
      <c r="O118" s="56">
        <v>0.05</v>
      </c>
      <c r="P118" s="56">
        <v>0.05</v>
      </c>
    </row>
    <row r="119" spans="1:22" ht="15" customHeight="1" x14ac:dyDescent="0.25">
      <c r="A119" s="37" t="s">
        <v>1018</v>
      </c>
      <c r="B119" s="87">
        <v>534</v>
      </c>
      <c r="C119" s="48">
        <v>1050000769039</v>
      </c>
      <c r="D119" s="49" t="s">
        <v>1018</v>
      </c>
      <c r="E119" s="87">
        <v>466</v>
      </c>
      <c r="F119" s="48">
        <v>1050000769048</v>
      </c>
      <c r="G119" s="49" t="s">
        <v>1018</v>
      </c>
      <c r="H119" s="177"/>
      <c r="I119" s="53">
        <v>0</v>
      </c>
      <c r="J119" s="54">
        <v>20.7</v>
      </c>
      <c r="K119" s="54">
        <v>2.23</v>
      </c>
      <c r="L119" s="54">
        <v>2.23</v>
      </c>
      <c r="M119" s="55">
        <v>0</v>
      </c>
      <c r="N119" s="56">
        <v>1966.38</v>
      </c>
      <c r="O119" s="56">
        <v>0.05</v>
      </c>
      <c r="P119" s="56">
        <v>0.05</v>
      </c>
    </row>
    <row r="120" spans="1:22" ht="15" customHeight="1" x14ac:dyDescent="0.25">
      <c r="A120" s="203" t="s">
        <v>1019</v>
      </c>
      <c r="B120" s="204">
        <v>330</v>
      </c>
      <c r="C120" s="205">
        <v>1050001658120</v>
      </c>
      <c r="D120" s="206" t="s">
        <v>1019</v>
      </c>
      <c r="E120" s="204">
        <v>407</v>
      </c>
      <c r="F120" s="205">
        <v>1050001658148</v>
      </c>
      <c r="G120" s="206" t="s">
        <v>1019</v>
      </c>
      <c r="H120" s="207"/>
      <c r="I120" s="208">
        <v>2.5569999999999999</v>
      </c>
      <c r="J120" s="209">
        <v>323.57</v>
      </c>
      <c r="K120" s="209">
        <v>1.23</v>
      </c>
      <c r="L120" s="209">
        <v>1.23</v>
      </c>
      <c r="M120" s="210">
        <v>0</v>
      </c>
      <c r="N120" s="211">
        <v>841.28</v>
      </c>
      <c r="O120" s="211">
        <v>0.05</v>
      </c>
      <c r="P120" s="211">
        <v>0.05</v>
      </c>
    </row>
    <row r="121" spans="1:22" ht="15" customHeight="1" x14ac:dyDescent="0.25">
      <c r="A121" s="37" t="s">
        <v>1020</v>
      </c>
      <c r="B121" s="87">
        <v>540</v>
      </c>
      <c r="C121" s="48">
        <v>1050001021414</v>
      </c>
      <c r="D121" s="49" t="s">
        <v>1020</v>
      </c>
      <c r="E121" s="87">
        <v>654</v>
      </c>
      <c r="F121" s="48">
        <v>1050001021423</v>
      </c>
      <c r="G121" s="49" t="s">
        <v>1020</v>
      </c>
      <c r="H121" s="177"/>
      <c r="I121" s="53">
        <v>0</v>
      </c>
      <c r="J121" s="54">
        <v>42.88</v>
      </c>
      <c r="K121" s="54">
        <v>5.77</v>
      </c>
      <c r="L121" s="54">
        <v>5.77</v>
      </c>
      <c r="M121" s="55">
        <v>0</v>
      </c>
      <c r="N121" s="56">
        <v>1834.29</v>
      </c>
      <c r="O121" s="56">
        <v>0.05</v>
      </c>
      <c r="P121" s="56">
        <v>0.05</v>
      </c>
    </row>
    <row r="122" spans="1:22" ht="30" customHeight="1" x14ac:dyDescent="0.25">
      <c r="A122" s="37" t="s">
        <v>1021</v>
      </c>
      <c r="B122" s="87">
        <v>506</v>
      </c>
      <c r="C122" s="48" t="s">
        <v>1257</v>
      </c>
      <c r="D122" s="49" t="s">
        <v>1021</v>
      </c>
      <c r="E122" s="87">
        <v>783</v>
      </c>
      <c r="F122" s="48" t="s">
        <v>1276</v>
      </c>
      <c r="G122" s="49" t="s">
        <v>1021</v>
      </c>
      <c r="H122" s="177"/>
      <c r="I122" s="53">
        <v>0</v>
      </c>
      <c r="J122" s="54">
        <v>15.8</v>
      </c>
      <c r="K122" s="54">
        <v>2.17</v>
      </c>
      <c r="L122" s="54">
        <v>2.17</v>
      </c>
      <c r="M122" s="55">
        <v>0</v>
      </c>
      <c r="N122" s="56">
        <v>426.73</v>
      </c>
      <c r="O122" s="56">
        <v>0.05</v>
      </c>
      <c r="P122" s="56">
        <v>0.05</v>
      </c>
    </row>
    <row r="123" spans="1:22" ht="15" customHeight="1" x14ac:dyDescent="0.25">
      <c r="A123" s="37" t="s">
        <v>1022</v>
      </c>
      <c r="B123" s="87">
        <v>341</v>
      </c>
      <c r="C123" s="48">
        <v>1050002478329</v>
      </c>
      <c r="D123" s="49" t="s">
        <v>1022</v>
      </c>
      <c r="E123" s="87">
        <v>388</v>
      </c>
      <c r="F123" s="48">
        <v>1050002478338</v>
      </c>
      <c r="G123" s="49" t="s">
        <v>1022</v>
      </c>
      <c r="H123" s="177"/>
      <c r="I123" s="53">
        <v>0.13700000000000001</v>
      </c>
      <c r="J123" s="54">
        <v>54.31</v>
      </c>
      <c r="K123" s="54">
        <v>1.45</v>
      </c>
      <c r="L123" s="54">
        <v>1.45</v>
      </c>
      <c r="M123" s="55">
        <v>0</v>
      </c>
      <c r="N123" s="56">
        <v>2172.5700000000002</v>
      </c>
      <c r="O123" s="56">
        <v>0.05</v>
      </c>
      <c r="P123" s="56">
        <v>0.05</v>
      </c>
    </row>
    <row r="124" spans="1:22" ht="30" customHeight="1" x14ac:dyDescent="0.25">
      <c r="A124" s="37" t="s">
        <v>1023</v>
      </c>
      <c r="B124" s="87">
        <v>360</v>
      </c>
      <c r="C124" s="48">
        <v>1050003081717</v>
      </c>
      <c r="D124" s="49" t="s">
        <v>1023</v>
      </c>
      <c r="E124" s="87">
        <v>397</v>
      </c>
      <c r="F124" s="48" t="s">
        <v>1277</v>
      </c>
      <c r="G124" s="49" t="s">
        <v>1023</v>
      </c>
      <c r="H124" s="177"/>
      <c r="I124" s="53">
        <v>0.19400000000000001</v>
      </c>
      <c r="J124" s="54">
        <v>14.27</v>
      </c>
      <c r="K124" s="54">
        <v>2.19</v>
      </c>
      <c r="L124" s="54">
        <v>2.19</v>
      </c>
      <c r="M124" s="55">
        <v>0</v>
      </c>
      <c r="N124" s="56">
        <v>1427.45</v>
      </c>
      <c r="O124" s="56">
        <v>0.05</v>
      </c>
      <c r="P124" s="56">
        <v>0.05</v>
      </c>
    </row>
    <row r="125" spans="1:22" ht="15" customHeight="1" x14ac:dyDescent="0.25">
      <c r="A125" s="37" t="s">
        <v>1024</v>
      </c>
      <c r="B125" s="87">
        <v>525</v>
      </c>
      <c r="C125" s="48">
        <v>1050000961956</v>
      </c>
      <c r="D125" s="49" t="s">
        <v>1024</v>
      </c>
      <c r="E125" s="87">
        <v>457</v>
      </c>
      <c r="F125" s="48">
        <v>1050000961965</v>
      </c>
      <c r="G125" s="49" t="s">
        <v>1024</v>
      </c>
      <c r="H125" s="177"/>
      <c r="I125" s="53">
        <v>2.0670000000000002</v>
      </c>
      <c r="J125" s="54">
        <v>67.83</v>
      </c>
      <c r="K125" s="54">
        <v>4.29</v>
      </c>
      <c r="L125" s="54">
        <v>4.29</v>
      </c>
      <c r="M125" s="55">
        <v>0</v>
      </c>
      <c r="N125" s="56">
        <v>4171.6000000000004</v>
      </c>
      <c r="O125" s="56">
        <v>0.05</v>
      </c>
      <c r="P125" s="56">
        <v>0.05</v>
      </c>
    </row>
    <row r="126" spans="1:22" ht="15" customHeight="1" x14ac:dyDescent="0.25">
      <c r="A126" s="37" t="s">
        <v>1025</v>
      </c>
      <c r="B126" s="87">
        <v>332</v>
      </c>
      <c r="C126" s="48">
        <v>1050002055530</v>
      </c>
      <c r="D126" s="49" t="s">
        <v>1025</v>
      </c>
      <c r="E126" s="87">
        <v>409</v>
      </c>
      <c r="F126" s="48">
        <v>1050002055549</v>
      </c>
      <c r="G126" s="49" t="s">
        <v>1025</v>
      </c>
      <c r="H126" s="177"/>
      <c r="I126" s="53">
        <v>0</v>
      </c>
      <c r="J126" s="54">
        <v>146.03</v>
      </c>
      <c r="K126" s="54">
        <v>3.2</v>
      </c>
      <c r="L126" s="54">
        <v>3.2</v>
      </c>
      <c r="M126" s="55">
        <v>-2.7229999999999999</v>
      </c>
      <c r="N126" s="56">
        <v>175.15</v>
      </c>
      <c r="O126" s="56">
        <v>0.05</v>
      </c>
      <c r="P126" s="56">
        <v>0.05</v>
      </c>
    </row>
    <row r="127" spans="1:22" ht="15" customHeight="1" x14ac:dyDescent="0.25">
      <c r="A127" s="37" t="s">
        <v>1026</v>
      </c>
      <c r="B127" s="87"/>
      <c r="C127" s="48" t="s">
        <v>1295</v>
      </c>
      <c r="D127" s="199" t="s">
        <v>1026</v>
      </c>
      <c r="E127" s="87"/>
      <c r="F127" s="48" t="s">
        <v>1314</v>
      </c>
      <c r="G127" s="49" t="s">
        <v>1026</v>
      </c>
      <c r="H127" s="177"/>
      <c r="I127" s="53">
        <v>0</v>
      </c>
      <c r="J127" s="54">
        <v>906.34</v>
      </c>
      <c r="K127" s="54">
        <v>2.69</v>
      </c>
      <c r="L127" s="54">
        <v>2.69</v>
      </c>
      <c r="M127" s="55">
        <v>-1.774</v>
      </c>
      <c r="N127" s="56">
        <v>906.34</v>
      </c>
      <c r="O127" s="56">
        <v>0.05</v>
      </c>
      <c r="P127" s="56">
        <v>0.05</v>
      </c>
    </row>
    <row r="128" spans="1:22" ht="15" customHeight="1" x14ac:dyDescent="0.25">
      <c r="A128" s="37" t="s">
        <v>1027</v>
      </c>
      <c r="B128" s="87"/>
      <c r="C128" s="48" t="s">
        <v>1296</v>
      </c>
      <c r="D128" s="199" t="s">
        <v>1027</v>
      </c>
      <c r="E128" s="87"/>
      <c r="F128" s="48" t="s">
        <v>1315</v>
      </c>
      <c r="G128" s="49" t="s">
        <v>1027</v>
      </c>
      <c r="H128" s="177"/>
      <c r="I128" s="53">
        <v>3.2000000000000001E-2</v>
      </c>
      <c r="J128" s="54">
        <v>4747.63</v>
      </c>
      <c r="K128" s="54">
        <v>1.23</v>
      </c>
      <c r="L128" s="54">
        <v>1.23</v>
      </c>
      <c r="M128" s="55">
        <v>-3.2000000000000001E-2</v>
      </c>
      <c r="N128" s="56">
        <v>4747.63</v>
      </c>
      <c r="O128" s="56">
        <v>0.05</v>
      </c>
      <c r="P128" s="56">
        <v>0.05</v>
      </c>
    </row>
    <row r="129" spans="1:22" ht="66" customHeight="1" x14ac:dyDescent="0.25">
      <c r="A129" s="37" t="s">
        <v>1028</v>
      </c>
      <c r="B129" s="87">
        <v>821</v>
      </c>
      <c r="C129" s="48" t="s">
        <v>1258</v>
      </c>
      <c r="D129" s="49" t="s">
        <v>1028</v>
      </c>
      <c r="E129" s="87">
        <v>701</v>
      </c>
      <c r="F129" s="48" t="s">
        <v>1278</v>
      </c>
      <c r="G129" s="49" t="s">
        <v>1028</v>
      </c>
      <c r="H129" s="177"/>
      <c r="I129" s="53">
        <v>0</v>
      </c>
      <c r="J129" s="54">
        <v>430.56</v>
      </c>
      <c r="K129" s="54">
        <v>4.0999999999999996</v>
      </c>
      <c r="L129" s="54">
        <v>4.0999999999999996</v>
      </c>
      <c r="M129" s="55">
        <v>-4.1079999999999997</v>
      </c>
      <c r="N129" s="56">
        <v>6350</v>
      </c>
      <c r="O129" s="56">
        <v>0.05</v>
      </c>
      <c r="P129" s="56">
        <v>0.05</v>
      </c>
    </row>
    <row r="130" spans="1:22" ht="15" customHeight="1" x14ac:dyDescent="0.25">
      <c r="A130" s="37" t="s">
        <v>1029</v>
      </c>
      <c r="B130" s="87">
        <v>872</v>
      </c>
      <c r="C130" s="48">
        <v>1050000521610</v>
      </c>
      <c r="D130" s="49" t="s">
        <v>1029</v>
      </c>
      <c r="E130" s="87">
        <v>747</v>
      </c>
      <c r="F130" s="48">
        <v>1030085039971</v>
      </c>
      <c r="G130" s="49" t="s">
        <v>1029</v>
      </c>
      <c r="H130" s="177"/>
      <c r="I130" s="53">
        <v>6.0620000000000003</v>
      </c>
      <c r="J130" s="54">
        <v>22</v>
      </c>
      <c r="K130" s="54">
        <v>5.75</v>
      </c>
      <c r="L130" s="54">
        <v>5.75</v>
      </c>
      <c r="M130" s="55">
        <v>0</v>
      </c>
      <c r="N130" s="56">
        <v>5059.6499999999996</v>
      </c>
      <c r="O130" s="56">
        <v>0.05</v>
      </c>
      <c r="P130" s="56">
        <v>0.05</v>
      </c>
    </row>
    <row r="131" spans="1:22" ht="15" customHeight="1" x14ac:dyDescent="0.25">
      <c r="A131" s="37" t="s">
        <v>1030</v>
      </c>
      <c r="B131" s="87">
        <v>508</v>
      </c>
      <c r="C131" s="48">
        <v>1050000782944</v>
      </c>
      <c r="D131" s="49" t="s">
        <v>1030</v>
      </c>
      <c r="E131" s="87">
        <v>785</v>
      </c>
      <c r="F131" s="48">
        <v>1050000773842</v>
      </c>
      <c r="G131" s="49" t="s">
        <v>1030</v>
      </c>
      <c r="H131" s="177"/>
      <c r="I131" s="53">
        <v>0.42599999999999999</v>
      </c>
      <c r="J131" s="54">
        <v>2.2000000000000002</v>
      </c>
      <c r="K131" s="54">
        <v>2.52</v>
      </c>
      <c r="L131" s="54">
        <v>2.52</v>
      </c>
      <c r="M131" s="55">
        <v>0</v>
      </c>
      <c r="N131" s="56">
        <v>440.34</v>
      </c>
      <c r="O131" s="56">
        <v>0.05</v>
      </c>
      <c r="P131" s="56">
        <v>0.05</v>
      </c>
    </row>
    <row r="132" spans="1:22" ht="15" customHeight="1" x14ac:dyDescent="0.25">
      <c r="A132" s="37" t="s">
        <v>1031</v>
      </c>
      <c r="B132" s="87">
        <v>873</v>
      </c>
      <c r="C132" s="48">
        <v>1030083941266</v>
      </c>
      <c r="D132" s="49" t="s">
        <v>1031</v>
      </c>
      <c r="E132" s="87">
        <v>735</v>
      </c>
      <c r="F132" s="48">
        <v>1030083941034</v>
      </c>
      <c r="G132" s="49" t="s">
        <v>1031</v>
      </c>
      <c r="H132" s="177"/>
      <c r="I132" s="53">
        <v>0.42399999999999999</v>
      </c>
      <c r="J132" s="54">
        <v>4.8899999999999997</v>
      </c>
      <c r="K132" s="54">
        <v>2</v>
      </c>
      <c r="L132" s="54">
        <v>2</v>
      </c>
      <c r="M132" s="55">
        <v>0</v>
      </c>
      <c r="N132" s="56">
        <v>437.65</v>
      </c>
      <c r="O132" s="56">
        <v>0.05</v>
      </c>
      <c r="P132" s="56">
        <v>0.05</v>
      </c>
    </row>
    <row r="133" spans="1:22" ht="15" customHeight="1" x14ac:dyDescent="0.25">
      <c r="A133" s="37" t="s">
        <v>1032</v>
      </c>
      <c r="B133" s="87">
        <v>874</v>
      </c>
      <c r="C133" s="48">
        <v>1030083918035</v>
      </c>
      <c r="D133" s="49" t="s">
        <v>1032</v>
      </c>
      <c r="E133" s="87">
        <v>748</v>
      </c>
      <c r="F133" s="48">
        <v>1030083917802</v>
      </c>
      <c r="G133" s="49" t="s">
        <v>1032</v>
      </c>
      <c r="H133" s="177"/>
      <c r="I133" s="53">
        <v>0.43099999999999999</v>
      </c>
      <c r="J133" s="54">
        <v>12.53</v>
      </c>
      <c r="K133" s="54">
        <v>1.26</v>
      </c>
      <c r="L133" s="54">
        <v>1.26</v>
      </c>
      <c r="M133" s="55">
        <v>0</v>
      </c>
      <c r="N133" s="56">
        <v>430.01</v>
      </c>
      <c r="O133" s="56">
        <v>0.05</v>
      </c>
      <c r="P133" s="56">
        <v>0.05</v>
      </c>
    </row>
    <row r="134" spans="1:22" ht="30" customHeight="1" x14ac:dyDescent="0.25">
      <c r="A134" s="37" t="s">
        <v>1033</v>
      </c>
      <c r="B134" s="87">
        <v>805</v>
      </c>
      <c r="C134" s="48" t="s">
        <v>1259</v>
      </c>
      <c r="D134" s="49" t="s">
        <v>1033</v>
      </c>
      <c r="E134" s="87">
        <v>700</v>
      </c>
      <c r="F134" s="48" t="s">
        <v>1279</v>
      </c>
      <c r="G134" s="49" t="s">
        <v>1033</v>
      </c>
      <c r="H134" s="177">
        <v>2</v>
      </c>
      <c r="I134" s="53">
        <v>1.625</v>
      </c>
      <c r="J134" s="54">
        <v>24455.16</v>
      </c>
      <c r="K134" s="54">
        <v>1.22</v>
      </c>
      <c r="L134" s="54">
        <v>1.22</v>
      </c>
      <c r="M134" s="55">
        <v>-1.625</v>
      </c>
      <c r="N134" s="56">
        <v>951.94</v>
      </c>
      <c r="O134" s="56">
        <v>0.05</v>
      </c>
      <c r="P134" s="56">
        <v>0.05</v>
      </c>
    </row>
    <row r="135" spans="1:22" ht="15" customHeight="1" x14ac:dyDescent="0.25">
      <c r="A135" s="37" t="s">
        <v>1034</v>
      </c>
      <c r="B135" s="87">
        <v>806</v>
      </c>
      <c r="C135" s="48">
        <v>1014568635628</v>
      </c>
      <c r="D135" s="49" t="s">
        <v>1034</v>
      </c>
      <c r="E135" s="87">
        <v>719</v>
      </c>
      <c r="F135" s="48">
        <v>1023470427970</v>
      </c>
      <c r="G135" s="49" t="s">
        <v>1034</v>
      </c>
      <c r="H135" s="177">
        <v>2</v>
      </c>
      <c r="I135" s="53">
        <v>0.112</v>
      </c>
      <c r="J135" s="54">
        <v>24370.44</v>
      </c>
      <c r="K135" s="54">
        <v>1.34</v>
      </c>
      <c r="L135" s="54">
        <v>1.34</v>
      </c>
      <c r="M135" s="55">
        <v>-0.28399999999999997</v>
      </c>
      <c r="N135" s="56">
        <v>434.26</v>
      </c>
      <c r="O135" s="56">
        <v>0.05</v>
      </c>
      <c r="P135" s="56">
        <v>0.05</v>
      </c>
    </row>
    <row r="136" spans="1:22" ht="15" customHeight="1" x14ac:dyDescent="0.25">
      <c r="A136" s="37" t="s">
        <v>1035</v>
      </c>
      <c r="B136" s="87">
        <v>507</v>
      </c>
      <c r="C136" s="48">
        <v>1050000773851</v>
      </c>
      <c r="D136" s="49" t="s">
        <v>1035</v>
      </c>
      <c r="E136" s="87">
        <v>784</v>
      </c>
      <c r="F136" s="48">
        <v>1050000773860</v>
      </c>
      <c r="G136" s="49" t="s">
        <v>1035</v>
      </c>
      <c r="H136" s="177">
        <v>1</v>
      </c>
      <c r="I136" s="53">
        <v>0.19800000000000001</v>
      </c>
      <c r="J136" s="54">
        <v>5035.43</v>
      </c>
      <c r="K136" s="54">
        <v>2.0299999999999998</v>
      </c>
      <c r="L136" s="54">
        <v>2.0299999999999998</v>
      </c>
      <c r="M136" s="55">
        <v>0</v>
      </c>
      <c r="N136" s="56">
        <v>2691.16</v>
      </c>
      <c r="O136" s="56">
        <v>0.05</v>
      </c>
      <c r="P136" s="56">
        <v>0.05</v>
      </c>
    </row>
    <row r="137" spans="1:22" ht="15" customHeight="1" x14ac:dyDescent="0.25">
      <c r="A137" s="37" t="s">
        <v>1036</v>
      </c>
      <c r="B137" s="87">
        <v>358</v>
      </c>
      <c r="C137" s="48">
        <v>1050002552390</v>
      </c>
      <c r="D137" s="49" t="s">
        <v>1036</v>
      </c>
      <c r="E137" s="87">
        <v>396</v>
      </c>
      <c r="F137" s="48">
        <v>1050002552406</v>
      </c>
      <c r="G137" s="49" t="s">
        <v>1036</v>
      </c>
      <c r="H137" s="177"/>
      <c r="I137" s="53">
        <v>0</v>
      </c>
      <c r="J137" s="54">
        <v>41.85</v>
      </c>
      <c r="K137" s="54">
        <v>2.31</v>
      </c>
      <c r="L137" s="54">
        <v>2.31</v>
      </c>
      <c r="M137" s="55">
        <v>-0.105</v>
      </c>
      <c r="N137" s="56">
        <v>500.6</v>
      </c>
      <c r="O137" s="56">
        <v>0.05</v>
      </c>
      <c r="P137" s="56">
        <v>0.05</v>
      </c>
    </row>
    <row r="138" spans="1:22" ht="15" customHeight="1" x14ac:dyDescent="0.25">
      <c r="A138" s="37" t="s">
        <v>1037</v>
      </c>
      <c r="B138" s="87"/>
      <c r="C138" s="48" t="s">
        <v>1297</v>
      </c>
      <c r="D138" s="199" t="s">
        <v>1037</v>
      </c>
      <c r="E138" s="87"/>
      <c r="F138" s="48" t="s">
        <v>1316</v>
      </c>
      <c r="G138" s="49" t="s">
        <v>1037</v>
      </c>
      <c r="H138" s="177"/>
      <c r="I138" s="53">
        <v>0</v>
      </c>
      <c r="J138" s="54">
        <v>866.13</v>
      </c>
      <c r="K138" s="54">
        <v>1.41</v>
      </c>
      <c r="L138" s="54">
        <v>1.41</v>
      </c>
      <c r="M138" s="55">
        <v>0</v>
      </c>
      <c r="N138" s="56">
        <v>866.13</v>
      </c>
      <c r="O138" s="56">
        <v>0.05</v>
      </c>
      <c r="P138" s="56">
        <v>0.05</v>
      </c>
    </row>
    <row r="139" spans="1:22" s="193" customFormat="1" ht="15" customHeight="1" x14ac:dyDescent="0.25">
      <c r="A139" s="37" t="s">
        <v>1038</v>
      </c>
      <c r="B139" s="87">
        <v>541</v>
      </c>
      <c r="C139" s="48">
        <v>1050000729676</v>
      </c>
      <c r="D139" s="49" t="s">
        <v>1038</v>
      </c>
      <c r="E139" s="87">
        <v>786</v>
      </c>
      <c r="F139" s="48">
        <v>1050000729667</v>
      </c>
      <c r="G139" s="49" t="s">
        <v>1038</v>
      </c>
      <c r="H139" s="177"/>
      <c r="I139" s="53">
        <v>0</v>
      </c>
      <c r="J139" s="54">
        <v>3.61</v>
      </c>
      <c r="K139" s="54">
        <v>2.57</v>
      </c>
      <c r="L139" s="54">
        <v>2.57</v>
      </c>
      <c r="M139" s="55">
        <v>0</v>
      </c>
      <c r="N139" s="56">
        <v>901.45</v>
      </c>
      <c r="O139" s="56">
        <v>0.05</v>
      </c>
      <c r="P139" s="56">
        <v>0.05</v>
      </c>
      <c r="V139" s="42"/>
    </row>
    <row r="140" spans="1:22" ht="15" customHeight="1" x14ac:dyDescent="0.25">
      <c r="A140" s="37" t="s">
        <v>1039</v>
      </c>
      <c r="B140" s="87">
        <v>875</v>
      </c>
      <c r="C140" s="48">
        <v>1030082355419</v>
      </c>
      <c r="D140" s="49" t="s">
        <v>1039</v>
      </c>
      <c r="E140" s="87">
        <v>749</v>
      </c>
      <c r="F140" s="48">
        <v>1030081926920</v>
      </c>
      <c r="G140" s="49" t="s">
        <v>1039</v>
      </c>
      <c r="H140" s="177"/>
      <c r="I140" s="53">
        <v>0</v>
      </c>
      <c r="J140" s="54">
        <v>26.72</v>
      </c>
      <c r="K140" s="54">
        <v>2.89</v>
      </c>
      <c r="L140" s="54">
        <v>2.89</v>
      </c>
      <c r="M140" s="55">
        <v>0</v>
      </c>
      <c r="N140" s="56">
        <v>1335.97</v>
      </c>
      <c r="O140" s="56">
        <v>0.05</v>
      </c>
      <c r="P140" s="56">
        <v>0.05</v>
      </c>
    </row>
    <row r="141" spans="1:22" ht="15" customHeight="1" x14ac:dyDescent="0.25">
      <c r="A141" s="37" t="s">
        <v>1040</v>
      </c>
      <c r="B141" s="87">
        <v>429</v>
      </c>
      <c r="C141" s="48">
        <v>1050001791569</v>
      </c>
      <c r="D141" s="49" t="s">
        <v>1040</v>
      </c>
      <c r="E141" s="87">
        <v>773</v>
      </c>
      <c r="F141" s="48">
        <v>1050001791578</v>
      </c>
      <c r="G141" s="49" t="s">
        <v>1040</v>
      </c>
      <c r="H141" s="177"/>
      <c r="I141" s="53">
        <v>1.016</v>
      </c>
      <c r="J141" s="54">
        <v>52.78</v>
      </c>
      <c r="K141" s="54">
        <v>1.1599999999999999</v>
      </c>
      <c r="L141" s="54">
        <v>1.1599999999999999</v>
      </c>
      <c r="M141" s="55">
        <v>-1.016</v>
      </c>
      <c r="N141" s="56">
        <v>1331.79</v>
      </c>
      <c r="O141" s="56">
        <v>0.05</v>
      </c>
      <c r="P141" s="56">
        <v>0.05</v>
      </c>
    </row>
    <row r="142" spans="1:22" ht="15" customHeight="1" x14ac:dyDescent="0.25">
      <c r="A142" s="37" t="s">
        <v>1041</v>
      </c>
      <c r="B142" s="87"/>
      <c r="C142" s="48" t="s">
        <v>1298</v>
      </c>
      <c r="D142" s="199" t="s">
        <v>1041</v>
      </c>
      <c r="E142" s="87"/>
      <c r="F142" s="48" t="s">
        <v>1317</v>
      </c>
      <c r="G142" s="49" t="s">
        <v>1041</v>
      </c>
      <c r="H142" s="177"/>
      <c r="I142" s="53">
        <v>0</v>
      </c>
      <c r="J142" s="54">
        <v>813.68</v>
      </c>
      <c r="K142" s="54">
        <v>1.45</v>
      </c>
      <c r="L142" s="54">
        <v>1.45</v>
      </c>
      <c r="M142" s="55">
        <v>-0.26100000000000001</v>
      </c>
      <c r="N142" s="56">
        <v>813.68</v>
      </c>
      <c r="O142" s="56">
        <v>0.05</v>
      </c>
      <c r="P142" s="56">
        <v>0.05</v>
      </c>
    </row>
    <row r="143" spans="1:22" ht="15" customHeight="1" x14ac:dyDescent="0.25">
      <c r="A143" s="37" t="s">
        <v>1042</v>
      </c>
      <c r="B143" s="87">
        <v>340</v>
      </c>
      <c r="C143" s="48">
        <v>1050002211702</v>
      </c>
      <c r="D143" s="49" t="s">
        <v>1042</v>
      </c>
      <c r="E143" s="87">
        <v>418</v>
      </c>
      <c r="F143" s="48">
        <v>1050002211711</v>
      </c>
      <c r="G143" s="49" t="s">
        <v>1042</v>
      </c>
      <c r="H143" s="177">
        <v>2</v>
      </c>
      <c r="I143" s="53">
        <v>2.5670000000000002</v>
      </c>
      <c r="J143" s="54">
        <v>27264.46</v>
      </c>
      <c r="K143" s="54">
        <v>1.28</v>
      </c>
      <c r="L143" s="54">
        <v>1.28</v>
      </c>
      <c r="M143" s="55">
        <v>-2.4340000000000002</v>
      </c>
      <c r="N143" s="56">
        <v>4413.41</v>
      </c>
      <c r="O143" s="56">
        <v>0.05</v>
      </c>
      <c r="P143" s="56">
        <v>0.05</v>
      </c>
    </row>
    <row r="144" spans="1:22" ht="15" customHeight="1" x14ac:dyDescent="0.25">
      <c r="A144" s="37" t="s">
        <v>1043</v>
      </c>
      <c r="B144" s="87">
        <v>876</v>
      </c>
      <c r="C144" s="48">
        <v>1030083806488</v>
      </c>
      <c r="D144" s="49" t="s">
        <v>1043</v>
      </c>
      <c r="E144" s="87">
        <v>750</v>
      </c>
      <c r="F144" s="48">
        <v>1030083806256</v>
      </c>
      <c r="G144" s="49" t="s">
        <v>1043</v>
      </c>
      <c r="H144" s="177"/>
      <c r="I144" s="53">
        <v>3.76</v>
      </c>
      <c r="J144" s="54">
        <v>10.61</v>
      </c>
      <c r="K144" s="54">
        <v>2.59</v>
      </c>
      <c r="L144" s="54">
        <v>2.59</v>
      </c>
      <c r="M144" s="55">
        <v>0</v>
      </c>
      <c r="N144" s="56">
        <v>1324.1</v>
      </c>
      <c r="O144" s="56">
        <v>0.05</v>
      </c>
      <c r="P144" s="56">
        <v>0.05</v>
      </c>
    </row>
    <row r="145" spans="1:16" ht="15" customHeight="1" x14ac:dyDescent="0.25">
      <c r="A145" s="37" t="s">
        <v>1044</v>
      </c>
      <c r="B145" s="87">
        <v>542</v>
      </c>
      <c r="C145" s="48">
        <v>1050000961983</v>
      </c>
      <c r="D145" s="49" t="s">
        <v>1044</v>
      </c>
      <c r="E145" s="87">
        <v>683</v>
      </c>
      <c r="F145" s="48">
        <v>1050000961992</v>
      </c>
      <c r="G145" s="49" t="s">
        <v>1044</v>
      </c>
      <c r="H145" s="177"/>
      <c r="I145" s="53">
        <v>4.2859999999999996</v>
      </c>
      <c r="J145" s="54">
        <v>72.28</v>
      </c>
      <c r="K145" s="54">
        <v>1.6</v>
      </c>
      <c r="L145" s="54">
        <v>1.6</v>
      </c>
      <c r="M145" s="55">
        <v>0</v>
      </c>
      <c r="N145" s="56">
        <v>3758.39</v>
      </c>
      <c r="O145" s="56">
        <v>0.05</v>
      </c>
      <c r="P145" s="56">
        <v>0.05</v>
      </c>
    </row>
    <row r="146" spans="1:16" ht="15" customHeight="1" x14ac:dyDescent="0.25">
      <c r="A146" s="37" t="s">
        <v>1045</v>
      </c>
      <c r="B146" s="87">
        <v>543</v>
      </c>
      <c r="C146" s="48">
        <v>1050000948022</v>
      </c>
      <c r="D146" s="49" t="s">
        <v>1045</v>
      </c>
      <c r="E146" s="87">
        <v>655</v>
      </c>
      <c r="F146" s="48">
        <v>1050000948031</v>
      </c>
      <c r="G146" s="49" t="s">
        <v>1045</v>
      </c>
      <c r="H146" s="177"/>
      <c r="I146" s="53">
        <v>0</v>
      </c>
      <c r="J146" s="54">
        <v>94.6</v>
      </c>
      <c r="K146" s="54">
        <v>1.82</v>
      </c>
      <c r="L146" s="54">
        <v>1.82</v>
      </c>
      <c r="M146" s="55">
        <v>0</v>
      </c>
      <c r="N146" s="56">
        <v>7883.58</v>
      </c>
      <c r="O146" s="56">
        <v>0.05</v>
      </c>
      <c r="P146" s="56">
        <v>0.05</v>
      </c>
    </row>
    <row r="147" spans="1:16" ht="15" customHeight="1" x14ac:dyDescent="0.25">
      <c r="A147" s="37" t="s">
        <v>1046</v>
      </c>
      <c r="B147" s="87"/>
      <c r="C147" s="48" t="s">
        <v>1299</v>
      </c>
      <c r="D147" s="199" t="s">
        <v>1046</v>
      </c>
      <c r="E147" s="87"/>
      <c r="F147" s="48" t="s">
        <v>1318</v>
      </c>
      <c r="G147" s="49" t="s">
        <v>1046</v>
      </c>
      <c r="H147" s="177"/>
      <c r="I147" s="53">
        <v>0</v>
      </c>
      <c r="J147" s="54">
        <v>1410.62</v>
      </c>
      <c r="K147" s="54">
        <v>1.21</v>
      </c>
      <c r="L147" s="54">
        <v>1.21</v>
      </c>
      <c r="M147" s="55">
        <v>-3.6999999999999998E-2</v>
      </c>
      <c r="N147" s="56">
        <v>1410.62</v>
      </c>
      <c r="O147" s="56">
        <v>0.05</v>
      </c>
      <c r="P147" s="56">
        <v>0.05</v>
      </c>
    </row>
    <row r="148" spans="1:16" ht="15" customHeight="1" x14ac:dyDescent="0.25">
      <c r="A148" s="37" t="s">
        <v>1047</v>
      </c>
      <c r="B148" s="87"/>
      <c r="C148" s="48" t="s">
        <v>1300</v>
      </c>
      <c r="D148" s="199" t="s">
        <v>1047</v>
      </c>
      <c r="E148" s="87"/>
      <c r="F148" s="48" t="s">
        <v>1319</v>
      </c>
      <c r="G148" s="49" t="s">
        <v>1047</v>
      </c>
      <c r="H148" s="177"/>
      <c r="I148" s="53">
        <v>0</v>
      </c>
      <c r="J148" s="54">
        <v>1410.62</v>
      </c>
      <c r="K148" s="54">
        <v>1.25</v>
      </c>
      <c r="L148" s="54">
        <v>1.25</v>
      </c>
      <c r="M148" s="55">
        <v>-3.6999999999999998E-2</v>
      </c>
      <c r="N148" s="56">
        <v>1410.62</v>
      </c>
      <c r="O148" s="56">
        <v>0.05</v>
      </c>
      <c r="P148" s="56">
        <v>0.05</v>
      </c>
    </row>
    <row r="149" spans="1:16" ht="15" customHeight="1" x14ac:dyDescent="0.25">
      <c r="A149" s="37" t="s">
        <v>1048</v>
      </c>
      <c r="B149" s="87">
        <v>303</v>
      </c>
      <c r="C149" s="48">
        <v>1050001382337</v>
      </c>
      <c r="D149" s="49" t="s">
        <v>1048</v>
      </c>
      <c r="E149" s="87">
        <v>437</v>
      </c>
      <c r="F149" s="48">
        <v>1050001382355</v>
      </c>
      <c r="G149" s="49" t="s">
        <v>1048</v>
      </c>
      <c r="H149" s="177"/>
      <c r="I149" s="53">
        <v>5.0000000000000001E-3</v>
      </c>
      <c r="J149" s="54">
        <v>295.74</v>
      </c>
      <c r="K149" s="54">
        <v>1.31</v>
      </c>
      <c r="L149" s="54">
        <v>1.31</v>
      </c>
      <c r="M149" s="55">
        <v>-4.1000000000000002E-2</v>
      </c>
      <c r="N149" s="56">
        <v>689.25</v>
      </c>
      <c r="O149" s="56">
        <v>0.05</v>
      </c>
      <c r="P149" s="56">
        <v>0.05</v>
      </c>
    </row>
    <row r="150" spans="1:16" ht="15" customHeight="1" x14ac:dyDescent="0.25">
      <c r="A150" s="37" t="s">
        <v>1049</v>
      </c>
      <c r="B150" s="87">
        <v>544</v>
      </c>
      <c r="C150" s="48">
        <v>1050000714173</v>
      </c>
      <c r="D150" s="49" t="s">
        <v>1049</v>
      </c>
      <c r="E150" s="87">
        <v>656</v>
      </c>
      <c r="F150" s="48">
        <v>1050000714182</v>
      </c>
      <c r="G150" s="49" t="s">
        <v>1049</v>
      </c>
      <c r="H150" s="177"/>
      <c r="I150" s="53">
        <v>5.0999999999999997E-2</v>
      </c>
      <c r="J150" s="54">
        <v>19.57</v>
      </c>
      <c r="K150" s="54">
        <v>1.54</v>
      </c>
      <c r="L150" s="54">
        <v>1.54</v>
      </c>
      <c r="M150" s="55">
        <v>0</v>
      </c>
      <c r="N150" s="56">
        <v>4305.59</v>
      </c>
      <c r="O150" s="56">
        <v>0.05</v>
      </c>
      <c r="P150" s="56">
        <v>0.05</v>
      </c>
    </row>
    <row r="151" spans="1:16" ht="42" customHeight="1" x14ac:dyDescent="0.25">
      <c r="A151" s="37" t="s">
        <v>1050</v>
      </c>
      <c r="B151" s="87">
        <v>304</v>
      </c>
      <c r="C151" s="48" t="s">
        <v>1328</v>
      </c>
      <c r="D151" s="49" t="s">
        <v>1050</v>
      </c>
      <c r="E151" s="87">
        <v>438</v>
      </c>
      <c r="F151" s="48" t="s">
        <v>1327</v>
      </c>
      <c r="G151" s="49" t="s">
        <v>1050</v>
      </c>
      <c r="H151" s="177"/>
      <c r="I151" s="53">
        <v>2.1000000000000001E-2</v>
      </c>
      <c r="J151" s="54">
        <v>53.75</v>
      </c>
      <c r="K151" s="54">
        <v>1.49</v>
      </c>
      <c r="L151" s="54">
        <v>1.49</v>
      </c>
      <c r="M151" s="55">
        <v>-2.1000000000000001E-2</v>
      </c>
      <c r="N151" s="56">
        <v>4134.47</v>
      </c>
      <c r="O151" s="56">
        <v>0.05</v>
      </c>
      <c r="P151" s="56">
        <v>0.05</v>
      </c>
    </row>
    <row r="152" spans="1:16" ht="15" customHeight="1" x14ac:dyDescent="0.25">
      <c r="A152" s="37" t="s">
        <v>1051</v>
      </c>
      <c r="B152" s="87">
        <v>305</v>
      </c>
      <c r="C152" s="48">
        <v>1050001495174</v>
      </c>
      <c r="D152" s="49" t="s">
        <v>1051</v>
      </c>
      <c r="E152" s="87">
        <v>439</v>
      </c>
      <c r="F152" s="48">
        <v>1050001495183</v>
      </c>
      <c r="G152" s="49" t="s">
        <v>1051</v>
      </c>
      <c r="H152" s="177"/>
      <c r="I152" s="53">
        <v>2.1509999999999998</v>
      </c>
      <c r="J152" s="54">
        <v>813.68</v>
      </c>
      <c r="K152" s="54">
        <v>2.61</v>
      </c>
      <c r="L152" s="54">
        <v>2.61</v>
      </c>
      <c r="M152" s="55">
        <v>-3.9390000000000001</v>
      </c>
      <c r="N152" s="56">
        <v>813.68</v>
      </c>
      <c r="O152" s="56">
        <v>0.05</v>
      </c>
      <c r="P152" s="56">
        <v>0.05</v>
      </c>
    </row>
    <row r="153" spans="1:16" ht="15" customHeight="1" x14ac:dyDescent="0.25">
      <c r="A153" s="37" t="s">
        <v>1052</v>
      </c>
      <c r="B153" s="87">
        <v>535</v>
      </c>
      <c r="C153" s="48">
        <v>1050000841917</v>
      </c>
      <c r="D153" s="49" t="s">
        <v>1052</v>
      </c>
      <c r="E153" s="87">
        <v>467</v>
      </c>
      <c r="F153" s="48">
        <v>1050000841926</v>
      </c>
      <c r="G153" s="49" t="s">
        <v>1052</v>
      </c>
      <c r="H153" s="177"/>
      <c r="I153" s="53">
        <v>0</v>
      </c>
      <c r="J153" s="54">
        <v>7.61</v>
      </c>
      <c r="K153" s="54">
        <v>6.04</v>
      </c>
      <c r="L153" s="54">
        <v>6.04</v>
      </c>
      <c r="M153" s="55">
        <v>0</v>
      </c>
      <c r="N153" s="56">
        <v>1521.94</v>
      </c>
      <c r="O153" s="56">
        <v>0.05</v>
      </c>
      <c r="P153" s="56">
        <v>0.05</v>
      </c>
    </row>
    <row r="154" spans="1:16" ht="30" customHeight="1" x14ac:dyDescent="0.25">
      <c r="A154" s="37" t="s">
        <v>1053</v>
      </c>
      <c r="B154" s="87">
        <v>808</v>
      </c>
      <c r="C154" s="48" t="s">
        <v>1260</v>
      </c>
      <c r="D154" s="49" t="s">
        <v>1053</v>
      </c>
      <c r="E154" s="87">
        <v>715</v>
      </c>
      <c r="F154" s="48" t="s">
        <v>1280</v>
      </c>
      <c r="G154" s="49" t="s">
        <v>1053</v>
      </c>
      <c r="H154" s="177">
        <v>1</v>
      </c>
      <c r="I154" s="53">
        <v>0.16600000000000001</v>
      </c>
      <c r="J154" s="54">
        <v>5107.38</v>
      </c>
      <c r="K154" s="54">
        <v>1.29</v>
      </c>
      <c r="L154" s="54">
        <v>1.29</v>
      </c>
      <c r="M154" s="55"/>
      <c r="N154" s="56"/>
      <c r="O154" s="56"/>
      <c r="P154" s="56"/>
    </row>
    <row r="155" spans="1:16" ht="15" customHeight="1" x14ac:dyDescent="0.25">
      <c r="A155" s="203" t="s">
        <v>1054</v>
      </c>
      <c r="B155" s="204">
        <v>306</v>
      </c>
      <c r="C155" s="205">
        <v>1050001662241</v>
      </c>
      <c r="D155" s="206" t="s">
        <v>1054</v>
      </c>
      <c r="E155" s="204">
        <v>440</v>
      </c>
      <c r="F155" s="205">
        <v>1050001662250</v>
      </c>
      <c r="G155" s="206" t="s">
        <v>1054</v>
      </c>
      <c r="H155" s="207">
        <v>1</v>
      </c>
      <c r="I155" s="208">
        <v>0.19800000000000001</v>
      </c>
      <c r="J155" s="209">
        <v>5024.57</v>
      </c>
      <c r="K155" s="209">
        <v>1.89</v>
      </c>
      <c r="L155" s="209">
        <v>1.89</v>
      </c>
      <c r="M155" s="210">
        <v>0</v>
      </c>
      <c r="N155" s="211">
        <v>1423.06</v>
      </c>
      <c r="O155" s="211">
        <v>0.05</v>
      </c>
      <c r="P155" s="211">
        <v>0.05</v>
      </c>
    </row>
    <row r="156" spans="1:16" ht="15" customHeight="1" x14ac:dyDescent="0.25">
      <c r="A156" s="37" t="s">
        <v>1055</v>
      </c>
      <c r="B156" s="87">
        <v>359</v>
      </c>
      <c r="C156" s="48">
        <v>1050003069890</v>
      </c>
      <c r="D156" s="49" t="s">
        <v>1055</v>
      </c>
      <c r="E156" s="87">
        <v>406</v>
      </c>
      <c r="F156" s="48">
        <v>1050003069905</v>
      </c>
      <c r="G156" s="49" t="s">
        <v>1055</v>
      </c>
      <c r="H156" s="177">
        <v>1</v>
      </c>
      <c r="I156" s="53">
        <v>0.11600000000000001</v>
      </c>
      <c r="J156" s="54">
        <v>5160.1099999999997</v>
      </c>
      <c r="K156" s="54">
        <v>2.34</v>
      </c>
      <c r="L156" s="54">
        <v>2.34</v>
      </c>
      <c r="M156" s="55">
        <v>0</v>
      </c>
      <c r="N156" s="56">
        <v>1730.05</v>
      </c>
      <c r="O156" s="56">
        <v>0.05</v>
      </c>
      <c r="P156" s="56">
        <v>0.05</v>
      </c>
    </row>
    <row r="157" spans="1:16" ht="15" customHeight="1" x14ac:dyDescent="0.25">
      <c r="A157" s="37" t="s">
        <v>1056</v>
      </c>
      <c r="B157" s="87">
        <v>566</v>
      </c>
      <c r="C157" s="48">
        <v>1050001191792</v>
      </c>
      <c r="D157" s="49" t="s">
        <v>1056</v>
      </c>
      <c r="E157" s="87">
        <v>684</v>
      </c>
      <c r="F157" s="48">
        <v>1050001191808</v>
      </c>
      <c r="G157" s="49" t="s">
        <v>1056</v>
      </c>
      <c r="H157" s="177"/>
      <c r="I157" s="53">
        <v>0.17100000000000001</v>
      </c>
      <c r="J157" s="54">
        <v>15.86</v>
      </c>
      <c r="K157" s="54">
        <v>2.62</v>
      </c>
      <c r="L157" s="54">
        <v>2.62</v>
      </c>
      <c r="M157" s="55">
        <v>0</v>
      </c>
      <c r="N157" s="56">
        <v>869.21</v>
      </c>
      <c r="O157" s="56">
        <v>0.05</v>
      </c>
      <c r="P157" s="56">
        <v>0.05</v>
      </c>
    </row>
    <row r="158" spans="1:16" ht="15" customHeight="1" x14ac:dyDescent="0.25">
      <c r="A158" s="37" t="s">
        <v>1057</v>
      </c>
      <c r="B158" s="87">
        <v>353</v>
      </c>
      <c r="C158" s="48">
        <v>1050002962288</v>
      </c>
      <c r="D158" s="49" t="s">
        <v>1057</v>
      </c>
      <c r="E158" s="87">
        <v>391</v>
      </c>
      <c r="F158" s="48">
        <v>1050002962297</v>
      </c>
      <c r="G158" s="49" t="s">
        <v>1057</v>
      </c>
      <c r="H158" s="177"/>
      <c r="I158" s="53">
        <v>0</v>
      </c>
      <c r="J158" s="54">
        <v>17.690000000000001</v>
      </c>
      <c r="K158" s="54">
        <v>2.09</v>
      </c>
      <c r="L158" s="54">
        <v>2.09</v>
      </c>
      <c r="M158" s="55">
        <v>0</v>
      </c>
      <c r="N158" s="56">
        <v>5306.66</v>
      </c>
      <c r="O158" s="56">
        <v>0.05</v>
      </c>
      <c r="P158" s="56">
        <v>0.05</v>
      </c>
    </row>
    <row r="159" spans="1:16" ht="15" customHeight="1" x14ac:dyDescent="0.25">
      <c r="A159" s="37" t="s">
        <v>1058</v>
      </c>
      <c r="B159" s="87">
        <v>509</v>
      </c>
      <c r="C159" s="48">
        <v>1050000808859</v>
      </c>
      <c r="D159" s="49" t="s">
        <v>1058</v>
      </c>
      <c r="E159" s="87">
        <v>787</v>
      </c>
      <c r="F159" s="48">
        <v>1050000808868</v>
      </c>
      <c r="G159" s="49" t="s">
        <v>1058</v>
      </c>
      <c r="H159" s="177"/>
      <c r="I159" s="53">
        <v>0</v>
      </c>
      <c r="J159" s="54">
        <v>0.83</v>
      </c>
      <c r="K159" s="54">
        <v>5.07</v>
      </c>
      <c r="L159" s="54">
        <v>5.07</v>
      </c>
      <c r="M159" s="55">
        <v>0</v>
      </c>
      <c r="N159" s="56">
        <v>441.71</v>
      </c>
      <c r="O159" s="56">
        <v>0.05</v>
      </c>
      <c r="P159" s="56">
        <v>0.05</v>
      </c>
    </row>
    <row r="160" spans="1:16" ht="15" customHeight="1" x14ac:dyDescent="0.25">
      <c r="A160" s="37" t="s">
        <v>1059</v>
      </c>
      <c r="B160" s="87">
        <v>307</v>
      </c>
      <c r="C160" s="48">
        <v>1050001047087</v>
      </c>
      <c r="D160" s="49" t="s">
        <v>1059</v>
      </c>
      <c r="E160" s="87">
        <v>657</v>
      </c>
      <c r="F160" s="48">
        <v>1050001047078</v>
      </c>
      <c r="G160" s="49" t="s">
        <v>1059</v>
      </c>
      <c r="H160" s="177"/>
      <c r="I160" s="53">
        <v>0</v>
      </c>
      <c r="J160" s="54">
        <v>1.87</v>
      </c>
      <c r="K160" s="54">
        <v>1.63</v>
      </c>
      <c r="L160" s="54">
        <v>1.63</v>
      </c>
      <c r="M160" s="55">
        <v>0</v>
      </c>
      <c r="N160" s="56">
        <v>933.17</v>
      </c>
      <c r="O160" s="56">
        <v>0.05</v>
      </c>
      <c r="P160" s="56">
        <v>0.05</v>
      </c>
    </row>
    <row r="161" spans="1:16" ht="15" customHeight="1" x14ac:dyDescent="0.25">
      <c r="A161" s="37" t="s">
        <v>1060</v>
      </c>
      <c r="B161" s="87">
        <v>835</v>
      </c>
      <c r="C161" s="48">
        <v>1030079565056</v>
      </c>
      <c r="D161" s="49" t="s">
        <v>1060</v>
      </c>
      <c r="E161" s="87">
        <v>736</v>
      </c>
      <c r="F161" s="48">
        <v>1030079564823</v>
      </c>
      <c r="G161" s="49" t="s">
        <v>1060</v>
      </c>
      <c r="H161" s="177"/>
      <c r="I161" s="53">
        <v>0</v>
      </c>
      <c r="J161" s="54">
        <v>17.79</v>
      </c>
      <c r="K161" s="54">
        <v>3.3</v>
      </c>
      <c r="L161" s="54">
        <v>3.3</v>
      </c>
      <c r="M161" s="55">
        <v>0</v>
      </c>
      <c r="N161" s="56">
        <v>1458.9</v>
      </c>
      <c r="O161" s="56">
        <v>0.05</v>
      </c>
      <c r="P161" s="56">
        <v>0.05</v>
      </c>
    </row>
    <row r="162" spans="1:16" ht="15" customHeight="1" x14ac:dyDescent="0.25">
      <c r="A162" s="203" t="s">
        <v>1061</v>
      </c>
      <c r="B162" s="204">
        <v>878</v>
      </c>
      <c r="C162" s="205">
        <v>1050000612950</v>
      </c>
      <c r="D162" s="206" t="s">
        <v>1061</v>
      </c>
      <c r="E162" s="204">
        <v>752</v>
      </c>
      <c r="F162" s="205">
        <v>1050000612940</v>
      </c>
      <c r="G162" s="206" t="s">
        <v>1061</v>
      </c>
      <c r="H162" s="207"/>
      <c r="I162" s="208">
        <v>0.79200000000000004</v>
      </c>
      <c r="J162" s="209">
        <v>14.79</v>
      </c>
      <c r="K162" s="209">
        <v>6.7</v>
      </c>
      <c r="L162" s="209">
        <v>6.7</v>
      </c>
      <c r="M162" s="210">
        <v>0</v>
      </c>
      <c r="N162" s="211">
        <v>2661.82</v>
      </c>
      <c r="O162" s="211">
        <v>0.05</v>
      </c>
      <c r="P162" s="211">
        <v>0.05</v>
      </c>
    </row>
    <row r="163" spans="1:16" ht="15" customHeight="1" x14ac:dyDescent="0.25">
      <c r="A163" s="37" t="s">
        <v>1062</v>
      </c>
      <c r="B163" s="87"/>
      <c r="C163" s="48" t="s">
        <v>1301</v>
      </c>
      <c r="D163" s="199" t="s">
        <v>1062</v>
      </c>
      <c r="E163" s="87"/>
      <c r="F163" s="48" t="s">
        <v>1320</v>
      </c>
      <c r="G163" s="49" t="s">
        <v>1062</v>
      </c>
      <c r="H163" s="177"/>
      <c r="I163" s="53">
        <v>0</v>
      </c>
      <c r="J163" s="54">
        <v>1456.86</v>
      </c>
      <c r="K163" s="54">
        <v>1.71</v>
      </c>
      <c r="L163" s="54">
        <v>1.71</v>
      </c>
      <c r="M163" s="55">
        <v>-0.75700000000000001</v>
      </c>
      <c r="N163" s="56">
        <v>1456.86</v>
      </c>
      <c r="O163" s="56">
        <v>0.05</v>
      </c>
      <c r="P163" s="56">
        <v>0.05</v>
      </c>
    </row>
    <row r="164" spans="1:16" ht="15" customHeight="1" x14ac:dyDescent="0.25">
      <c r="A164" s="37" t="s">
        <v>1063</v>
      </c>
      <c r="B164" s="87">
        <v>879</v>
      </c>
      <c r="C164" s="48">
        <v>1050000581432</v>
      </c>
      <c r="D164" s="49" t="s">
        <v>1063</v>
      </c>
      <c r="E164" s="87">
        <v>753</v>
      </c>
      <c r="F164" s="48">
        <v>1050000581441</v>
      </c>
      <c r="G164" s="49" t="s">
        <v>1063</v>
      </c>
      <c r="H164" s="177"/>
      <c r="I164" s="53">
        <v>0</v>
      </c>
      <c r="J164" s="54">
        <v>10.54</v>
      </c>
      <c r="K164" s="54">
        <v>6.02</v>
      </c>
      <c r="L164" s="54">
        <v>6.02</v>
      </c>
      <c r="M164" s="55">
        <v>0</v>
      </c>
      <c r="N164" s="56">
        <v>1054.3900000000001</v>
      </c>
      <c r="O164" s="56">
        <v>0.05</v>
      </c>
      <c r="P164" s="56">
        <v>0.05</v>
      </c>
    </row>
    <row r="165" spans="1:16" ht="15" customHeight="1" x14ac:dyDescent="0.25">
      <c r="A165" s="37" t="s">
        <v>1064</v>
      </c>
      <c r="B165" s="87">
        <v>545</v>
      </c>
      <c r="C165" s="48">
        <v>1050001047272</v>
      </c>
      <c r="D165" s="49" t="s">
        <v>1064</v>
      </c>
      <c r="E165" s="87">
        <v>658</v>
      </c>
      <c r="F165" s="48">
        <v>1050001047263</v>
      </c>
      <c r="G165" s="49" t="s">
        <v>1064</v>
      </c>
      <c r="H165" s="177"/>
      <c r="I165" s="53">
        <v>4.3010000000000002</v>
      </c>
      <c r="J165" s="54">
        <v>19.72</v>
      </c>
      <c r="K165" s="54">
        <v>2.09</v>
      </c>
      <c r="L165" s="54">
        <v>2.09</v>
      </c>
      <c r="M165" s="55">
        <v>0</v>
      </c>
      <c r="N165" s="56">
        <v>887.34</v>
      </c>
      <c r="O165" s="56">
        <v>0.05</v>
      </c>
      <c r="P165" s="56">
        <v>0.05</v>
      </c>
    </row>
    <row r="166" spans="1:16" ht="15" customHeight="1" x14ac:dyDescent="0.25">
      <c r="A166" s="37" t="s">
        <v>1065</v>
      </c>
      <c r="B166" s="87">
        <v>877</v>
      </c>
      <c r="C166" s="48">
        <v>1050000609423</v>
      </c>
      <c r="D166" s="49" t="s">
        <v>1065</v>
      </c>
      <c r="E166" s="87">
        <v>751</v>
      </c>
      <c r="F166" s="48">
        <v>1050000609380</v>
      </c>
      <c r="G166" s="49" t="s">
        <v>1065</v>
      </c>
      <c r="H166" s="177"/>
      <c r="I166" s="53">
        <v>0</v>
      </c>
      <c r="J166" s="54">
        <v>3.37</v>
      </c>
      <c r="K166" s="54">
        <v>5.23</v>
      </c>
      <c r="L166" s="54">
        <v>5.23</v>
      </c>
      <c r="M166" s="55">
        <v>0</v>
      </c>
      <c r="N166" s="56">
        <v>1010.6</v>
      </c>
      <c r="O166" s="56">
        <v>0.05</v>
      </c>
      <c r="P166" s="56">
        <v>0.05</v>
      </c>
    </row>
    <row r="167" spans="1:16" ht="15" customHeight="1" x14ac:dyDescent="0.25">
      <c r="A167" s="37" t="s">
        <v>1066</v>
      </c>
      <c r="B167" s="87">
        <v>841</v>
      </c>
      <c r="C167" s="48">
        <v>1030081316739</v>
      </c>
      <c r="D167" s="49" t="s">
        <v>1066</v>
      </c>
      <c r="E167" s="87">
        <v>737</v>
      </c>
      <c r="F167" s="48">
        <v>1030081316960</v>
      </c>
      <c r="G167" s="49" t="s">
        <v>1066</v>
      </c>
      <c r="H167" s="177"/>
      <c r="I167" s="53">
        <v>0</v>
      </c>
      <c r="J167" s="54">
        <v>6.57</v>
      </c>
      <c r="K167" s="54">
        <v>1.45</v>
      </c>
      <c r="L167" s="54">
        <v>1.45</v>
      </c>
      <c r="M167" s="55">
        <v>0</v>
      </c>
      <c r="N167" s="56">
        <v>656.79</v>
      </c>
      <c r="O167" s="56">
        <v>0.05</v>
      </c>
      <c r="P167" s="56">
        <v>0.05</v>
      </c>
    </row>
    <row r="168" spans="1:16" ht="15" customHeight="1" x14ac:dyDescent="0.25">
      <c r="A168" s="37" t="s">
        <v>1067</v>
      </c>
      <c r="B168" s="87">
        <v>887</v>
      </c>
      <c r="C168" s="48">
        <v>1050000609441</v>
      </c>
      <c r="D168" s="49" t="s">
        <v>1067</v>
      </c>
      <c r="E168" s="87">
        <v>761</v>
      </c>
      <c r="F168" s="48">
        <v>1050000563595</v>
      </c>
      <c r="G168" s="49" t="s">
        <v>1067</v>
      </c>
      <c r="H168" s="177"/>
      <c r="I168" s="53">
        <v>0</v>
      </c>
      <c r="J168" s="54">
        <v>5.78</v>
      </c>
      <c r="K168" s="54">
        <v>8.31</v>
      </c>
      <c r="L168" s="54">
        <v>8.31</v>
      </c>
      <c r="M168" s="55">
        <v>0</v>
      </c>
      <c r="N168" s="56">
        <v>1102.1199999999999</v>
      </c>
      <c r="O168" s="56">
        <v>0.05</v>
      </c>
      <c r="P168" s="56">
        <v>0.05</v>
      </c>
    </row>
    <row r="169" spans="1:16" ht="55" customHeight="1" x14ac:dyDescent="0.25">
      <c r="A169" s="203" t="s">
        <v>1068</v>
      </c>
      <c r="B169" s="204">
        <v>810</v>
      </c>
      <c r="C169" s="205" t="s">
        <v>1261</v>
      </c>
      <c r="D169" s="206" t="s">
        <v>1068</v>
      </c>
      <c r="E169" s="204">
        <v>702</v>
      </c>
      <c r="F169" s="205" t="s">
        <v>1281</v>
      </c>
      <c r="G169" s="206" t="s">
        <v>1068</v>
      </c>
      <c r="H169" s="207">
        <v>1</v>
      </c>
      <c r="I169" s="208">
        <v>0.52</v>
      </c>
      <c r="J169" s="209">
        <v>5035.0600000000004</v>
      </c>
      <c r="K169" s="209">
        <v>1.23</v>
      </c>
      <c r="L169" s="209">
        <v>1.23</v>
      </c>
      <c r="M169" s="210">
        <v>-0.52</v>
      </c>
      <c r="N169" s="211">
        <v>1520.94</v>
      </c>
      <c r="O169" s="211">
        <v>0.05</v>
      </c>
      <c r="P169" s="211">
        <v>0.05</v>
      </c>
    </row>
    <row r="170" spans="1:16" ht="15" customHeight="1" x14ac:dyDescent="0.25">
      <c r="A170" s="203" t="s">
        <v>1069</v>
      </c>
      <c r="B170" s="204">
        <v>811</v>
      </c>
      <c r="C170" s="205">
        <v>1030020271288</v>
      </c>
      <c r="D170" s="206" t="s">
        <v>1069</v>
      </c>
      <c r="E170" s="204">
        <v>713</v>
      </c>
      <c r="F170" s="205">
        <v>1030020271056</v>
      </c>
      <c r="G170" s="206" t="s">
        <v>1069</v>
      </c>
      <c r="H170" s="207">
        <v>1</v>
      </c>
      <c r="I170" s="208">
        <v>0</v>
      </c>
      <c r="J170" s="209">
        <v>5058.1499999999996</v>
      </c>
      <c r="K170" s="209">
        <v>4.87</v>
      </c>
      <c r="L170" s="209">
        <v>4.87</v>
      </c>
      <c r="M170" s="210"/>
      <c r="N170" s="211"/>
      <c r="O170" s="211"/>
      <c r="P170" s="211"/>
    </row>
    <row r="171" spans="1:16" ht="15" customHeight="1" x14ac:dyDescent="0.25">
      <c r="A171" s="37" t="s">
        <v>1070</v>
      </c>
      <c r="B171" s="87">
        <v>880</v>
      </c>
      <c r="C171" s="48">
        <v>1050000567483</v>
      </c>
      <c r="D171" s="49" t="s">
        <v>1070</v>
      </c>
      <c r="E171" s="87">
        <v>754</v>
      </c>
      <c r="F171" s="48">
        <v>1050000567492</v>
      </c>
      <c r="G171" s="49" t="s">
        <v>1070</v>
      </c>
      <c r="H171" s="177"/>
      <c r="I171" s="53">
        <v>0</v>
      </c>
      <c r="J171" s="54">
        <v>8.76</v>
      </c>
      <c r="K171" s="54">
        <v>2.4700000000000002</v>
      </c>
      <c r="L171" s="54">
        <v>2.4700000000000002</v>
      </c>
      <c r="M171" s="55">
        <v>0</v>
      </c>
      <c r="N171" s="56">
        <v>928.28</v>
      </c>
      <c r="O171" s="56">
        <v>0.05</v>
      </c>
      <c r="P171" s="56">
        <v>0.05</v>
      </c>
    </row>
    <row r="172" spans="1:16" ht="42" customHeight="1" x14ac:dyDescent="0.25">
      <c r="A172" s="37" t="s">
        <v>1071</v>
      </c>
      <c r="B172" s="87">
        <v>881</v>
      </c>
      <c r="C172" s="48" t="s">
        <v>1262</v>
      </c>
      <c r="D172" s="49" t="s">
        <v>1071</v>
      </c>
      <c r="E172" s="87">
        <v>755</v>
      </c>
      <c r="F172" s="48" t="s">
        <v>1282</v>
      </c>
      <c r="G172" s="49" t="s">
        <v>1071</v>
      </c>
      <c r="H172" s="177"/>
      <c r="I172" s="53">
        <v>3.4119999999999999</v>
      </c>
      <c r="J172" s="54">
        <v>8.39</v>
      </c>
      <c r="K172" s="54">
        <v>4.13</v>
      </c>
      <c r="L172" s="54">
        <v>4.13</v>
      </c>
      <c r="M172" s="55">
        <v>0</v>
      </c>
      <c r="N172" s="56">
        <v>1930.82</v>
      </c>
      <c r="O172" s="56">
        <v>0.05</v>
      </c>
      <c r="P172" s="56">
        <v>0.05</v>
      </c>
    </row>
    <row r="173" spans="1:16" ht="15" customHeight="1" x14ac:dyDescent="0.25">
      <c r="A173" s="37" t="s">
        <v>1072</v>
      </c>
      <c r="B173" s="87">
        <v>546</v>
      </c>
      <c r="C173" s="48">
        <v>1050000923668</v>
      </c>
      <c r="D173" s="49" t="s">
        <v>1072</v>
      </c>
      <c r="E173" s="87">
        <v>659</v>
      </c>
      <c r="F173" s="48">
        <v>1050000923677</v>
      </c>
      <c r="G173" s="49" t="s">
        <v>1072</v>
      </c>
      <c r="H173" s="177"/>
      <c r="I173" s="53">
        <v>0</v>
      </c>
      <c r="J173" s="54">
        <v>29.25</v>
      </c>
      <c r="K173" s="54">
        <v>6.04</v>
      </c>
      <c r="L173" s="54">
        <v>6.04</v>
      </c>
      <c r="M173" s="55">
        <v>0</v>
      </c>
      <c r="N173" s="56">
        <v>1755.09</v>
      </c>
      <c r="O173" s="56">
        <v>0.05</v>
      </c>
      <c r="P173" s="56">
        <v>0.05</v>
      </c>
    </row>
    <row r="174" spans="1:16" ht="15" customHeight="1" x14ac:dyDescent="0.25">
      <c r="A174" s="37" t="s">
        <v>1073</v>
      </c>
      <c r="B174" s="87">
        <v>812</v>
      </c>
      <c r="C174" s="48">
        <v>1023494988750</v>
      </c>
      <c r="D174" s="49" t="s">
        <v>1073</v>
      </c>
      <c r="E174" s="87">
        <v>705</v>
      </c>
      <c r="F174" s="48">
        <v>1023503165023</v>
      </c>
      <c r="G174" s="49" t="s">
        <v>1073</v>
      </c>
      <c r="H174" s="177"/>
      <c r="I174" s="53">
        <v>3.113</v>
      </c>
      <c r="J174" s="54">
        <v>151.47999999999999</v>
      </c>
      <c r="K174" s="54">
        <v>1.37</v>
      </c>
      <c r="L174" s="54">
        <v>1.37</v>
      </c>
      <c r="M174" s="55">
        <v>-3.1920000000000002</v>
      </c>
      <c r="N174" s="56">
        <v>1151.25</v>
      </c>
      <c r="O174" s="56">
        <v>0.05</v>
      </c>
      <c r="P174" s="56">
        <v>0.05</v>
      </c>
    </row>
    <row r="175" spans="1:16" ht="42" customHeight="1" x14ac:dyDescent="0.25">
      <c r="A175" s="37" t="s">
        <v>1074</v>
      </c>
      <c r="B175" s="87">
        <v>308</v>
      </c>
      <c r="C175" s="48">
        <v>1050001440510</v>
      </c>
      <c r="D175" s="49" t="s">
        <v>1074</v>
      </c>
      <c r="E175" s="87">
        <v>441</v>
      </c>
      <c r="F175" s="48" t="s">
        <v>1283</v>
      </c>
      <c r="G175" s="49" t="s">
        <v>1074</v>
      </c>
      <c r="H175" s="177"/>
      <c r="I175" s="53">
        <v>5.6000000000000001E-2</v>
      </c>
      <c r="J175" s="54">
        <v>31</v>
      </c>
      <c r="K175" s="54">
        <v>1.85</v>
      </c>
      <c r="L175" s="54">
        <v>1.85</v>
      </c>
      <c r="M175" s="55">
        <v>-5.6000000000000001E-2</v>
      </c>
      <c r="N175" s="56">
        <v>2384.75</v>
      </c>
      <c r="O175" s="56">
        <v>0.05</v>
      </c>
      <c r="P175" s="56">
        <v>0.05</v>
      </c>
    </row>
    <row r="176" spans="1:16" ht="15" customHeight="1" x14ac:dyDescent="0.25">
      <c r="A176" s="37" t="s">
        <v>1075</v>
      </c>
      <c r="B176" s="87">
        <v>882</v>
      </c>
      <c r="C176" s="48">
        <v>1050000628160</v>
      </c>
      <c r="D176" s="49" t="s">
        <v>1075</v>
      </c>
      <c r="E176" s="87">
        <v>756</v>
      </c>
      <c r="F176" s="48">
        <v>1050000628170</v>
      </c>
      <c r="G176" s="49" t="s">
        <v>1075</v>
      </c>
      <c r="H176" s="177"/>
      <c r="I176" s="53">
        <v>0.499</v>
      </c>
      <c r="J176" s="54">
        <v>84.12</v>
      </c>
      <c r="K176" s="54">
        <v>1.68</v>
      </c>
      <c r="L176" s="54">
        <v>1.68</v>
      </c>
      <c r="M176" s="55">
        <v>0</v>
      </c>
      <c r="N176" s="56">
        <v>2018.96</v>
      </c>
      <c r="O176" s="56">
        <v>0.05</v>
      </c>
      <c r="P176" s="56">
        <v>0.05</v>
      </c>
    </row>
    <row r="177" spans="1:16" ht="15" customHeight="1" x14ac:dyDescent="0.25">
      <c r="A177" s="37" t="s">
        <v>1076</v>
      </c>
      <c r="B177" s="87">
        <v>510</v>
      </c>
      <c r="C177" s="48">
        <v>1050000784384</v>
      </c>
      <c r="D177" s="49" t="s">
        <v>1076</v>
      </c>
      <c r="E177" s="87">
        <v>788</v>
      </c>
      <c r="F177" s="48">
        <v>1050000784393</v>
      </c>
      <c r="G177" s="49" t="s">
        <v>1076</v>
      </c>
      <c r="H177" s="177"/>
      <c r="I177" s="53">
        <v>0.1</v>
      </c>
      <c r="J177" s="54">
        <v>23.27</v>
      </c>
      <c r="K177" s="54">
        <v>3.04</v>
      </c>
      <c r="L177" s="54">
        <v>3.04</v>
      </c>
      <c r="M177" s="55">
        <v>0</v>
      </c>
      <c r="N177" s="56">
        <v>5584.85</v>
      </c>
      <c r="O177" s="56">
        <v>0.05</v>
      </c>
      <c r="P177" s="56">
        <v>0.05</v>
      </c>
    </row>
    <row r="178" spans="1:16" ht="15" customHeight="1" x14ac:dyDescent="0.25">
      <c r="A178" s="37" t="s">
        <v>1077</v>
      </c>
      <c r="B178" s="87">
        <v>883</v>
      </c>
      <c r="C178" s="48">
        <v>1030085019966</v>
      </c>
      <c r="D178" s="49" t="s">
        <v>1077</v>
      </c>
      <c r="E178" s="87">
        <v>757</v>
      </c>
      <c r="F178" s="48">
        <v>1030085020190</v>
      </c>
      <c r="G178" s="49" t="s">
        <v>1077</v>
      </c>
      <c r="H178" s="177"/>
      <c r="I178" s="53">
        <v>1.206</v>
      </c>
      <c r="J178" s="54">
        <v>12.93</v>
      </c>
      <c r="K178" s="54">
        <v>1.28</v>
      </c>
      <c r="L178" s="54">
        <v>1.28</v>
      </c>
      <c r="M178" s="55">
        <v>0</v>
      </c>
      <c r="N178" s="56">
        <v>879.24</v>
      </c>
      <c r="O178" s="56">
        <v>0.05</v>
      </c>
      <c r="P178" s="56">
        <v>0.05</v>
      </c>
    </row>
    <row r="179" spans="1:16" ht="15" customHeight="1" x14ac:dyDescent="0.25">
      <c r="A179" s="37" t="s">
        <v>1078</v>
      </c>
      <c r="B179" s="87">
        <v>817</v>
      </c>
      <c r="C179" s="48">
        <v>1023507304338</v>
      </c>
      <c r="D179" s="49" t="s">
        <v>1078</v>
      </c>
      <c r="E179" s="87">
        <v>718</v>
      </c>
      <c r="F179" s="48">
        <v>1023507304560</v>
      </c>
      <c r="G179" s="49" t="s">
        <v>1078</v>
      </c>
      <c r="H179" s="177"/>
      <c r="I179" s="53">
        <v>1.004</v>
      </c>
      <c r="J179" s="54">
        <v>41.67</v>
      </c>
      <c r="K179" s="54">
        <v>2.11</v>
      </c>
      <c r="L179" s="54">
        <v>2.11</v>
      </c>
      <c r="M179" s="55">
        <v>-1.9670000000000001</v>
      </c>
      <c r="N179" s="56">
        <v>400.87</v>
      </c>
      <c r="O179" s="56">
        <v>0.05</v>
      </c>
      <c r="P179" s="56">
        <v>0.05</v>
      </c>
    </row>
    <row r="180" spans="1:16" ht="15" customHeight="1" x14ac:dyDescent="0.25">
      <c r="A180" s="37" t="s">
        <v>1079</v>
      </c>
      <c r="B180" s="87">
        <v>511</v>
      </c>
      <c r="C180" s="48">
        <v>1050000774163</v>
      </c>
      <c r="D180" s="49" t="s">
        <v>1079</v>
      </c>
      <c r="E180" s="87">
        <v>789</v>
      </c>
      <c r="F180" s="48">
        <v>1050000774172</v>
      </c>
      <c r="G180" s="49" t="s">
        <v>1079</v>
      </c>
      <c r="H180" s="177"/>
      <c r="I180" s="53">
        <v>2.5550000000000002</v>
      </c>
      <c r="J180" s="54">
        <v>70.03</v>
      </c>
      <c r="K180" s="54">
        <v>1.92</v>
      </c>
      <c r="L180" s="54">
        <v>1.92</v>
      </c>
      <c r="M180" s="55">
        <v>0</v>
      </c>
      <c r="N180" s="56">
        <v>7002.89</v>
      </c>
      <c r="O180" s="56">
        <v>0.05</v>
      </c>
      <c r="P180" s="56">
        <v>0.05</v>
      </c>
    </row>
    <row r="181" spans="1:16" ht="15" customHeight="1" x14ac:dyDescent="0.25">
      <c r="A181" s="37" t="s">
        <v>1080</v>
      </c>
      <c r="B181" s="87">
        <v>816</v>
      </c>
      <c r="C181" s="48">
        <v>1023479132092</v>
      </c>
      <c r="D181" s="49" t="s">
        <v>1080</v>
      </c>
      <c r="E181" s="87">
        <v>707</v>
      </c>
      <c r="F181" s="48">
        <v>1023479132320</v>
      </c>
      <c r="G181" s="49" t="s">
        <v>1080</v>
      </c>
      <c r="H181" s="177"/>
      <c r="I181" s="53">
        <v>1.161</v>
      </c>
      <c r="J181" s="54">
        <v>25.86</v>
      </c>
      <c r="K181" s="54">
        <v>1.88</v>
      </c>
      <c r="L181" s="54">
        <v>1.88</v>
      </c>
      <c r="M181" s="55">
        <v>-1.8260000000000001</v>
      </c>
      <c r="N181" s="56">
        <v>439.54</v>
      </c>
      <c r="O181" s="56">
        <v>0.05</v>
      </c>
      <c r="P181" s="56">
        <v>0.05</v>
      </c>
    </row>
    <row r="182" spans="1:16" ht="15" customHeight="1" x14ac:dyDescent="0.25">
      <c r="A182" s="203" t="s">
        <v>1081</v>
      </c>
      <c r="B182" s="204">
        <v>512</v>
      </c>
      <c r="C182" s="205">
        <v>1050000822463</v>
      </c>
      <c r="D182" s="206" t="s">
        <v>1081</v>
      </c>
      <c r="E182" s="204">
        <v>790</v>
      </c>
      <c r="F182" s="205">
        <v>1050000822472</v>
      </c>
      <c r="G182" s="206" t="s">
        <v>1081</v>
      </c>
      <c r="H182" s="207">
        <v>1</v>
      </c>
      <c r="I182" s="208">
        <v>4.3070000000000004</v>
      </c>
      <c r="J182" s="209">
        <v>5028.12</v>
      </c>
      <c r="K182" s="209">
        <v>2.4</v>
      </c>
      <c r="L182" s="209">
        <v>2.4</v>
      </c>
      <c r="M182" s="210">
        <v>0</v>
      </c>
      <c r="N182" s="211">
        <v>2268.81</v>
      </c>
      <c r="O182" s="211">
        <v>0.05</v>
      </c>
      <c r="P182" s="211">
        <v>0.05</v>
      </c>
    </row>
    <row r="183" spans="1:16" ht="15" customHeight="1" x14ac:dyDescent="0.25">
      <c r="A183" s="37" t="s">
        <v>1082</v>
      </c>
      <c r="B183" s="87">
        <v>513</v>
      </c>
      <c r="C183" s="48">
        <v>1050000709721</v>
      </c>
      <c r="D183" s="49" t="s">
        <v>1082</v>
      </c>
      <c r="E183" s="87">
        <v>766</v>
      </c>
      <c r="F183" s="48">
        <v>1050000709730</v>
      </c>
      <c r="G183" s="49" t="s">
        <v>1082</v>
      </c>
      <c r="H183" s="177"/>
      <c r="I183" s="53">
        <v>0</v>
      </c>
      <c r="J183" s="54">
        <v>14.13</v>
      </c>
      <c r="K183" s="54">
        <v>2.56</v>
      </c>
      <c r="L183" s="54">
        <v>2.56</v>
      </c>
      <c r="M183" s="55">
        <v>0</v>
      </c>
      <c r="N183" s="56">
        <v>1413.4</v>
      </c>
      <c r="O183" s="56">
        <v>0.05</v>
      </c>
      <c r="P183" s="56">
        <v>0.05</v>
      </c>
    </row>
    <row r="184" spans="1:16" ht="15" customHeight="1" x14ac:dyDescent="0.25">
      <c r="A184" s="37" t="s">
        <v>1083</v>
      </c>
      <c r="B184" s="87">
        <v>514</v>
      </c>
      <c r="C184" s="48">
        <v>1050000738305</v>
      </c>
      <c r="D184" s="49" t="s">
        <v>1083</v>
      </c>
      <c r="E184" s="87">
        <v>767</v>
      </c>
      <c r="F184" s="48">
        <v>1050000738290</v>
      </c>
      <c r="G184" s="49" t="s">
        <v>1083</v>
      </c>
      <c r="H184" s="177"/>
      <c r="I184" s="53">
        <v>0</v>
      </c>
      <c r="J184" s="54">
        <v>34.82</v>
      </c>
      <c r="K184" s="54">
        <v>1.55</v>
      </c>
      <c r="L184" s="54">
        <v>1.55</v>
      </c>
      <c r="M184" s="55">
        <v>0</v>
      </c>
      <c r="N184" s="56">
        <v>1737.65</v>
      </c>
      <c r="O184" s="56">
        <v>0.05</v>
      </c>
      <c r="P184" s="56">
        <v>0.05</v>
      </c>
    </row>
    <row r="185" spans="1:16" ht="15" customHeight="1" x14ac:dyDescent="0.25">
      <c r="A185" s="37" t="s">
        <v>1084</v>
      </c>
      <c r="B185" s="87">
        <v>567</v>
      </c>
      <c r="C185" s="48">
        <v>1050000903244</v>
      </c>
      <c r="D185" s="49" t="s">
        <v>1084</v>
      </c>
      <c r="E185" s="87">
        <v>660</v>
      </c>
      <c r="F185" s="48">
        <v>1050000903253</v>
      </c>
      <c r="G185" s="49" t="s">
        <v>1084</v>
      </c>
      <c r="H185" s="177"/>
      <c r="I185" s="53">
        <v>6.9000000000000006E-2</v>
      </c>
      <c r="J185" s="54">
        <v>79.5</v>
      </c>
      <c r="K185" s="54">
        <v>1.65</v>
      </c>
      <c r="L185" s="54">
        <v>1.65</v>
      </c>
      <c r="M185" s="55">
        <v>-0.68400000000000005</v>
      </c>
      <c r="N185" s="56">
        <v>1105.33</v>
      </c>
      <c r="O185" s="56">
        <v>0.05</v>
      </c>
      <c r="P185" s="56">
        <v>0.05</v>
      </c>
    </row>
    <row r="186" spans="1:16" ht="15" customHeight="1" x14ac:dyDescent="0.25">
      <c r="A186" s="37" t="s">
        <v>1085</v>
      </c>
      <c r="B186" s="87">
        <v>865</v>
      </c>
      <c r="C186" s="48">
        <v>1030083962424</v>
      </c>
      <c r="D186" s="49" t="s">
        <v>1085</v>
      </c>
      <c r="E186" s="87">
        <v>738</v>
      </c>
      <c r="F186" s="48">
        <v>1030083962656</v>
      </c>
      <c r="G186" s="49" t="s">
        <v>1085</v>
      </c>
      <c r="H186" s="177"/>
      <c r="I186" s="53">
        <v>0</v>
      </c>
      <c r="J186" s="54">
        <v>189.16</v>
      </c>
      <c r="K186" s="54">
        <v>4.92</v>
      </c>
      <c r="L186" s="54">
        <v>4.92</v>
      </c>
      <c r="M186" s="55">
        <v>0</v>
      </c>
      <c r="N186" s="56">
        <v>9306.8700000000008</v>
      </c>
      <c r="O186" s="56">
        <v>0.05</v>
      </c>
      <c r="P186" s="56">
        <v>0.05</v>
      </c>
    </row>
    <row r="187" spans="1:16" ht="15" customHeight="1" x14ac:dyDescent="0.25">
      <c r="A187" s="37" t="s">
        <v>1086</v>
      </c>
      <c r="B187" s="87">
        <v>814</v>
      </c>
      <c r="C187" s="48">
        <v>1030024800679</v>
      </c>
      <c r="D187" s="49" t="s">
        <v>1086</v>
      </c>
      <c r="E187" s="87">
        <v>709</v>
      </c>
      <c r="F187" s="48">
        <v>1030024800447</v>
      </c>
      <c r="G187" s="49" t="s">
        <v>1086</v>
      </c>
      <c r="H187" s="177"/>
      <c r="I187" s="53">
        <v>0.72699999999999998</v>
      </c>
      <c r="J187" s="54">
        <v>23.85</v>
      </c>
      <c r="K187" s="54">
        <v>2.2999999999999998</v>
      </c>
      <c r="L187" s="54">
        <v>2.2999999999999998</v>
      </c>
      <c r="M187" s="55"/>
      <c r="N187" s="56"/>
      <c r="O187" s="56"/>
      <c r="P187" s="56"/>
    </row>
    <row r="188" spans="1:16" ht="15" customHeight="1" x14ac:dyDescent="0.25">
      <c r="A188" s="37" t="s">
        <v>1087</v>
      </c>
      <c r="B188" s="87">
        <v>309</v>
      </c>
      <c r="C188" s="48">
        <v>1050001727953</v>
      </c>
      <c r="D188" s="49" t="s">
        <v>1087</v>
      </c>
      <c r="E188" s="87">
        <v>442</v>
      </c>
      <c r="F188" s="48">
        <v>1050001727962</v>
      </c>
      <c r="G188" s="49" t="s">
        <v>1087</v>
      </c>
      <c r="H188" s="177"/>
      <c r="I188" s="53">
        <v>0.11600000000000001</v>
      </c>
      <c r="J188" s="54">
        <v>22.54</v>
      </c>
      <c r="K188" s="54">
        <v>2.21</v>
      </c>
      <c r="L188" s="54">
        <v>2.21</v>
      </c>
      <c r="M188" s="55">
        <v>0</v>
      </c>
      <c r="N188" s="56">
        <v>3944.91</v>
      </c>
      <c r="O188" s="56">
        <v>0.05</v>
      </c>
      <c r="P188" s="56">
        <v>0.05</v>
      </c>
    </row>
    <row r="189" spans="1:16" ht="15" customHeight="1" x14ac:dyDescent="0.25">
      <c r="A189" s="37" t="s">
        <v>1088</v>
      </c>
      <c r="B189" s="87">
        <v>515</v>
      </c>
      <c r="C189" s="48">
        <v>1050000714216</v>
      </c>
      <c r="D189" s="49" t="s">
        <v>1088</v>
      </c>
      <c r="E189" s="87">
        <v>768</v>
      </c>
      <c r="F189" s="48">
        <v>1050000714207</v>
      </c>
      <c r="G189" s="49" t="s">
        <v>1088</v>
      </c>
      <c r="H189" s="177">
        <v>1</v>
      </c>
      <c r="I189" s="53">
        <v>1.768</v>
      </c>
      <c r="J189" s="54">
        <v>5093.51</v>
      </c>
      <c r="K189" s="54">
        <v>2.0699999999999998</v>
      </c>
      <c r="L189" s="54">
        <v>2.0699999999999998</v>
      </c>
      <c r="M189" s="55">
        <v>0</v>
      </c>
      <c r="N189" s="56">
        <v>869.51</v>
      </c>
      <c r="O189" s="56">
        <v>0.05</v>
      </c>
      <c r="P189" s="56">
        <v>0.05</v>
      </c>
    </row>
    <row r="190" spans="1:16" ht="15" customHeight="1" x14ac:dyDescent="0.25">
      <c r="A190" s="37" t="s">
        <v>1089</v>
      </c>
      <c r="B190" s="87">
        <v>310</v>
      </c>
      <c r="C190" s="48">
        <v>1050001391466</v>
      </c>
      <c r="D190" s="49" t="s">
        <v>1089</v>
      </c>
      <c r="E190" s="87">
        <v>443</v>
      </c>
      <c r="F190" s="48">
        <v>1050001391475</v>
      </c>
      <c r="G190" s="49" t="s">
        <v>1089</v>
      </c>
      <c r="H190" s="177"/>
      <c r="I190" s="53">
        <v>9.8819999999999997</v>
      </c>
      <c r="J190" s="54">
        <v>198.8</v>
      </c>
      <c r="K190" s="54">
        <v>1.25</v>
      </c>
      <c r="L190" s="54">
        <v>1.25</v>
      </c>
      <c r="M190" s="55">
        <v>-9.6259999999999994</v>
      </c>
      <c r="N190" s="56">
        <v>3876.57</v>
      </c>
      <c r="O190" s="56">
        <v>0.05</v>
      </c>
      <c r="P190" s="56">
        <v>0.05</v>
      </c>
    </row>
    <row r="191" spans="1:16" ht="15" customHeight="1" x14ac:dyDescent="0.25">
      <c r="A191" s="37" t="s">
        <v>1090</v>
      </c>
      <c r="B191" s="87">
        <v>516</v>
      </c>
      <c r="C191" s="48">
        <v>1050000774215</v>
      </c>
      <c r="D191" s="49" t="s">
        <v>1090</v>
      </c>
      <c r="E191" s="87">
        <v>769</v>
      </c>
      <c r="F191" s="48">
        <v>1050000774224</v>
      </c>
      <c r="G191" s="49" t="s">
        <v>1090</v>
      </c>
      <c r="H191" s="177"/>
      <c r="I191" s="53">
        <v>6.2930000000000001</v>
      </c>
      <c r="J191" s="54">
        <v>80.22</v>
      </c>
      <c r="K191" s="54">
        <v>2.2200000000000002</v>
      </c>
      <c r="L191" s="54">
        <v>2.2200000000000002</v>
      </c>
      <c r="M191" s="55">
        <v>0</v>
      </c>
      <c r="N191" s="56">
        <v>8021.86</v>
      </c>
      <c r="O191" s="56">
        <v>0.05</v>
      </c>
      <c r="P191" s="56">
        <v>0.05</v>
      </c>
    </row>
    <row r="192" spans="1:16" ht="15" customHeight="1" x14ac:dyDescent="0.25">
      <c r="A192" s="37" t="s">
        <v>1091</v>
      </c>
      <c r="B192" s="87">
        <v>311</v>
      </c>
      <c r="C192" s="48">
        <v>1050001003248</v>
      </c>
      <c r="D192" s="49" t="s">
        <v>1091</v>
      </c>
      <c r="E192" s="87">
        <v>661</v>
      </c>
      <c r="F192" s="48">
        <v>1050001003257</v>
      </c>
      <c r="G192" s="49" t="s">
        <v>1091</v>
      </c>
      <c r="H192" s="177"/>
      <c r="I192" s="53">
        <v>0</v>
      </c>
      <c r="J192" s="54">
        <v>20.92</v>
      </c>
      <c r="K192" s="54">
        <v>2.9</v>
      </c>
      <c r="L192" s="54">
        <v>2.9</v>
      </c>
      <c r="M192" s="55">
        <v>0</v>
      </c>
      <c r="N192" s="56">
        <v>3347.13</v>
      </c>
      <c r="O192" s="56">
        <v>0.05</v>
      </c>
      <c r="P192" s="56">
        <v>0.05</v>
      </c>
    </row>
    <row r="193" spans="1:16" ht="15" customHeight="1" x14ac:dyDescent="0.25">
      <c r="A193" s="37" t="s">
        <v>1092</v>
      </c>
      <c r="B193" s="87">
        <v>568</v>
      </c>
      <c r="C193" s="48">
        <v>1050001299886</v>
      </c>
      <c r="D193" s="49" t="s">
        <v>1092</v>
      </c>
      <c r="E193" s="87">
        <v>685</v>
      </c>
      <c r="F193" s="48">
        <v>1050001299895</v>
      </c>
      <c r="G193" s="49" t="s">
        <v>1092</v>
      </c>
      <c r="H193" s="177"/>
      <c r="I193" s="53">
        <v>0.54600000000000004</v>
      </c>
      <c r="J193" s="54">
        <v>19</v>
      </c>
      <c r="K193" s="54">
        <v>2.78</v>
      </c>
      <c r="L193" s="54">
        <v>2.78</v>
      </c>
      <c r="M193" s="55">
        <v>0</v>
      </c>
      <c r="N193" s="56">
        <v>1565.51</v>
      </c>
      <c r="O193" s="56">
        <v>0.05</v>
      </c>
      <c r="P193" s="56">
        <v>0.05</v>
      </c>
    </row>
    <row r="194" spans="1:16" ht="15" customHeight="1" x14ac:dyDescent="0.25">
      <c r="A194" s="37" t="s">
        <v>1093</v>
      </c>
      <c r="B194" s="87"/>
      <c r="C194" s="48" t="s">
        <v>1302</v>
      </c>
      <c r="D194" s="199" t="s">
        <v>1093</v>
      </c>
      <c r="E194" s="87"/>
      <c r="F194" s="48" t="s">
        <v>1302</v>
      </c>
      <c r="G194" s="49" t="s">
        <v>1093</v>
      </c>
      <c r="H194" s="177"/>
      <c r="I194" s="53">
        <v>0</v>
      </c>
      <c r="J194" s="54">
        <v>0</v>
      </c>
      <c r="K194" s="54">
        <v>1.42</v>
      </c>
      <c r="L194" s="54">
        <v>1.42</v>
      </c>
      <c r="M194" s="55">
        <v>0</v>
      </c>
      <c r="N194" s="56">
        <v>0</v>
      </c>
      <c r="O194" s="56">
        <v>0.05</v>
      </c>
      <c r="P194" s="56">
        <v>0.05</v>
      </c>
    </row>
    <row r="195" spans="1:16" ht="15" customHeight="1" x14ac:dyDescent="0.25">
      <c r="A195" s="37" t="s">
        <v>1094</v>
      </c>
      <c r="B195" s="87"/>
      <c r="C195" s="48" t="s">
        <v>1303</v>
      </c>
      <c r="D195" s="199" t="s">
        <v>1094</v>
      </c>
      <c r="E195" s="87"/>
      <c r="F195" s="48" t="s">
        <v>1303</v>
      </c>
      <c r="G195" s="49" t="s">
        <v>1094</v>
      </c>
      <c r="H195" s="177"/>
      <c r="I195" s="53">
        <v>0.30399999999999999</v>
      </c>
      <c r="J195" s="54">
        <v>108.26</v>
      </c>
      <c r="K195" s="54">
        <v>1.41</v>
      </c>
      <c r="L195" s="54">
        <v>1.41</v>
      </c>
      <c r="M195" s="55">
        <v>0</v>
      </c>
      <c r="N195" s="56">
        <v>348.47</v>
      </c>
      <c r="O195" s="56">
        <v>0.05</v>
      </c>
      <c r="P195" s="56">
        <v>0.05</v>
      </c>
    </row>
    <row r="196" spans="1:16" ht="15" customHeight="1" x14ac:dyDescent="0.25">
      <c r="A196" s="37" t="s">
        <v>1095</v>
      </c>
      <c r="B196" s="87"/>
      <c r="C196" s="48" t="s">
        <v>1304</v>
      </c>
      <c r="D196" s="199" t="s">
        <v>1095</v>
      </c>
      <c r="E196" s="87"/>
      <c r="F196" s="48" t="s">
        <v>1304</v>
      </c>
      <c r="G196" s="49" t="s">
        <v>1095</v>
      </c>
      <c r="H196" s="177"/>
      <c r="I196" s="53">
        <v>6.5000000000000002E-2</v>
      </c>
      <c r="J196" s="54">
        <v>22.96</v>
      </c>
      <c r="K196" s="54">
        <v>1.33</v>
      </c>
      <c r="L196" s="54">
        <v>1.33</v>
      </c>
      <c r="M196" s="55"/>
      <c r="N196" s="56"/>
      <c r="O196" s="56"/>
      <c r="P196" s="56"/>
    </row>
    <row r="197" spans="1:16" ht="15" customHeight="1" x14ac:dyDescent="0.25">
      <c r="A197" s="37" t="s">
        <v>1096</v>
      </c>
      <c r="B197" s="87">
        <v>344</v>
      </c>
      <c r="C197" s="48">
        <v>1050002549087</v>
      </c>
      <c r="D197" s="49" t="s">
        <v>1096</v>
      </c>
      <c r="E197" s="87">
        <v>421</v>
      </c>
      <c r="F197" s="48">
        <v>1050002549096</v>
      </c>
      <c r="G197" s="49" t="s">
        <v>1096</v>
      </c>
      <c r="H197" s="177"/>
      <c r="I197" s="53">
        <v>0</v>
      </c>
      <c r="J197" s="54">
        <v>1732.26</v>
      </c>
      <c r="K197" s="54">
        <v>2.1800000000000002</v>
      </c>
      <c r="L197" s="54">
        <v>2.1800000000000002</v>
      </c>
      <c r="M197" s="55">
        <v>-1.1439999999999999</v>
      </c>
      <c r="N197" s="56">
        <v>1732.26</v>
      </c>
      <c r="O197" s="56">
        <v>0.05</v>
      </c>
      <c r="P197" s="56">
        <v>0.05</v>
      </c>
    </row>
    <row r="198" spans="1:16" ht="15" customHeight="1" x14ac:dyDescent="0.25">
      <c r="A198" s="37" t="s">
        <v>1097</v>
      </c>
      <c r="B198" s="87">
        <v>888</v>
      </c>
      <c r="C198" s="48">
        <v>1050000834219</v>
      </c>
      <c r="D198" s="49" t="s">
        <v>1097</v>
      </c>
      <c r="E198" s="87">
        <v>762</v>
      </c>
      <c r="F198" s="48">
        <v>1050000834228</v>
      </c>
      <c r="G198" s="49" t="s">
        <v>1097</v>
      </c>
      <c r="H198" s="177"/>
      <c r="I198" s="53">
        <v>0</v>
      </c>
      <c r="J198" s="54">
        <v>22.76</v>
      </c>
      <c r="K198" s="54">
        <v>9</v>
      </c>
      <c r="L198" s="54">
        <v>9</v>
      </c>
      <c r="M198" s="55">
        <v>0</v>
      </c>
      <c r="N198" s="56">
        <v>3042.75</v>
      </c>
      <c r="O198" s="56">
        <v>0.05</v>
      </c>
      <c r="P198" s="56">
        <v>0.05</v>
      </c>
    </row>
    <row r="199" spans="1:16" ht="15" customHeight="1" x14ac:dyDescent="0.25">
      <c r="A199" s="37" t="s">
        <v>1098</v>
      </c>
      <c r="B199" s="87">
        <v>571</v>
      </c>
      <c r="C199" s="48">
        <v>1050001197873</v>
      </c>
      <c r="D199" s="49" t="s">
        <v>1098</v>
      </c>
      <c r="E199" s="87">
        <v>444</v>
      </c>
      <c r="F199" s="48">
        <v>1050001197864</v>
      </c>
      <c r="G199" s="49" t="s">
        <v>1098</v>
      </c>
      <c r="H199" s="177">
        <v>1</v>
      </c>
      <c r="I199" s="53">
        <v>0</v>
      </c>
      <c r="J199" s="54">
        <v>5250.92</v>
      </c>
      <c r="K199" s="54">
        <v>1.64</v>
      </c>
      <c r="L199" s="54">
        <v>1.64</v>
      </c>
      <c r="M199" s="55">
        <v>-0.439</v>
      </c>
      <c r="N199" s="56">
        <v>1189.6099999999999</v>
      </c>
      <c r="O199" s="56">
        <v>0.05</v>
      </c>
      <c r="P199" s="56">
        <v>0.05</v>
      </c>
    </row>
    <row r="200" spans="1:16" ht="15" customHeight="1" x14ac:dyDescent="0.25">
      <c r="A200" s="37" t="s">
        <v>1099</v>
      </c>
      <c r="B200" s="87">
        <v>884</v>
      </c>
      <c r="C200" s="48">
        <v>1050000521726</v>
      </c>
      <c r="D200" s="49" t="s">
        <v>1099</v>
      </c>
      <c r="E200" s="87">
        <v>758</v>
      </c>
      <c r="F200" s="48">
        <v>1050000521735</v>
      </c>
      <c r="G200" s="49" t="s">
        <v>1099</v>
      </c>
      <c r="H200" s="177"/>
      <c r="I200" s="53">
        <v>0</v>
      </c>
      <c r="J200" s="54">
        <v>7.66</v>
      </c>
      <c r="K200" s="54">
        <v>3.69</v>
      </c>
      <c r="L200" s="54">
        <v>3.69</v>
      </c>
      <c r="M200" s="55">
        <v>0</v>
      </c>
      <c r="N200" s="56">
        <v>927.37</v>
      </c>
      <c r="O200" s="56">
        <v>0.05</v>
      </c>
      <c r="P200" s="56">
        <v>0.05</v>
      </c>
    </row>
    <row r="201" spans="1:16" ht="15" customHeight="1" x14ac:dyDescent="0.25">
      <c r="A201" s="37" t="s">
        <v>1100</v>
      </c>
      <c r="B201" s="87">
        <v>885</v>
      </c>
      <c r="C201" s="48">
        <v>1050000563150</v>
      </c>
      <c r="D201" s="49" t="s">
        <v>1100</v>
      </c>
      <c r="E201" s="87">
        <v>759</v>
      </c>
      <c r="F201" s="48">
        <v>1050000563169</v>
      </c>
      <c r="G201" s="49" t="s">
        <v>1100</v>
      </c>
      <c r="H201" s="177"/>
      <c r="I201" s="53">
        <v>3.5030000000000001</v>
      </c>
      <c r="J201" s="54">
        <v>10.06</v>
      </c>
      <c r="K201" s="54">
        <v>6.14</v>
      </c>
      <c r="L201" s="54">
        <v>6.14</v>
      </c>
      <c r="M201" s="55">
        <v>0</v>
      </c>
      <c r="N201" s="56">
        <v>3173.14</v>
      </c>
      <c r="O201" s="56">
        <v>0.05</v>
      </c>
      <c r="P201" s="56">
        <v>0.05</v>
      </c>
    </row>
    <row r="202" spans="1:16" ht="15" customHeight="1" x14ac:dyDescent="0.25">
      <c r="A202" s="37" t="s">
        <v>1101</v>
      </c>
      <c r="B202" s="87">
        <v>570</v>
      </c>
      <c r="C202" s="48">
        <v>1050001231451</v>
      </c>
      <c r="D202" s="49" t="s">
        <v>1101</v>
      </c>
      <c r="E202" s="87">
        <v>687</v>
      </c>
      <c r="F202" s="48">
        <v>1050001231460</v>
      </c>
      <c r="G202" s="49" t="s">
        <v>1101</v>
      </c>
      <c r="H202" s="177"/>
      <c r="I202" s="53">
        <v>1.952</v>
      </c>
      <c r="J202" s="54">
        <v>28.83</v>
      </c>
      <c r="K202" s="54">
        <v>2.29</v>
      </c>
      <c r="L202" s="54">
        <v>2.29</v>
      </c>
      <c r="M202" s="55">
        <v>0</v>
      </c>
      <c r="N202" s="56">
        <v>1729.54</v>
      </c>
      <c r="O202" s="56">
        <v>0.05</v>
      </c>
      <c r="P202" s="56">
        <v>0.05</v>
      </c>
    </row>
    <row r="203" spans="1:16" ht="15" customHeight="1" x14ac:dyDescent="0.25">
      <c r="A203" s="37" t="s">
        <v>1102</v>
      </c>
      <c r="B203" s="87">
        <v>517</v>
      </c>
      <c r="C203" s="48">
        <v>1050000708514</v>
      </c>
      <c r="D203" s="49" t="s">
        <v>1102</v>
      </c>
      <c r="E203" s="87">
        <v>770</v>
      </c>
      <c r="F203" s="48">
        <v>1050000698405</v>
      </c>
      <c r="G203" s="49" t="s">
        <v>1102</v>
      </c>
      <c r="H203" s="177"/>
      <c r="I203" s="53">
        <v>0.222</v>
      </c>
      <c r="J203" s="54">
        <v>4.8499999999999996</v>
      </c>
      <c r="K203" s="54">
        <v>3.15</v>
      </c>
      <c r="L203" s="54">
        <v>3.15</v>
      </c>
      <c r="M203" s="55">
        <v>0</v>
      </c>
      <c r="N203" s="56">
        <v>897.21</v>
      </c>
      <c r="O203" s="56">
        <v>0.05</v>
      </c>
      <c r="P203" s="56">
        <v>0.05</v>
      </c>
    </row>
    <row r="204" spans="1:16" ht="15" customHeight="1" x14ac:dyDescent="0.25">
      <c r="A204" s="37" t="s">
        <v>1103</v>
      </c>
      <c r="B204" s="87">
        <v>547</v>
      </c>
      <c r="C204" s="48">
        <v>1050000769118</v>
      </c>
      <c r="D204" s="49" t="s">
        <v>1103</v>
      </c>
      <c r="E204" s="87">
        <v>662</v>
      </c>
      <c r="F204" s="48">
        <v>1050000769127</v>
      </c>
      <c r="G204" s="49" t="s">
        <v>1103</v>
      </c>
      <c r="H204" s="177"/>
      <c r="I204" s="53">
        <v>5.4589999999999996</v>
      </c>
      <c r="J204" s="54">
        <v>27.97</v>
      </c>
      <c r="K204" s="54">
        <v>1.51</v>
      </c>
      <c r="L204" s="54">
        <v>1.51</v>
      </c>
      <c r="M204" s="55">
        <v>0</v>
      </c>
      <c r="N204" s="56">
        <v>1118.99</v>
      </c>
      <c r="O204" s="56">
        <v>0.05</v>
      </c>
      <c r="P204" s="56">
        <v>0.05</v>
      </c>
    </row>
    <row r="205" spans="1:16" ht="15" customHeight="1" x14ac:dyDescent="0.25">
      <c r="A205" s="37" t="s">
        <v>1104</v>
      </c>
      <c r="B205" s="87">
        <v>548</v>
      </c>
      <c r="C205" s="48">
        <v>1050001036670</v>
      </c>
      <c r="D205" s="49" t="s">
        <v>1104</v>
      </c>
      <c r="E205" s="87">
        <v>663</v>
      </c>
      <c r="F205" s="48">
        <v>1050001036689</v>
      </c>
      <c r="G205" s="49" t="s">
        <v>1104</v>
      </c>
      <c r="H205" s="177"/>
      <c r="I205" s="53">
        <v>0.36099999999999999</v>
      </c>
      <c r="J205" s="54">
        <v>18.239999999999998</v>
      </c>
      <c r="K205" s="54">
        <v>1.34</v>
      </c>
      <c r="L205" s="54">
        <v>1.34</v>
      </c>
      <c r="M205" s="55">
        <v>0</v>
      </c>
      <c r="N205" s="56">
        <v>911.8</v>
      </c>
      <c r="O205" s="56">
        <v>0.05</v>
      </c>
      <c r="P205" s="56">
        <v>0.05</v>
      </c>
    </row>
    <row r="206" spans="1:16" ht="15" customHeight="1" x14ac:dyDescent="0.25">
      <c r="A206" s="37" t="s">
        <v>1105</v>
      </c>
      <c r="B206" s="87">
        <v>312</v>
      </c>
      <c r="C206" s="48">
        <v>1050001324390</v>
      </c>
      <c r="D206" s="49" t="s">
        <v>1105</v>
      </c>
      <c r="E206" s="87">
        <v>445</v>
      </c>
      <c r="F206" s="48">
        <v>1050001324405</v>
      </c>
      <c r="G206" s="49" t="s">
        <v>1105</v>
      </c>
      <c r="H206" s="177"/>
      <c r="I206" s="53">
        <v>4.0000000000000001E-3</v>
      </c>
      <c r="J206" s="54">
        <v>246.25</v>
      </c>
      <c r="K206" s="54">
        <v>1.36</v>
      </c>
      <c r="L206" s="54">
        <v>1.36</v>
      </c>
      <c r="M206" s="55">
        <v>-9.5000000000000001E-2</v>
      </c>
      <c r="N206" s="56">
        <v>246.25</v>
      </c>
      <c r="O206" s="56">
        <v>0.05</v>
      </c>
      <c r="P206" s="56">
        <v>0.05</v>
      </c>
    </row>
    <row r="207" spans="1:16" ht="15" customHeight="1" x14ac:dyDescent="0.25">
      <c r="A207" s="37" t="s">
        <v>1106</v>
      </c>
      <c r="B207" s="87">
        <v>569</v>
      </c>
      <c r="C207" s="48">
        <v>1050001324414</v>
      </c>
      <c r="D207" s="49" t="s">
        <v>1106</v>
      </c>
      <c r="E207" s="87">
        <v>686</v>
      </c>
      <c r="F207" s="48">
        <v>1050001324423</v>
      </c>
      <c r="G207" s="49" t="s">
        <v>1106</v>
      </c>
      <c r="H207" s="177"/>
      <c r="I207" s="53">
        <v>4.0000000000000001E-3</v>
      </c>
      <c r="J207" s="54">
        <v>9.66</v>
      </c>
      <c r="K207" s="54">
        <v>1.52</v>
      </c>
      <c r="L207" s="54">
        <v>1.52</v>
      </c>
      <c r="M207" s="55">
        <v>0</v>
      </c>
      <c r="N207" s="56">
        <v>482.84</v>
      </c>
      <c r="O207" s="56">
        <v>0.05</v>
      </c>
      <c r="P207" s="56">
        <v>0.05</v>
      </c>
    </row>
    <row r="208" spans="1:16" ht="30" customHeight="1" x14ac:dyDescent="0.25">
      <c r="A208" s="37" t="s">
        <v>1107</v>
      </c>
      <c r="B208" s="87">
        <v>313</v>
      </c>
      <c r="C208" s="48">
        <v>1050001041642</v>
      </c>
      <c r="D208" s="49" t="s">
        <v>1107</v>
      </c>
      <c r="E208" s="87">
        <v>689</v>
      </c>
      <c r="F208" s="48" t="s">
        <v>1284</v>
      </c>
      <c r="G208" s="49" t="s">
        <v>1107</v>
      </c>
      <c r="H208" s="177">
        <v>1</v>
      </c>
      <c r="I208" s="53">
        <v>0.44400000000000001</v>
      </c>
      <c r="J208" s="54">
        <v>5059.49</v>
      </c>
      <c r="K208" s="54">
        <v>1.27</v>
      </c>
      <c r="L208" s="54">
        <v>1.27</v>
      </c>
      <c r="M208" s="55">
        <v>-0.44400000000000001</v>
      </c>
      <c r="N208" s="56">
        <v>6833.69</v>
      </c>
      <c r="O208" s="56">
        <v>0.05</v>
      </c>
      <c r="P208" s="56">
        <v>0.05</v>
      </c>
    </row>
    <row r="209" spans="1:16" ht="15" customHeight="1" x14ac:dyDescent="0.25">
      <c r="A209" s="37" t="s">
        <v>1108</v>
      </c>
      <c r="B209" s="87"/>
      <c r="C209" s="48" t="s">
        <v>1305</v>
      </c>
      <c r="D209" s="199" t="s">
        <v>1108</v>
      </c>
      <c r="E209" s="87"/>
      <c r="F209" s="48" t="s">
        <v>1321</v>
      </c>
      <c r="G209" s="49" t="s">
        <v>1108</v>
      </c>
      <c r="H209" s="177"/>
      <c r="I209" s="53">
        <v>2.2440000000000002</v>
      </c>
      <c r="J209" s="54">
        <v>738.75</v>
      </c>
      <c r="K209" s="54">
        <v>1.1599999999999999</v>
      </c>
      <c r="L209" s="54">
        <v>1.1599999999999999</v>
      </c>
      <c r="M209" s="55">
        <v>-2.1680000000000001</v>
      </c>
      <c r="N209" s="56">
        <v>738.75</v>
      </c>
      <c r="O209" s="56">
        <v>0.05</v>
      </c>
      <c r="P209" s="56">
        <v>0.05</v>
      </c>
    </row>
    <row r="210" spans="1:16" ht="15" customHeight="1" x14ac:dyDescent="0.25">
      <c r="A210" s="37" t="s">
        <v>1109</v>
      </c>
      <c r="B210" s="87">
        <v>518</v>
      </c>
      <c r="C210" s="48">
        <v>1050000759713</v>
      </c>
      <c r="D210" s="49" t="s">
        <v>1109</v>
      </c>
      <c r="E210" s="87">
        <v>450</v>
      </c>
      <c r="F210" s="48">
        <v>1050000759722</v>
      </c>
      <c r="G210" s="49" t="s">
        <v>1109</v>
      </c>
      <c r="H210" s="177"/>
      <c r="I210" s="53">
        <v>0.89200000000000002</v>
      </c>
      <c r="J210" s="54">
        <v>24.3</v>
      </c>
      <c r="K210" s="54">
        <v>2.13</v>
      </c>
      <c r="L210" s="54">
        <v>2.13</v>
      </c>
      <c r="M210" s="55">
        <v>0</v>
      </c>
      <c r="N210" s="56">
        <v>2186.6999999999998</v>
      </c>
      <c r="O210" s="56">
        <v>0.05</v>
      </c>
      <c r="P210" s="56">
        <v>0.05</v>
      </c>
    </row>
    <row r="211" spans="1:16" ht="15" customHeight="1" x14ac:dyDescent="0.25">
      <c r="A211" s="37" t="s">
        <v>1110</v>
      </c>
      <c r="B211" s="87">
        <v>866</v>
      </c>
      <c r="C211" s="48">
        <v>1030075706342</v>
      </c>
      <c r="D211" s="49" t="s">
        <v>1110</v>
      </c>
      <c r="E211" s="87">
        <v>649</v>
      </c>
      <c r="F211" s="48">
        <v>1050001431630</v>
      </c>
      <c r="G211" s="49" t="s">
        <v>1110</v>
      </c>
      <c r="H211" s="177">
        <v>3</v>
      </c>
      <c r="I211" s="53">
        <v>0</v>
      </c>
      <c r="J211" s="54">
        <v>59023.07</v>
      </c>
      <c r="K211" s="54">
        <v>3.18</v>
      </c>
      <c r="L211" s="54">
        <v>3.18</v>
      </c>
      <c r="M211" s="55">
        <v>-1.7000000000000001E-2</v>
      </c>
      <c r="N211" s="56">
        <v>879.93</v>
      </c>
      <c r="O211" s="56">
        <v>0.05</v>
      </c>
      <c r="P211" s="56">
        <v>0.05</v>
      </c>
    </row>
    <row r="212" spans="1:16" ht="15" customHeight="1" x14ac:dyDescent="0.25">
      <c r="A212" s="37" t="s">
        <v>1111</v>
      </c>
      <c r="B212" s="87"/>
      <c r="C212" s="48" t="s">
        <v>1306</v>
      </c>
      <c r="D212" s="199" t="s">
        <v>1111</v>
      </c>
      <c r="E212" s="87"/>
      <c r="F212" s="48" t="s">
        <v>1322</v>
      </c>
      <c r="G212" s="49" t="s">
        <v>1111</v>
      </c>
      <c r="H212" s="177"/>
      <c r="I212" s="53">
        <v>0</v>
      </c>
      <c r="J212" s="54">
        <v>1931.56</v>
      </c>
      <c r="K212" s="54">
        <v>1.82</v>
      </c>
      <c r="L212" s="54">
        <v>1.82</v>
      </c>
      <c r="M212" s="55">
        <v>-0.68500000000000005</v>
      </c>
      <c r="N212" s="56">
        <v>1931.56</v>
      </c>
      <c r="O212" s="56">
        <v>0.05</v>
      </c>
      <c r="P212" s="56">
        <v>0.05</v>
      </c>
    </row>
    <row r="213" spans="1:16" ht="15" customHeight="1" x14ac:dyDescent="0.25">
      <c r="A213" s="37" t="s">
        <v>1112</v>
      </c>
      <c r="B213" s="87">
        <v>338</v>
      </c>
      <c r="C213" s="48">
        <v>1050002077454</v>
      </c>
      <c r="D213" s="49" t="s">
        <v>1112</v>
      </c>
      <c r="E213" s="87">
        <v>416</v>
      </c>
      <c r="F213" s="48">
        <v>1050002077463</v>
      </c>
      <c r="G213" s="49" t="s">
        <v>1112</v>
      </c>
      <c r="H213" s="177"/>
      <c r="I213" s="53">
        <v>0.41899999999999998</v>
      </c>
      <c r="J213" s="54">
        <v>1.4</v>
      </c>
      <c r="K213" s="54">
        <v>2.5099999999999998</v>
      </c>
      <c r="L213" s="54">
        <v>2.5099999999999998</v>
      </c>
      <c r="M213" s="55">
        <v>0</v>
      </c>
      <c r="N213" s="56">
        <v>561.04</v>
      </c>
      <c r="O213" s="56">
        <v>0.05</v>
      </c>
      <c r="P213" s="56">
        <v>0.05</v>
      </c>
    </row>
    <row r="214" spans="1:16" ht="15" customHeight="1" x14ac:dyDescent="0.25">
      <c r="A214" s="37" t="s">
        <v>1113</v>
      </c>
      <c r="B214" s="87">
        <v>519</v>
      </c>
      <c r="C214" s="48">
        <v>1050000556055</v>
      </c>
      <c r="D214" s="49" t="s">
        <v>1113</v>
      </c>
      <c r="E214" s="87">
        <v>451</v>
      </c>
      <c r="F214" s="48">
        <v>1050000556046</v>
      </c>
      <c r="G214" s="49" t="s">
        <v>1113</v>
      </c>
      <c r="H214" s="177"/>
      <c r="I214" s="53">
        <v>0.254</v>
      </c>
      <c r="J214" s="54">
        <v>50.73</v>
      </c>
      <c r="K214" s="54">
        <v>1.4</v>
      </c>
      <c r="L214" s="54">
        <v>1.4</v>
      </c>
      <c r="M214" s="55">
        <v>0</v>
      </c>
      <c r="N214" s="56">
        <v>7608.81</v>
      </c>
      <c r="O214" s="56">
        <v>0.05</v>
      </c>
      <c r="P214" s="56">
        <v>0.05</v>
      </c>
    </row>
    <row r="215" spans="1:16" ht="15" customHeight="1" x14ac:dyDescent="0.25">
      <c r="A215" s="37" t="s">
        <v>1114</v>
      </c>
      <c r="B215" s="87"/>
      <c r="C215" s="48" t="s">
        <v>1290</v>
      </c>
      <c r="D215" s="199" t="s">
        <v>1114</v>
      </c>
      <c r="E215" s="87"/>
      <c r="F215" s="48" t="s">
        <v>1290</v>
      </c>
      <c r="G215" s="49" t="s">
        <v>1114</v>
      </c>
      <c r="H215" s="177"/>
      <c r="I215" s="53">
        <v>0</v>
      </c>
      <c r="J215" s="54">
        <v>49.98</v>
      </c>
      <c r="K215" s="54">
        <v>1.45</v>
      </c>
      <c r="L215" s="54">
        <v>1.45</v>
      </c>
      <c r="M215" s="55">
        <v>-9.2999999999999999E-2</v>
      </c>
      <c r="N215" s="56">
        <v>1159.6199999999999</v>
      </c>
      <c r="O215" s="56">
        <v>0.05</v>
      </c>
      <c r="P215" s="56">
        <v>0.05</v>
      </c>
    </row>
    <row r="216" spans="1:16" ht="15" customHeight="1" x14ac:dyDescent="0.25">
      <c r="A216" s="37" t="s">
        <v>1115</v>
      </c>
      <c r="B216" s="87">
        <v>520</v>
      </c>
      <c r="C216" s="48">
        <v>1050000823458</v>
      </c>
      <c r="D216" s="49" t="s">
        <v>1115</v>
      </c>
      <c r="E216" s="87">
        <v>452</v>
      </c>
      <c r="F216" s="48">
        <v>1050000823467</v>
      </c>
      <c r="G216" s="49" t="s">
        <v>1115</v>
      </c>
      <c r="H216" s="177"/>
      <c r="I216" s="53">
        <v>0</v>
      </c>
      <c r="J216" s="54">
        <v>7.79</v>
      </c>
      <c r="K216" s="54">
        <v>8.4700000000000006</v>
      </c>
      <c r="L216" s="54">
        <v>8.4700000000000006</v>
      </c>
      <c r="M216" s="55">
        <v>0</v>
      </c>
      <c r="N216" s="56">
        <v>935.24</v>
      </c>
      <c r="O216" s="56">
        <v>0.05</v>
      </c>
      <c r="P216" s="56">
        <v>0.05</v>
      </c>
    </row>
    <row r="217" spans="1:16" ht="15" customHeight="1" x14ac:dyDescent="0.25">
      <c r="A217" s="203" t="s">
        <v>1116</v>
      </c>
      <c r="B217" s="204"/>
      <c r="C217" s="205" t="s">
        <v>1216</v>
      </c>
      <c r="D217" s="206" t="s">
        <v>1116</v>
      </c>
      <c r="E217" s="204"/>
      <c r="F217" s="217" t="s">
        <v>1216</v>
      </c>
      <c r="G217" s="206" t="s">
        <v>1116</v>
      </c>
      <c r="H217" s="207"/>
      <c r="I217" s="208">
        <v>0</v>
      </c>
      <c r="J217" s="209">
        <v>4.0199999999999996</v>
      </c>
      <c r="K217" s="209">
        <v>1.93</v>
      </c>
      <c r="L217" s="209">
        <v>1.93</v>
      </c>
      <c r="M217" s="210">
        <v>0</v>
      </c>
      <c r="N217" s="211">
        <v>1205.58</v>
      </c>
      <c r="O217" s="211">
        <v>0.05</v>
      </c>
      <c r="P217" s="211">
        <v>0.05</v>
      </c>
    </row>
    <row r="218" spans="1:16" ht="15" customHeight="1" x14ac:dyDescent="0.25">
      <c r="A218" s="37" t="s">
        <v>1117</v>
      </c>
      <c r="B218" s="87">
        <v>549</v>
      </c>
      <c r="C218" s="48">
        <v>1050000687486</v>
      </c>
      <c r="D218" s="49" t="s">
        <v>1117</v>
      </c>
      <c r="E218" s="87">
        <v>664</v>
      </c>
      <c r="F218" s="48">
        <v>1050000687495</v>
      </c>
      <c r="G218" s="49" t="s">
        <v>1117</v>
      </c>
      <c r="H218" s="177">
        <v>2</v>
      </c>
      <c r="I218" s="53">
        <v>2.008</v>
      </c>
      <c r="J218" s="54">
        <v>24615.34</v>
      </c>
      <c r="K218" s="54">
        <v>1.1299999999999999</v>
      </c>
      <c r="L218" s="54">
        <v>1.1299999999999999</v>
      </c>
      <c r="M218" s="55">
        <v>-1.956</v>
      </c>
      <c r="N218" s="56">
        <v>293.16000000000003</v>
      </c>
      <c r="O218" s="56">
        <v>0.05</v>
      </c>
      <c r="P218" s="56">
        <v>0.05</v>
      </c>
    </row>
    <row r="219" spans="1:16" ht="15" customHeight="1" x14ac:dyDescent="0.25">
      <c r="A219" s="37" t="s">
        <v>1118</v>
      </c>
      <c r="B219" s="87">
        <v>886</v>
      </c>
      <c r="C219" s="48">
        <v>1050000578704</v>
      </c>
      <c r="D219" s="49" t="s">
        <v>1118</v>
      </c>
      <c r="E219" s="87">
        <v>760</v>
      </c>
      <c r="F219" s="48">
        <v>1050000578699</v>
      </c>
      <c r="G219" s="49" t="s">
        <v>1118</v>
      </c>
      <c r="H219" s="177"/>
      <c r="I219" s="53">
        <v>0</v>
      </c>
      <c r="J219" s="54">
        <v>4.26</v>
      </c>
      <c r="K219" s="54">
        <v>7</v>
      </c>
      <c r="L219" s="54">
        <v>7</v>
      </c>
      <c r="M219" s="55">
        <v>0</v>
      </c>
      <c r="N219" s="56">
        <v>2127.6999999999998</v>
      </c>
      <c r="O219" s="56">
        <v>0.05</v>
      </c>
      <c r="P219" s="56">
        <v>0.05</v>
      </c>
    </row>
    <row r="220" spans="1:16" ht="15" customHeight="1" x14ac:dyDescent="0.25">
      <c r="A220" s="37" t="s">
        <v>1119</v>
      </c>
      <c r="B220" s="87">
        <v>536</v>
      </c>
      <c r="C220" s="48">
        <v>1030083806024</v>
      </c>
      <c r="D220" s="49" t="s">
        <v>1119</v>
      </c>
      <c r="E220" s="87">
        <v>468</v>
      </c>
      <c r="F220" s="48">
        <v>1030083805795</v>
      </c>
      <c r="G220" s="49" t="s">
        <v>1119</v>
      </c>
      <c r="H220" s="177"/>
      <c r="I220" s="53">
        <v>0.105</v>
      </c>
      <c r="J220" s="54">
        <v>9.7200000000000006</v>
      </c>
      <c r="K220" s="54">
        <v>2.86</v>
      </c>
      <c r="L220" s="54">
        <v>2.86</v>
      </c>
      <c r="M220" s="55">
        <v>0</v>
      </c>
      <c r="N220" s="56">
        <v>925.32</v>
      </c>
      <c r="O220" s="56">
        <v>0.05</v>
      </c>
      <c r="P220" s="56">
        <v>0.05</v>
      </c>
    </row>
    <row r="221" spans="1:16" ht="15" customHeight="1" x14ac:dyDescent="0.25">
      <c r="A221" s="37" t="s">
        <v>1120</v>
      </c>
      <c r="B221" s="87">
        <v>550</v>
      </c>
      <c r="C221" s="48">
        <v>1050001008681</v>
      </c>
      <c r="D221" s="49" t="s">
        <v>1120</v>
      </c>
      <c r="E221" s="87">
        <v>665</v>
      </c>
      <c r="F221" s="48">
        <v>1050001008690</v>
      </c>
      <c r="G221" s="49" t="s">
        <v>1120</v>
      </c>
      <c r="H221" s="177"/>
      <c r="I221" s="53">
        <v>0</v>
      </c>
      <c r="J221" s="54">
        <v>14.13</v>
      </c>
      <c r="K221" s="54">
        <v>3.98</v>
      </c>
      <c r="L221" s="54">
        <v>3.98</v>
      </c>
      <c r="M221" s="55">
        <v>0</v>
      </c>
      <c r="N221" s="56">
        <v>3249.38</v>
      </c>
      <c r="O221" s="56">
        <v>0.05</v>
      </c>
      <c r="P221" s="56">
        <v>0.05</v>
      </c>
    </row>
    <row r="222" spans="1:16" ht="15" customHeight="1" x14ac:dyDescent="0.25">
      <c r="A222" s="37" t="s">
        <v>1121</v>
      </c>
      <c r="B222" s="87">
        <v>889</v>
      </c>
      <c r="C222" s="48">
        <v>1030083805563</v>
      </c>
      <c r="D222" s="49" t="s">
        <v>1121</v>
      </c>
      <c r="E222" s="87">
        <v>763</v>
      </c>
      <c r="F222" s="48">
        <v>1030083805331</v>
      </c>
      <c r="G222" s="49" t="s">
        <v>1121</v>
      </c>
      <c r="H222" s="177"/>
      <c r="I222" s="53">
        <v>0.124</v>
      </c>
      <c r="J222" s="54">
        <v>11.9</v>
      </c>
      <c r="K222" s="54">
        <v>1.5</v>
      </c>
      <c r="L222" s="54">
        <v>1.5</v>
      </c>
      <c r="M222" s="55">
        <v>0</v>
      </c>
      <c r="N222" s="56">
        <v>1132.96</v>
      </c>
      <c r="O222" s="56">
        <v>0.05</v>
      </c>
      <c r="P222" s="56">
        <v>0.05</v>
      </c>
    </row>
    <row r="223" spans="1:16" ht="15" customHeight="1" x14ac:dyDescent="0.25">
      <c r="A223" s="37" t="s">
        <v>1122</v>
      </c>
      <c r="B223" s="87">
        <v>334</v>
      </c>
      <c r="C223" s="48">
        <v>1050002012030</v>
      </c>
      <c r="D223" s="49" t="s">
        <v>1122</v>
      </c>
      <c r="E223" s="87">
        <v>412</v>
      </c>
      <c r="F223" s="48">
        <v>1050002012049</v>
      </c>
      <c r="G223" s="49" t="s">
        <v>1122</v>
      </c>
      <c r="H223" s="177"/>
      <c r="I223" s="53">
        <v>0</v>
      </c>
      <c r="J223" s="54">
        <v>18.940000000000001</v>
      </c>
      <c r="K223" s="54">
        <v>2.61</v>
      </c>
      <c r="L223" s="54">
        <v>2.61</v>
      </c>
      <c r="M223" s="55">
        <v>0</v>
      </c>
      <c r="N223" s="56">
        <v>1808.26</v>
      </c>
      <c r="O223" s="56">
        <v>0.05</v>
      </c>
      <c r="P223" s="56">
        <v>0.05</v>
      </c>
    </row>
    <row r="224" spans="1:16" ht="15" customHeight="1" x14ac:dyDescent="0.25">
      <c r="A224" s="37" t="s">
        <v>1123</v>
      </c>
      <c r="B224" s="87">
        <v>355</v>
      </c>
      <c r="C224" s="48">
        <v>1050003008930</v>
      </c>
      <c r="D224" s="49" t="s">
        <v>1123</v>
      </c>
      <c r="E224" s="87">
        <v>393</v>
      </c>
      <c r="F224" s="48">
        <v>1050003008949</v>
      </c>
      <c r="G224" s="49" t="s">
        <v>1123</v>
      </c>
      <c r="H224" s="177"/>
      <c r="I224" s="53">
        <v>0</v>
      </c>
      <c r="J224" s="54">
        <v>95.53</v>
      </c>
      <c r="K224" s="54">
        <v>2.57</v>
      </c>
      <c r="L224" s="54">
        <v>2.57</v>
      </c>
      <c r="M224" s="55">
        <v>0</v>
      </c>
      <c r="N224" s="56">
        <v>5228.82</v>
      </c>
      <c r="O224" s="56">
        <v>0.05</v>
      </c>
      <c r="P224" s="56">
        <v>0.05</v>
      </c>
    </row>
    <row r="225" spans="1:16" ht="15" customHeight="1" x14ac:dyDescent="0.25">
      <c r="A225" s="37" t="s">
        <v>1124</v>
      </c>
      <c r="B225" s="87">
        <v>427</v>
      </c>
      <c r="C225" s="48">
        <v>1050001858070</v>
      </c>
      <c r="D225" s="49" t="s">
        <v>1124</v>
      </c>
      <c r="E225" s="87">
        <v>648</v>
      </c>
      <c r="F225" s="48">
        <v>1050001858080</v>
      </c>
      <c r="G225" s="49" t="s">
        <v>1124</v>
      </c>
      <c r="H225" s="177"/>
      <c r="I225" s="53">
        <v>0.182</v>
      </c>
      <c r="J225" s="54">
        <v>6.18</v>
      </c>
      <c r="K225" s="54">
        <v>2.95</v>
      </c>
      <c r="L225" s="54">
        <v>2.95</v>
      </c>
      <c r="M225" s="55">
        <v>0</v>
      </c>
      <c r="N225" s="56">
        <v>1235.54</v>
      </c>
      <c r="O225" s="56">
        <v>0.05</v>
      </c>
      <c r="P225" s="56">
        <v>0.05</v>
      </c>
    </row>
    <row r="226" spans="1:16" ht="15" customHeight="1" x14ac:dyDescent="0.25">
      <c r="A226" s="37" t="s">
        <v>1125</v>
      </c>
      <c r="B226" s="87">
        <v>521</v>
      </c>
      <c r="C226" s="48">
        <v>1050000698283</v>
      </c>
      <c r="D226" s="49" t="s">
        <v>1125</v>
      </c>
      <c r="E226" s="87">
        <v>453</v>
      </c>
      <c r="F226" s="48">
        <v>1050000698247</v>
      </c>
      <c r="G226" s="49" t="s">
        <v>1125</v>
      </c>
      <c r="H226" s="177"/>
      <c r="I226" s="53">
        <v>0</v>
      </c>
      <c r="J226" s="54">
        <v>22.6</v>
      </c>
      <c r="K226" s="54">
        <v>6.57</v>
      </c>
      <c r="L226" s="54">
        <v>6.57</v>
      </c>
      <c r="M226" s="55">
        <v>0</v>
      </c>
      <c r="N226" s="56">
        <v>3954.95</v>
      </c>
      <c r="O226" s="56">
        <v>0.05</v>
      </c>
      <c r="P226" s="56">
        <v>0.05</v>
      </c>
    </row>
    <row r="227" spans="1:16" ht="15" customHeight="1" x14ac:dyDescent="0.25">
      <c r="A227" s="37" t="s">
        <v>1126</v>
      </c>
      <c r="B227" s="87">
        <v>523</v>
      </c>
      <c r="C227" s="48">
        <v>1050000802936</v>
      </c>
      <c r="D227" s="49" t="s">
        <v>1126</v>
      </c>
      <c r="E227" s="87">
        <v>455</v>
      </c>
      <c r="F227" s="48">
        <v>1050000802945</v>
      </c>
      <c r="G227" s="49" t="s">
        <v>1126</v>
      </c>
      <c r="H227" s="177"/>
      <c r="I227" s="53">
        <v>5.8529999999999998</v>
      </c>
      <c r="J227" s="54">
        <v>50.75</v>
      </c>
      <c r="K227" s="54">
        <v>1.84</v>
      </c>
      <c r="L227" s="54">
        <v>1.84</v>
      </c>
      <c r="M227" s="55">
        <v>0</v>
      </c>
      <c r="N227" s="56">
        <v>2233.1799999999998</v>
      </c>
      <c r="O227" s="56">
        <v>0.05</v>
      </c>
      <c r="P227" s="56">
        <v>0.05</v>
      </c>
    </row>
    <row r="228" spans="1:16" ht="15" customHeight="1" x14ac:dyDescent="0.25">
      <c r="A228" s="37" t="s">
        <v>1127</v>
      </c>
      <c r="B228" s="87">
        <v>522</v>
      </c>
      <c r="C228" s="48">
        <v>1050000774109</v>
      </c>
      <c r="D228" s="49" t="s">
        <v>1127</v>
      </c>
      <c r="E228" s="87">
        <v>454</v>
      </c>
      <c r="F228" s="48">
        <v>1050000774118</v>
      </c>
      <c r="G228" s="49" t="s">
        <v>1127</v>
      </c>
      <c r="H228" s="177"/>
      <c r="I228" s="53">
        <v>5.851</v>
      </c>
      <c r="J228" s="54">
        <v>75.290000000000006</v>
      </c>
      <c r="K228" s="54">
        <v>1.91</v>
      </c>
      <c r="L228" s="54">
        <v>1.91</v>
      </c>
      <c r="M228" s="55">
        <v>0</v>
      </c>
      <c r="N228" s="56">
        <v>2208.64</v>
      </c>
      <c r="O228" s="56">
        <v>0.05</v>
      </c>
      <c r="P228" s="56">
        <v>0.05</v>
      </c>
    </row>
    <row r="229" spans="1:16" ht="15" customHeight="1" x14ac:dyDescent="0.25">
      <c r="A229" s="203" t="s">
        <v>1128</v>
      </c>
      <c r="B229" s="204">
        <v>826</v>
      </c>
      <c r="C229" s="205">
        <v>1023497360519</v>
      </c>
      <c r="D229" s="206" t="s">
        <v>1128</v>
      </c>
      <c r="E229" s="204">
        <v>704</v>
      </c>
      <c r="F229" s="205">
        <v>1023479109093</v>
      </c>
      <c r="G229" s="206" t="s">
        <v>1128</v>
      </c>
      <c r="H229" s="207">
        <v>1</v>
      </c>
      <c r="I229" s="208">
        <v>7.8E-2</v>
      </c>
      <c r="J229" s="209">
        <v>5357.83</v>
      </c>
      <c r="K229" s="209">
        <v>1.32</v>
      </c>
      <c r="L229" s="209">
        <v>1.32</v>
      </c>
      <c r="M229" s="210">
        <v>-0.32500000000000001</v>
      </c>
      <c r="N229" s="211">
        <v>5172.46</v>
      </c>
      <c r="O229" s="211">
        <v>0.05</v>
      </c>
      <c r="P229" s="211">
        <v>0.05</v>
      </c>
    </row>
    <row r="230" spans="1:16" ht="15" customHeight="1" x14ac:dyDescent="0.25">
      <c r="A230" s="37" t="s">
        <v>1129</v>
      </c>
      <c r="B230" s="87">
        <v>481</v>
      </c>
      <c r="C230" s="48">
        <v>1050001905660</v>
      </c>
      <c r="D230" s="49" t="s">
        <v>1129</v>
      </c>
      <c r="E230" s="87">
        <v>411</v>
      </c>
      <c r="F230" s="48">
        <v>1050001905679</v>
      </c>
      <c r="G230" s="49" t="s">
        <v>1129</v>
      </c>
      <c r="H230" s="177"/>
      <c r="I230" s="53">
        <v>1.927</v>
      </c>
      <c r="J230" s="54">
        <v>55.04</v>
      </c>
      <c r="K230" s="54">
        <v>2.42</v>
      </c>
      <c r="L230" s="54">
        <v>2.42</v>
      </c>
      <c r="M230" s="55">
        <v>-2.6930000000000001</v>
      </c>
      <c r="N230" s="56">
        <v>2270.86</v>
      </c>
      <c r="O230" s="56">
        <v>0.05</v>
      </c>
      <c r="P230" s="56">
        <v>0.05</v>
      </c>
    </row>
    <row r="231" spans="1:16" ht="15" customHeight="1" x14ac:dyDescent="0.25">
      <c r="A231" s="37" t="s">
        <v>1130</v>
      </c>
      <c r="B231" s="87">
        <v>551</v>
      </c>
      <c r="C231" s="48">
        <v>1050001008645</v>
      </c>
      <c r="D231" s="49" t="s">
        <v>1130</v>
      </c>
      <c r="E231" s="87">
        <v>667</v>
      </c>
      <c r="F231" s="48">
        <v>1050001008636</v>
      </c>
      <c r="G231" s="49" t="s">
        <v>1130</v>
      </c>
      <c r="H231" s="177"/>
      <c r="I231" s="53">
        <v>0</v>
      </c>
      <c r="J231" s="54">
        <v>41.31</v>
      </c>
      <c r="K231" s="54">
        <v>2.16</v>
      </c>
      <c r="L231" s="54">
        <v>2.16</v>
      </c>
      <c r="M231" s="55">
        <v>0</v>
      </c>
      <c r="N231" s="56">
        <v>4131.08</v>
      </c>
      <c r="O231" s="56">
        <v>0.05</v>
      </c>
      <c r="P231" s="56">
        <v>0.05</v>
      </c>
    </row>
    <row r="232" spans="1:16" ht="15" customHeight="1" x14ac:dyDescent="0.25">
      <c r="A232" s="37" t="s">
        <v>1131</v>
      </c>
      <c r="B232" s="87">
        <v>572</v>
      </c>
      <c r="C232" s="48">
        <v>1050001205345</v>
      </c>
      <c r="D232" s="49" t="s">
        <v>1131</v>
      </c>
      <c r="E232" s="87">
        <v>688</v>
      </c>
      <c r="F232" s="48">
        <v>1050001205354</v>
      </c>
      <c r="G232" s="49" t="s">
        <v>1131</v>
      </c>
      <c r="H232" s="177"/>
      <c r="I232" s="53">
        <v>0</v>
      </c>
      <c r="J232" s="54">
        <v>4.66</v>
      </c>
      <c r="K232" s="54">
        <v>4.21</v>
      </c>
      <c r="L232" s="54">
        <v>4.21</v>
      </c>
      <c r="M232" s="55">
        <v>0</v>
      </c>
      <c r="N232" s="56">
        <v>1015.76</v>
      </c>
      <c r="O232" s="56">
        <v>0.05</v>
      </c>
      <c r="P232" s="56">
        <v>0.05</v>
      </c>
    </row>
    <row r="233" spans="1:16" ht="15" customHeight="1" x14ac:dyDescent="0.25">
      <c r="A233" s="37" t="s">
        <v>1132</v>
      </c>
      <c r="B233" s="87">
        <v>346</v>
      </c>
      <c r="C233" s="48">
        <v>1050002444180</v>
      </c>
      <c r="D233" s="49" t="s">
        <v>1132</v>
      </c>
      <c r="E233" s="87">
        <v>423</v>
      </c>
      <c r="F233" s="48">
        <v>1050002444199</v>
      </c>
      <c r="G233" s="49" t="s">
        <v>1132</v>
      </c>
      <c r="H233" s="177"/>
      <c r="I233" s="53">
        <v>0</v>
      </c>
      <c r="J233" s="54">
        <v>805.82</v>
      </c>
      <c r="K233" s="54">
        <v>1.97</v>
      </c>
      <c r="L233" s="54">
        <v>1.97</v>
      </c>
      <c r="M233" s="55">
        <v>-0.85</v>
      </c>
      <c r="N233" s="56">
        <v>805.82</v>
      </c>
      <c r="O233" s="56">
        <v>0.05</v>
      </c>
      <c r="P233" s="56">
        <v>0.05</v>
      </c>
    </row>
    <row r="234" spans="1:16" ht="15" customHeight="1" x14ac:dyDescent="0.25">
      <c r="A234" s="203" t="s">
        <v>1133</v>
      </c>
      <c r="B234" s="204">
        <v>552</v>
      </c>
      <c r="C234" s="205">
        <v>1050000961361</v>
      </c>
      <c r="D234" s="206" t="s">
        <v>1133</v>
      </c>
      <c r="E234" s="204">
        <v>668</v>
      </c>
      <c r="F234" s="205">
        <v>1050000961370</v>
      </c>
      <c r="G234" s="206" t="s">
        <v>1133</v>
      </c>
      <c r="H234" s="207">
        <v>1</v>
      </c>
      <c r="I234" s="208">
        <v>0</v>
      </c>
      <c r="J234" s="209">
        <v>5042.87</v>
      </c>
      <c r="K234" s="209">
        <v>4.79</v>
      </c>
      <c r="L234" s="209">
        <v>4.79</v>
      </c>
      <c r="M234" s="210">
        <v>0</v>
      </c>
      <c r="N234" s="211">
        <v>6494.59</v>
      </c>
      <c r="O234" s="211">
        <v>0.05</v>
      </c>
      <c r="P234" s="211">
        <v>0.05</v>
      </c>
    </row>
    <row r="235" spans="1:16" ht="15" customHeight="1" x14ac:dyDescent="0.25">
      <c r="A235" s="37" t="s">
        <v>1134</v>
      </c>
      <c r="B235" s="87">
        <v>524</v>
      </c>
      <c r="C235" s="48">
        <v>1050000843640</v>
      </c>
      <c r="D235" s="49" t="s">
        <v>1134</v>
      </c>
      <c r="E235" s="87">
        <v>456</v>
      </c>
      <c r="F235" s="48">
        <v>1050000843659</v>
      </c>
      <c r="G235" s="49" t="s">
        <v>1134</v>
      </c>
      <c r="H235" s="177"/>
      <c r="I235" s="53">
        <v>0</v>
      </c>
      <c r="J235" s="54">
        <v>88.57</v>
      </c>
      <c r="K235" s="54">
        <v>3.21</v>
      </c>
      <c r="L235" s="54">
        <v>3.21</v>
      </c>
      <c r="M235" s="55">
        <v>0</v>
      </c>
      <c r="N235" s="56">
        <v>1296.0999999999999</v>
      </c>
      <c r="O235" s="56">
        <v>0.05</v>
      </c>
      <c r="P235" s="56">
        <v>0.05</v>
      </c>
    </row>
    <row r="236" spans="1:16" ht="15" customHeight="1" x14ac:dyDescent="0.25">
      <c r="A236" s="37" t="s">
        <v>1135</v>
      </c>
      <c r="B236" s="87">
        <v>892</v>
      </c>
      <c r="C236" s="48">
        <v>1050000543223</v>
      </c>
      <c r="D236" s="49" t="s">
        <v>1135</v>
      </c>
      <c r="E236" s="87">
        <v>711</v>
      </c>
      <c r="F236" s="48">
        <v>1050000543241</v>
      </c>
      <c r="G236" s="49" t="s">
        <v>1135</v>
      </c>
      <c r="H236" s="177"/>
      <c r="I236" s="53">
        <v>1.677</v>
      </c>
      <c r="J236" s="54">
        <v>46.33</v>
      </c>
      <c r="K236" s="54">
        <v>2.0699999999999998</v>
      </c>
      <c r="L236" s="54">
        <v>2.0699999999999998</v>
      </c>
      <c r="M236" s="55">
        <v>0</v>
      </c>
      <c r="N236" s="56">
        <v>6394.2</v>
      </c>
      <c r="O236" s="56">
        <v>0.05</v>
      </c>
      <c r="P236" s="56">
        <v>0.05</v>
      </c>
    </row>
    <row r="237" spans="1:16" ht="15" customHeight="1" x14ac:dyDescent="0.25">
      <c r="A237" s="37" t="s">
        <v>1136</v>
      </c>
      <c r="B237" s="87">
        <v>891</v>
      </c>
      <c r="C237" s="48">
        <v>1050000589956</v>
      </c>
      <c r="D237" s="49" t="s">
        <v>1136</v>
      </c>
      <c r="E237" s="87">
        <v>765</v>
      </c>
      <c r="F237" s="48">
        <v>1050000579266</v>
      </c>
      <c r="G237" s="49" t="s">
        <v>1136</v>
      </c>
      <c r="H237" s="177"/>
      <c r="I237" s="53">
        <v>0.13900000000000001</v>
      </c>
      <c r="J237" s="54">
        <v>9.52</v>
      </c>
      <c r="K237" s="54">
        <v>2.09</v>
      </c>
      <c r="L237" s="54">
        <v>2.09</v>
      </c>
      <c r="M237" s="55">
        <v>0</v>
      </c>
      <c r="N237" s="56">
        <v>952.49</v>
      </c>
      <c r="O237" s="56">
        <v>0.05</v>
      </c>
      <c r="P237" s="56">
        <v>0.05</v>
      </c>
    </row>
    <row r="238" spans="1:16" ht="15" customHeight="1" x14ac:dyDescent="0.25">
      <c r="A238" s="37" t="s">
        <v>1137</v>
      </c>
      <c r="B238" s="87">
        <v>537</v>
      </c>
      <c r="C238" s="48">
        <v>1050000810928</v>
      </c>
      <c r="D238" s="49" t="s">
        <v>1137</v>
      </c>
      <c r="E238" s="87">
        <v>469</v>
      </c>
      <c r="F238" s="48">
        <v>1050000810937</v>
      </c>
      <c r="G238" s="49" t="s">
        <v>1137</v>
      </c>
      <c r="H238" s="177"/>
      <c r="I238" s="53">
        <v>0.26500000000000001</v>
      </c>
      <c r="J238" s="54">
        <v>19.920000000000002</v>
      </c>
      <c r="K238" s="54">
        <v>2.33</v>
      </c>
      <c r="L238" s="54">
        <v>2.33</v>
      </c>
      <c r="M238" s="55">
        <v>0</v>
      </c>
      <c r="N238" s="56">
        <v>1792.75</v>
      </c>
      <c r="O238" s="56">
        <v>0.05</v>
      </c>
      <c r="P238" s="56">
        <v>0.05</v>
      </c>
    </row>
    <row r="239" spans="1:16" ht="15" customHeight="1" x14ac:dyDescent="0.25">
      <c r="A239" s="37" t="s">
        <v>1138</v>
      </c>
      <c r="B239" s="87">
        <v>573</v>
      </c>
      <c r="C239" s="48">
        <v>1050001197855</v>
      </c>
      <c r="D239" s="49" t="s">
        <v>1138</v>
      </c>
      <c r="E239" s="87">
        <v>690</v>
      </c>
      <c r="F239" s="48">
        <v>1050001197846</v>
      </c>
      <c r="G239" s="49" t="s">
        <v>1138</v>
      </c>
      <c r="H239" s="177">
        <v>1</v>
      </c>
      <c r="I239" s="53">
        <v>0.17</v>
      </c>
      <c r="J239" s="54">
        <v>5032.8999999999996</v>
      </c>
      <c r="K239" s="54">
        <v>1.95</v>
      </c>
      <c r="L239" s="54">
        <v>1.95</v>
      </c>
      <c r="M239" s="55">
        <v>0</v>
      </c>
      <c r="N239" s="56">
        <v>995.07</v>
      </c>
      <c r="O239" s="56">
        <v>0.05</v>
      </c>
      <c r="P239" s="56">
        <v>0.05</v>
      </c>
    </row>
    <row r="240" spans="1:16" ht="15" customHeight="1" x14ac:dyDescent="0.25">
      <c r="A240" s="37" t="s">
        <v>1139</v>
      </c>
      <c r="B240" s="87">
        <v>574</v>
      </c>
      <c r="C240" s="48">
        <v>1050001261465</v>
      </c>
      <c r="D240" s="49" t="s">
        <v>1139</v>
      </c>
      <c r="E240" s="87">
        <v>691</v>
      </c>
      <c r="F240" s="48">
        <v>1050001261429</v>
      </c>
      <c r="G240" s="49" t="s">
        <v>1139</v>
      </c>
      <c r="H240" s="177"/>
      <c r="I240" s="53">
        <v>0</v>
      </c>
      <c r="J240" s="54">
        <v>47.93</v>
      </c>
      <c r="K240" s="54">
        <v>7.48</v>
      </c>
      <c r="L240" s="54">
        <v>7.48</v>
      </c>
      <c r="M240" s="55">
        <v>0</v>
      </c>
      <c r="N240" s="56">
        <v>3834.69</v>
      </c>
      <c r="O240" s="56">
        <v>0.05</v>
      </c>
      <c r="P240" s="56">
        <v>0.05</v>
      </c>
    </row>
    <row r="241" spans="1:16" ht="15" customHeight="1" x14ac:dyDescent="0.25">
      <c r="A241" s="37" t="s">
        <v>1140</v>
      </c>
      <c r="B241" s="87">
        <v>893</v>
      </c>
      <c r="C241" s="48">
        <v>1050000574667</v>
      </c>
      <c r="D241" s="49" t="s">
        <v>1140</v>
      </c>
      <c r="E241" s="87">
        <v>730</v>
      </c>
      <c r="F241" s="48">
        <v>1050000574676</v>
      </c>
      <c r="G241" s="49" t="s">
        <v>1140</v>
      </c>
      <c r="H241" s="177"/>
      <c r="I241" s="53">
        <v>0</v>
      </c>
      <c r="J241" s="54">
        <v>6.19</v>
      </c>
      <c r="K241" s="54">
        <v>3.26</v>
      </c>
      <c r="L241" s="54">
        <v>3.26</v>
      </c>
      <c r="M241" s="55">
        <v>0</v>
      </c>
      <c r="N241" s="56">
        <v>927.92</v>
      </c>
      <c r="O241" s="56">
        <v>0.05</v>
      </c>
      <c r="P241" s="56">
        <v>0.05</v>
      </c>
    </row>
    <row r="242" spans="1:16" ht="15" customHeight="1" x14ac:dyDescent="0.25">
      <c r="A242" s="37" t="s">
        <v>1141</v>
      </c>
      <c r="B242" s="87">
        <v>314</v>
      </c>
      <c r="C242" s="48">
        <v>1050001060050</v>
      </c>
      <c r="D242" s="49" t="s">
        <v>1141</v>
      </c>
      <c r="E242" s="87">
        <v>669</v>
      </c>
      <c r="F242" s="48">
        <v>1050001060060</v>
      </c>
      <c r="G242" s="49" t="s">
        <v>1141</v>
      </c>
      <c r="H242" s="177"/>
      <c r="I242" s="53">
        <v>0</v>
      </c>
      <c r="J242" s="54">
        <v>1.77</v>
      </c>
      <c r="K242" s="54">
        <v>9.6</v>
      </c>
      <c r="L242" s="54">
        <v>9.6</v>
      </c>
      <c r="M242" s="55">
        <v>0</v>
      </c>
      <c r="N242" s="56">
        <v>440.77</v>
      </c>
      <c r="O242" s="56">
        <v>0.05</v>
      </c>
      <c r="P242" s="56">
        <v>0.05</v>
      </c>
    </row>
    <row r="243" spans="1:16" ht="15" customHeight="1" x14ac:dyDescent="0.25">
      <c r="A243" s="37" t="s">
        <v>1142</v>
      </c>
      <c r="B243" s="87">
        <v>356</v>
      </c>
      <c r="C243" s="48">
        <v>1050002943499</v>
      </c>
      <c r="D243" s="49" t="s">
        <v>1142</v>
      </c>
      <c r="E243" s="87">
        <v>394</v>
      </c>
      <c r="F243" s="48">
        <v>1050002943504</v>
      </c>
      <c r="G243" s="49" t="s">
        <v>1142</v>
      </c>
      <c r="H243" s="177">
        <v>1</v>
      </c>
      <c r="I243" s="53">
        <v>1.137</v>
      </c>
      <c r="J243" s="54">
        <v>5022.6099999999997</v>
      </c>
      <c r="K243" s="54">
        <v>2.77</v>
      </c>
      <c r="L243" s="54">
        <v>2.77</v>
      </c>
      <c r="M243" s="55">
        <v>0</v>
      </c>
      <c r="N243" s="56">
        <v>2397.12</v>
      </c>
      <c r="O243" s="56">
        <v>0.05</v>
      </c>
      <c r="P243" s="56">
        <v>0.05</v>
      </c>
    </row>
    <row r="244" spans="1:16" ht="15" customHeight="1" x14ac:dyDescent="0.25">
      <c r="A244" s="37" t="s">
        <v>1143</v>
      </c>
      <c r="B244" s="87">
        <v>428</v>
      </c>
      <c r="C244" s="48">
        <v>1050001620710</v>
      </c>
      <c r="D244" s="49" t="s">
        <v>1143</v>
      </c>
      <c r="E244" s="87">
        <v>774</v>
      </c>
      <c r="F244" s="48">
        <v>1050001620720</v>
      </c>
      <c r="G244" s="49" t="s">
        <v>1143</v>
      </c>
      <c r="H244" s="177"/>
      <c r="I244" s="53">
        <v>0</v>
      </c>
      <c r="J244" s="54">
        <v>15.9</v>
      </c>
      <c r="K244" s="54">
        <v>2.82</v>
      </c>
      <c r="L244" s="54">
        <v>2.82</v>
      </c>
      <c r="M244" s="55">
        <v>-9.8000000000000004E-2</v>
      </c>
      <c r="N244" s="56">
        <v>1590.48</v>
      </c>
      <c r="O244" s="56">
        <v>0.05</v>
      </c>
      <c r="P244" s="56">
        <v>0.05</v>
      </c>
    </row>
    <row r="245" spans="1:16" ht="15" customHeight="1" x14ac:dyDescent="0.25">
      <c r="A245" s="37" t="s">
        <v>1144</v>
      </c>
      <c r="B245" s="87">
        <v>575</v>
      </c>
      <c r="C245" s="48">
        <v>1050001054233</v>
      </c>
      <c r="D245" s="49" t="s">
        <v>1144</v>
      </c>
      <c r="E245" s="87">
        <v>692</v>
      </c>
      <c r="F245" s="48">
        <v>1050001054242</v>
      </c>
      <c r="G245" s="49" t="s">
        <v>1144</v>
      </c>
      <c r="H245" s="177"/>
      <c r="I245" s="53">
        <v>2.8000000000000001E-2</v>
      </c>
      <c r="J245" s="54">
        <v>37.5</v>
      </c>
      <c r="K245" s="54">
        <v>1.86</v>
      </c>
      <c r="L245" s="54">
        <v>1.86</v>
      </c>
      <c r="M245" s="55">
        <v>-0.26</v>
      </c>
      <c r="N245" s="56">
        <v>1499.94</v>
      </c>
      <c r="O245" s="56">
        <v>0.05</v>
      </c>
      <c r="P245" s="56">
        <v>0.05</v>
      </c>
    </row>
    <row r="246" spans="1:16" ht="15" customHeight="1" x14ac:dyDescent="0.25">
      <c r="A246" s="203" t="s">
        <v>1145</v>
      </c>
      <c r="B246" s="204">
        <v>315</v>
      </c>
      <c r="C246" s="205">
        <v>1050001507449</v>
      </c>
      <c r="D246" s="206" t="s">
        <v>1145</v>
      </c>
      <c r="E246" s="204">
        <v>446</v>
      </c>
      <c r="F246" s="205">
        <v>1050001507458</v>
      </c>
      <c r="G246" s="206" t="s">
        <v>1145</v>
      </c>
      <c r="H246" s="207"/>
      <c r="I246" s="208">
        <v>2.29</v>
      </c>
      <c r="J246" s="209">
        <v>708.77</v>
      </c>
      <c r="K246" s="209">
        <v>1.22</v>
      </c>
      <c r="L246" s="209">
        <v>1.22</v>
      </c>
      <c r="M246" s="210">
        <v>-2.2240000000000002</v>
      </c>
      <c r="N246" s="211">
        <v>708.77</v>
      </c>
      <c r="O246" s="211">
        <v>0.05</v>
      </c>
      <c r="P246" s="211">
        <v>0.05</v>
      </c>
    </row>
    <row r="247" spans="1:16" ht="15" customHeight="1" x14ac:dyDescent="0.25">
      <c r="A247" s="37" t="s">
        <v>1146</v>
      </c>
      <c r="B247" s="87">
        <v>553</v>
      </c>
      <c r="C247" s="48">
        <v>1050001042238</v>
      </c>
      <c r="D247" s="49" t="s">
        <v>1146</v>
      </c>
      <c r="E247" s="87">
        <v>670</v>
      </c>
      <c r="F247" s="48">
        <v>1050001042229</v>
      </c>
      <c r="G247" s="49" t="s">
        <v>1146</v>
      </c>
      <c r="H247" s="177"/>
      <c r="I247" s="53">
        <v>0.5</v>
      </c>
      <c r="J247" s="54">
        <v>9.7200000000000006</v>
      </c>
      <c r="K247" s="54">
        <v>1.8</v>
      </c>
      <c r="L247" s="54">
        <v>1.8</v>
      </c>
      <c r="M247" s="55">
        <v>0</v>
      </c>
      <c r="N247" s="56">
        <v>972.27</v>
      </c>
      <c r="O247" s="56">
        <v>0.05</v>
      </c>
      <c r="P247" s="56">
        <v>0.05</v>
      </c>
    </row>
    <row r="248" spans="1:16" ht="15" customHeight="1" x14ac:dyDescent="0.25">
      <c r="A248" s="37" t="s">
        <v>1147</v>
      </c>
      <c r="B248" s="87">
        <v>894</v>
      </c>
      <c r="C248" s="48">
        <v>1050000599909</v>
      </c>
      <c r="D248" s="49" t="s">
        <v>1147</v>
      </c>
      <c r="E248" s="87">
        <v>731</v>
      </c>
      <c r="F248" s="48">
        <v>1050000599893</v>
      </c>
      <c r="G248" s="49" t="s">
        <v>1147</v>
      </c>
      <c r="H248" s="177"/>
      <c r="I248" s="53">
        <v>0</v>
      </c>
      <c r="J248" s="54">
        <v>11.81</v>
      </c>
      <c r="K248" s="54">
        <v>9.4499999999999993</v>
      </c>
      <c r="L248" s="54">
        <v>9.4499999999999993</v>
      </c>
      <c r="M248" s="55">
        <v>0</v>
      </c>
      <c r="N248" s="56">
        <v>1752.55</v>
      </c>
      <c r="O248" s="56">
        <v>0.05</v>
      </c>
      <c r="P248" s="56">
        <v>0.05</v>
      </c>
    </row>
    <row r="249" spans="1:16" ht="15" customHeight="1" x14ac:dyDescent="0.25">
      <c r="A249" s="37" t="s">
        <v>1148</v>
      </c>
      <c r="B249" s="87">
        <v>890</v>
      </c>
      <c r="C249" s="48">
        <v>1050000588206</v>
      </c>
      <c r="D249" s="49" t="s">
        <v>1148</v>
      </c>
      <c r="E249" s="87">
        <v>764</v>
      </c>
      <c r="F249" s="48">
        <v>1050000588215</v>
      </c>
      <c r="G249" s="49" t="s">
        <v>1148</v>
      </c>
      <c r="H249" s="177"/>
      <c r="I249" s="53">
        <v>0.52300000000000002</v>
      </c>
      <c r="J249" s="54">
        <v>71.930000000000007</v>
      </c>
      <c r="K249" s="54">
        <v>2.37</v>
      </c>
      <c r="L249" s="54">
        <v>2.37</v>
      </c>
      <c r="M249" s="55">
        <v>0</v>
      </c>
      <c r="N249" s="56">
        <v>1312.74</v>
      </c>
      <c r="O249" s="56">
        <v>0.05</v>
      </c>
      <c r="P249" s="56">
        <v>0.05</v>
      </c>
    </row>
    <row r="250" spans="1:16" ht="15" customHeight="1" x14ac:dyDescent="0.25">
      <c r="A250" s="203" t="s">
        <v>1149</v>
      </c>
      <c r="B250" s="204">
        <v>343</v>
      </c>
      <c r="C250" s="205">
        <v>1050002638045</v>
      </c>
      <c r="D250" s="206" t="s">
        <v>1149</v>
      </c>
      <c r="E250" s="204">
        <v>420</v>
      </c>
      <c r="F250" s="205">
        <v>1050002638054</v>
      </c>
      <c r="G250" s="206" t="s">
        <v>1149</v>
      </c>
      <c r="H250" s="207"/>
      <c r="I250" s="208">
        <v>0</v>
      </c>
      <c r="J250" s="209">
        <v>270.75</v>
      </c>
      <c r="K250" s="209">
        <v>1.1299999999999999</v>
      </c>
      <c r="L250" s="209">
        <v>1.1299999999999999</v>
      </c>
      <c r="M250" s="210">
        <v>0</v>
      </c>
      <c r="N250" s="211">
        <v>23340.44</v>
      </c>
      <c r="O250" s="211">
        <v>0.05</v>
      </c>
      <c r="P250" s="211">
        <v>0.05</v>
      </c>
    </row>
    <row r="251" spans="1:16" ht="30" customHeight="1" x14ac:dyDescent="0.25">
      <c r="A251" s="37" t="s">
        <v>1150</v>
      </c>
      <c r="B251" s="87">
        <v>525</v>
      </c>
      <c r="C251" s="48" t="s">
        <v>1263</v>
      </c>
      <c r="D251" s="49" t="s">
        <v>1150</v>
      </c>
      <c r="E251" s="87">
        <v>457</v>
      </c>
      <c r="F251" s="48" t="s">
        <v>1285</v>
      </c>
      <c r="G251" s="49" t="s">
        <v>1150</v>
      </c>
      <c r="H251" s="177"/>
      <c r="I251" s="53">
        <v>2.069</v>
      </c>
      <c r="J251" s="54">
        <v>22.5</v>
      </c>
      <c r="K251" s="54">
        <v>4.25</v>
      </c>
      <c r="L251" s="54">
        <v>4.25</v>
      </c>
      <c r="M251" s="55">
        <v>0</v>
      </c>
      <c r="N251" s="56">
        <v>420.04</v>
      </c>
      <c r="O251" s="56">
        <v>0.05</v>
      </c>
      <c r="P251" s="56">
        <v>0.05</v>
      </c>
    </row>
    <row r="252" spans="1:16" ht="15" customHeight="1" x14ac:dyDescent="0.25">
      <c r="A252" s="37" t="s">
        <v>1151</v>
      </c>
      <c r="B252" s="87">
        <v>554</v>
      </c>
      <c r="C252" s="48">
        <v>1050001028544</v>
      </c>
      <c r="D252" s="49" t="s">
        <v>1151</v>
      </c>
      <c r="E252" s="87">
        <v>671</v>
      </c>
      <c r="F252" s="48">
        <v>1050001028553</v>
      </c>
      <c r="G252" s="49" t="s">
        <v>1151</v>
      </c>
      <c r="H252" s="177"/>
      <c r="I252" s="53">
        <v>0</v>
      </c>
      <c r="J252" s="54">
        <v>3.95</v>
      </c>
      <c r="K252" s="54">
        <v>2.46</v>
      </c>
      <c r="L252" s="54">
        <v>2.46</v>
      </c>
      <c r="M252" s="55">
        <v>0</v>
      </c>
      <c r="N252" s="56">
        <v>438.59</v>
      </c>
      <c r="O252" s="56">
        <v>0.05</v>
      </c>
      <c r="P252" s="56">
        <v>0.05</v>
      </c>
    </row>
    <row r="253" spans="1:16" ht="15" customHeight="1" x14ac:dyDescent="0.25">
      <c r="A253" s="37" t="s">
        <v>1152</v>
      </c>
      <c r="B253" s="87">
        <v>351</v>
      </c>
      <c r="C253" s="48">
        <v>1050002380321</v>
      </c>
      <c r="D253" s="49" t="s">
        <v>1152</v>
      </c>
      <c r="E253" s="87">
        <v>739</v>
      </c>
      <c r="F253" s="48">
        <v>1050002380330</v>
      </c>
      <c r="G253" s="49" t="s">
        <v>1152</v>
      </c>
      <c r="H253" s="177">
        <v>1</v>
      </c>
      <c r="I253" s="53">
        <v>1.734</v>
      </c>
      <c r="J253" s="54">
        <v>5023.93</v>
      </c>
      <c r="K253" s="54">
        <v>1.77</v>
      </c>
      <c r="L253" s="54">
        <v>1.77</v>
      </c>
      <c r="M253" s="55">
        <v>0</v>
      </c>
      <c r="N253" s="56">
        <v>874.15</v>
      </c>
      <c r="O253" s="56">
        <v>0.05</v>
      </c>
      <c r="P253" s="56">
        <v>0.05</v>
      </c>
    </row>
    <row r="254" spans="1:16" ht="15" customHeight="1" x14ac:dyDescent="0.25">
      <c r="A254" s="37" t="s">
        <v>1153</v>
      </c>
      <c r="B254" s="87">
        <v>576</v>
      </c>
      <c r="C254" s="48">
        <v>1050001054190</v>
      </c>
      <c r="D254" s="49" t="s">
        <v>1153</v>
      </c>
      <c r="E254" s="87">
        <v>672</v>
      </c>
      <c r="F254" s="48">
        <v>1050001054206</v>
      </c>
      <c r="G254" s="49" t="s">
        <v>1153</v>
      </c>
      <c r="H254" s="177"/>
      <c r="I254" s="53">
        <v>2.0910000000000002</v>
      </c>
      <c r="J254" s="54">
        <v>18.510000000000002</v>
      </c>
      <c r="K254" s="54">
        <v>1.41</v>
      </c>
      <c r="L254" s="54">
        <v>1.41</v>
      </c>
      <c r="M254" s="55">
        <v>0</v>
      </c>
      <c r="N254" s="56">
        <v>925.52</v>
      </c>
      <c r="O254" s="56">
        <v>0.05</v>
      </c>
      <c r="P254" s="56">
        <v>0.05</v>
      </c>
    </row>
    <row r="255" spans="1:16" ht="15" customHeight="1" x14ac:dyDescent="0.25">
      <c r="A255" s="37" t="s">
        <v>1154</v>
      </c>
      <c r="B255" s="87">
        <v>336</v>
      </c>
      <c r="C255" s="48">
        <v>1050001523760</v>
      </c>
      <c r="D255" s="49" t="s">
        <v>1154</v>
      </c>
      <c r="E255" s="87">
        <v>414</v>
      </c>
      <c r="F255" s="48">
        <v>1050002018468</v>
      </c>
      <c r="G255" s="49" t="s">
        <v>1154</v>
      </c>
      <c r="H255" s="177">
        <v>2</v>
      </c>
      <c r="I255" s="53">
        <v>0.88200000000000001</v>
      </c>
      <c r="J255" s="54">
        <v>24670.74</v>
      </c>
      <c r="K255" s="54">
        <v>1.33</v>
      </c>
      <c r="L255" s="54">
        <v>1.33</v>
      </c>
      <c r="M255" s="55">
        <v>-0.83799999999999997</v>
      </c>
      <c r="N255" s="56">
        <v>93.99</v>
      </c>
      <c r="O255" s="56">
        <v>0.05</v>
      </c>
      <c r="P255" s="56">
        <v>0.05</v>
      </c>
    </row>
    <row r="256" spans="1:16" ht="15" customHeight="1" x14ac:dyDescent="0.25">
      <c r="A256" s="37" t="s">
        <v>1155</v>
      </c>
      <c r="B256" s="87"/>
      <c r="C256" s="48" t="s">
        <v>1307</v>
      </c>
      <c r="D256" s="199" t="s">
        <v>1155</v>
      </c>
      <c r="E256" s="87"/>
      <c r="F256" s="48" t="s">
        <v>1323</v>
      </c>
      <c r="G256" s="49" t="s">
        <v>1155</v>
      </c>
      <c r="H256" s="177"/>
      <c r="I256" s="53">
        <v>0</v>
      </c>
      <c r="J256" s="54">
        <v>12.46</v>
      </c>
      <c r="K256" s="54">
        <v>3.03</v>
      </c>
      <c r="L256" s="54">
        <v>3.03</v>
      </c>
      <c r="M256" s="55">
        <v>-0.27600000000000002</v>
      </c>
      <c r="N256" s="56">
        <v>1197.1400000000001</v>
      </c>
      <c r="O256" s="56">
        <v>0.05</v>
      </c>
      <c r="P256" s="56">
        <v>0.05</v>
      </c>
    </row>
    <row r="257" spans="1:16" ht="15" customHeight="1" x14ac:dyDescent="0.25">
      <c r="A257" s="37" t="s">
        <v>1156</v>
      </c>
      <c r="B257" s="87">
        <v>357</v>
      </c>
      <c r="C257" s="48">
        <v>1050002899281</v>
      </c>
      <c r="D257" s="49" t="s">
        <v>1156</v>
      </c>
      <c r="E257" s="87">
        <v>395</v>
      </c>
      <c r="F257" s="48">
        <v>1050002899290</v>
      </c>
      <c r="G257" s="49" t="s">
        <v>1156</v>
      </c>
      <c r="H257" s="177"/>
      <c r="I257" s="53">
        <v>2.968</v>
      </c>
      <c r="J257" s="54">
        <v>1.05</v>
      </c>
      <c r="K257" s="54">
        <v>2.74</v>
      </c>
      <c r="L257" s="54">
        <v>2.74</v>
      </c>
      <c r="M257" s="55">
        <v>0</v>
      </c>
      <c r="N257" s="56">
        <v>441.49</v>
      </c>
      <c r="O257" s="56">
        <v>0.05</v>
      </c>
      <c r="P257" s="56">
        <v>0.05</v>
      </c>
    </row>
    <row r="258" spans="1:16" ht="15" customHeight="1" x14ac:dyDescent="0.25">
      <c r="A258" s="37" t="s">
        <v>1157</v>
      </c>
      <c r="B258" s="87">
        <v>354</v>
      </c>
      <c r="C258" s="48">
        <v>1050002866365</v>
      </c>
      <c r="D258" s="49" t="s">
        <v>1157</v>
      </c>
      <c r="E258" s="87">
        <v>392</v>
      </c>
      <c r="F258" s="48">
        <v>1050002866374</v>
      </c>
      <c r="G258" s="49" t="s">
        <v>1157</v>
      </c>
      <c r="H258" s="177"/>
      <c r="I258" s="53">
        <v>0.61899999999999999</v>
      </c>
      <c r="J258" s="54">
        <v>15</v>
      </c>
      <c r="K258" s="54">
        <v>2.4700000000000002</v>
      </c>
      <c r="L258" s="54">
        <v>2.4700000000000002</v>
      </c>
      <c r="M258" s="55">
        <v>0</v>
      </c>
      <c r="N258" s="56">
        <v>2368.85</v>
      </c>
      <c r="O258" s="56">
        <v>0.05</v>
      </c>
      <c r="P258" s="56">
        <v>0.05</v>
      </c>
    </row>
    <row r="259" spans="1:16" ht="15" customHeight="1" x14ac:dyDescent="0.25">
      <c r="A259" s="37" t="s">
        <v>1158</v>
      </c>
      <c r="B259" s="87">
        <v>830</v>
      </c>
      <c r="C259" s="48">
        <v>1030030431071</v>
      </c>
      <c r="D259" s="49" t="s">
        <v>1158</v>
      </c>
      <c r="E259" s="87">
        <v>706</v>
      </c>
      <c r="F259" s="48">
        <v>1030030430849</v>
      </c>
      <c r="G259" s="49" t="s">
        <v>1158</v>
      </c>
      <c r="H259" s="177"/>
      <c r="I259" s="53">
        <v>0.25800000000000001</v>
      </c>
      <c r="J259" s="54">
        <v>9.44</v>
      </c>
      <c r="K259" s="54">
        <v>1.32</v>
      </c>
      <c r="L259" s="54">
        <v>1.32</v>
      </c>
      <c r="M259" s="55"/>
      <c r="N259" s="56"/>
      <c r="O259" s="56"/>
      <c r="P259" s="56"/>
    </row>
    <row r="260" spans="1:16" ht="15" customHeight="1" x14ac:dyDescent="0.25">
      <c r="A260" s="37" t="s">
        <v>1159</v>
      </c>
      <c r="B260" s="87">
        <v>577</v>
      </c>
      <c r="C260" s="48">
        <v>1050000903165</v>
      </c>
      <c r="D260" s="49" t="s">
        <v>1159</v>
      </c>
      <c r="E260" s="87">
        <v>693</v>
      </c>
      <c r="F260" s="48">
        <v>1050000903174</v>
      </c>
      <c r="G260" s="49" t="s">
        <v>1159</v>
      </c>
      <c r="H260" s="177"/>
      <c r="I260" s="53">
        <v>3.3410000000000002</v>
      </c>
      <c r="J260" s="54">
        <v>67.73</v>
      </c>
      <c r="K260" s="54">
        <v>3.13</v>
      </c>
      <c r="L260" s="54">
        <v>3.13</v>
      </c>
      <c r="M260" s="55">
        <v>0</v>
      </c>
      <c r="N260" s="56">
        <v>6773.28</v>
      </c>
      <c r="O260" s="56">
        <v>0.05</v>
      </c>
      <c r="P260" s="56">
        <v>0.05</v>
      </c>
    </row>
    <row r="261" spans="1:16" ht="15" customHeight="1" x14ac:dyDescent="0.25">
      <c r="A261" s="203" t="s">
        <v>1160</v>
      </c>
      <c r="B261" s="204">
        <v>565</v>
      </c>
      <c r="C261" s="205">
        <v>1050001118598</v>
      </c>
      <c r="D261" s="206" t="s">
        <v>1160</v>
      </c>
      <c r="E261" s="204">
        <v>448</v>
      </c>
      <c r="F261" s="205">
        <v>1050001118490</v>
      </c>
      <c r="G261" s="206" t="s">
        <v>1160</v>
      </c>
      <c r="H261" s="207">
        <v>1</v>
      </c>
      <c r="I261" s="208">
        <v>0.308</v>
      </c>
      <c r="J261" s="209">
        <v>5046.2</v>
      </c>
      <c r="K261" s="209">
        <v>6.91</v>
      </c>
      <c r="L261" s="209">
        <v>6.91</v>
      </c>
      <c r="M261" s="210">
        <v>0</v>
      </c>
      <c r="N261" s="211">
        <v>3320.36</v>
      </c>
      <c r="O261" s="211">
        <v>0.05</v>
      </c>
      <c r="P261" s="211">
        <v>0.05</v>
      </c>
    </row>
    <row r="262" spans="1:16" ht="15" customHeight="1" x14ac:dyDescent="0.25">
      <c r="A262" s="37" t="s">
        <v>1161</v>
      </c>
      <c r="B262" s="87">
        <v>895</v>
      </c>
      <c r="C262" s="48">
        <v>1030085099084</v>
      </c>
      <c r="D262" s="49" t="s">
        <v>1161</v>
      </c>
      <c r="E262" s="87">
        <v>777</v>
      </c>
      <c r="F262" s="48">
        <v>1030085040202</v>
      </c>
      <c r="G262" s="49" t="s">
        <v>1161</v>
      </c>
      <c r="H262" s="177"/>
      <c r="I262" s="53">
        <v>0</v>
      </c>
      <c r="J262" s="54">
        <v>11.58</v>
      </c>
      <c r="K262" s="54">
        <v>10.85</v>
      </c>
      <c r="L262" s="54">
        <v>10.85</v>
      </c>
      <c r="M262" s="55">
        <v>0</v>
      </c>
      <c r="N262" s="56">
        <v>3474.37</v>
      </c>
      <c r="O262" s="56">
        <v>0.05</v>
      </c>
      <c r="P262" s="56">
        <v>0.05</v>
      </c>
    </row>
    <row r="263" spans="1:16" ht="15" customHeight="1" x14ac:dyDescent="0.25">
      <c r="A263" s="37" t="s">
        <v>1162</v>
      </c>
      <c r="B263" s="87"/>
      <c r="C263" s="48" t="s">
        <v>1308</v>
      </c>
      <c r="D263" s="199" t="s">
        <v>1162</v>
      </c>
      <c r="E263" s="87"/>
      <c r="F263" s="48" t="s">
        <v>1308</v>
      </c>
      <c r="G263" s="49" t="s">
        <v>1162</v>
      </c>
      <c r="H263" s="177"/>
      <c r="I263" s="53">
        <v>0</v>
      </c>
      <c r="J263" s="54">
        <v>1.96</v>
      </c>
      <c r="K263" s="54">
        <v>1.61</v>
      </c>
      <c r="L263" s="54">
        <v>1.61</v>
      </c>
      <c r="M263" s="55">
        <v>-0.55100000000000005</v>
      </c>
      <c r="N263" s="56">
        <v>2417.2399999999998</v>
      </c>
      <c r="O263" s="56">
        <v>0.05</v>
      </c>
      <c r="P263" s="56">
        <v>0.05</v>
      </c>
    </row>
    <row r="264" spans="1:16" ht="15" customHeight="1" x14ac:dyDescent="0.25">
      <c r="A264" s="37" t="s">
        <v>1163</v>
      </c>
      <c r="B264" s="87">
        <v>526</v>
      </c>
      <c r="C264" s="48">
        <v>1050000768550</v>
      </c>
      <c r="D264" s="49" t="s">
        <v>1163</v>
      </c>
      <c r="E264" s="87">
        <v>458</v>
      </c>
      <c r="F264" s="48">
        <v>1050000768693</v>
      </c>
      <c r="G264" s="49" t="s">
        <v>1163</v>
      </c>
      <c r="H264" s="177"/>
      <c r="I264" s="53">
        <v>0.96099999999999997</v>
      </c>
      <c r="J264" s="54">
        <v>58.17</v>
      </c>
      <c r="K264" s="54">
        <v>9.02</v>
      </c>
      <c r="L264" s="54">
        <v>9.02</v>
      </c>
      <c r="M264" s="55">
        <v>0</v>
      </c>
      <c r="N264" s="56">
        <v>1745.15</v>
      </c>
      <c r="O264" s="56">
        <v>0.05</v>
      </c>
      <c r="P264" s="56">
        <v>0.05</v>
      </c>
    </row>
    <row r="265" spans="1:16" ht="30" customHeight="1" x14ac:dyDescent="0.25">
      <c r="A265" s="203" t="s">
        <v>1164</v>
      </c>
      <c r="B265" s="204">
        <v>862</v>
      </c>
      <c r="C265" s="205" t="s">
        <v>1264</v>
      </c>
      <c r="D265" s="206" t="s">
        <v>1164</v>
      </c>
      <c r="E265" s="204">
        <v>703</v>
      </c>
      <c r="F265" s="205" t="s">
        <v>1286</v>
      </c>
      <c r="G265" s="206" t="s">
        <v>1164</v>
      </c>
      <c r="H265" s="207">
        <v>1</v>
      </c>
      <c r="I265" s="208">
        <v>1.3149999999999999</v>
      </c>
      <c r="J265" s="209">
        <v>5070.1899999999996</v>
      </c>
      <c r="K265" s="209">
        <v>2.29</v>
      </c>
      <c r="L265" s="209">
        <v>2.29</v>
      </c>
      <c r="M265" s="210">
        <v>-2.8460000000000001</v>
      </c>
      <c r="N265" s="211">
        <v>4427.04</v>
      </c>
      <c r="O265" s="211">
        <v>0.05</v>
      </c>
      <c r="P265" s="211">
        <v>0.05</v>
      </c>
    </row>
    <row r="266" spans="1:16" ht="15" customHeight="1" x14ac:dyDescent="0.25">
      <c r="A266" s="37" t="s">
        <v>1165</v>
      </c>
      <c r="B266" s="87">
        <v>555</v>
      </c>
      <c r="C266" s="48">
        <v>1050001041962</v>
      </c>
      <c r="D266" s="49" t="s">
        <v>1165</v>
      </c>
      <c r="E266" s="87">
        <v>673</v>
      </c>
      <c r="F266" s="48">
        <v>1050001041935</v>
      </c>
      <c r="G266" s="49" t="s">
        <v>1165</v>
      </c>
      <c r="H266" s="177"/>
      <c r="I266" s="53">
        <v>0.17199999999999999</v>
      </c>
      <c r="J266" s="54">
        <v>11.3</v>
      </c>
      <c r="K266" s="54">
        <v>2.17</v>
      </c>
      <c r="L266" s="54">
        <v>2.17</v>
      </c>
      <c r="M266" s="55">
        <v>0</v>
      </c>
      <c r="N266" s="56">
        <v>2597.91</v>
      </c>
      <c r="O266" s="56">
        <v>0.05</v>
      </c>
      <c r="P266" s="56">
        <v>0.05</v>
      </c>
    </row>
    <row r="267" spans="1:16" ht="15" customHeight="1" x14ac:dyDescent="0.25">
      <c r="A267" s="37" t="s">
        <v>1166</v>
      </c>
      <c r="B267" s="87">
        <v>834</v>
      </c>
      <c r="C267" s="48">
        <v>1030034117745</v>
      </c>
      <c r="D267" s="49" t="s">
        <v>1166</v>
      </c>
      <c r="E267" s="87">
        <v>714</v>
      </c>
      <c r="F267" s="48">
        <v>1030034117513</v>
      </c>
      <c r="G267" s="49" t="s">
        <v>1166</v>
      </c>
      <c r="H267" s="177"/>
      <c r="I267" s="53">
        <v>0.42499999999999999</v>
      </c>
      <c r="J267" s="54">
        <v>4.3</v>
      </c>
      <c r="K267" s="54">
        <v>1.34</v>
      </c>
      <c r="L267" s="54">
        <v>1.34</v>
      </c>
      <c r="M267" s="55"/>
      <c r="N267" s="56"/>
      <c r="O267" s="56"/>
      <c r="P267" s="56"/>
    </row>
    <row r="268" spans="1:16" ht="30" customHeight="1" x14ac:dyDescent="0.25">
      <c r="A268" s="37" t="s">
        <v>1167</v>
      </c>
      <c r="B268" s="87">
        <v>815</v>
      </c>
      <c r="C268" s="48" t="s">
        <v>1265</v>
      </c>
      <c r="D268" s="49" t="s">
        <v>1167</v>
      </c>
      <c r="E268" s="87">
        <v>708</v>
      </c>
      <c r="F268" s="48" t="s">
        <v>1287</v>
      </c>
      <c r="G268" s="49" t="s">
        <v>1167</v>
      </c>
      <c r="H268" s="177"/>
      <c r="I268" s="53">
        <v>0.77200000000000002</v>
      </c>
      <c r="J268" s="54">
        <v>293.94</v>
      </c>
      <c r="K268" s="54">
        <v>2.79</v>
      </c>
      <c r="L268" s="54">
        <v>2.79</v>
      </c>
      <c r="M268" s="55">
        <v>0</v>
      </c>
      <c r="N268" s="56">
        <v>15316.1</v>
      </c>
      <c r="O268" s="56">
        <v>0.05</v>
      </c>
      <c r="P268" s="56">
        <v>0.05</v>
      </c>
    </row>
    <row r="269" spans="1:16" ht="15" customHeight="1" x14ac:dyDescent="0.25">
      <c r="A269" s="203" t="s">
        <v>1168</v>
      </c>
      <c r="B269" s="204">
        <v>896</v>
      </c>
      <c r="C269" s="205">
        <v>1050000612816</v>
      </c>
      <c r="D269" s="206" t="s">
        <v>1168</v>
      </c>
      <c r="E269" s="204">
        <v>776</v>
      </c>
      <c r="F269" s="205">
        <v>1050000612807</v>
      </c>
      <c r="G269" s="206" t="s">
        <v>1168</v>
      </c>
      <c r="H269" s="207">
        <v>1</v>
      </c>
      <c r="I269" s="208">
        <v>3.5870000000000002</v>
      </c>
      <c r="J269" s="209">
        <v>5019.2700000000004</v>
      </c>
      <c r="K269" s="209">
        <v>2.0499999999999998</v>
      </c>
      <c r="L269" s="209">
        <v>2.0499999999999998</v>
      </c>
      <c r="M269" s="210">
        <v>0</v>
      </c>
      <c r="N269" s="211">
        <v>1003.7</v>
      </c>
      <c r="O269" s="211">
        <v>0.05</v>
      </c>
      <c r="P269" s="211">
        <v>0.05</v>
      </c>
    </row>
    <row r="270" spans="1:16" ht="15" customHeight="1" x14ac:dyDescent="0.25">
      <c r="A270" s="37" t="s">
        <v>1169</v>
      </c>
      <c r="B270" s="87">
        <v>331</v>
      </c>
      <c r="C270" s="48">
        <v>1050001971040</v>
      </c>
      <c r="D270" s="49" t="s">
        <v>1169</v>
      </c>
      <c r="E270" s="87">
        <v>408</v>
      </c>
      <c r="F270" s="48">
        <v>1050001971050</v>
      </c>
      <c r="G270" s="49" t="s">
        <v>1169</v>
      </c>
      <c r="H270" s="177"/>
      <c r="I270" s="53">
        <v>0</v>
      </c>
      <c r="J270" s="54">
        <v>1383.77</v>
      </c>
      <c r="K270" s="54">
        <v>1.57</v>
      </c>
      <c r="L270" s="54">
        <v>1.57</v>
      </c>
      <c r="M270" s="55">
        <v>-0.50600000000000001</v>
      </c>
      <c r="N270" s="56">
        <v>11485.25</v>
      </c>
      <c r="O270" s="56">
        <v>0.05</v>
      </c>
      <c r="P270" s="56">
        <v>0.05</v>
      </c>
    </row>
    <row r="271" spans="1:16" ht="15" customHeight="1" x14ac:dyDescent="0.25">
      <c r="A271" s="37" t="s">
        <v>1170</v>
      </c>
      <c r="B271" s="87">
        <v>556</v>
      </c>
      <c r="C271" s="48">
        <v>1050001036651</v>
      </c>
      <c r="D271" s="49" t="s">
        <v>1170</v>
      </c>
      <c r="E271" s="87">
        <v>674</v>
      </c>
      <c r="F271" s="48">
        <v>1050001036660</v>
      </c>
      <c r="G271" s="49" t="s">
        <v>1170</v>
      </c>
      <c r="H271" s="177"/>
      <c r="I271" s="53">
        <v>0.73399999999999999</v>
      </c>
      <c r="J271" s="54">
        <v>145.1</v>
      </c>
      <c r="K271" s="54">
        <v>1.64</v>
      </c>
      <c r="L271" s="54">
        <v>1.64</v>
      </c>
      <c r="M271" s="55">
        <v>0</v>
      </c>
      <c r="N271" s="56">
        <v>1795.66</v>
      </c>
      <c r="O271" s="56">
        <v>0.05</v>
      </c>
      <c r="P271" s="56">
        <v>0.05</v>
      </c>
    </row>
    <row r="272" spans="1:16" ht="15" customHeight="1" x14ac:dyDescent="0.25">
      <c r="A272" s="37" t="s">
        <v>1171</v>
      </c>
      <c r="B272" s="87">
        <v>557</v>
      </c>
      <c r="C272" s="48">
        <v>1050000811220</v>
      </c>
      <c r="D272" s="49" t="s">
        <v>1171</v>
      </c>
      <c r="E272" s="87">
        <v>675</v>
      </c>
      <c r="F272" s="48">
        <v>1050000811230</v>
      </c>
      <c r="G272" s="49" t="s">
        <v>1171</v>
      </c>
      <c r="H272" s="177"/>
      <c r="I272" s="53">
        <v>0.72699999999999998</v>
      </c>
      <c r="J272" s="54">
        <v>24.13</v>
      </c>
      <c r="K272" s="54">
        <v>2.04</v>
      </c>
      <c r="L272" s="54">
        <v>2.04</v>
      </c>
      <c r="M272" s="55">
        <v>0</v>
      </c>
      <c r="N272" s="56">
        <v>1930.08</v>
      </c>
      <c r="O272" s="56">
        <v>0.05</v>
      </c>
      <c r="P272" s="56">
        <v>0.05</v>
      </c>
    </row>
    <row r="273" spans="1:16" ht="15" customHeight="1" x14ac:dyDescent="0.25">
      <c r="A273" s="37" t="s">
        <v>1172</v>
      </c>
      <c r="B273" s="87">
        <v>558</v>
      </c>
      <c r="C273" s="48">
        <v>1050001028465</v>
      </c>
      <c r="D273" s="49" t="s">
        <v>1172</v>
      </c>
      <c r="E273" s="87">
        <v>676</v>
      </c>
      <c r="F273" s="48">
        <v>1050001028474</v>
      </c>
      <c r="G273" s="49" t="s">
        <v>1172</v>
      </c>
      <c r="H273" s="177"/>
      <c r="I273" s="53">
        <v>0</v>
      </c>
      <c r="J273" s="54">
        <v>10.11</v>
      </c>
      <c r="K273" s="54">
        <v>9.4700000000000006</v>
      </c>
      <c r="L273" s="54">
        <v>9.4700000000000006</v>
      </c>
      <c r="M273" s="55">
        <v>0</v>
      </c>
      <c r="N273" s="56">
        <v>432.43</v>
      </c>
      <c r="O273" s="56">
        <v>0.05</v>
      </c>
      <c r="P273" s="56">
        <v>0.05</v>
      </c>
    </row>
    <row r="274" spans="1:16" ht="15" customHeight="1" x14ac:dyDescent="0.25">
      <c r="A274" s="37" t="s">
        <v>1173</v>
      </c>
      <c r="B274" s="87">
        <v>559</v>
      </c>
      <c r="C274" s="48">
        <v>1050000996105</v>
      </c>
      <c r="D274" s="49" t="s">
        <v>1173</v>
      </c>
      <c r="E274" s="87">
        <v>677</v>
      </c>
      <c r="F274" s="48">
        <v>1050000996114</v>
      </c>
      <c r="G274" s="49" t="s">
        <v>1173</v>
      </c>
      <c r="H274" s="177"/>
      <c r="I274" s="53">
        <v>0.12</v>
      </c>
      <c r="J274" s="54">
        <v>7.18</v>
      </c>
      <c r="K274" s="54">
        <v>2.0699999999999998</v>
      </c>
      <c r="L274" s="54">
        <v>2.0699999999999998</v>
      </c>
      <c r="M274" s="55">
        <v>0</v>
      </c>
      <c r="N274" s="56">
        <v>1077.73</v>
      </c>
      <c r="O274" s="56">
        <v>0.05</v>
      </c>
      <c r="P274" s="56">
        <v>0.05</v>
      </c>
    </row>
    <row r="275" spans="1:16" ht="15" customHeight="1" x14ac:dyDescent="0.25">
      <c r="A275" s="37" t="s">
        <v>1174</v>
      </c>
      <c r="B275" s="87">
        <v>317</v>
      </c>
      <c r="C275" s="48">
        <v>1050000946025</v>
      </c>
      <c r="D275" s="49" t="s">
        <v>1174</v>
      </c>
      <c r="E275" s="87">
        <v>678</v>
      </c>
      <c r="F275" s="48">
        <v>1050000946034</v>
      </c>
      <c r="G275" s="49" t="s">
        <v>1174</v>
      </c>
      <c r="H275" s="177"/>
      <c r="I275" s="53">
        <v>0.16</v>
      </c>
      <c r="J275" s="54">
        <v>5.25</v>
      </c>
      <c r="K275" s="54">
        <v>1.8</v>
      </c>
      <c r="L275" s="54">
        <v>1.8</v>
      </c>
      <c r="M275" s="55">
        <v>0</v>
      </c>
      <c r="N275" s="56">
        <v>437.29</v>
      </c>
      <c r="O275" s="56">
        <v>0.05</v>
      </c>
      <c r="P275" s="56">
        <v>0.05</v>
      </c>
    </row>
    <row r="276" spans="1:16" ht="66" customHeight="1" x14ac:dyDescent="0.25">
      <c r="A276" s="37" t="s">
        <v>1175</v>
      </c>
      <c r="B276" s="87">
        <v>578</v>
      </c>
      <c r="C276" s="48" t="s">
        <v>1266</v>
      </c>
      <c r="D276" s="49" t="s">
        <v>1175</v>
      </c>
      <c r="E276" s="87">
        <v>694</v>
      </c>
      <c r="F276" s="48" t="s">
        <v>1288</v>
      </c>
      <c r="G276" s="49" t="s">
        <v>1175</v>
      </c>
      <c r="H276" s="177"/>
      <c r="I276" s="53">
        <v>0</v>
      </c>
      <c r="J276" s="54">
        <v>112.04</v>
      </c>
      <c r="K276" s="54">
        <v>4.12</v>
      </c>
      <c r="L276" s="54">
        <v>4.12</v>
      </c>
      <c r="M276" s="55">
        <v>0</v>
      </c>
      <c r="N276" s="56">
        <v>5601.99</v>
      </c>
      <c r="O276" s="56">
        <v>0.05</v>
      </c>
      <c r="P276" s="56">
        <v>0.05</v>
      </c>
    </row>
    <row r="277" spans="1:16" ht="15" customHeight="1" x14ac:dyDescent="0.25">
      <c r="A277" s="37" t="s">
        <v>1176</v>
      </c>
      <c r="B277" s="87">
        <v>836</v>
      </c>
      <c r="C277" s="48">
        <v>1023545564889</v>
      </c>
      <c r="D277" s="49" t="s">
        <v>1176</v>
      </c>
      <c r="E277" s="87">
        <v>716</v>
      </c>
      <c r="F277" s="48">
        <v>1023545564903</v>
      </c>
      <c r="G277" s="49" t="s">
        <v>1176</v>
      </c>
      <c r="H277" s="177"/>
      <c r="I277" s="53">
        <v>0</v>
      </c>
      <c r="J277" s="54">
        <v>35.229999999999997</v>
      </c>
      <c r="K277" s="54">
        <v>1.98</v>
      </c>
      <c r="L277" s="54">
        <v>1.98</v>
      </c>
      <c r="M277" s="55"/>
      <c r="N277" s="56"/>
      <c r="O277" s="56"/>
      <c r="P277" s="56"/>
    </row>
    <row r="278" spans="1:16" ht="15" customHeight="1" x14ac:dyDescent="0.25">
      <c r="A278" s="37" t="s">
        <v>1177</v>
      </c>
      <c r="B278" s="87">
        <v>527</v>
      </c>
      <c r="C278" s="48">
        <v>1050000841935</v>
      </c>
      <c r="D278" s="49" t="s">
        <v>1177</v>
      </c>
      <c r="E278" s="87">
        <v>459</v>
      </c>
      <c r="F278" s="48">
        <v>1050000841971</v>
      </c>
      <c r="G278" s="49" t="s">
        <v>1177</v>
      </c>
      <c r="H278" s="177"/>
      <c r="I278" s="53">
        <v>0</v>
      </c>
      <c r="J278" s="54">
        <v>79.53</v>
      </c>
      <c r="K278" s="54">
        <v>4.59</v>
      </c>
      <c r="L278" s="54">
        <v>4.59</v>
      </c>
      <c r="M278" s="55">
        <v>0</v>
      </c>
      <c r="N278" s="56">
        <v>2743.96</v>
      </c>
      <c r="O278" s="56">
        <v>0.05</v>
      </c>
      <c r="P278" s="56">
        <v>0.05</v>
      </c>
    </row>
    <row r="279" spans="1:16" ht="15" customHeight="1" x14ac:dyDescent="0.25">
      <c r="A279" s="203" t="s">
        <v>1178</v>
      </c>
      <c r="B279" s="204">
        <v>502</v>
      </c>
      <c r="C279" s="205">
        <v>1050000628009</v>
      </c>
      <c r="D279" s="206" t="s">
        <v>1178</v>
      </c>
      <c r="E279" s="204">
        <v>470</v>
      </c>
      <c r="F279" s="205">
        <v>1050000628018</v>
      </c>
      <c r="G279" s="206" t="s">
        <v>1178</v>
      </c>
      <c r="H279" s="207">
        <v>1</v>
      </c>
      <c r="I279" s="208">
        <v>1.7030000000000001</v>
      </c>
      <c r="J279" s="209">
        <v>6674.53</v>
      </c>
      <c r="K279" s="209">
        <v>1.29</v>
      </c>
      <c r="L279" s="209">
        <v>1.29</v>
      </c>
      <c r="M279" s="210">
        <v>-1.7849999999999999</v>
      </c>
      <c r="N279" s="211">
        <v>11538.38</v>
      </c>
      <c r="O279" s="211">
        <v>0.05</v>
      </c>
      <c r="P279" s="211">
        <v>0.05</v>
      </c>
    </row>
    <row r="280" spans="1:16" ht="15" customHeight="1" x14ac:dyDescent="0.25">
      <c r="A280" s="37" t="s">
        <v>1179</v>
      </c>
      <c r="B280" s="87"/>
      <c r="C280" s="48" t="s">
        <v>1309</v>
      </c>
      <c r="D280" s="199" t="s">
        <v>1179</v>
      </c>
      <c r="E280" s="87"/>
      <c r="F280" s="48" t="s">
        <v>1309</v>
      </c>
      <c r="G280" s="49" t="s">
        <v>1179</v>
      </c>
      <c r="H280" s="177">
        <v>2</v>
      </c>
      <c r="I280" s="53">
        <v>0</v>
      </c>
      <c r="J280" s="54">
        <v>24376.55</v>
      </c>
      <c r="K280" s="54">
        <v>1.28</v>
      </c>
      <c r="L280" s="54">
        <v>1.28</v>
      </c>
      <c r="M280" s="55">
        <v>0</v>
      </c>
      <c r="N280" s="56">
        <v>3008.12</v>
      </c>
      <c r="O280" s="56">
        <v>0.05</v>
      </c>
      <c r="P280" s="56">
        <v>0.05</v>
      </c>
    </row>
    <row r="281" spans="1:16" ht="15" customHeight="1" x14ac:dyDescent="0.25">
      <c r="A281" s="203" t="s">
        <v>1180</v>
      </c>
      <c r="B281" s="204">
        <v>329</v>
      </c>
      <c r="C281" s="205">
        <v>1050002464089</v>
      </c>
      <c r="D281" s="206" t="s">
        <v>1180</v>
      </c>
      <c r="E281" s="204">
        <v>389</v>
      </c>
      <c r="F281" s="205">
        <v>1050002464098</v>
      </c>
      <c r="G281" s="206" t="s">
        <v>1180</v>
      </c>
      <c r="H281" s="207">
        <v>1</v>
      </c>
      <c r="I281" s="208">
        <v>0</v>
      </c>
      <c r="J281" s="209">
        <v>5027.99</v>
      </c>
      <c r="K281" s="209">
        <v>2.37</v>
      </c>
      <c r="L281" s="209">
        <v>2.37</v>
      </c>
      <c r="M281" s="210">
        <v>0</v>
      </c>
      <c r="N281" s="211">
        <v>2968.37</v>
      </c>
      <c r="O281" s="211">
        <v>0.05</v>
      </c>
      <c r="P281" s="211">
        <v>0.05</v>
      </c>
    </row>
    <row r="282" spans="1:16" ht="15" customHeight="1" x14ac:dyDescent="0.25">
      <c r="A282" s="37" t="s">
        <v>1181</v>
      </c>
      <c r="B282" s="87">
        <v>579</v>
      </c>
      <c r="C282" s="48">
        <v>1050001084200</v>
      </c>
      <c r="D282" s="49" t="s">
        <v>1181</v>
      </c>
      <c r="E282" s="87">
        <v>695</v>
      </c>
      <c r="F282" s="48">
        <v>1050001084229</v>
      </c>
      <c r="G282" s="49" t="s">
        <v>1181</v>
      </c>
      <c r="H282" s="177"/>
      <c r="I282" s="53">
        <v>0.33300000000000002</v>
      </c>
      <c r="J282" s="54">
        <v>191.94</v>
      </c>
      <c r="K282" s="54">
        <v>1.23</v>
      </c>
      <c r="L282" s="54">
        <v>1.23</v>
      </c>
      <c r="M282" s="55">
        <v>-0.33300000000000002</v>
      </c>
      <c r="N282" s="56">
        <v>2303.2199999999998</v>
      </c>
      <c r="O282" s="56">
        <v>0.05</v>
      </c>
      <c r="P282" s="56">
        <v>0.05</v>
      </c>
    </row>
    <row r="283" spans="1:16" ht="15" customHeight="1" x14ac:dyDescent="0.25">
      <c r="A283" s="37" t="s">
        <v>1182</v>
      </c>
      <c r="B283" s="87">
        <v>897</v>
      </c>
      <c r="C283" s="48">
        <v>1050000540019</v>
      </c>
      <c r="D283" s="49" t="s">
        <v>1182</v>
      </c>
      <c r="E283" s="87">
        <v>778</v>
      </c>
      <c r="F283" s="48">
        <v>1050000540028</v>
      </c>
      <c r="G283" s="49" t="s">
        <v>1182</v>
      </c>
      <c r="H283" s="177"/>
      <c r="I283" s="53">
        <v>2.1110000000000002</v>
      </c>
      <c r="J283" s="54">
        <v>7.87</v>
      </c>
      <c r="K283" s="54">
        <v>3.34</v>
      </c>
      <c r="L283" s="54">
        <v>3.34</v>
      </c>
      <c r="M283" s="55">
        <v>0</v>
      </c>
      <c r="N283" s="56">
        <v>1889.28</v>
      </c>
      <c r="O283" s="56">
        <v>0.05</v>
      </c>
      <c r="P283" s="56">
        <v>0.05</v>
      </c>
    </row>
    <row r="284" spans="1:16" ht="15" customHeight="1" x14ac:dyDescent="0.25">
      <c r="A284" s="37" t="s">
        <v>1183</v>
      </c>
      <c r="B284" s="87">
        <v>838</v>
      </c>
      <c r="C284" s="48">
        <v>1030037478730</v>
      </c>
      <c r="D284" s="49" t="s">
        <v>1183</v>
      </c>
      <c r="E284" s="87">
        <v>717</v>
      </c>
      <c r="F284" s="48">
        <v>1030037478509</v>
      </c>
      <c r="G284" s="49" t="s">
        <v>1183</v>
      </c>
      <c r="H284" s="177"/>
      <c r="I284" s="53">
        <v>0.42199999999999999</v>
      </c>
      <c r="J284" s="54">
        <v>354.13</v>
      </c>
      <c r="K284" s="54">
        <v>1.17</v>
      </c>
      <c r="L284" s="54">
        <v>1.17</v>
      </c>
      <c r="M284" s="55">
        <v>0</v>
      </c>
      <c r="N284" s="56">
        <v>7082.59</v>
      </c>
      <c r="O284" s="56">
        <v>0.05</v>
      </c>
      <c r="P284" s="56">
        <v>0.05</v>
      </c>
    </row>
    <row r="285" spans="1:16" ht="15" customHeight="1" x14ac:dyDescent="0.25">
      <c r="A285" s="203" t="s">
        <v>1184</v>
      </c>
      <c r="B285" s="204">
        <v>352</v>
      </c>
      <c r="C285" s="205">
        <v>1050002797108</v>
      </c>
      <c r="D285" s="206" t="s">
        <v>1184</v>
      </c>
      <c r="E285" s="204">
        <v>390</v>
      </c>
      <c r="F285" s="205">
        <v>1050002797117</v>
      </c>
      <c r="G285" s="206" t="s">
        <v>1184</v>
      </c>
      <c r="H285" s="207">
        <v>1</v>
      </c>
      <c r="I285" s="208">
        <v>0.97299999999999998</v>
      </c>
      <c r="J285" s="209">
        <v>5021.97</v>
      </c>
      <c r="K285" s="209">
        <v>1.24</v>
      </c>
      <c r="L285" s="209">
        <v>1.24</v>
      </c>
      <c r="M285" s="210">
        <v>0</v>
      </c>
      <c r="N285" s="211">
        <v>1415.67</v>
      </c>
      <c r="O285" s="211">
        <v>0.05</v>
      </c>
      <c r="P285" s="211">
        <v>0.05</v>
      </c>
    </row>
    <row r="286" spans="1:16" ht="15" customHeight="1" x14ac:dyDescent="0.25">
      <c r="A286" s="37" t="s">
        <v>1185</v>
      </c>
      <c r="B286" s="87">
        <v>581</v>
      </c>
      <c r="C286" s="48">
        <v>1050001232428</v>
      </c>
      <c r="D286" s="49" t="s">
        <v>1185</v>
      </c>
      <c r="E286" s="87">
        <v>697</v>
      </c>
      <c r="F286" s="48">
        <v>1050001232437</v>
      </c>
      <c r="G286" s="49" t="s">
        <v>1185</v>
      </c>
      <c r="H286" s="177"/>
      <c r="I286" s="53">
        <v>0</v>
      </c>
      <c r="J286" s="54">
        <v>5.99</v>
      </c>
      <c r="K286" s="54">
        <v>4.5999999999999996</v>
      </c>
      <c r="L286" s="54">
        <v>4.5999999999999996</v>
      </c>
      <c r="M286" s="55">
        <v>0</v>
      </c>
      <c r="N286" s="56">
        <v>1078.92</v>
      </c>
      <c r="O286" s="56">
        <v>0.05</v>
      </c>
      <c r="P286" s="56">
        <v>0.05</v>
      </c>
    </row>
    <row r="287" spans="1:16" ht="15" customHeight="1" x14ac:dyDescent="0.25">
      <c r="A287" s="37" t="s">
        <v>1186</v>
      </c>
      <c r="B287" s="87">
        <v>528</v>
      </c>
      <c r="C287" s="48">
        <v>1050000783238</v>
      </c>
      <c r="D287" s="49" t="s">
        <v>1186</v>
      </c>
      <c r="E287" s="87">
        <v>460</v>
      </c>
      <c r="F287" s="48">
        <v>1050000759740</v>
      </c>
      <c r="G287" s="49" t="s">
        <v>1186</v>
      </c>
      <c r="H287" s="177"/>
      <c r="I287" s="53">
        <v>0</v>
      </c>
      <c r="J287" s="54">
        <v>42.82</v>
      </c>
      <c r="K287" s="54">
        <v>2.16</v>
      </c>
      <c r="L287" s="54">
        <v>2.16</v>
      </c>
      <c r="M287" s="55">
        <v>0</v>
      </c>
      <c r="N287" s="56">
        <v>5138.74</v>
      </c>
      <c r="O287" s="56">
        <v>0.05</v>
      </c>
      <c r="P287" s="56">
        <v>0.05</v>
      </c>
    </row>
    <row r="288" spans="1:16" ht="15" customHeight="1" x14ac:dyDescent="0.25">
      <c r="A288" s="37" t="s">
        <v>1187</v>
      </c>
      <c r="B288" s="87">
        <v>500</v>
      </c>
      <c r="C288" s="48">
        <v>1050000563372</v>
      </c>
      <c r="D288" s="49" t="s">
        <v>1187</v>
      </c>
      <c r="E288" s="87">
        <v>775</v>
      </c>
      <c r="F288" s="48">
        <v>1050000563381</v>
      </c>
      <c r="G288" s="49" t="s">
        <v>1187</v>
      </c>
      <c r="H288" s="177"/>
      <c r="I288" s="53">
        <v>0</v>
      </c>
      <c r="J288" s="54">
        <v>4.26</v>
      </c>
      <c r="K288" s="54">
        <v>5.3</v>
      </c>
      <c r="L288" s="54">
        <v>5.3</v>
      </c>
      <c r="M288" s="55">
        <v>0</v>
      </c>
      <c r="N288" s="56">
        <v>929.91</v>
      </c>
      <c r="O288" s="56">
        <v>0.05</v>
      </c>
      <c r="P288" s="56">
        <v>0.05</v>
      </c>
    </row>
    <row r="289" spans="1:22" ht="15" customHeight="1" x14ac:dyDescent="0.25">
      <c r="A289" s="37" t="s">
        <v>1188</v>
      </c>
      <c r="B289" s="87">
        <v>898</v>
      </c>
      <c r="C289" s="48">
        <v>1050000613847</v>
      </c>
      <c r="D289" s="49" t="s">
        <v>1188</v>
      </c>
      <c r="E289" s="87">
        <v>732</v>
      </c>
      <c r="F289" s="48">
        <v>1050000613856</v>
      </c>
      <c r="G289" s="49" t="s">
        <v>1188</v>
      </c>
      <c r="H289" s="177"/>
      <c r="I289" s="53">
        <v>0.13200000000000001</v>
      </c>
      <c r="J289" s="54">
        <v>15.39</v>
      </c>
      <c r="K289" s="54">
        <v>4.17</v>
      </c>
      <c r="L289" s="54">
        <v>4.17</v>
      </c>
      <c r="M289" s="55">
        <v>0</v>
      </c>
      <c r="N289" s="56">
        <v>3232.75</v>
      </c>
      <c r="O289" s="56">
        <v>0.05</v>
      </c>
      <c r="P289" s="56">
        <v>0.05</v>
      </c>
    </row>
    <row r="290" spans="1:22" s="193" customFormat="1" ht="15" customHeight="1" x14ac:dyDescent="0.25">
      <c r="A290" s="37" t="s">
        <v>1189</v>
      </c>
      <c r="B290" s="87">
        <v>580</v>
      </c>
      <c r="C290" s="48">
        <v>1050001290011</v>
      </c>
      <c r="D290" s="49" t="s">
        <v>1189</v>
      </c>
      <c r="E290" s="87">
        <v>696</v>
      </c>
      <c r="F290" s="48">
        <v>1050001290020</v>
      </c>
      <c r="G290" s="49" t="s">
        <v>1189</v>
      </c>
      <c r="H290" s="177"/>
      <c r="I290" s="53">
        <v>0</v>
      </c>
      <c r="J290" s="54">
        <v>12.79</v>
      </c>
      <c r="K290" s="54">
        <v>10.1</v>
      </c>
      <c r="L290" s="54">
        <v>10.1</v>
      </c>
      <c r="M290" s="55">
        <v>0</v>
      </c>
      <c r="N290" s="56">
        <v>1047.1400000000001</v>
      </c>
      <c r="O290" s="56">
        <v>0.05</v>
      </c>
      <c r="P290" s="56">
        <v>0.05</v>
      </c>
      <c r="V290" s="42"/>
    </row>
    <row r="291" spans="1:22" ht="15" customHeight="1" x14ac:dyDescent="0.25">
      <c r="A291" s="37" t="s">
        <v>1190</v>
      </c>
      <c r="B291" s="87"/>
      <c r="C291" s="48" t="s">
        <v>1310</v>
      </c>
      <c r="D291" s="199" t="s">
        <v>1190</v>
      </c>
      <c r="E291" s="87"/>
      <c r="F291" s="48" t="s">
        <v>1324</v>
      </c>
      <c r="G291" s="49" t="s">
        <v>1190</v>
      </c>
      <c r="H291" s="177"/>
      <c r="I291" s="53">
        <v>0</v>
      </c>
      <c r="J291" s="54">
        <v>1931.56</v>
      </c>
      <c r="K291" s="54">
        <v>1.85</v>
      </c>
      <c r="L291" s="54">
        <v>1.85</v>
      </c>
      <c r="M291" s="55">
        <v>-0.76900000000000002</v>
      </c>
      <c r="N291" s="56">
        <v>1931.56</v>
      </c>
      <c r="O291" s="56">
        <v>0.05</v>
      </c>
      <c r="P291" s="56">
        <v>0.05</v>
      </c>
    </row>
    <row r="292" spans="1:22" ht="15" customHeight="1" x14ac:dyDescent="0.25">
      <c r="A292" s="37" t="s">
        <v>1191</v>
      </c>
      <c r="B292" s="87">
        <v>339</v>
      </c>
      <c r="C292" s="48">
        <v>1050002190498</v>
      </c>
      <c r="D292" s="49" t="s">
        <v>1191</v>
      </c>
      <c r="E292" s="87">
        <v>417</v>
      </c>
      <c r="F292" s="48">
        <v>1050002190503</v>
      </c>
      <c r="G292" s="49" t="s">
        <v>1191</v>
      </c>
      <c r="H292" s="177"/>
      <c r="I292" s="53">
        <v>2.0680000000000001</v>
      </c>
      <c r="J292" s="54">
        <v>3.28</v>
      </c>
      <c r="K292" s="54">
        <v>3.36</v>
      </c>
      <c r="L292" s="54">
        <v>3.36</v>
      </c>
      <c r="M292" s="55">
        <v>0</v>
      </c>
      <c r="N292" s="56">
        <v>1436.24</v>
      </c>
      <c r="O292" s="56">
        <v>0.05</v>
      </c>
      <c r="P292" s="56">
        <v>0.05</v>
      </c>
    </row>
    <row r="293" spans="1:22" ht="15" customHeight="1" x14ac:dyDescent="0.25">
      <c r="A293" s="37" t="s">
        <v>1192</v>
      </c>
      <c r="B293" s="87">
        <v>337</v>
      </c>
      <c r="C293" s="48">
        <v>1050002185390</v>
      </c>
      <c r="D293" s="49" t="s">
        <v>1192</v>
      </c>
      <c r="E293" s="87">
        <v>415</v>
      </c>
      <c r="F293" s="48">
        <v>1050002185406</v>
      </c>
      <c r="G293" s="49" t="s">
        <v>1192</v>
      </c>
      <c r="H293" s="177"/>
      <c r="I293" s="53">
        <v>7.0000000000000001E-3</v>
      </c>
      <c r="J293" s="54">
        <v>2.93</v>
      </c>
      <c r="K293" s="54">
        <v>3.18</v>
      </c>
      <c r="L293" s="54">
        <v>3.18</v>
      </c>
      <c r="M293" s="55">
        <v>0</v>
      </c>
      <c r="N293" s="56">
        <v>439.61</v>
      </c>
      <c r="O293" s="56">
        <v>0.05</v>
      </c>
      <c r="P293" s="56">
        <v>0.05</v>
      </c>
    </row>
    <row r="294" spans="1:22" s="193" customFormat="1" ht="15" customHeight="1" x14ac:dyDescent="0.25">
      <c r="A294" s="203" t="s">
        <v>1193</v>
      </c>
      <c r="B294" s="204">
        <v>582</v>
      </c>
      <c r="C294" s="205">
        <v>1050001109352</v>
      </c>
      <c r="D294" s="218" t="s">
        <v>1193</v>
      </c>
      <c r="E294" s="204"/>
      <c r="F294" s="205" t="s">
        <v>1325</v>
      </c>
      <c r="G294" s="206" t="s">
        <v>1193</v>
      </c>
      <c r="H294" s="207">
        <v>1</v>
      </c>
      <c r="I294" s="208">
        <v>0</v>
      </c>
      <c r="J294" s="209">
        <v>7489.56</v>
      </c>
      <c r="K294" s="209">
        <v>1.26</v>
      </c>
      <c r="L294" s="209">
        <v>1.26</v>
      </c>
      <c r="M294" s="210">
        <v>-3.5000000000000003E-2</v>
      </c>
      <c r="N294" s="211">
        <v>20852.63</v>
      </c>
      <c r="O294" s="211">
        <v>0.05</v>
      </c>
      <c r="P294" s="211">
        <v>0.05</v>
      </c>
      <c r="V294" s="42"/>
    </row>
    <row r="295" spans="1:22" ht="15" customHeight="1" x14ac:dyDescent="0.25">
      <c r="A295" s="37" t="s">
        <v>1194</v>
      </c>
      <c r="B295" s="87">
        <v>560</v>
      </c>
      <c r="C295" s="48">
        <v>1050001059393</v>
      </c>
      <c r="D295" s="49" t="s">
        <v>1194</v>
      </c>
      <c r="E295" s="87">
        <v>679</v>
      </c>
      <c r="F295" s="48">
        <v>1050001059384</v>
      </c>
      <c r="G295" s="49" t="s">
        <v>1194</v>
      </c>
      <c r="H295" s="177">
        <v>1</v>
      </c>
      <c r="I295" s="53">
        <v>0.70699999999999996</v>
      </c>
      <c r="J295" s="54">
        <v>5085.95</v>
      </c>
      <c r="K295" s="54">
        <v>2.2200000000000002</v>
      </c>
      <c r="L295" s="54">
        <v>2.2200000000000002</v>
      </c>
      <c r="M295" s="55">
        <v>0</v>
      </c>
      <c r="N295" s="56">
        <v>7739.36</v>
      </c>
      <c r="O295" s="56">
        <v>0.05</v>
      </c>
      <c r="P295" s="56">
        <v>0.05</v>
      </c>
    </row>
    <row r="296" spans="1:22" ht="15" customHeight="1" x14ac:dyDescent="0.25">
      <c r="A296" s="37" t="s">
        <v>1195</v>
      </c>
      <c r="B296" s="87"/>
      <c r="C296" s="48" t="s">
        <v>1311</v>
      </c>
      <c r="D296" s="199" t="s">
        <v>1195</v>
      </c>
      <c r="E296" s="87"/>
      <c r="F296" s="48" t="s">
        <v>1326</v>
      </c>
      <c r="G296" s="49" t="s">
        <v>1195</v>
      </c>
      <c r="H296" s="177"/>
      <c r="I296" s="53">
        <v>1.163</v>
      </c>
      <c r="J296" s="54">
        <v>4180.46</v>
      </c>
      <c r="K296" s="54">
        <v>1.24</v>
      </c>
      <c r="L296" s="54">
        <v>1.24</v>
      </c>
      <c r="M296" s="55">
        <v>-1.1160000000000001</v>
      </c>
      <c r="N296" s="56">
        <v>4180.46</v>
      </c>
      <c r="O296" s="56">
        <v>0.05</v>
      </c>
      <c r="P296" s="56">
        <v>0.05</v>
      </c>
    </row>
    <row r="297" spans="1:22" ht="15" customHeight="1" x14ac:dyDescent="0.25">
      <c r="A297" s="37" t="s">
        <v>1196</v>
      </c>
      <c r="B297" s="87">
        <v>561</v>
      </c>
      <c r="C297" s="48">
        <v>1050000903217</v>
      </c>
      <c r="D297" s="49" t="s">
        <v>1196</v>
      </c>
      <c r="E297" s="87">
        <v>680</v>
      </c>
      <c r="F297" s="48">
        <v>1050000903226</v>
      </c>
      <c r="G297" s="49" t="s">
        <v>1196</v>
      </c>
      <c r="H297" s="177"/>
      <c r="I297" s="53">
        <v>0</v>
      </c>
      <c r="J297" s="54">
        <v>38.71</v>
      </c>
      <c r="K297" s="54">
        <v>8.49</v>
      </c>
      <c r="L297" s="54">
        <v>8.49</v>
      </c>
      <c r="M297" s="55">
        <v>0</v>
      </c>
      <c r="N297" s="56">
        <v>1935.48</v>
      </c>
      <c r="O297" s="56">
        <v>0.05</v>
      </c>
      <c r="P297" s="56">
        <v>0.05</v>
      </c>
    </row>
    <row r="298" spans="1:22" ht="15" customHeight="1" x14ac:dyDescent="0.25">
      <c r="A298" s="37" t="s">
        <v>1197</v>
      </c>
      <c r="B298" s="87">
        <v>583</v>
      </c>
      <c r="C298" s="48">
        <v>1050001078642</v>
      </c>
      <c r="D298" s="49" t="s">
        <v>1197</v>
      </c>
      <c r="E298" s="87">
        <v>698</v>
      </c>
      <c r="F298" s="48">
        <v>1050001078651</v>
      </c>
      <c r="G298" s="49" t="s">
        <v>1197</v>
      </c>
      <c r="H298" s="177"/>
      <c r="I298" s="53">
        <v>1.663</v>
      </c>
      <c r="J298" s="54">
        <v>205.61</v>
      </c>
      <c r="K298" s="54">
        <v>1.89</v>
      </c>
      <c r="L298" s="54">
        <v>1.89</v>
      </c>
      <c r="M298" s="55">
        <v>0</v>
      </c>
      <c r="N298" s="56">
        <v>19107.3</v>
      </c>
      <c r="O298" s="56">
        <v>0.05</v>
      </c>
      <c r="P298" s="56">
        <v>0.05</v>
      </c>
    </row>
    <row r="299" spans="1:22" ht="30" customHeight="1" x14ac:dyDescent="0.25">
      <c r="A299" s="37" t="s">
        <v>1198</v>
      </c>
      <c r="B299" s="87">
        <v>822</v>
      </c>
      <c r="C299" s="48" t="s">
        <v>1267</v>
      </c>
      <c r="D299" s="49" t="s">
        <v>1198</v>
      </c>
      <c r="E299" s="87">
        <v>449</v>
      </c>
      <c r="F299" s="48" t="s">
        <v>1289</v>
      </c>
      <c r="G299" s="49" t="s">
        <v>1198</v>
      </c>
      <c r="H299" s="177">
        <v>1</v>
      </c>
      <c r="I299" s="53">
        <v>0.48599999999999999</v>
      </c>
      <c r="J299" s="54">
        <v>5032.25</v>
      </c>
      <c r="K299" s="54">
        <v>1.42</v>
      </c>
      <c r="L299" s="54">
        <v>1.42</v>
      </c>
      <c r="M299" s="55">
        <v>0</v>
      </c>
      <c r="N299" s="56">
        <v>962.74</v>
      </c>
      <c r="O299" s="56">
        <v>0.05</v>
      </c>
      <c r="P299" s="56">
        <v>0.05</v>
      </c>
    </row>
    <row r="300" spans="1:22" ht="15" customHeight="1" x14ac:dyDescent="0.25">
      <c r="A300" s="37" t="s">
        <v>1199</v>
      </c>
      <c r="B300" s="87">
        <v>584</v>
      </c>
      <c r="C300" s="48">
        <v>1050001052193</v>
      </c>
      <c r="D300" s="49" t="s">
        <v>1199</v>
      </c>
      <c r="E300" s="87">
        <v>699</v>
      </c>
      <c r="F300" s="48">
        <v>1050001052184</v>
      </c>
      <c r="G300" s="49" t="s">
        <v>1199</v>
      </c>
      <c r="H300" s="177"/>
      <c r="I300" s="53">
        <v>1.4419999999999999</v>
      </c>
      <c r="J300" s="54">
        <v>10.79</v>
      </c>
      <c r="K300" s="54">
        <v>2.12</v>
      </c>
      <c r="L300" s="54">
        <v>2.12</v>
      </c>
      <c r="M300" s="55">
        <v>-1.7849999999999999</v>
      </c>
      <c r="N300" s="56">
        <v>431.74</v>
      </c>
      <c r="O300" s="56">
        <v>0.05</v>
      </c>
      <c r="P300" s="56">
        <v>0.05</v>
      </c>
    </row>
    <row r="301" spans="1:22" ht="15" customHeight="1" x14ac:dyDescent="0.25">
      <c r="A301" s="37" t="s">
        <v>1200</v>
      </c>
      <c r="B301" s="87">
        <v>562</v>
      </c>
      <c r="C301" s="48">
        <v>1050000996141</v>
      </c>
      <c r="D301" s="49" t="s">
        <v>1200</v>
      </c>
      <c r="E301" s="87">
        <v>681</v>
      </c>
      <c r="F301" s="48">
        <v>1050000996150</v>
      </c>
      <c r="G301" s="49" t="s">
        <v>1200</v>
      </c>
      <c r="H301" s="177"/>
      <c r="I301" s="53">
        <v>0.26500000000000001</v>
      </c>
      <c r="J301" s="54">
        <v>80.53</v>
      </c>
      <c r="K301" s="54">
        <v>3.37</v>
      </c>
      <c r="L301" s="54">
        <v>3.37</v>
      </c>
      <c r="M301" s="55">
        <v>0</v>
      </c>
      <c r="N301" s="56">
        <v>32210.9</v>
      </c>
      <c r="O301" s="56">
        <v>0.05</v>
      </c>
      <c r="P301" s="56">
        <v>0.05</v>
      </c>
    </row>
    <row r="302" spans="1:22" ht="15" customHeight="1" x14ac:dyDescent="0.25">
      <c r="A302" s="37" t="s">
        <v>1201</v>
      </c>
      <c r="B302" s="87">
        <v>501</v>
      </c>
      <c r="C302" s="48">
        <v>1050000529637</v>
      </c>
      <c r="D302" s="49" t="s">
        <v>1201</v>
      </c>
      <c r="E302" s="87">
        <v>779</v>
      </c>
      <c r="F302" s="48">
        <v>1050000529664</v>
      </c>
      <c r="G302" s="49" t="s">
        <v>1201</v>
      </c>
      <c r="H302" s="177"/>
      <c r="I302" s="53">
        <v>0</v>
      </c>
      <c r="J302" s="54">
        <v>30.21</v>
      </c>
      <c r="K302" s="54">
        <v>5.18</v>
      </c>
      <c r="L302" s="54">
        <v>5.18</v>
      </c>
      <c r="M302" s="55">
        <v>0</v>
      </c>
      <c r="N302" s="56">
        <v>1661.31</v>
      </c>
      <c r="O302" s="56">
        <v>0.05</v>
      </c>
      <c r="P302" s="56">
        <v>0.05</v>
      </c>
    </row>
    <row r="303" spans="1:22" ht="15" customHeight="1" x14ac:dyDescent="0.25">
      <c r="A303" s="37" t="s">
        <v>1202</v>
      </c>
      <c r="B303" s="87">
        <v>342</v>
      </c>
      <c r="C303" s="48">
        <v>1050001967470</v>
      </c>
      <c r="D303" s="49" t="s">
        <v>1202</v>
      </c>
      <c r="E303" s="87">
        <v>419</v>
      </c>
      <c r="F303" s="48">
        <v>1050001967480</v>
      </c>
      <c r="G303" s="49" t="s">
        <v>1202</v>
      </c>
      <c r="H303" s="177"/>
      <c r="I303" s="53">
        <v>0.221</v>
      </c>
      <c r="J303" s="54">
        <v>895.97</v>
      </c>
      <c r="K303" s="54">
        <v>2.0299999999999998</v>
      </c>
      <c r="L303" s="54">
        <v>2.0299999999999998</v>
      </c>
      <c r="M303" s="55">
        <v>-0.90700000000000003</v>
      </c>
      <c r="N303" s="56">
        <v>1117.73</v>
      </c>
      <c r="O303" s="56">
        <v>0.05</v>
      </c>
      <c r="P303" s="56">
        <v>0.05</v>
      </c>
    </row>
    <row r="304" spans="1:22" ht="15" customHeight="1" x14ac:dyDescent="0.25">
      <c r="A304" s="37" t="s">
        <v>1203</v>
      </c>
      <c r="B304" s="87">
        <v>867</v>
      </c>
      <c r="C304" s="48">
        <v>1030078016464</v>
      </c>
      <c r="D304" s="49" t="s">
        <v>1203</v>
      </c>
      <c r="E304" s="87">
        <v>742</v>
      </c>
      <c r="F304" s="48">
        <v>1030078016924</v>
      </c>
      <c r="G304" s="49" t="s">
        <v>1203</v>
      </c>
      <c r="H304" s="177"/>
      <c r="I304" s="53">
        <v>0.14799999999999999</v>
      </c>
      <c r="J304" s="54">
        <v>7.8</v>
      </c>
      <c r="K304" s="54">
        <v>2.88</v>
      </c>
      <c r="L304" s="54">
        <v>2.88</v>
      </c>
      <c r="M304" s="55">
        <v>0</v>
      </c>
      <c r="N304" s="56">
        <v>1294.04</v>
      </c>
      <c r="O304" s="56">
        <v>0.05</v>
      </c>
      <c r="P304" s="56">
        <v>0.05</v>
      </c>
    </row>
    <row r="305" spans="1:16" ht="15" customHeight="1" x14ac:dyDescent="0.25">
      <c r="A305" s="37" t="s">
        <v>1204</v>
      </c>
      <c r="B305" s="87">
        <v>430</v>
      </c>
      <c r="C305" s="48">
        <v>1030078016696</v>
      </c>
      <c r="D305" s="49" t="s">
        <v>1204</v>
      </c>
      <c r="E305" s="87">
        <v>650</v>
      </c>
      <c r="F305" s="48">
        <v>1030078017157</v>
      </c>
      <c r="G305" s="49" t="s">
        <v>1204</v>
      </c>
      <c r="H305" s="177"/>
      <c r="I305" s="53">
        <v>0.47</v>
      </c>
      <c r="J305" s="54">
        <v>9.1300000000000008</v>
      </c>
      <c r="K305" s="54">
        <v>2.2599999999999998</v>
      </c>
      <c r="L305" s="54">
        <v>2.2599999999999998</v>
      </c>
      <c r="M305" s="55">
        <v>0</v>
      </c>
      <c r="N305" s="56">
        <v>1292.71</v>
      </c>
      <c r="O305" s="56">
        <v>0.05</v>
      </c>
      <c r="P305" s="56">
        <v>0.05</v>
      </c>
    </row>
    <row r="306" spans="1:16" ht="15" customHeight="1" x14ac:dyDescent="0.25">
      <c r="A306" s="37" t="s">
        <v>1205</v>
      </c>
      <c r="B306" s="87">
        <v>345</v>
      </c>
      <c r="C306" s="48">
        <v>1050002982113</v>
      </c>
      <c r="D306" s="49" t="s">
        <v>1205</v>
      </c>
      <c r="E306" s="87">
        <v>422</v>
      </c>
      <c r="F306" s="48">
        <v>1050002982122</v>
      </c>
      <c r="G306" s="49" t="s">
        <v>1205</v>
      </c>
      <c r="H306" s="177">
        <v>1</v>
      </c>
      <c r="I306" s="53">
        <v>0</v>
      </c>
      <c r="J306" s="54">
        <v>5020.25</v>
      </c>
      <c r="K306" s="54">
        <v>2.11</v>
      </c>
      <c r="L306" s="54">
        <v>2.11</v>
      </c>
      <c r="M306" s="55">
        <v>0</v>
      </c>
      <c r="N306" s="56">
        <v>5222.83</v>
      </c>
      <c r="O306" s="56">
        <v>0.05</v>
      </c>
      <c r="P306" s="56">
        <v>0.05</v>
      </c>
    </row>
    <row r="307" spans="1:16" ht="15" customHeight="1" x14ac:dyDescent="0.25">
      <c r="A307" s="37" t="s">
        <v>1206</v>
      </c>
      <c r="B307" s="87">
        <v>868</v>
      </c>
      <c r="C307" s="48">
        <v>1030079196591</v>
      </c>
      <c r="D307" s="49" t="s">
        <v>1206</v>
      </c>
      <c r="E307" s="87">
        <v>743</v>
      </c>
      <c r="F307" s="48">
        <v>1030079196820</v>
      </c>
      <c r="G307" s="49" t="s">
        <v>1206</v>
      </c>
      <c r="H307" s="177"/>
      <c r="I307" s="53">
        <v>0.16500000000000001</v>
      </c>
      <c r="J307" s="54">
        <v>159.04</v>
      </c>
      <c r="K307" s="54">
        <v>1.26</v>
      </c>
      <c r="L307" s="54">
        <v>1.26</v>
      </c>
      <c r="M307" s="55">
        <v>0</v>
      </c>
      <c r="N307" s="56">
        <v>5864.72</v>
      </c>
      <c r="O307" s="56">
        <v>0.05</v>
      </c>
      <c r="P307" s="56">
        <v>0.05</v>
      </c>
    </row>
    <row r="308" spans="1:16" ht="15" customHeight="1" x14ac:dyDescent="0.25">
      <c r="A308" s="37" t="s">
        <v>1207</v>
      </c>
      <c r="B308" s="87">
        <v>529</v>
      </c>
      <c r="C308" s="48">
        <v>1050000769145</v>
      </c>
      <c r="D308" s="49" t="s">
        <v>1207</v>
      </c>
      <c r="E308" s="87">
        <v>461</v>
      </c>
      <c r="F308" s="48">
        <v>1050000769154</v>
      </c>
      <c r="G308" s="49" t="s">
        <v>1207</v>
      </c>
      <c r="H308" s="177"/>
      <c r="I308" s="53">
        <v>1.2509999999999999</v>
      </c>
      <c r="J308" s="54">
        <v>18.25</v>
      </c>
      <c r="K308" s="54">
        <v>4.59</v>
      </c>
      <c r="L308" s="54">
        <v>4.59</v>
      </c>
      <c r="M308" s="55">
        <v>0</v>
      </c>
      <c r="N308" s="56">
        <v>1825.24</v>
      </c>
      <c r="O308" s="56">
        <v>0.05</v>
      </c>
      <c r="P308" s="56">
        <v>0.05</v>
      </c>
    </row>
    <row r="309" spans="1:16" ht="15" customHeight="1" x14ac:dyDescent="0.25">
      <c r="A309" s="37" t="s">
        <v>1208</v>
      </c>
      <c r="B309" s="87">
        <v>530</v>
      </c>
      <c r="C309" s="48">
        <v>1050000714155</v>
      </c>
      <c r="D309" s="49" t="s">
        <v>1208</v>
      </c>
      <c r="E309" s="87">
        <v>462</v>
      </c>
      <c r="F309" s="48">
        <v>1050000714164</v>
      </c>
      <c r="G309" s="49" t="s">
        <v>1208</v>
      </c>
      <c r="H309" s="177"/>
      <c r="I309" s="53">
        <v>0.69299999999999995</v>
      </c>
      <c r="J309" s="54">
        <v>19.45</v>
      </c>
      <c r="K309" s="54">
        <v>8.41</v>
      </c>
      <c r="L309" s="54">
        <v>8.41</v>
      </c>
      <c r="M309" s="55">
        <v>0</v>
      </c>
      <c r="N309" s="56">
        <v>11671.79</v>
      </c>
      <c r="O309" s="56">
        <v>0.05</v>
      </c>
      <c r="P309" s="56">
        <v>0.05</v>
      </c>
    </row>
    <row r="310" spans="1:16" ht="15" customHeight="1" x14ac:dyDescent="0.25">
      <c r="A310" s="37" t="s">
        <v>1209</v>
      </c>
      <c r="B310" s="87">
        <v>532</v>
      </c>
      <c r="C310" s="48">
        <v>1050000555920</v>
      </c>
      <c r="D310" s="49" t="s">
        <v>1209</v>
      </c>
      <c r="E310" s="87">
        <v>464</v>
      </c>
      <c r="F310" s="48">
        <v>1050000555910</v>
      </c>
      <c r="G310" s="49" t="s">
        <v>1209</v>
      </c>
      <c r="H310" s="177"/>
      <c r="I310" s="53">
        <v>0</v>
      </c>
      <c r="J310" s="54">
        <v>107.13</v>
      </c>
      <c r="K310" s="54">
        <v>3.09</v>
      </c>
      <c r="L310" s="54">
        <v>3.09</v>
      </c>
      <c r="M310" s="55">
        <v>0</v>
      </c>
      <c r="N310" s="56">
        <v>10712.73</v>
      </c>
      <c r="O310" s="56">
        <v>0.05</v>
      </c>
      <c r="P310" s="56">
        <v>0.05</v>
      </c>
    </row>
    <row r="311" spans="1:16" ht="15" customHeight="1" x14ac:dyDescent="0.25">
      <c r="A311" s="37" t="s">
        <v>1210</v>
      </c>
      <c r="B311" s="87">
        <v>839</v>
      </c>
      <c r="C311" s="48">
        <v>1023479303448</v>
      </c>
      <c r="D311" s="49" t="s">
        <v>1210</v>
      </c>
      <c r="E311" s="87">
        <v>712</v>
      </c>
      <c r="F311" s="48">
        <v>1023477563953</v>
      </c>
      <c r="G311" s="49" t="s">
        <v>1210</v>
      </c>
      <c r="H311" s="177"/>
      <c r="I311" s="53">
        <v>1.0920000000000001</v>
      </c>
      <c r="J311" s="54">
        <v>134.11000000000001</v>
      </c>
      <c r="K311" s="54">
        <v>1.1499999999999999</v>
      </c>
      <c r="L311" s="54">
        <v>1.1499999999999999</v>
      </c>
      <c r="M311" s="55">
        <v>-1.0920000000000001</v>
      </c>
      <c r="N311" s="56">
        <v>1844.07</v>
      </c>
      <c r="O311" s="56">
        <v>0.05</v>
      </c>
      <c r="P311" s="56">
        <v>0.05</v>
      </c>
    </row>
    <row r="312" spans="1:16" ht="15" customHeight="1" x14ac:dyDescent="0.25">
      <c r="A312" s="37" t="s">
        <v>1211</v>
      </c>
      <c r="B312" s="87">
        <v>563</v>
      </c>
      <c r="C312" s="48">
        <v>1050000948110</v>
      </c>
      <c r="D312" s="49" t="s">
        <v>1211</v>
      </c>
      <c r="E312" s="87">
        <v>682</v>
      </c>
      <c r="F312" s="48">
        <v>1050000948120</v>
      </c>
      <c r="G312" s="49" t="s">
        <v>1211</v>
      </c>
      <c r="H312" s="177"/>
      <c r="I312" s="53">
        <v>0.38700000000000001</v>
      </c>
      <c r="J312" s="54">
        <v>37.700000000000003</v>
      </c>
      <c r="K312" s="54">
        <v>1.56</v>
      </c>
      <c r="L312" s="54">
        <v>1.56</v>
      </c>
      <c r="M312" s="55">
        <v>0</v>
      </c>
      <c r="N312" s="56">
        <v>9802.85</v>
      </c>
      <c r="O312" s="56">
        <v>0.05</v>
      </c>
      <c r="P312" s="56">
        <v>0.05</v>
      </c>
    </row>
    <row r="313" spans="1:16" ht="15" customHeight="1" x14ac:dyDescent="0.25">
      <c r="A313" s="37" t="s">
        <v>1212</v>
      </c>
      <c r="B313" s="87">
        <v>531</v>
      </c>
      <c r="C313" s="48">
        <v>1050000650690</v>
      </c>
      <c r="D313" s="49" t="s">
        <v>1212</v>
      </c>
      <c r="E313" s="87">
        <v>463</v>
      </c>
      <c r="F313" s="48">
        <v>1050000650680</v>
      </c>
      <c r="G313" s="49" t="s">
        <v>1212</v>
      </c>
      <c r="H313" s="177"/>
      <c r="I313" s="53">
        <v>0</v>
      </c>
      <c r="J313" s="54">
        <v>15.77</v>
      </c>
      <c r="K313" s="54">
        <v>10.24</v>
      </c>
      <c r="L313" s="54">
        <v>10.24</v>
      </c>
      <c r="M313" s="55">
        <v>0</v>
      </c>
      <c r="N313" s="56">
        <v>1261.57</v>
      </c>
      <c r="O313" s="56">
        <v>0.05</v>
      </c>
      <c r="P313" s="56">
        <v>0.05</v>
      </c>
    </row>
    <row r="314" spans="1:16" ht="15" customHeight="1" x14ac:dyDescent="0.25">
      <c r="A314" s="37" t="s">
        <v>1213</v>
      </c>
      <c r="B314" s="87">
        <v>538</v>
      </c>
      <c r="C314" s="48">
        <v>1050000811596</v>
      </c>
      <c r="D314" s="49" t="s">
        <v>1213</v>
      </c>
      <c r="E314" s="87">
        <v>471</v>
      </c>
      <c r="F314" s="48">
        <v>1050000811601</v>
      </c>
      <c r="G314" s="49" t="s">
        <v>1213</v>
      </c>
      <c r="H314" s="177"/>
      <c r="I314" s="53">
        <v>0</v>
      </c>
      <c r="J314" s="54">
        <v>29.38</v>
      </c>
      <c r="K314" s="54">
        <v>5.03</v>
      </c>
      <c r="L314" s="54">
        <v>5.03</v>
      </c>
      <c r="M314" s="55">
        <v>0</v>
      </c>
      <c r="N314" s="56">
        <v>2154.63</v>
      </c>
      <c r="O314" s="56">
        <v>0.05</v>
      </c>
      <c r="P314" s="56">
        <v>0.05</v>
      </c>
    </row>
    <row r="315" spans="1:16" ht="15" customHeight="1" x14ac:dyDescent="0.25">
      <c r="A315" s="37" t="s">
        <v>1214</v>
      </c>
      <c r="B315" s="87">
        <v>533</v>
      </c>
      <c r="C315" s="48">
        <v>1050000769163</v>
      </c>
      <c r="D315" s="49" t="s">
        <v>1214</v>
      </c>
      <c r="E315" s="87">
        <v>465</v>
      </c>
      <c r="F315" s="48">
        <v>1050000769172</v>
      </c>
      <c r="G315" s="49" t="s">
        <v>1214</v>
      </c>
      <c r="H315" s="177"/>
      <c r="I315" s="53">
        <v>0</v>
      </c>
      <c r="J315" s="54">
        <v>11.3</v>
      </c>
      <c r="K315" s="54">
        <v>4.9400000000000004</v>
      </c>
      <c r="L315" s="54">
        <v>4.9400000000000004</v>
      </c>
      <c r="M315" s="55">
        <v>0</v>
      </c>
      <c r="N315" s="56">
        <v>1129.57</v>
      </c>
      <c r="O315" s="56">
        <v>0.05</v>
      </c>
      <c r="P315" s="56">
        <v>0.05</v>
      </c>
    </row>
  </sheetData>
  <mergeCells count="9">
    <mergeCell ref="C1:P1"/>
    <mergeCell ref="A2:P2"/>
    <mergeCell ref="D7:F7"/>
    <mergeCell ref="A5:C5"/>
    <mergeCell ref="A6:C6"/>
    <mergeCell ref="A7:C7"/>
    <mergeCell ref="A4:F4"/>
    <mergeCell ref="D5:F5"/>
    <mergeCell ref="D6:F6"/>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9" fitToHeight="0" orientation="landscape" r:id="rId1"/>
  <headerFooter scaleWithDoc="0">
    <oddHeader>&amp;L
Annex 2 - Schedule of Charges for use of the Distribution System by Designated EHV Properties (including LDNOs with Designated EHV Properties/end-users)</oddHeader>
    <oddFooter>&amp;L&amp;8Note: The DNO reserves the right to apply the listed charges to any other MPANs/MSIDs associated with the site. This includes reallocating charges to a traded MPAN at the same site where another MPAN has been disconnected or de-energised.&amp;R&amp;8&amp;P of &amp;N</oddFooter>
    <firstHeader>&amp;L
Annex 2 -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site.&amp;R&amp;8&amp;P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413"/>
  <sheetViews>
    <sheetView zoomScale="90" zoomScaleNormal="90" zoomScaleSheetLayoutView="100" workbookViewId="0">
      <selection sqref="A1:H1"/>
    </sheetView>
  </sheetViews>
  <sheetFormatPr defaultColWidth="9.1796875" defaultRowHeight="12.5" x14ac:dyDescent="0.25"/>
  <cols>
    <col min="1" max="1" width="14.7265625" style="42" customWidth="1"/>
    <col min="2" max="2" width="8.7265625" style="42" customWidth="1"/>
    <col min="3" max="3" width="15.7265625" style="50" bestFit="1" customWidth="1"/>
    <col min="4" max="4" width="50.7265625" style="50" customWidth="1"/>
    <col min="5" max="5" width="14.7265625" style="51" customWidth="1"/>
    <col min="6" max="7" width="14.7265625" style="52" customWidth="1"/>
    <col min="8" max="8" width="14.7265625" style="42" customWidth="1"/>
    <col min="9" max="9" width="15.54296875" style="42" customWidth="1"/>
    <col min="10" max="13" width="9.1796875" style="42"/>
    <col min="14" max="14" width="9.453125" style="42" bestFit="1" customWidth="1"/>
    <col min="15" max="16384" width="9.1796875" style="42"/>
  </cols>
  <sheetData>
    <row r="1" spans="1:14" ht="66.75" customHeight="1" x14ac:dyDescent="0.25">
      <c r="A1" s="255" t="s">
        <v>61</v>
      </c>
      <c r="B1" s="255"/>
      <c r="C1" s="255"/>
      <c r="D1" s="255"/>
      <c r="E1" s="255"/>
      <c r="F1" s="255"/>
      <c r="G1" s="255"/>
      <c r="H1" s="255"/>
    </row>
    <row r="2" spans="1:14" s="43" customFormat="1" ht="25.5" customHeight="1" x14ac:dyDescent="0.25">
      <c r="A2" s="223" t="str">
        <f>Overview!B4&amp; " - Effective from "&amp;Overview!D4&amp;" - "&amp;Overview!E4&amp;" Designated EHV import charges"</f>
        <v>Eastern Power Networks - Effective from 1 April 2026 - Final Designated EHV import charges</v>
      </c>
      <c r="B2" s="224"/>
      <c r="C2" s="224"/>
      <c r="D2" s="224"/>
      <c r="E2" s="224"/>
      <c r="F2" s="224"/>
      <c r="G2" s="224"/>
      <c r="H2" s="225"/>
    </row>
    <row r="3" spans="1:14" s="76" customFormat="1" ht="18" x14ac:dyDescent="0.25">
      <c r="A3" s="80"/>
      <c r="B3" s="80"/>
      <c r="C3" s="80"/>
      <c r="D3" s="81"/>
      <c r="E3" s="82"/>
      <c r="F3" s="82"/>
      <c r="G3" s="83"/>
      <c r="H3" s="83"/>
      <c r="I3" s="75"/>
      <c r="J3" s="75"/>
      <c r="K3" s="75"/>
      <c r="L3" s="75"/>
      <c r="M3" s="75"/>
      <c r="N3" s="75"/>
    </row>
    <row r="4" spans="1:14" ht="60.75" customHeight="1" x14ac:dyDescent="0.25">
      <c r="A4" s="44" t="s">
        <v>46</v>
      </c>
      <c r="B4" s="45" t="s">
        <v>703</v>
      </c>
      <c r="C4" s="44" t="s">
        <v>31</v>
      </c>
      <c r="D4" s="46" t="s">
        <v>26</v>
      </c>
      <c r="E4" s="118" t="str">
        <f>'Annex 2 Designated EHV charges'!I9</f>
        <v>Import
Super Red
unit charge
(p/kWh)</v>
      </c>
      <c r="F4" s="118" t="str">
        <f>'Annex 2 Designated EHV charges'!J9</f>
        <v>Import
fixed charge
(p/day)</v>
      </c>
      <c r="G4" s="118" t="str">
        <f>'Annex 2 Designated EHV charges'!K9</f>
        <v>Import
capacity charge
(p/kVA/day)</v>
      </c>
      <c r="H4" s="118" t="str">
        <f>'Annex 2 Designated EHV charges'!L9</f>
        <v>Import
exceeded capacity charge
(p/kVA/day)</v>
      </c>
    </row>
    <row r="5" spans="1:14" ht="12.75" customHeight="1" x14ac:dyDescent="0.25">
      <c r="A5" s="88" t="str" cm="1">
        <f t="array" ref="A5">IFERROR(INDEX('Annex 2 Designated EHV charges'!$A$10:$A$400, MATCH(0, IF(ISBLANK('Annex 2 Designated EHV charges'!$A$10:$A$400),1, COUNTIF(A$4:$A4, 'Annex 2 Designated EHV charges'!$A$10:$A$400)), 0)),"")</f>
        <v>3VALSW</v>
      </c>
      <c r="B5" s="88">
        <f>IF($A5="","",VLOOKUP($A5,'Annex 2 Designated EHV charges'!$A:$O,2,0))</f>
        <v>585</v>
      </c>
      <c r="C5" s="89">
        <f>IF($A5="","",VLOOKUP($A5,'Annex 2 Designated EHV charges'!$A:$O,3,0))</f>
        <v>1014569699836</v>
      </c>
      <c r="D5" s="88" t="str">
        <f>IF($A5="","",VLOOKUP($A5,'Annex 2 Designated EHV charges'!$A:$O,7,0))</f>
        <v>3VALSW</v>
      </c>
      <c r="E5" s="91" t="str">
        <f>IFERROR(IF(VLOOKUP($A5,'Annex 2 Designated EHV charges'!$A:$O,9,FALSE)=0,"",VLOOKUP($A5,'Annex 2 Designated EHV charges'!$A:$O,9,FALSE)),"")</f>
        <v/>
      </c>
      <c r="F5" s="188">
        <f>IFERROR(IF(VLOOKUP($A5,'Annex 2 Designated EHV charges'!$A:$O,10,FALSE)=0,"",VLOOKUP($A5,'Annex 2 Designated EHV charges'!$A:$O,10,FALSE)),"")</f>
        <v>10539.44</v>
      </c>
      <c r="G5" s="188">
        <f>IFERROR(IF(VLOOKUP($A5,'Annex 2 Designated EHV charges'!$A:$O,11,FALSE)=0,"",VLOOKUP($A5,'Annex 2 Designated EHV charges'!$A:$O,11,FALSE)),"")</f>
        <v>5.82</v>
      </c>
      <c r="H5" s="188">
        <f>IFERROR(IF(VLOOKUP($A5,'Annex 2 Designated EHV charges'!$A:$O,12,FALSE)=0,"",VLOOKUP($A5,'Annex 2 Designated EHV charges'!$A:$O,12,FALSE)),"")</f>
        <v>5.82</v>
      </c>
    </row>
    <row r="6" spans="1:14" ht="12.75" customHeight="1" x14ac:dyDescent="0.25">
      <c r="A6" s="88" t="str" cm="1">
        <f t="array" ref="A6">IFERROR(INDEX('Annex 2 Designated EHV charges'!$A$10:$A$400, MATCH(0, IF(ISBLANK('Annex 2 Designated EHV charges'!$A$10:$A$400),1, COUNTIF(A$4:$A5, 'Annex 2 Designated EHV charges'!$A$10:$A$400)), 0)),"")</f>
        <v>ADBRKS</v>
      </c>
      <c r="B6" s="88">
        <f>IF($A6="","",VLOOKUP($A6,'Annex 2 Designated EHV charges'!$A:$O,2,0))</f>
        <v>586</v>
      </c>
      <c r="C6" s="89">
        <f>IF($A6="","",VLOOKUP($A6,'Annex 2 Designated EHV charges'!$A:$O,3,0))</f>
        <v>1023529546480</v>
      </c>
      <c r="D6" s="88" t="str">
        <f>IF($A6="","",VLOOKUP($A6,'Annex 2 Designated EHV charges'!$A:$O,7,0))</f>
        <v>ADBRKS</v>
      </c>
      <c r="E6" s="91">
        <f>IFERROR(IF(VLOOKUP($A6,'Annex 2 Designated EHV charges'!$A:$O,9,FALSE)=0,"",VLOOKUP($A6,'Annex 2 Designated EHV charges'!$A:$O,9,FALSE)),"")</f>
        <v>1.593</v>
      </c>
      <c r="F6" s="188">
        <f>IFERROR(IF(VLOOKUP($A6,'Annex 2 Designated EHV charges'!$A:$O,10,FALSE)=0,"",VLOOKUP($A6,'Annex 2 Designated EHV charges'!$A:$O,10,FALSE)),"")</f>
        <v>64163.97</v>
      </c>
      <c r="G6" s="188">
        <f>IFERROR(IF(VLOOKUP($A6,'Annex 2 Designated EHV charges'!$A:$O,11,FALSE)=0,"",VLOOKUP($A6,'Annex 2 Designated EHV charges'!$A:$O,11,FALSE)),"")</f>
        <v>3.63</v>
      </c>
      <c r="H6" s="188">
        <f>IFERROR(IF(VLOOKUP($A6,'Annex 2 Designated EHV charges'!$A:$O,12,FALSE)=0,"",VLOOKUP($A6,'Annex 2 Designated EHV charges'!$A:$O,12,FALSE)),"")</f>
        <v>3.63</v>
      </c>
    </row>
    <row r="7" spans="1:14" ht="12.75" customHeight="1" x14ac:dyDescent="0.25">
      <c r="A7" s="88" t="str" cm="1">
        <f t="array" ref="A7">IFERROR(INDEX('Annex 2 Designated EHV charges'!$A$10:$A$400, MATCH(0, IF(ISBLANK('Annex 2 Designated EHV charges'!$A$10:$A$400),1, COUNTIF(A$4:$A6, 'Annex 2 Designated EHV charges'!$A$10:$A$400)), 0)),"")</f>
        <v>ARAMAN</v>
      </c>
      <c r="B7" s="88">
        <f>IF($A7="","",VLOOKUP($A7,'Annex 2 Designated EHV charges'!$A:$O,2,0))</f>
        <v>800</v>
      </c>
      <c r="C7" s="89">
        <f>IF($A7="","",VLOOKUP($A7,'Annex 2 Designated EHV charges'!$A:$O,3,0))</f>
        <v>1023483097981</v>
      </c>
      <c r="D7" s="88" t="str">
        <f>IF($A7="","",VLOOKUP($A7,'Annex 2 Designated EHV charges'!$A:$O,7,0))</f>
        <v>ARAMAN</v>
      </c>
      <c r="E7" s="91">
        <f>IFERROR(IF(VLOOKUP($A7,'Annex 2 Designated EHV charges'!$A:$O,9,FALSE)=0,"",VLOOKUP($A7,'Annex 2 Designated EHV charges'!$A:$O,9,FALSE)),"")</f>
        <v>0.51300000000000001</v>
      </c>
      <c r="F7" s="188">
        <f>IFERROR(IF(VLOOKUP($A7,'Annex 2 Designated EHV charges'!$A:$O,10,FALSE)=0,"",VLOOKUP($A7,'Annex 2 Designated EHV charges'!$A:$O,10,FALSE)),"")</f>
        <v>83703.509999999995</v>
      </c>
      <c r="G7" s="188">
        <f>IFERROR(IF(VLOOKUP($A7,'Annex 2 Designated EHV charges'!$A:$O,11,FALSE)=0,"",VLOOKUP($A7,'Annex 2 Designated EHV charges'!$A:$O,11,FALSE)),"")</f>
        <v>1.41</v>
      </c>
      <c r="H7" s="188">
        <f>IFERROR(IF(VLOOKUP($A7,'Annex 2 Designated EHV charges'!$A:$O,12,FALSE)=0,"",VLOOKUP($A7,'Annex 2 Designated EHV charges'!$A:$O,12,FALSE)),"")</f>
        <v>1.41</v>
      </c>
    </row>
    <row r="8" spans="1:14" ht="12.75" customHeight="1" x14ac:dyDescent="0.25">
      <c r="A8" s="88" t="str" cm="1">
        <f t="array" ref="A8">IFERROR(INDEX('Annex 2 Designated EHV charges'!$A$10:$A$400, MATCH(0, IF(ISBLANK('Annex 2 Designated EHV charges'!$A$10:$A$400),1, COUNTIF(A$4:$A7, 'Annex 2 Designated EHV charges'!$A$10:$A$400)), 0)),"")</f>
        <v>ARKENF</v>
      </c>
      <c r="B8" s="88">
        <f>IF($A8="","",VLOOKUP($A8,'Annex 2 Designated EHV charges'!$A:$O,2,0))</f>
        <v>328</v>
      </c>
      <c r="C8" s="89">
        <f>IF($A8="","",VLOOKUP($A8,'Annex 2 Designated EHV charges'!$A:$O,3,0))</f>
        <v>1050001901140</v>
      </c>
      <c r="D8" s="88" t="str">
        <f>IF($A8="","",VLOOKUP($A8,'Annex 2 Designated EHV charges'!$A:$O,7,0))</f>
        <v>ARKENF</v>
      </c>
      <c r="E8" s="91">
        <f>IFERROR(IF(VLOOKUP($A8,'Annex 2 Designated EHV charges'!$A:$O,9,FALSE)=0,"",VLOOKUP($A8,'Annex 2 Designated EHV charges'!$A:$O,9,FALSE)),"")</f>
        <v>2.7E-2</v>
      </c>
      <c r="F8" s="188">
        <f>IFERROR(IF(VLOOKUP($A8,'Annex 2 Designated EHV charges'!$A:$O,10,FALSE)=0,"",VLOOKUP($A8,'Annex 2 Designated EHV charges'!$A:$O,10,FALSE)),"")</f>
        <v>80651.81</v>
      </c>
      <c r="G8" s="188">
        <f>IFERROR(IF(VLOOKUP($A8,'Annex 2 Designated EHV charges'!$A:$O,11,FALSE)=0,"",VLOOKUP($A8,'Annex 2 Designated EHV charges'!$A:$O,11,FALSE)),"")</f>
        <v>1.34</v>
      </c>
      <c r="H8" s="188">
        <f>IFERROR(IF(VLOOKUP($A8,'Annex 2 Designated EHV charges'!$A:$O,12,FALSE)=0,"",VLOOKUP($A8,'Annex 2 Designated EHV charges'!$A:$O,12,FALSE)),"")</f>
        <v>1.34</v>
      </c>
    </row>
    <row r="9" spans="1:14" ht="12.75" customHeight="1" x14ac:dyDescent="0.25">
      <c r="A9" s="88" t="str" cm="1">
        <f t="array" ref="A9">IFERROR(INDEX('Annex 2 Designated EHV charges'!$A$10:$A$400, MATCH(0, IF(ISBLANK('Annex 2 Designated EHV charges'!$A$10:$A$400),1, COUNTIF(A$4:$A8, 'Annex 2 Designated EHV charges'!$A$10:$A$400)), 0)),"")</f>
        <v>ARLAFD</v>
      </c>
      <c r="B9" s="88">
        <f>IF($A9="","",VLOOKUP($A9,'Annex 2 Designated EHV charges'!$A:$O,2,0))</f>
        <v>587</v>
      </c>
      <c r="C9" s="89" t="str">
        <f>IF($A9="","",VLOOKUP($A9,'Annex 2 Designated EHV charges'!$A:$O,3,0))</f>
        <v>1030081553176;1030081553404</v>
      </c>
      <c r="D9" s="88" t="str">
        <f>IF($A9="","",VLOOKUP($A9,'Annex 2 Designated EHV charges'!$A:$O,7,0))</f>
        <v>ARLAFD</v>
      </c>
      <c r="E9" s="91">
        <f>IFERROR(IF(VLOOKUP($A9,'Annex 2 Designated EHV charges'!$A:$O,9,FALSE)=0,"",VLOOKUP($A9,'Annex 2 Designated EHV charges'!$A:$O,9,FALSE)),"")</f>
        <v>2.1429999999999998</v>
      </c>
      <c r="F9" s="188">
        <f>IFERROR(IF(VLOOKUP($A9,'Annex 2 Designated EHV charges'!$A:$O,10,FALSE)=0,"",VLOOKUP($A9,'Annex 2 Designated EHV charges'!$A:$O,10,FALSE)),"")</f>
        <v>24761.919999999998</v>
      </c>
      <c r="G9" s="188">
        <f>IFERROR(IF(VLOOKUP($A9,'Annex 2 Designated EHV charges'!$A:$O,11,FALSE)=0,"",VLOOKUP($A9,'Annex 2 Designated EHV charges'!$A:$O,11,FALSE)),"")</f>
        <v>1.35</v>
      </c>
      <c r="H9" s="188">
        <f>IFERROR(IF(VLOOKUP($A9,'Annex 2 Designated EHV charges'!$A:$O,12,FALSE)=0,"",VLOOKUP($A9,'Annex 2 Designated EHV charges'!$A:$O,12,FALSE)),"")</f>
        <v>1.35</v>
      </c>
    </row>
    <row r="10" spans="1:14" ht="12.75" customHeight="1" x14ac:dyDescent="0.25">
      <c r="A10" s="88" t="str" cm="1">
        <f t="array" ref="A10">IFERROR(INDEX('Annex 2 Designated EHV charges'!$A$10:$A$400, MATCH(0, IF(ISBLANK('Annex 2 Designated EHV charges'!$A$10:$A$400),1, COUNTIF(A$4:$A9, 'Annex 2 Designated EHV charges'!$A$10:$A$400)), 0)),"")</f>
        <v>AW_GRA</v>
      </c>
      <c r="B10" s="88">
        <f>IF($A10="","",VLOOKUP($A10,'Annex 2 Designated EHV charges'!$A:$O,2,0))</f>
        <v>588</v>
      </c>
      <c r="C10" s="89" t="str">
        <f>IF($A10="","",VLOOKUP($A10,'Annex 2 Designated EHV charges'!$A:$O,3,0))</f>
        <v>1014571445536;1023477037942</v>
      </c>
      <c r="D10" s="88" t="str">
        <f>IF($A10="","",VLOOKUP($A10,'Annex 2 Designated EHV charges'!$A:$O,7,0))</f>
        <v>AW_GRA</v>
      </c>
      <c r="E10" s="91">
        <f>IFERROR(IF(VLOOKUP($A10,'Annex 2 Designated EHV charges'!$A:$O,9,FALSE)=0,"",VLOOKUP($A10,'Annex 2 Designated EHV charges'!$A:$O,9,FALSE)),"")</f>
        <v>1.5669999999999999</v>
      </c>
      <c r="F10" s="188">
        <f>IFERROR(IF(VLOOKUP($A10,'Annex 2 Designated EHV charges'!$A:$O,10,FALSE)=0,"",VLOOKUP($A10,'Annex 2 Designated EHV charges'!$A:$O,10,FALSE)),"")</f>
        <v>24426.14</v>
      </c>
      <c r="G10" s="188">
        <f>IFERROR(IF(VLOOKUP($A10,'Annex 2 Designated EHV charges'!$A:$O,11,FALSE)=0,"",VLOOKUP($A10,'Annex 2 Designated EHV charges'!$A:$O,11,FALSE)),"")</f>
        <v>5.81</v>
      </c>
      <c r="H10" s="188">
        <f>IFERROR(IF(VLOOKUP($A10,'Annex 2 Designated EHV charges'!$A:$O,12,FALSE)=0,"",VLOOKUP($A10,'Annex 2 Designated EHV charges'!$A:$O,12,FALSE)),"")</f>
        <v>5.81</v>
      </c>
    </row>
    <row r="11" spans="1:14" ht="12.75" customHeight="1" x14ac:dyDescent="0.25">
      <c r="A11" s="88" t="str" cm="1">
        <f t="array" ref="A11">IFERROR(INDEX('Annex 2 Designated EHV charges'!$A$10:$A$400, MATCH(0, IF(ISBLANK('Annex 2 Designated EHV charges'!$A$10:$A$400),1, COUNTIF(A$4:$A10, 'Annex 2 Designated EHV charges'!$A$10:$A$400)), 0)),"")</f>
        <v>AWOUSE</v>
      </c>
      <c r="B11" s="88">
        <f>IF($A11="","",VLOOKUP($A11,'Annex 2 Designated EHV charges'!$A:$O,2,0))</f>
        <v>589</v>
      </c>
      <c r="C11" s="89" t="str">
        <f>IF($A11="","",VLOOKUP($A11,'Annex 2 Designated EHV charges'!$A:$O,3,0))</f>
        <v>1014571965793;1023475403798</v>
      </c>
      <c r="D11" s="88" t="str">
        <f>IF($A11="","",VLOOKUP($A11,'Annex 2 Designated EHV charges'!$A:$O,7,0))</f>
        <v>AWOUSE</v>
      </c>
      <c r="E11" s="91">
        <f>IFERROR(IF(VLOOKUP($A11,'Annex 2 Designated EHV charges'!$A:$O,9,FALSE)=0,"",VLOOKUP($A11,'Annex 2 Designated EHV charges'!$A:$O,9,FALSE)),"")</f>
        <v>0.73899999999999999</v>
      </c>
      <c r="F11" s="188">
        <f>IFERROR(IF(VLOOKUP($A11,'Annex 2 Designated EHV charges'!$A:$O,10,FALSE)=0,"",VLOOKUP($A11,'Annex 2 Designated EHV charges'!$A:$O,10,FALSE)),"")</f>
        <v>5403.87</v>
      </c>
      <c r="G11" s="188">
        <f>IFERROR(IF(VLOOKUP($A11,'Annex 2 Designated EHV charges'!$A:$O,11,FALSE)=0,"",VLOOKUP($A11,'Annex 2 Designated EHV charges'!$A:$O,11,FALSE)),"")</f>
        <v>3.51</v>
      </c>
      <c r="H11" s="188">
        <f>IFERROR(IF(VLOOKUP($A11,'Annex 2 Designated EHV charges'!$A:$O,12,FALSE)=0,"",VLOOKUP($A11,'Annex 2 Designated EHV charges'!$A:$O,12,FALSE)),"")</f>
        <v>3.51</v>
      </c>
    </row>
    <row r="12" spans="1:14" ht="12.75" customHeight="1" x14ac:dyDescent="0.25">
      <c r="A12" s="88" t="str" cm="1">
        <f t="array" ref="A12">IFERROR(INDEX('Annex 2 Designated EHV charges'!$A$10:$A$400, MATCH(0, IF(ISBLANK('Annex 2 Designated EHV charges'!$A$10:$A$400),1, COUNTIF(A$4:$A11, 'Annex 2 Designated EHV charges'!$A$10:$A$400)), 0)),"")</f>
        <v>BERMAT</v>
      </c>
      <c r="B12" s="88">
        <f>IF($A12="","",VLOOKUP($A12,'Annex 2 Designated EHV charges'!$A:$O,2,0))</f>
        <v>590</v>
      </c>
      <c r="C12" s="89">
        <f>IF($A12="","",VLOOKUP($A12,'Annex 2 Designated EHV charges'!$A:$O,3,0))</f>
        <v>1014571751895</v>
      </c>
      <c r="D12" s="88" t="str">
        <f>IF($A12="","",VLOOKUP($A12,'Annex 2 Designated EHV charges'!$A:$O,7,0))</f>
        <v>BERMAT</v>
      </c>
      <c r="E12" s="91" t="str">
        <f>IFERROR(IF(VLOOKUP($A12,'Annex 2 Designated EHV charges'!$A:$O,9,FALSE)=0,"",VLOOKUP($A12,'Annex 2 Designated EHV charges'!$A:$O,9,FALSE)),"")</f>
        <v/>
      </c>
      <c r="F12" s="188">
        <f>IFERROR(IF(VLOOKUP($A12,'Annex 2 Designated EHV charges'!$A:$O,10,FALSE)=0,"",VLOOKUP($A12,'Annex 2 Designated EHV charges'!$A:$O,10,FALSE)),"")</f>
        <v>5208.4399999999996</v>
      </c>
      <c r="G12" s="188">
        <f>IFERROR(IF(VLOOKUP($A12,'Annex 2 Designated EHV charges'!$A:$O,11,FALSE)=0,"",VLOOKUP($A12,'Annex 2 Designated EHV charges'!$A:$O,11,FALSE)),"")</f>
        <v>4.04</v>
      </c>
      <c r="H12" s="188">
        <f>IFERROR(IF(VLOOKUP($A12,'Annex 2 Designated EHV charges'!$A:$O,12,FALSE)=0,"",VLOOKUP($A12,'Annex 2 Designated EHV charges'!$A:$O,12,FALSE)),"")</f>
        <v>4.04</v>
      </c>
    </row>
    <row r="13" spans="1:14" ht="12.75" customHeight="1" x14ac:dyDescent="0.25">
      <c r="A13" s="88" t="str" cm="1">
        <f t="array" ref="A13">IFERROR(INDEX('Annex 2 Designated EHV charges'!$A$10:$A$400, MATCH(0, IF(ISBLANK('Annex 2 Designated EHV charges'!$A$10:$A$400),1, COUNTIF(A$4:$A12, 'Annex 2 Designated EHV charges'!$A$10:$A$400)), 0)),"")</f>
        <v>BOCTHA</v>
      </c>
      <c r="B13" s="88">
        <f>IF($A13="","",VLOOKUP($A13,'Annex 2 Designated EHV charges'!$A:$O,2,0))</f>
        <v>803</v>
      </c>
      <c r="C13" s="89">
        <f>IF($A13="","",VLOOKUP($A13,'Annex 2 Designated EHV charges'!$A:$O,3,0))</f>
        <v>1014572608412</v>
      </c>
      <c r="D13" s="88" t="str">
        <f>IF($A13="","",VLOOKUP($A13,'Annex 2 Designated EHV charges'!$A:$O,7,0))</f>
        <v>BOCTHA</v>
      </c>
      <c r="E13" s="91">
        <f>IFERROR(IF(VLOOKUP($A13,'Annex 2 Designated EHV charges'!$A:$O,9,FALSE)=0,"",VLOOKUP($A13,'Annex 2 Designated EHV charges'!$A:$O,9,FALSE)),"")</f>
        <v>1.772</v>
      </c>
      <c r="F13" s="188">
        <f>IFERROR(IF(VLOOKUP($A13,'Annex 2 Designated EHV charges'!$A:$O,10,FALSE)=0,"",VLOOKUP($A13,'Annex 2 Designated EHV charges'!$A:$O,10,FALSE)),"")</f>
        <v>26055.93</v>
      </c>
      <c r="G13" s="188">
        <f>IFERROR(IF(VLOOKUP($A13,'Annex 2 Designated EHV charges'!$A:$O,11,FALSE)=0,"",VLOOKUP($A13,'Annex 2 Designated EHV charges'!$A:$O,11,FALSE)),"")</f>
        <v>6.86</v>
      </c>
      <c r="H13" s="188">
        <f>IFERROR(IF(VLOOKUP($A13,'Annex 2 Designated EHV charges'!$A:$O,12,FALSE)=0,"",VLOOKUP($A13,'Annex 2 Designated EHV charges'!$A:$O,12,FALSE)),"")</f>
        <v>6.86</v>
      </c>
    </row>
    <row r="14" spans="1:14" ht="12.75" customHeight="1" x14ac:dyDescent="0.25">
      <c r="A14" s="88" t="str" cm="1">
        <f t="array" ref="A14">IFERROR(INDEX('Annex 2 Designated EHV charges'!$A$10:$A$400, MATCH(0, IF(ISBLANK('Annex 2 Designated EHV charges'!$A$10:$A$400),1, COUNTIF(A$4:$A13, 'Annex 2 Designated EHV charges'!$A$10:$A$400)), 0)),"")</f>
        <v>BPA_CO</v>
      </c>
      <c r="B14" s="88">
        <f>IF($A14="","",VLOOKUP($A14,'Annex 2 Designated EHV charges'!$A:$O,2,0))</f>
        <v>804</v>
      </c>
      <c r="C14" s="89">
        <f>IF($A14="","",VLOOKUP($A14,'Annex 2 Designated EHV charges'!$A:$O,3,0))</f>
        <v>1014572578282</v>
      </c>
      <c r="D14" s="88" t="str">
        <f>IF($A14="","",VLOOKUP($A14,'Annex 2 Designated EHV charges'!$A:$O,7,0))</f>
        <v>BPA_CO</v>
      </c>
      <c r="E14" s="91">
        <f>IFERROR(IF(VLOOKUP($A14,'Annex 2 Designated EHV charges'!$A:$O,9,FALSE)=0,"",VLOOKUP($A14,'Annex 2 Designated EHV charges'!$A:$O,9,FALSE)),"")</f>
        <v>0.29899999999999999</v>
      </c>
      <c r="F14" s="188">
        <f>IFERROR(IF(VLOOKUP($A14,'Annex 2 Designated EHV charges'!$A:$O,10,FALSE)=0,"",VLOOKUP($A14,'Annex 2 Designated EHV charges'!$A:$O,10,FALSE)),"")</f>
        <v>6004.06</v>
      </c>
      <c r="G14" s="188">
        <f>IFERROR(IF(VLOOKUP($A14,'Annex 2 Designated EHV charges'!$A:$O,11,FALSE)=0,"",VLOOKUP($A14,'Annex 2 Designated EHV charges'!$A:$O,11,FALSE)),"")</f>
        <v>3.3</v>
      </c>
      <c r="H14" s="188">
        <f>IFERROR(IF(VLOOKUP($A14,'Annex 2 Designated EHV charges'!$A:$O,12,FALSE)=0,"",VLOOKUP($A14,'Annex 2 Designated EHV charges'!$A:$O,12,FALSE)),"")</f>
        <v>3.3</v>
      </c>
    </row>
    <row r="15" spans="1:14" ht="12.75" customHeight="1" x14ac:dyDescent="0.25">
      <c r="A15" s="88" t="str" cm="1">
        <f t="array" ref="A15">IFERROR(INDEX('Annex 2 Designated EHV charges'!$A$10:$A$400, MATCH(0, IF(ISBLANK('Annex 2 Designated EHV charges'!$A$10:$A$400),1, COUNTIF(A$4:$A14, 'Annex 2 Designated EHV charges'!$A$10:$A$400)), 0)),"")</f>
        <v>BPTLTD</v>
      </c>
      <c r="B15" s="88">
        <f>IF($A15="","",VLOOKUP($A15,'Annex 2 Designated EHV charges'!$A:$O,2,0))</f>
        <v>591</v>
      </c>
      <c r="C15" s="89" t="str">
        <f>IF($A15="","",VLOOKUP($A15,'Annex 2 Designated EHV charges'!$A:$O,3,0))</f>
        <v>1014572502380;1023475256360</v>
      </c>
      <c r="D15" s="88" t="str">
        <f>IF($A15="","",VLOOKUP($A15,'Annex 2 Designated EHV charges'!$A:$O,7,0))</f>
        <v>BPTLTD</v>
      </c>
      <c r="E15" s="91">
        <f>IFERROR(IF(VLOOKUP($A15,'Annex 2 Designated EHV charges'!$A:$O,9,FALSE)=0,"",VLOOKUP($A15,'Annex 2 Designated EHV charges'!$A:$O,9,FALSE)),"")</f>
        <v>2.2879999999999998</v>
      </c>
      <c r="F15" s="188">
        <f>IFERROR(IF(VLOOKUP($A15,'Annex 2 Designated EHV charges'!$A:$O,10,FALSE)=0,"",VLOOKUP($A15,'Annex 2 Designated EHV charges'!$A:$O,10,FALSE)),"")</f>
        <v>24713.06</v>
      </c>
      <c r="G15" s="188">
        <f>IFERROR(IF(VLOOKUP($A15,'Annex 2 Designated EHV charges'!$A:$O,11,FALSE)=0,"",VLOOKUP($A15,'Annex 2 Designated EHV charges'!$A:$O,11,FALSE)),"")</f>
        <v>1.97</v>
      </c>
      <c r="H15" s="188">
        <f>IFERROR(IF(VLOOKUP($A15,'Annex 2 Designated EHV charges'!$A:$O,12,FALSE)=0,"",VLOOKUP($A15,'Annex 2 Designated EHV charges'!$A:$O,12,FALSE)),"")</f>
        <v>1.97</v>
      </c>
    </row>
    <row r="16" spans="1:14" ht="12.75" customHeight="1" x14ac:dyDescent="0.25">
      <c r="A16" s="88" t="str" cm="1">
        <f t="array" ref="A16">IFERROR(INDEX('Annex 2 Designated EHV charges'!$A$10:$A$400, MATCH(0, IF(ISBLANK('Annex 2 Designated EHV charges'!$A$10:$A$400),1, COUNTIF(A$4:$A15, 'Annex 2 Designated EHV charges'!$A$10:$A$400)), 0)),"")</f>
        <v>BREFC2</v>
      </c>
      <c r="B16" s="88">
        <f>IF($A16="","",VLOOKUP($A16,'Annex 2 Designated EHV charges'!$A:$O,2,0))</f>
        <v>333</v>
      </c>
      <c r="C16" s="89">
        <f>IF($A16="","",VLOOKUP($A16,'Annex 2 Designated EHV charges'!$A:$O,3,0))</f>
        <v>1050002055558</v>
      </c>
      <c r="D16" s="88" t="str">
        <f>IF($A16="","",VLOOKUP($A16,'Annex 2 Designated EHV charges'!$A:$O,7,0))</f>
        <v>BREFC2</v>
      </c>
      <c r="E16" s="91" t="str">
        <f>IFERROR(IF(VLOOKUP($A16,'Annex 2 Designated EHV charges'!$A:$O,9,FALSE)=0,"",VLOOKUP($A16,'Annex 2 Designated EHV charges'!$A:$O,9,FALSE)),"")</f>
        <v/>
      </c>
      <c r="F16" s="188">
        <f>IFERROR(IF(VLOOKUP($A16,'Annex 2 Designated EHV charges'!$A:$O,10,FALSE)=0,"",VLOOKUP($A16,'Annex 2 Designated EHV charges'!$A:$O,10,FALSE)),"")</f>
        <v>5292.29</v>
      </c>
      <c r="G16" s="188">
        <f>IFERROR(IF(VLOOKUP($A16,'Annex 2 Designated EHV charges'!$A:$O,11,FALSE)=0,"",VLOOKUP($A16,'Annex 2 Designated EHV charges'!$A:$O,11,FALSE)),"")</f>
        <v>4.5</v>
      </c>
      <c r="H16" s="188">
        <f>IFERROR(IF(VLOOKUP($A16,'Annex 2 Designated EHV charges'!$A:$O,12,FALSE)=0,"",VLOOKUP($A16,'Annex 2 Designated EHV charges'!$A:$O,12,FALSE)),"")</f>
        <v>4.5</v>
      </c>
    </row>
    <row r="17" spans="1:8" ht="12.75" customHeight="1" x14ac:dyDescent="0.25">
      <c r="A17" s="88" t="str" cm="1">
        <f t="array" ref="A17">IFERROR(INDEX('Annex 2 Designated EHV charges'!$A$10:$A$400, MATCH(0, IF(ISBLANK('Annex 2 Designated EHV charges'!$A$10:$A$400),1, COUNTIF(A$4:$A16, 'Annex 2 Designated EHV charges'!$A$10:$A$400)), 0)),"")</f>
        <v>BTLCOM</v>
      </c>
      <c r="B17" s="88">
        <f>IF($A17="","",VLOOKUP($A17,'Annex 2 Designated EHV charges'!$A:$O,2,0))</f>
        <v>592</v>
      </c>
      <c r="C17" s="89" t="str">
        <f>IF($A17="","",VLOOKUP($A17,'Annex 2 Designated EHV charges'!$A:$O,3,0))</f>
        <v>1014572546086;1023545733475;1050000169030</v>
      </c>
      <c r="D17" s="88" t="str">
        <f>IF($A17="","",VLOOKUP($A17,'Annex 2 Designated EHV charges'!$A:$O,7,0))</f>
        <v>BTLCOM</v>
      </c>
      <c r="E17" s="91">
        <f>IFERROR(IF(VLOOKUP($A17,'Annex 2 Designated EHV charges'!$A:$O,9,FALSE)=0,"",VLOOKUP($A17,'Annex 2 Designated EHV charges'!$A:$O,9,FALSE)),"")</f>
        <v>2.5190000000000001</v>
      </c>
      <c r="F17" s="188">
        <f>IFERROR(IF(VLOOKUP($A17,'Annex 2 Designated EHV charges'!$A:$O,10,FALSE)=0,"",VLOOKUP($A17,'Annex 2 Designated EHV charges'!$A:$O,10,FALSE)),"")</f>
        <v>25103.94</v>
      </c>
      <c r="G17" s="188">
        <f>IFERROR(IF(VLOOKUP($A17,'Annex 2 Designated EHV charges'!$A:$O,11,FALSE)=0,"",VLOOKUP($A17,'Annex 2 Designated EHV charges'!$A:$O,11,FALSE)),"")</f>
        <v>3.96</v>
      </c>
      <c r="H17" s="188">
        <f>IFERROR(IF(VLOOKUP($A17,'Annex 2 Designated EHV charges'!$A:$O,12,FALSE)=0,"",VLOOKUP($A17,'Annex 2 Designated EHV charges'!$A:$O,12,FALSE)),"")</f>
        <v>3.96</v>
      </c>
    </row>
    <row r="18" spans="1:8" ht="12.75" customHeight="1" x14ac:dyDescent="0.25">
      <c r="A18" s="88" t="str" cm="1">
        <f t="array" ref="A18">IFERROR(INDEX('Annex 2 Designated EHV charges'!$A$10:$A$400, MATCH(0, IF(ISBLANK('Annex 2 Designated EHV charges'!$A$10:$A$400),1, COUNTIF(A$4:$A17, 'Annex 2 Designated EHV charges'!$A$10:$A$400)), 0)),"")</f>
        <v>BUNCDC</v>
      </c>
      <c r="B18" s="88">
        <f>IF($A18="","",VLOOKUP($A18,'Annex 2 Designated EHV charges'!$A:$O,2,0))</f>
        <v>0</v>
      </c>
      <c r="C18" s="89" t="str">
        <f>IF($A18="","",VLOOKUP($A18,'Annex 2 Designated EHV charges'!$A:$O,3,0))</f>
        <v>ENET</v>
      </c>
      <c r="D18" s="88" t="str">
        <f>IF($A18="","",VLOOKUP($A18,'Annex 2 Designated EHV charges'!$A:$O,7,0))</f>
        <v>BUNCDC</v>
      </c>
      <c r="E18" s="91" t="str">
        <f>IFERROR(IF(VLOOKUP($A18,'Annex 2 Designated EHV charges'!$A:$O,9,FALSE)=0,"",VLOOKUP($A18,'Annex 2 Designated EHV charges'!$A:$O,9,FALSE)),"")</f>
        <v/>
      </c>
      <c r="F18" s="188">
        <f>IFERROR(IF(VLOOKUP($A18,'Annex 2 Designated EHV charges'!$A:$O,10,FALSE)=0,"",VLOOKUP($A18,'Annex 2 Designated EHV charges'!$A:$O,10,FALSE)),"")</f>
        <v>68693.98</v>
      </c>
      <c r="G18" s="188">
        <f>IFERROR(IF(VLOOKUP($A18,'Annex 2 Designated EHV charges'!$A:$O,11,FALSE)=0,"",VLOOKUP($A18,'Annex 2 Designated EHV charges'!$A:$O,11,FALSE)),"")</f>
        <v>2.56</v>
      </c>
      <c r="H18" s="188">
        <f>IFERROR(IF(VLOOKUP($A18,'Annex 2 Designated EHV charges'!$A:$O,12,FALSE)=0,"",VLOOKUP($A18,'Annex 2 Designated EHV charges'!$A:$O,12,FALSE)),"")</f>
        <v>2.56</v>
      </c>
    </row>
    <row r="19" spans="1:8" ht="12.75" customHeight="1" x14ac:dyDescent="0.25">
      <c r="A19" s="88" t="str" cm="1">
        <f t="array" ref="A19">IFERROR(INDEX('Annex 2 Designated EHV charges'!$A$10:$A$400, MATCH(0, IF(ISBLANK('Annex 2 Designated EHV charges'!$A$10:$A$400),1, COUNTIF(A$4:$A18, 'Annex 2 Designated EHV charges'!$A$10:$A$400)), 0)),"")</f>
        <v>CEMXUK</v>
      </c>
      <c r="B19" s="88">
        <f>IF($A19="","",VLOOKUP($A19,'Annex 2 Designated EHV charges'!$A:$O,2,0))</f>
        <v>593</v>
      </c>
      <c r="C19" s="89" t="str">
        <f>IF($A19="","",VLOOKUP($A19,'Annex 2 Designated EHV charges'!$A:$O,3,0))</f>
        <v>1014571132500;1023474247588</v>
      </c>
      <c r="D19" s="88" t="str">
        <f>IF($A19="","",VLOOKUP($A19,'Annex 2 Designated EHV charges'!$A:$O,7,0))</f>
        <v>CEMXUK</v>
      </c>
      <c r="E19" s="91">
        <f>IFERROR(IF(VLOOKUP($A19,'Annex 2 Designated EHV charges'!$A:$O,9,FALSE)=0,"",VLOOKUP($A19,'Annex 2 Designated EHV charges'!$A:$O,9,FALSE)),"")</f>
        <v>6.5839999999999996</v>
      </c>
      <c r="F19" s="188">
        <f>IFERROR(IF(VLOOKUP($A19,'Annex 2 Designated EHV charges'!$A:$O,10,FALSE)=0,"",VLOOKUP($A19,'Annex 2 Designated EHV charges'!$A:$O,10,FALSE)),"")</f>
        <v>5403.87</v>
      </c>
      <c r="G19" s="188">
        <f>IFERROR(IF(VLOOKUP($A19,'Annex 2 Designated EHV charges'!$A:$O,11,FALSE)=0,"",VLOOKUP($A19,'Annex 2 Designated EHV charges'!$A:$O,11,FALSE)),"")</f>
        <v>2.83</v>
      </c>
      <c r="H19" s="188">
        <f>IFERROR(IF(VLOOKUP($A19,'Annex 2 Designated EHV charges'!$A:$O,12,FALSE)=0,"",VLOOKUP($A19,'Annex 2 Designated EHV charges'!$A:$O,12,FALSE)),"")</f>
        <v>2.83</v>
      </c>
    </row>
    <row r="20" spans="1:8" ht="12.75" customHeight="1" x14ac:dyDescent="0.25">
      <c r="A20" s="88" t="str" cm="1">
        <f t="array" ref="A20">IFERROR(INDEX('Annex 2 Designated EHV charges'!$A$10:$A$400, MATCH(0, IF(ISBLANK('Annex 2 Designated EHV charges'!$A$10:$A$400),1, COUNTIF(A$4:$A19, 'Annex 2 Designated EHV charges'!$A$10:$A$400)), 0)),"")</f>
        <v>CMRODC</v>
      </c>
      <c r="B20" s="88">
        <f>IF($A20="","",VLOOKUP($A20,'Annex 2 Designated EHV charges'!$A:$O,2,0))</f>
        <v>594</v>
      </c>
      <c r="C20" s="89" t="str">
        <f>IF($A20="","",VLOOKUP($A20,'Annex 2 Designated EHV charges'!$A:$O,3,0))</f>
        <v>1050001068050;1050001068069</v>
      </c>
      <c r="D20" s="88" t="str">
        <f>IF($A20="","",VLOOKUP($A20,'Annex 2 Designated EHV charges'!$A:$O,7,0))</f>
        <v>CMRODC</v>
      </c>
      <c r="E20" s="91">
        <f>IFERROR(IF(VLOOKUP($A20,'Annex 2 Designated EHV charges'!$A:$O,9,FALSE)=0,"",VLOOKUP($A20,'Annex 2 Designated EHV charges'!$A:$O,9,FALSE)),"")</f>
        <v>2.4220000000000002</v>
      </c>
      <c r="F20" s="188">
        <f>IFERROR(IF(VLOOKUP($A20,'Annex 2 Designated EHV charges'!$A:$O,10,FALSE)=0,"",VLOOKUP($A20,'Annex 2 Designated EHV charges'!$A:$O,10,FALSE)),"")</f>
        <v>5455.54</v>
      </c>
      <c r="G20" s="188">
        <f>IFERROR(IF(VLOOKUP($A20,'Annex 2 Designated EHV charges'!$A:$O,11,FALSE)=0,"",VLOOKUP($A20,'Annex 2 Designated EHV charges'!$A:$O,11,FALSE)),"")</f>
        <v>1.34</v>
      </c>
      <c r="H20" s="188">
        <f>IFERROR(IF(VLOOKUP($A20,'Annex 2 Designated EHV charges'!$A:$O,12,FALSE)=0,"",VLOOKUP($A20,'Annex 2 Designated EHV charges'!$A:$O,12,FALSE)),"")</f>
        <v>1.34</v>
      </c>
    </row>
    <row r="21" spans="1:8" ht="12.75" customHeight="1" x14ac:dyDescent="0.25">
      <c r="A21" s="88" t="str" cm="1">
        <f t="array" ref="A21">IFERROR(INDEX('Annex 2 Designated EHV charges'!$A$10:$A$400, MATCH(0, IF(ISBLANK('Annex 2 Designated EHV charges'!$A$10:$A$400),1, COUNTIF(A$4:$A20, 'Annex 2 Designated EHV charges'!$A$10:$A$400)), 0)),"")</f>
        <v>CROWNP</v>
      </c>
      <c r="B21" s="88">
        <f>IF($A21="","",VLOOKUP($A21,'Annex 2 Designated EHV charges'!$A:$O,2,0))</f>
        <v>335</v>
      </c>
      <c r="C21" s="89">
        <f>IF($A21="","",VLOOKUP($A21,'Annex 2 Designated EHV charges'!$A:$O,3,0))</f>
        <v>1050001472920</v>
      </c>
      <c r="D21" s="88" t="str">
        <f>IF($A21="","",VLOOKUP($A21,'Annex 2 Designated EHV charges'!$A:$O,7,0))</f>
        <v>CROWNP</v>
      </c>
      <c r="E21" s="91" t="str">
        <f>IFERROR(IF(VLOOKUP($A21,'Annex 2 Designated EHV charges'!$A:$O,9,FALSE)=0,"",VLOOKUP($A21,'Annex 2 Designated EHV charges'!$A:$O,9,FALSE)),"")</f>
        <v/>
      </c>
      <c r="F21" s="188">
        <f>IFERROR(IF(VLOOKUP($A21,'Annex 2 Designated EHV charges'!$A:$O,10,FALSE)=0,"",VLOOKUP($A21,'Annex 2 Designated EHV charges'!$A:$O,10,FALSE)),"")</f>
        <v>5932.54</v>
      </c>
      <c r="G21" s="188">
        <f>IFERROR(IF(VLOOKUP($A21,'Annex 2 Designated EHV charges'!$A:$O,11,FALSE)=0,"",VLOOKUP($A21,'Annex 2 Designated EHV charges'!$A:$O,11,FALSE)),"")</f>
        <v>1.62</v>
      </c>
      <c r="H21" s="188">
        <f>IFERROR(IF(VLOOKUP($A21,'Annex 2 Designated EHV charges'!$A:$O,12,FALSE)=0,"",VLOOKUP($A21,'Annex 2 Designated EHV charges'!$A:$O,12,FALSE)),"")</f>
        <v>1.62</v>
      </c>
    </row>
    <row r="22" spans="1:8" ht="12.75" customHeight="1" x14ac:dyDescent="0.25">
      <c r="A22" s="88" t="str" cm="1">
        <f t="array" ref="A22">IFERROR(INDEX('Annex 2 Designated EHV charges'!$A$10:$A$400, MATCH(0, IF(ISBLANK('Annex 2 Designated EHV charges'!$A$10:$A$400),1, COUNTIF(A$4:$A21, 'Annex 2 Designated EHV charges'!$A$10:$A$400)), 0)),"")</f>
        <v>DELTAP</v>
      </c>
      <c r="B22" s="88">
        <f>IF($A22="","",VLOOKUP($A22,'Annex 2 Designated EHV charges'!$A:$O,2,0))</f>
        <v>0</v>
      </c>
      <c r="C22" s="89" t="str">
        <f>IF($A22="","",VLOOKUP($A22,'Annex 2 Designated EHV charges'!$A:$O,3,0))</f>
        <v>ENET</v>
      </c>
      <c r="D22" s="88" t="str">
        <f>IF($A22="","",VLOOKUP($A22,'Annex 2 Designated EHV charges'!$A:$O,7,0))</f>
        <v>DELTAP</v>
      </c>
      <c r="E22" s="91">
        <f>IFERROR(IF(VLOOKUP($A22,'Annex 2 Designated EHV charges'!$A:$O,9,FALSE)=0,"",VLOOKUP($A22,'Annex 2 Designated EHV charges'!$A:$O,9,FALSE)),"")</f>
        <v>1.212</v>
      </c>
      <c r="F22" s="188">
        <f>IFERROR(IF(VLOOKUP($A22,'Annex 2 Designated EHV charges'!$A:$O,10,FALSE)=0,"",VLOOKUP($A22,'Annex 2 Designated EHV charges'!$A:$O,10,FALSE)),"")</f>
        <v>22775.05</v>
      </c>
      <c r="G22" s="188">
        <f>IFERROR(IF(VLOOKUP($A22,'Annex 2 Designated EHV charges'!$A:$O,11,FALSE)=0,"",VLOOKUP($A22,'Annex 2 Designated EHV charges'!$A:$O,11,FALSE)),"")</f>
        <v>1.75</v>
      </c>
      <c r="H22" s="188">
        <f>IFERROR(IF(VLOOKUP($A22,'Annex 2 Designated EHV charges'!$A:$O,12,FALSE)=0,"",VLOOKUP($A22,'Annex 2 Designated EHV charges'!$A:$O,12,FALSE)),"")</f>
        <v>1.75</v>
      </c>
    </row>
    <row r="23" spans="1:8" ht="12.75" customHeight="1" x14ac:dyDescent="0.25">
      <c r="A23" s="88" t="str" cm="1">
        <f t="array" ref="A23">IFERROR(INDEX('Annex 2 Designated EHV charges'!$A$10:$A$400, MATCH(0, IF(ISBLANK('Annex 2 Designated EHV charges'!$A$10:$A$400),1, COUNTIF(A$4:$A22, 'Annex 2 Designated EHV charges'!$A$10:$A$400)), 0)),"")</f>
        <v>DGRLTY</v>
      </c>
      <c r="B23" s="88">
        <f>IF($A23="","",VLOOKUP($A23,'Annex 2 Designated EHV charges'!$A:$O,2,0))</f>
        <v>595</v>
      </c>
      <c r="C23" s="89" t="str">
        <f>IF($A23="","",VLOOKUP($A23,'Annex 2 Designated EHV charges'!$A:$O,3,0))</f>
        <v>1030050289278;1030050289506</v>
      </c>
      <c r="D23" s="88" t="str">
        <f>IF($A23="","",VLOOKUP($A23,'Annex 2 Designated EHV charges'!$A:$O,7,0))</f>
        <v>DGRLTY</v>
      </c>
      <c r="E23" s="91">
        <f>IFERROR(IF(VLOOKUP($A23,'Annex 2 Designated EHV charges'!$A:$O,9,FALSE)=0,"",VLOOKUP($A23,'Annex 2 Designated EHV charges'!$A:$O,9,FALSE)),"")</f>
        <v>1.115</v>
      </c>
      <c r="F23" s="188">
        <f>IFERROR(IF(VLOOKUP($A23,'Annex 2 Designated EHV charges'!$A:$O,10,FALSE)=0,"",VLOOKUP($A23,'Annex 2 Designated EHV charges'!$A:$O,10,FALSE)),"")</f>
        <v>91914.86</v>
      </c>
      <c r="G23" s="188">
        <f>IFERROR(IF(VLOOKUP($A23,'Annex 2 Designated EHV charges'!$A:$O,11,FALSE)=0,"",VLOOKUP($A23,'Annex 2 Designated EHV charges'!$A:$O,11,FALSE)),"")</f>
        <v>1.3</v>
      </c>
      <c r="H23" s="188">
        <f>IFERROR(IF(VLOOKUP($A23,'Annex 2 Designated EHV charges'!$A:$O,12,FALSE)=0,"",VLOOKUP($A23,'Annex 2 Designated EHV charges'!$A:$O,12,FALSE)),"")</f>
        <v>1.3</v>
      </c>
    </row>
    <row r="24" spans="1:8" ht="12.75" customHeight="1" x14ac:dyDescent="0.25">
      <c r="A24" s="88" t="str" cm="1">
        <f t="array" ref="A24">IFERROR(INDEX('Annex 2 Designated EHV charges'!$A$10:$A$400, MATCH(0, IF(ISBLANK('Annex 2 Designated EHV charges'!$A$10:$A$400),1, COUNTIF(A$4:$A23, 'Annex 2 Designated EHV charges'!$A$10:$A$400)), 0)),"")</f>
        <v>DRABED</v>
      </c>
      <c r="B24" s="88">
        <f>IF($A24="","",VLOOKUP($A24,'Annex 2 Designated EHV charges'!$A:$O,2,0))</f>
        <v>809</v>
      </c>
      <c r="C24" s="89">
        <f>IF($A24="","",VLOOKUP($A24,'Annex 2 Designated EHV charges'!$A:$O,3,0))</f>
        <v>1014572509517</v>
      </c>
      <c r="D24" s="88" t="str">
        <f>IF($A24="","",VLOOKUP($A24,'Annex 2 Designated EHV charges'!$A:$O,7,0))</f>
        <v>DRABED</v>
      </c>
      <c r="E24" s="91">
        <f>IFERROR(IF(VLOOKUP($A24,'Annex 2 Designated EHV charges'!$A:$O,9,FALSE)=0,"",VLOOKUP($A24,'Annex 2 Designated EHV charges'!$A:$O,9,FALSE)),"")</f>
        <v>0.61399999999999999</v>
      </c>
      <c r="F24" s="188">
        <f>IFERROR(IF(VLOOKUP($A24,'Annex 2 Designated EHV charges'!$A:$O,10,FALSE)=0,"",VLOOKUP($A24,'Annex 2 Designated EHV charges'!$A:$O,10,FALSE)),"")</f>
        <v>18484.810000000001</v>
      </c>
      <c r="G24" s="188">
        <f>IFERROR(IF(VLOOKUP($A24,'Annex 2 Designated EHV charges'!$A:$O,11,FALSE)=0,"",VLOOKUP($A24,'Annex 2 Designated EHV charges'!$A:$O,11,FALSE)),"")</f>
        <v>1.56</v>
      </c>
      <c r="H24" s="188">
        <f>IFERROR(IF(VLOOKUP($A24,'Annex 2 Designated EHV charges'!$A:$O,12,FALSE)=0,"",VLOOKUP($A24,'Annex 2 Designated EHV charges'!$A:$O,12,FALSE)),"")</f>
        <v>1.56</v>
      </c>
    </row>
    <row r="25" spans="1:8" ht="12.75" customHeight="1" x14ac:dyDescent="0.25">
      <c r="A25" s="88" t="str" cm="1">
        <f t="array" ref="A25">IFERROR(INDEX('Annex 2 Designated EHV charges'!$A$10:$A$400, MATCH(0, IF(ISBLANK('Annex 2 Designated EHV charges'!$A$10:$A$400),1, COUNTIF(A$4:$A24, 'Annex 2 Designated EHV charges'!$A$10:$A$400)), 0)),"")</f>
        <v>EMR_TI</v>
      </c>
      <c r="B25" s="88">
        <f>IF($A25="","",VLOOKUP($A25,'Annex 2 Designated EHV charges'!$A:$O,2,0))</f>
        <v>813</v>
      </c>
      <c r="C25" s="89" t="str">
        <f>IF($A25="","",VLOOKUP($A25,'Annex 2 Designated EHV charges'!$A:$O,3,0))</f>
        <v>1014572805060;1023475632649</v>
      </c>
      <c r="D25" s="88" t="str">
        <f>IF($A25="","",VLOOKUP($A25,'Annex 2 Designated EHV charges'!$A:$O,7,0))</f>
        <v>EMR_TI</v>
      </c>
      <c r="E25" s="91">
        <f>IFERROR(IF(VLOOKUP($A25,'Annex 2 Designated EHV charges'!$A:$O,9,FALSE)=0,"",VLOOKUP($A25,'Annex 2 Designated EHV charges'!$A:$O,9,FALSE)),"")</f>
        <v>0.159</v>
      </c>
      <c r="F25" s="188">
        <f>IFERROR(IF(VLOOKUP($A25,'Annex 2 Designated EHV charges'!$A:$O,10,FALSE)=0,"",VLOOKUP($A25,'Annex 2 Designated EHV charges'!$A:$O,10,FALSE)),"")</f>
        <v>25481.040000000001</v>
      </c>
      <c r="G25" s="188">
        <f>IFERROR(IF(VLOOKUP($A25,'Annex 2 Designated EHV charges'!$A:$O,11,FALSE)=0,"",VLOOKUP($A25,'Annex 2 Designated EHV charges'!$A:$O,11,FALSE)),"")</f>
        <v>1.49</v>
      </c>
      <c r="H25" s="188">
        <f>IFERROR(IF(VLOOKUP($A25,'Annex 2 Designated EHV charges'!$A:$O,12,FALSE)=0,"",VLOOKUP($A25,'Annex 2 Designated EHV charges'!$A:$O,12,FALSE)),"")</f>
        <v>1.49</v>
      </c>
    </row>
    <row r="26" spans="1:8" ht="12.75" customHeight="1" x14ac:dyDescent="0.25">
      <c r="A26" s="88" t="str" cm="1">
        <f t="array" ref="A26">IFERROR(INDEX('Annex 2 Designated EHV charges'!$A$10:$A$400, MATCH(0, IF(ISBLANK('Annex 2 Designated EHV charges'!$A$10:$A$400),1, COUNTIF(A$4:$A25, 'Annex 2 Designated EHV charges'!$A$10:$A$400)), 0)),"")</f>
        <v>ESWMID</v>
      </c>
      <c r="B26" s="88">
        <f>IF($A26="","",VLOOKUP($A26,'Annex 2 Designated EHV charges'!$A:$O,2,0))</f>
        <v>596</v>
      </c>
      <c r="C26" s="89" t="str">
        <f>IF($A26="","",VLOOKUP($A26,'Annex 2 Designated EHV charges'!$A:$O,3,0))</f>
        <v>1014572640842;1014572641075</v>
      </c>
      <c r="D26" s="88" t="str">
        <f>IF($A26="","",VLOOKUP($A26,'Annex 2 Designated EHV charges'!$A:$O,7,0))</f>
        <v>ESWMID</v>
      </c>
      <c r="E26" s="91">
        <f>IFERROR(IF(VLOOKUP($A26,'Annex 2 Designated EHV charges'!$A:$O,9,FALSE)=0,"",VLOOKUP($A26,'Annex 2 Designated EHV charges'!$A:$O,9,FALSE)),"")</f>
        <v>4.4989999999999997</v>
      </c>
      <c r="F26" s="188">
        <f>IFERROR(IF(VLOOKUP($A26,'Annex 2 Designated EHV charges'!$A:$O,10,FALSE)=0,"",VLOOKUP($A26,'Annex 2 Designated EHV charges'!$A:$O,10,FALSE)),"")</f>
        <v>5377.82</v>
      </c>
      <c r="G26" s="188">
        <f>IFERROR(IF(VLOOKUP($A26,'Annex 2 Designated EHV charges'!$A:$O,11,FALSE)=0,"",VLOOKUP($A26,'Annex 2 Designated EHV charges'!$A:$O,11,FALSE)),"")</f>
        <v>3.26</v>
      </c>
      <c r="H26" s="188">
        <f>IFERROR(IF(VLOOKUP($A26,'Annex 2 Designated EHV charges'!$A:$O,12,FALSE)=0,"",VLOOKUP($A26,'Annex 2 Designated EHV charges'!$A:$O,12,FALSE)),"")</f>
        <v>3.26</v>
      </c>
    </row>
    <row r="27" spans="1:8" ht="12.75" customHeight="1" x14ac:dyDescent="0.25">
      <c r="A27" s="88" t="str" cm="1">
        <f t="array" ref="A27">IFERROR(INDEX('Annex 2 Designated EHV charges'!$A$10:$A$400, MATCH(0, IF(ISBLANK('Annex 2 Designated EHV charges'!$A$10:$A$400),1, COUNTIF(A$4:$A26, 'Annex 2 Designated EHV charges'!$A$10:$A$400)), 0)),"")</f>
        <v>ESWWIX</v>
      </c>
      <c r="B27" s="88">
        <f>IF($A27="","",VLOOKUP($A27,'Annex 2 Designated EHV charges'!$A:$O,2,0))</f>
        <v>597</v>
      </c>
      <c r="C27" s="89">
        <f>IF($A27="","",VLOOKUP($A27,'Annex 2 Designated EHV charges'!$A:$O,3,0))</f>
        <v>1014572713989</v>
      </c>
      <c r="D27" s="88" t="str">
        <f>IF($A27="","",VLOOKUP($A27,'Annex 2 Designated EHV charges'!$A:$O,7,0))</f>
        <v>ESWWIX</v>
      </c>
      <c r="E27" s="91">
        <f>IFERROR(IF(VLOOKUP($A27,'Annex 2 Designated EHV charges'!$A:$O,9,FALSE)=0,"",VLOOKUP($A27,'Annex 2 Designated EHV charges'!$A:$O,9,FALSE)),"")</f>
        <v>10.696999999999999</v>
      </c>
      <c r="F27" s="188">
        <f>IFERROR(IF(VLOOKUP($A27,'Annex 2 Designated EHV charges'!$A:$O,10,FALSE)=0,"",VLOOKUP($A27,'Annex 2 Designated EHV charges'!$A:$O,10,FALSE)),"")</f>
        <v>10853.38</v>
      </c>
      <c r="G27" s="188">
        <f>IFERROR(IF(VLOOKUP($A27,'Annex 2 Designated EHV charges'!$A:$O,11,FALSE)=0,"",VLOOKUP($A27,'Annex 2 Designated EHV charges'!$A:$O,11,FALSE)),"")</f>
        <v>2.1</v>
      </c>
      <c r="H27" s="188">
        <f>IFERROR(IF(VLOOKUP($A27,'Annex 2 Designated EHV charges'!$A:$O,12,FALSE)=0,"",VLOOKUP($A27,'Annex 2 Designated EHV charges'!$A:$O,12,FALSE)),"")</f>
        <v>2.1</v>
      </c>
    </row>
    <row r="28" spans="1:8" ht="12.75" customHeight="1" x14ac:dyDescent="0.25">
      <c r="A28" s="88" t="str" cm="1">
        <f t="array" ref="A28">IFERROR(INDEX('Annex 2 Designated EHV charges'!$A$10:$A$400, MATCH(0, IF(ISBLANK('Annex 2 Designated EHV charges'!$A$10:$A$400),1, COUNTIF(A$4:$A27, 'Annex 2 Designated EHV charges'!$A$10:$A$400)), 0)),"")</f>
        <v>FORD_D</v>
      </c>
      <c r="B28" s="88">
        <f>IF($A28="","",VLOOKUP($A28,'Annex 2 Designated EHV charges'!$A:$O,2,0))</f>
        <v>818</v>
      </c>
      <c r="C28" s="89">
        <f>IF($A28="","",VLOOKUP($A28,'Annex 2 Designated EHV charges'!$A:$O,3,0))</f>
        <v>1015684515819</v>
      </c>
      <c r="D28" s="88" t="str">
        <f>IF($A28="","",VLOOKUP($A28,'Annex 2 Designated EHV charges'!$A:$O,7,0))</f>
        <v>FORD_D</v>
      </c>
      <c r="E28" s="91">
        <f>IFERROR(IF(VLOOKUP($A28,'Annex 2 Designated EHV charges'!$A:$O,9,FALSE)=0,"",VLOOKUP($A28,'Annex 2 Designated EHV charges'!$A:$O,9,FALSE)),"")</f>
        <v>4.3999999999999997E-2</v>
      </c>
      <c r="F28" s="188">
        <f>IFERROR(IF(VLOOKUP($A28,'Annex 2 Designated EHV charges'!$A:$O,10,FALSE)=0,"",VLOOKUP($A28,'Annex 2 Designated EHV charges'!$A:$O,10,FALSE)),"")</f>
        <v>117066.52</v>
      </c>
      <c r="G28" s="188">
        <f>IFERROR(IF(VLOOKUP($A28,'Annex 2 Designated EHV charges'!$A:$O,11,FALSE)=0,"",VLOOKUP($A28,'Annex 2 Designated EHV charges'!$A:$O,11,FALSE)),"")</f>
        <v>2.2400000000000002</v>
      </c>
      <c r="H28" s="188">
        <f>IFERROR(IF(VLOOKUP($A28,'Annex 2 Designated EHV charges'!$A:$O,12,FALSE)=0,"",VLOOKUP($A28,'Annex 2 Designated EHV charges'!$A:$O,12,FALSE)),"")</f>
        <v>2.2400000000000002</v>
      </c>
    </row>
    <row r="29" spans="1:8" ht="12.75" customHeight="1" x14ac:dyDescent="0.25">
      <c r="A29" s="88" t="str" cm="1">
        <f t="array" ref="A29">IFERROR(INDEX('Annex 2 Designated EHV charges'!$A$10:$A$400, MATCH(0, IF(ISBLANK('Annex 2 Designated EHV charges'!$A$10:$A$400),1, COUNTIF(A$4:$A28, 'Annex 2 Designated EHV charges'!$A$10:$A$400)), 0)),"")</f>
        <v>FRDHVS</v>
      </c>
      <c r="B29" s="88">
        <f>IF($A29="","",VLOOKUP($A29,'Annex 2 Designated EHV charges'!$A:$O,2,0))</f>
        <v>598</v>
      </c>
      <c r="C29" s="89">
        <f>IF($A29="","",VLOOKUP($A29,'Annex 2 Designated EHV charges'!$A:$O,3,0))</f>
        <v>1014572810813</v>
      </c>
      <c r="D29" s="88" t="str">
        <f>IF($A29="","",VLOOKUP($A29,'Annex 2 Designated EHV charges'!$A:$O,7,0))</f>
        <v>FRDHVS</v>
      </c>
      <c r="E29" s="91">
        <f>IFERROR(IF(VLOOKUP($A29,'Annex 2 Designated EHV charges'!$A:$O,9,FALSE)=0,"",VLOOKUP($A29,'Annex 2 Designated EHV charges'!$A:$O,9,FALSE)),"")</f>
        <v>3.4449999999999998</v>
      </c>
      <c r="F29" s="188">
        <f>IFERROR(IF(VLOOKUP($A29,'Annex 2 Designated EHV charges'!$A:$O,10,FALSE)=0,"",VLOOKUP($A29,'Annex 2 Designated EHV charges'!$A:$O,10,FALSE)),"")</f>
        <v>59223.839999999997</v>
      </c>
      <c r="G29" s="188">
        <f>IFERROR(IF(VLOOKUP($A29,'Annex 2 Designated EHV charges'!$A:$O,11,FALSE)=0,"",VLOOKUP($A29,'Annex 2 Designated EHV charges'!$A:$O,11,FALSE)),"")</f>
        <v>3.36</v>
      </c>
      <c r="H29" s="188">
        <f>IFERROR(IF(VLOOKUP($A29,'Annex 2 Designated EHV charges'!$A:$O,12,FALSE)=0,"",VLOOKUP($A29,'Annex 2 Designated EHV charges'!$A:$O,12,FALSE)),"")</f>
        <v>3.36</v>
      </c>
    </row>
    <row r="30" spans="1:8" ht="12.75" customHeight="1" x14ac:dyDescent="0.25">
      <c r="A30" s="88" t="str" cm="1">
        <f t="array" ref="A30">IFERROR(INDEX('Annex 2 Designated EHV charges'!$A$10:$A$400, MATCH(0, IF(ISBLANK('Annex 2 Designated EHV charges'!$A$10:$A$400),1, COUNTIF(A$4:$A29, 'Annex 2 Designated EHV charges'!$A$10:$A$400)), 0)),"")</f>
        <v>FUJISL</v>
      </c>
      <c r="B30" s="88">
        <f>IF($A30="","",VLOOKUP($A30,'Annex 2 Designated EHV charges'!$A:$O,2,0))</f>
        <v>599</v>
      </c>
      <c r="C30" s="89" t="str">
        <f>IF($A30="","",VLOOKUP($A30,'Annex 2 Designated EHV charges'!$A:$O,3,0))</f>
        <v>1023526590750;1023526590982;1023526591211</v>
      </c>
      <c r="D30" s="88" t="str">
        <f>IF($A30="","",VLOOKUP($A30,'Annex 2 Designated EHV charges'!$A:$O,7,0))</f>
        <v>FUJISL</v>
      </c>
      <c r="E30" s="91">
        <f>IFERROR(IF(VLOOKUP($A30,'Annex 2 Designated EHV charges'!$A:$O,9,FALSE)=0,"",VLOOKUP($A30,'Annex 2 Designated EHV charges'!$A:$O,9,FALSE)),"")</f>
        <v>2.7629999999999999</v>
      </c>
      <c r="F30" s="188">
        <f>IFERROR(IF(VLOOKUP($A30,'Annex 2 Designated EHV charges'!$A:$O,10,FALSE)=0,"",VLOOKUP($A30,'Annex 2 Designated EHV charges'!$A:$O,10,FALSE)),"")</f>
        <v>24908.5</v>
      </c>
      <c r="G30" s="188">
        <f>IFERROR(IF(VLOOKUP($A30,'Annex 2 Designated EHV charges'!$A:$O,11,FALSE)=0,"",VLOOKUP($A30,'Annex 2 Designated EHV charges'!$A:$O,11,FALSE)),"")</f>
        <v>2.09</v>
      </c>
      <c r="H30" s="188">
        <f>IFERROR(IF(VLOOKUP($A30,'Annex 2 Designated EHV charges'!$A:$O,12,FALSE)=0,"",VLOOKUP($A30,'Annex 2 Designated EHV charges'!$A:$O,12,FALSE)),"")</f>
        <v>2.09</v>
      </c>
    </row>
    <row r="31" spans="1:8" ht="12.75" customHeight="1" x14ac:dyDescent="0.25">
      <c r="A31" s="88" t="str" cm="1">
        <f t="array" ref="A31">IFERROR(INDEX('Annex 2 Designated EHV charges'!$A$10:$A$400, MATCH(0, IF(ISBLANK('Annex 2 Designated EHV charges'!$A$10:$A$400),1, COUNTIF(A$4:$A30, 'Annex 2 Designated EHV charges'!$A$10:$A$400)), 0)),"")</f>
        <v>FXDFAG</v>
      </c>
      <c r="B31" s="88">
        <f>IF($A31="","",VLOOKUP($A31,'Annex 2 Designated EHV charges'!$A:$O,2,0))</f>
        <v>474</v>
      </c>
      <c r="C31" s="89" t="str">
        <f>IF($A31="","",VLOOKUP($A31,'Annex 2 Designated EHV charges'!$A:$O,3,0))</f>
        <v>1014572633250;1023479907422</v>
      </c>
      <c r="D31" s="88" t="str">
        <f>IF($A31="","",VLOOKUP($A31,'Annex 2 Designated EHV charges'!$A:$O,7,0))</f>
        <v>FXDFAG</v>
      </c>
      <c r="E31" s="91">
        <f>IFERROR(IF(VLOOKUP($A31,'Annex 2 Designated EHV charges'!$A:$O,9,FALSE)=0,"",VLOOKUP($A31,'Annex 2 Designated EHV charges'!$A:$O,9,FALSE)),"")</f>
        <v>1.3169999999999999</v>
      </c>
      <c r="F31" s="188">
        <f>IFERROR(IF(VLOOKUP($A31,'Annex 2 Designated EHV charges'!$A:$O,10,FALSE)=0,"",VLOOKUP($A31,'Annex 2 Designated EHV charges'!$A:$O,10,FALSE)),"")</f>
        <v>29406.09</v>
      </c>
      <c r="G31" s="188">
        <f>IFERROR(IF(VLOOKUP($A31,'Annex 2 Designated EHV charges'!$A:$O,11,FALSE)=0,"",VLOOKUP($A31,'Annex 2 Designated EHV charges'!$A:$O,11,FALSE)),"")</f>
        <v>3.13</v>
      </c>
      <c r="H31" s="188">
        <f>IFERROR(IF(VLOOKUP($A31,'Annex 2 Designated EHV charges'!$A:$O,12,FALSE)=0,"",VLOOKUP($A31,'Annex 2 Designated EHV charges'!$A:$O,12,FALSE)),"")</f>
        <v>3.13</v>
      </c>
    </row>
    <row r="32" spans="1:8" ht="12.75" customHeight="1" x14ac:dyDescent="0.25">
      <c r="A32" s="88" t="str" cm="1">
        <f t="array" ref="A32">IFERROR(INDEX('Annex 2 Designated EHV charges'!$A$10:$A$400, MATCH(0, IF(ISBLANK('Annex 2 Designated EHV charges'!$A$10:$A$400),1, COUNTIF(A$4:$A31, 'Annex 2 Designated EHV charges'!$A$10:$A$400)), 0)),"")</f>
        <v>FXDOYS</v>
      </c>
      <c r="B32" s="88">
        <f>IF($A32="","",VLOOKUP($A32,'Annex 2 Designated EHV charges'!$A:$O,2,0))</f>
        <v>475</v>
      </c>
      <c r="C32" s="89" t="str">
        <f>IF($A32="","",VLOOKUP($A32,'Annex 2 Designated EHV charges'!$A:$O,3,0))</f>
        <v>1023482441566;1023492579962</v>
      </c>
      <c r="D32" s="88" t="str">
        <f>IF($A32="","",VLOOKUP($A32,'Annex 2 Designated EHV charges'!$A:$O,7,0))</f>
        <v>FXDOYS</v>
      </c>
      <c r="E32" s="91">
        <f>IFERROR(IF(VLOOKUP($A32,'Annex 2 Designated EHV charges'!$A:$O,9,FALSE)=0,"",VLOOKUP($A32,'Annex 2 Designated EHV charges'!$A:$O,9,FALSE)),"")</f>
        <v>1.3140000000000001</v>
      </c>
      <c r="F32" s="188">
        <f>IFERROR(IF(VLOOKUP($A32,'Annex 2 Designated EHV charges'!$A:$O,10,FALSE)=0,"",VLOOKUP($A32,'Annex 2 Designated EHV charges'!$A:$O,10,FALSE)),"")</f>
        <v>29406.09</v>
      </c>
      <c r="G32" s="188">
        <f>IFERROR(IF(VLOOKUP($A32,'Annex 2 Designated EHV charges'!$A:$O,11,FALSE)=0,"",VLOOKUP($A32,'Annex 2 Designated EHV charges'!$A:$O,11,FALSE)),"")</f>
        <v>2.74</v>
      </c>
      <c r="H32" s="188">
        <f>IFERROR(IF(VLOOKUP($A32,'Annex 2 Designated EHV charges'!$A:$O,12,FALSE)=0,"",VLOOKUP($A32,'Annex 2 Designated EHV charges'!$A:$O,12,FALSE)),"")</f>
        <v>2.74</v>
      </c>
    </row>
    <row r="33" spans="1:8" ht="12.75" customHeight="1" x14ac:dyDescent="0.25">
      <c r="A33" s="88" t="str" cm="1">
        <f t="array" ref="A33">IFERROR(INDEX('Annex 2 Designated EHV charges'!$A$10:$A$400, MATCH(0, IF(ISBLANK('Annex 2 Designated EHV charges'!$A$10:$A$400),1, COUNTIF(A$4:$A32, 'Annex 2 Designated EHV charges'!$A$10:$A$400)), 0)),"")</f>
        <v>GLXOST</v>
      </c>
      <c r="B33" s="88">
        <f>IF($A33="","",VLOOKUP($A33,'Annex 2 Designated EHV charges'!$A:$O,2,0))</f>
        <v>476</v>
      </c>
      <c r="C33" s="89" t="str">
        <f>IF($A33="","",VLOOKUP($A33,'Annex 2 Designated EHV charges'!$A:$O,3,0))</f>
        <v>1014569657748;1014569657970</v>
      </c>
      <c r="D33" s="88" t="str">
        <f>IF($A33="","",VLOOKUP($A33,'Annex 2 Designated EHV charges'!$A:$O,7,0))</f>
        <v>GLXOST</v>
      </c>
      <c r="E33" s="91">
        <f>IFERROR(IF(VLOOKUP($A33,'Annex 2 Designated EHV charges'!$A:$O,9,FALSE)=0,"",VLOOKUP($A33,'Annex 2 Designated EHV charges'!$A:$O,9,FALSE)),"")</f>
        <v>1.585</v>
      </c>
      <c r="F33" s="188">
        <f>IFERROR(IF(VLOOKUP($A33,'Annex 2 Designated EHV charges'!$A:$O,10,FALSE)=0,"",VLOOKUP($A33,'Annex 2 Designated EHV charges'!$A:$O,10,FALSE)),"")</f>
        <v>58637.53</v>
      </c>
      <c r="G33" s="188">
        <f>IFERROR(IF(VLOOKUP($A33,'Annex 2 Designated EHV charges'!$A:$O,11,FALSE)=0,"",VLOOKUP($A33,'Annex 2 Designated EHV charges'!$A:$O,11,FALSE)),"")</f>
        <v>2.63</v>
      </c>
      <c r="H33" s="188">
        <f>IFERROR(IF(VLOOKUP($A33,'Annex 2 Designated EHV charges'!$A:$O,12,FALSE)=0,"",VLOOKUP($A33,'Annex 2 Designated EHV charges'!$A:$O,12,FALSE)),"")</f>
        <v>2.63</v>
      </c>
    </row>
    <row r="34" spans="1:8" ht="12.75" customHeight="1" x14ac:dyDescent="0.25">
      <c r="A34" s="88" t="str" cm="1">
        <f t="array" ref="A34">IFERROR(INDEX('Annex 2 Designated EHV charges'!$A$10:$A$400, MATCH(0, IF(ISBLANK('Annex 2 Designated EHV charges'!$A$10:$A$400),1, COUNTIF(A$4:$A33, 'Annex 2 Designated EHV charges'!$A$10:$A$400)), 0)),"")</f>
        <v>GLXOW2</v>
      </c>
      <c r="B34" s="88">
        <f>IF($A34="","",VLOOKUP($A34,'Annex 2 Designated EHV charges'!$A:$O,2,0))</f>
        <v>477</v>
      </c>
      <c r="C34" s="89" t="str">
        <f>IF($A34="","",VLOOKUP($A34,'Annex 2 Designated EHV charges'!$A:$O,3,0))</f>
        <v>1023475634488;1023475635409</v>
      </c>
      <c r="D34" s="88" t="str">
        <f>IF($A34="","",VLOOKUP($A34,'Annex 2 Designated EHV charges'!$A:$O,7,0))</f>
        <v>GLXOW2</v>
      </c>
      <c r="E34" s="91">
        <f>IFERROR(IF(VLOOKUP($A34,'Annex 2 Designated EHV charges'!$A:$O,9,FALSE)=0,"",VLOOKUP($A34,'Annex 2 Designated EHV charges'!$A:$O,9,FALSE)),"")</f>
        <v>4.7050000000000001</v>
      </c>
      <c r="F34" s="188">
        <f>IFERROR(IF(VLOOKUP($A34,'Annex 2 Designated EHV charges'!$A:$O,10,FALSE)=0,"",VLOOKUP($A34,'Annex 2 Designated EHV charges'!$A:$O,10,FALSE)),"")</f>
        <v>24713.06</v>
      </c>
      <c r="G34" s="188">
        <f>IFERROR(IF(VLOOKUP($A34,'Annex 2 Designated EHV charges'!$A:$O,11,FALSE)=0,"",VLOOKUP($A34,'Annex 2 Designated EHV charges'!$A:$O,11,FALSE)),"")</f>
        <v>3.29</v>
      </c>
      <c r="H34" s="188">
        <f>IFERROR(IF(VLOOKUP($A34,'Annex 2 Designated EHV charges'!$A:$O,12,FALSE)=0,"",VLOOKUP($A34,'Annex 2 Designated EHV charges'!$A:$O,12,FALSE)),"")</f>
        <v>3.29</v>
      </c>
    </row>
    <row r="35" spans="1:8" ht="12.75" customHeight="1" x14ac:dyDescent="0.25">
      <c r="A35" s="88" t="str" cm="1">
        <f t="array" ref="A35">IFERROR(INDEX('Annex 2 Designated EHV charges'!$A$10:$A$400, MATCH(0, IF(ISBLANK('Annex 2 Designated EHV charges'!$A$10:$A$400),1, COUNTIF(A$4:$A34, 'Annex 2 Designated EHV charges'!$A$10:$A$400)), 0)),"")</f>
        <v>GLXOWR</v>
      </c>
      <c r="B35" s="88">
        <f>IF($A35="","",VLOOKUP($A35,'Annex 2 Designated EHV charges'!$A:$O,2,0))</f>
        <v>478</v>
      </c>
      <c r="C35" s="89" t="str">
        <f>IF($A35="","",VLOOKUP($A35,'Annex 2 Designated EHV charges'!$A:$O,3,0))</f>
        <v>1014570677103;1023475633563;1023475634256;1023475634948;1023484819994</v>
      </c>
      <c r="D35" s="88" t="str">
        <f>IF($A35="","",VLOOKUP($A35,'Annex 2 Designated EHV charges'!$A:$O,7,0))</f>
        <v>GLXOWR</v>
      </c>
      <c r="E35" s="91">
        <f>IFERROR(IF(VLOOKUP($A35,'Annex 2 Designated EHV charges'!$A:$O,9,FALSE)=0,"",VLOOKUP($A35,'Annex 2 Designated EHV charges'!$A:$O,9,FALSE)),"")</f>
        <v>4.7050000000000001</v>
      </c>
      <c r="F35" s="188">
        <f>IFERROR(IF(VLOOKUP($A35,'Annex 2 Designated EHV charges'!$A:$O,10,FALSE)=0,"",VLOOKUP($A35,'Annex 2 Designated EHV charges'!$A:$O,10,FALSE)),"")</f>
        <v>24713.06</v>
      </c>
      <c r="G35" s="188">
        <f>IFERROR(IF(VLOOKUP($A35,'Annex 2 Designated EHV charges'!$A:$O,11,FALSE)=0,"",VLOOKUP($A35,'Annex 2 Designated EHV charges'!$A:$O,11,FALSE)),"")</f>
        <v>2.8</v>
      </c>
      <c r="H35" s="188">
        <f>IFERROR(IF(VLOOKUP($A35,'Annex 2 Designated EHV charges'!$A:$O,12,FALSE)=0,"",VLOOKUP($A35,'Annex 2 Designated EHV charges'!$A:$O,12,FALSE)),"")</f>
        <v>2.8</v>
      </c>
    </row>
    <row r="36" spans="1:8" ht="12.75" customHeight="1" x14ac:dyDescent="0.25">
      <c r="A36" s="88" t="str" cm="1">
        <f t="array" ref="A36">IFERROR(INDEX('Annex 2 Designated EHV charges'!$A$10:$A$400, MATCH(0, IF(ISBLANK('Annex 2 Designated EHV charges'!$A$10:$A$400),1, COUNTIF(A$4:$A35, 'Annex 2 Designated EHV charges'!$A$10:$A$400)), 0)),"")</f>
        <v>HEINZF</v>
      </c>
      <c r="B36" s="88">
        <f>IF($A36="","",VLOOKUP($A36,'Annex 2 Designated EHV charges'!$A:$O,2,0))</f>
        <v>479</v>
      </c>
      <c r="C36" s="89">
        <f>IF($A36="","",VLOOKUP($A36,'Annex 2 Designated EHV charges'!$A:$O,3,0))</f>
        <v>1014573127752</v>
      </c>
      <c r="D36" s="88" t="str">
        <f>IF($A36="","",VLOOKUP($A36,'Annex 2 Designated EHV charges'!$A:$O,7,0))</f>
        <v>HEINZF</v>
      </c>
      <c r="E36" s="91">
        <f>IFERROR(IF(VLOOKUP($A36,'Annex 2 Designated EHV charges'!$A:$O,9,FALSE)=0,"",VLOOKUP($A36,'Annex 2 Designated EHV charges'!$A:$O,9,FALSE)),"")</f>
        <v>2.702</v>
      </c>
      <c r="F36" s="188">
        <f>IFERROR(IF(VLOOKUP($A36,'Annex 2 Designated EHV charges'!$A:$O,10,FALSE)=0,"",VLOOKUP($A36,'Annex 2 Designated EHV charges'!$A:$O,10,FALSE)),"")</f>
        <v>5208.4399999999996</v>
      </c>
      <c r="G36" s="188">
        <f>IFERROR(IF(VLOOKUP($A36,'Annex 2 Designated EHV charges'!$A:$O,11,FALSE)=0,"",VLOOKUP($A36,'Annex 2 Designated EHV charges'!$A:$O,11,FALSE)),"")</f>
        <v>4.47</v>
      </c>
      <c r="H36" s="188">
        <f>IFERROR(IF(VLOOKUP($A36,'Annex 2 Designated EHV charges'!$A:$O,12,FALSE)=0,"",VLOOKUP($A36,'Annex 2 Designated EHV charges'!$A:$O,12,FALSE)),"")</f>
        <v>4.47</v>
      </c>
    </row>
    <row r="37" spans="1:8" ht="12.75" customHeight="1" x14ac:dyDescent="0.25">
      <c r="A37" s="88" t="str" cm="1">
        <f t="array" ref="A37">IFERROR(INDEX('Annex 2 Designated EHV charges'!$A$10:$A$400, MATCH(0, IF(ISBLANK('Annex 2 Designated EHV charges'!$A$10:$A$400),1, COUNTIF(A$4:$A36, 'Annex 2 Designated EHV charges'!$A$10:$A$400)), 0)),"")</f>
        <v>HRLWDC</v>
      </c>
      <c r="B37" s="88">
        <f>IF($A37="","",VLOOKUP($A37,'Annex 2 Designated EHV charges'!$A:$O,2,0))</f>
        <v>480</v>
      </c>
      <c r="C37" s="89" t="str">
        <f>IF($A37="","",VLOOKUP($A37,'Annex 2 Designated EHV charges'!$A:$O,3,0))</f>
        <v>1050001003372;1050001003381;1050001003390</v>
      </c>
      <c r="D37" s="88" t="str">
        <f>IF($A37="","",VLOOKUP($A37,'Annex 2 Designated EHV charges'!$A:$O,7,0))</f>
        <v>HRLWDC</v>
      </c>
      <c r="E37" s="91">
        <f>IFERROR(IF(VLOOKUP($A37,'Annex 2 Designated EHV charges'!$A:$O,9,FALSE)=0,"",VLOOKUP($A37,'Annex 2 Designated EHV charges'!$A:$O,9,FALSE)),"")</f>
        <v>0.34899999999999998</v>
      </c>
      <c r="F37" s="188">
        <f>IFERROR(IF(VLOOKUP($A37,'Annex 2 Designated EHV charges'!$A:$O,10,FALSE)=0,"",VLOOKUP($A37,'Annex 2 Designated EHV charges'!$A:$O,10,FALSE)),"")</f>
        <v>49145.120000000003</v>
      </c>
      <c r="G37" s="188">
        <f>IFERROR(IF(VLOOKUP($A37,'Annex 2 Designated EHV charges'!$A:$O,11,FALSE)=0,"",VLOOKUP($A37,'Annex 2 Designated EHV charges'!$A:$O,11,FALSE)),"")</f>
        <v>1.44</v>
      </c>
      <c r="H37" s="188">
        <f>IFERROR(IF(VLOOKUP($A37,'Annex 2 Designated EHV charges'!$A:$O,12,FALSE)=0,"",VLOOKUP($A37,'Annex 2 Designated EHV charges'!$A:$O,12,FALSE)),"")</f>
        <v>1.44</v>
      </c>
    </row>
    <row r="38" spans="1:8" ht="12.75" customHeight="1" x14ac:dyDescent="0.25">
      <c r="A38" s="88" t="str" cm="1">
        <f t="array" ref="A38">IFERROR(INDEX('Annex 2 Designated EHV charges'!$A$10:$A$400, MATCH(0, IF(ISBLANK('Annex 2 Designated EHV charges'!$A$10:$A$400),1, COUNTIF(A$4:$A37, 'Annex 2 Designated EHV charges'!$A$10:$A$400)), 0)),"")</f>
        <v>HS2_AT</v>
      </c>
      <c r="B38" s="88">
        <f>IF($A38="","",VLOOKUP($A38,'Annex 2 Designated EHV charges'!$A:$O,2,0))</f>
        <v>319</v>
      </c>
      <c r="C38" s="89" t="str">
        <f>IF($A38="","",VLOOKUP($A38,'Annex 2 Designated EHV charges'!$A:$O,3,0))</f>
        <v>1050002167017;1050002167026;1050002167035;1050002167044</v>
      </c>
      <c r="D38" s="88" t="str">
        <f>IF($A38="","",VLOOKUP($A38,'Annex 2 Designated EHV charges'!$A:$O,7,0))</f>
        <v>HS2_AT</v>
      </c>
      <c r="E38" s="91">
        <f>IFERROR(IF(VLOOKUP($A38,'Annex 2 Designated EHV charges'!$A:$O,9,FALSE)=0,"",VLOOKUP($A38,'Annex 2 Designated EHV charges'!$A:$O,9,FALSE)),"")</f>
        <v>3.0569999999999999</v>
      </c>
      <c r="F38" s="188">
        <f>IFERROR(IF(VLOOKUP($A38,'Annex 2 Designated EHV charges'!$A:$O,10,FALSE)=0,"",VLOOKUP($A38,'Annex 2 Designated EHV charges'!$A:$O,10,FALSE)),"")</f>
        <v>77108.39</v>
      </c>
      <c r="G38" s="188">
        <f>IFERROR(IF(VLOOKUP($A38,'Annex 2 Designated EHV charges'!$A:$O,11,FALSE)=0,"",VLOOKUP($A38,'Annex 2 Designated EHV charges'!$A:$O,11,FALSE)),"")</f>
        <v>1.22</v>
      </c>
      <c r="H38" s="188">
        <f>IFERROR(IF(VLOOKUP($A38,'Annex 2 Designated EHV charges'!$A:$O,12,FALSE)=0,"",VLOOKUP($A38,'Annex 2 Designated EHV charges'!$A:$O,12,FALSE)),"")</f>
        <v>1.22</v>
      </c>
    </row>
    <row r="39" spans="1:8" ht="12.75" customHeight="1" x14ac:dyDescent="0.25">
      <c r="A39" s="88" t="str" cm="1">
        <f t="array" ref="A39">IFERROR(INDEX('Annex 2 Designated EHV charges'!$A$10:$A$400, MATCH(0, IF(ISBLANK('Annex 2 Designated EHV charges'!$A$10:$A$400),1, COUNTIF(A$4:$A38, 'Annex 2 Designated EHV charges'!$A$10:$A$400)), 0)),"")</f>
        <v>HS2WRU</v>
      </c>
      <c r="B39" s="88">
        <f>IF($A39="","",VLOOKUP($A39,'Annex 2 Designated EHV charges'!$A:$O,2,0))</f>
        <v>318</v>
      </c>
      <c r="C39" s="89" t="str">
        <f>IF($A39="","",VLOOKUP($A39,'Annex 2 Designated EHV charges'!$A:$O,3,0))</f>
        <v>1050002218665;1050002218656</v>
      </c>
      <c r="D39" s="88" t="str">
        <f>IF($A39="","",VLOOKUP($A39,'Annex 2 Designated EHV charges'!$A:$O,7,0))</f>
        <v>HS2WRU</v>
      </c>
      <c r="E39" s="91">
        <f>IFERROR(IF(VLOOKUP($A39,'Annex 2 Designated EHV charges'!$A:$O,9,FALSE)=0,"",VLOOKUP($A39,'Annex 2 Designated EHV charges'!$A:$O,9,FALSE)),"")</f>
        <v>0.76700000000000002</v>
      </c>
      <c r="F39" s="188">
        <f>IFERROR(IF(VLOOKUP($A39,'Annex 2 Designated EHV charges'!$A:$O,10,FALSE)=0,"",VLOOKUP($A39,'Annex 2 Designated EHV charges'!$A:$O,10,FALSE)),"")</f>
        <v>77748.460000000006</v>
      </c>
      <c r="G39" s="188">
        <f>IFERROR(IF(VLOOKUP($A39,'Annex 2 Designated EHV charges'!$A:$O,11,FALSE)=0,"",VLOOKUP($A39,'Annex 2 Designated EHV charges'!$A:$O,11,FALSE)),"")</f>
        <v>1.78</v>
      </c>
      <c r="H39" s="188">
        <f>IFERROR(IF(VLOOKUP($A39,'Annex 2 Designated EHV charges'!$A:$O,12,FALSE)=0,"",VLOOKUP($A39,'Annex 2 Designated EHV charges'!$A:$O,12,FALSE)),"")</f>
        <v>1.78</v>
      </c>
    </row>
    <row r="40" spans="1:8" ht="12.75" customHeight="1" x14ac:dyDescent="0.25">
      <c r="A40" s="88" t="str" cm="1">
        <f t="array" ref="A40">IFERROR(INDEX('Annex 2 Designated EHV charges'!$A$10:$A$400, MATCH(0, IF(ISBLANK('Annex 2 Designated EHV charges'!$A$10:$A$400),1, COUNTIF(A$4:$A39, 'Annex 2 Designated EHV charges'!$A$10:$A$400)), 0)),"")</f>
        <v>HTFD_L</v>
      </c>
      <c r="B40" s="88">
        <f>IF($A40="","",VLOOKUP($A40,'Annex 2 Designated EHV charges'!$A:$O,2,0))</f>
        <v>820</v>
      </c>
      <c r="C40" s="89">
        <f>IF($A40="","",VLOOKUP($A40,'Annex 2 Designated EHV charges'!$A:$O,3,0))</f>
        <v>1014569896484</v>
      </c>
      <c r="D40" s="88" t="str">
        <f>IF($A40="","",VLOOKUP($A40,'Annex 2 Designated EHV charges'!$A:$O,7,0))</f>
        <v>HTFD_L</v>
      </c>
      <c r="E40" s="91">
        <f>IFERROR(IF(VLOOKUP($A40,'Annex 2 Designated EHV charges'!$A:$O,9,FALSE)=0,"",VLOOKUP($A40,'Annex 2 Designated EHV charges'!$A:$O,9,FALSE)),"")</f>
        <v>0.192</v>
      </c>
      <c r="F40" s="188">
        <f>IFERROR(IF(VLOOKUP($A40,'Annex 2 Designated EHV charges'!$A:$O,10,FALSE)=0,"",VLOOKUP($A40,'Annex 2 Designated EHV charges'!$A:$O,10,FALSE)),"")</f>
        <v>5555.46</v>
      </c>
      <c r="G40" s="188">
        <f>IFERROR(IF(VLOOKUP($A40,'Annex 2 Designated EHV charges'!$A:$O,11,FALSE)=0,"",VLOOKUP($A40,'Annex 2 Designated EHV charges'!$A:$O,11,FALSE)),"")</f>
        <v>1.68</v>
      </c>
      <c r="H40" s="188">
        <f>IFERROR(IF(VLOOKUP($A40,'Annex 2 Designated EHV charges'!$A:$O,12,FALSE)=0,"",VLOOKUP($A40,'Annex 2 Designated EHV charges'!$A:$O,12,FALSE)),"")</f>
        <v>1.68</v>
      </c>
    </row>
    <row r="41" spans="1:8" ht="12.75" customHeight="1" x14ac:dyDescent="0.25">
      <c r="A41" s="88" t="str" cm="1">
        <f t="array" ref="A41">IFERROR(INDEX('Annex 2 Designated EHV charges'!$A$10:$A$400, MATCH(0, IF(ISBLANK('Annex 2 Designated EHV charges'!$A$10:$A$400),1, COUNTIF(A$4:$A40, 'Annex 2 Designated EHV charges'!$A$10:$A$400)), 0)),"")</f>
        <v>INFSSE</v>
      </c>
      <c r="B41" s="88">
        <f>IF($A41="","",VLOOKUP($A41,'Annex 2 Designated EHV charges'!$A:$O,2,0))</f>
        <v>0</v>
      </c>
      <c r="C41" s="89" t="str">
        <f>IF($A41="","",VLOOKUP($A41,'Annex 2 Designated EHV charges'!$A:$O,3,0))</f>
        <v>ENET</v>
      </c>
      <c r="D41" s="88" t="str">
        <f>IF($A41="","",VLOOKUP($A41,'Annex 2 Designated EHV charges'!$A:$O,7,0))</f>
        <v>INFSSE</v>
      </c>
      <c r="E41" s="91">
        <f>IFERROR(IF(VLOOKUP($A41,'Annex 2 Designated EHV charges'!$A:$O,9,FALSE)=0,"",VLOOKUP($A41,'Annex 2 Designated EHV charges'!$A:$O,9,FALSE)),"")</f>
        <v>2.7759999999999998</v>
      </c>
      <c r="F41" s="188">
        <f>IFERROR(IF(VLOOKUP($A41,'Annex 2 Designated EHV charges'!$A:$O,10,FALSE)=0,"",VLOOKUP($A41,'Annex 2 Designated EHV charges'!$A:$O,10,FALSE)),"")</f>
        <v>70464.13</v>
      </c>
      <c r="G41" s="188">
        <f>IFERROR(IF(VLOOKUP($A41,'Annex 2 Designated EHV charges'!$A:$O,11,FALSE)=0,"",VLOOKUP($A41,'Annex 2 Designated EHV charges'!$A:$O,11,FALSE)),"")</f>
        <v>1.25</v>
      </c>
      <c r="H41" s="188">
        <f>IFERROR(IF(VLOOKUP($A41,'Annex 2 Designated EHV charges'!$A:$O,12,FALSE)=0,"",VLOOKUP($A41,'Annex 2 Designated EHV charges'!$A:$O,12,FALSE)),"")</f>
        <v>1.25</v>
      </c>
    </row>
    <row r="42" spans="1:8" ht="12.75" customHeight="1" x14ac:dyDescent="0.25">
      <c r="A42" s="88" t="str" cm="1">
        <f t="array" ref="A42">IFERROR(INDEX('Annex 2 Designated EHV charges'!$A$10:$A$400, MATCH(0, IF(ISBLANK('Annex 2 Designated EHV charges'!$A$10:$A$400),1, COUNTIF(A$4:$A41, 'Annex 2 Designated EHV charges'!$A$10:$A$400)), 0)),"")</f>
        <v>KLYN33</v>
      </c>
      <c r="B42" s="88">
        <f>IF($A42="","",VLOOKUP($A42,'Annex 2 Designated EHV charges'!$A:$O,2,0))</f>
        <v>0</v>
      </c>
      <c r="C42" s="89" t="str">
        <f>IF($A42="","",VLOOKUP($A42,'Annex 2 Designated EHV charges'!$A:$O,3,0))</f>
        <v>MSID: 7044</v>
      </c>
      <c r="D42" s="88" t="str">
        <f>IF($A42="","",VLOOKUP($A42,'Annex 2 Designated EHV charges'!$A:$O,7,0))</f>
        <v>KLYN33</v>
      </c>
      <c r="E42" s="91" t="str">
        <f>IFERROR(IF(VLOOKUP($A42,'Annex 2 Designated EHV charges'!$A:$O,9,FALSE)=0,"",VLOOKUP($A42,'Annex 2 Designated EHV charges'!$A:$O,9,FALSE)),"")</f>
        <v/>
      </c>
      <c r="F42" s="188">
        <f>IFERROR(IF(VLOOKUP($A42,'Annex 2 Designated EHV charges'!$A:$O,10,FALSE)=0,"",VLOOKUP($A42,'Annex 2 Designated EHV charges'!$A:$O,10,FALSE)),"")</f>
        <v>442.54</v>
      </c>
      <c r="G42" s="188">
        <f>IFERROR(IF(VLOOKUP($A42,'Annex 2 Designated EHV charges'!$A:$O,11,FALSE)=0,"",VLOOKUP($A42,'Annex 2 Designated EHV charges'!$A:$O,11,FALSE)),"")</f>
        <v>1.32</v>
      </c>
      <c r="H42" s="188">
        <f>IFERROR(IF(VLOOKUP($A42,'Annex 2 Designated EHV charges'!$A:$O,12,FALSE)=0,"",VLOOKUP($A42,'Annex 2 Designated EHV charges'!$A:$O,12,FALSE)),"")</f>
        <v>1.32</v>
      </c>
    </row>
    <row r="43" spans="1:8" ht="12.75" customHeight="1" x14ac:dyDescent="0.25">
      <c r="A43" s="88" t="str" cm="1">
        <f t="array" ref="A43">IFERROR(INDEX('Annex 2 Designated EHV charges'!$A$10:$A$400, MATCH(0, IF(ISBLANK('Annex 2 Designated EHV charges'!$A$10:$A$400),1, COUNTIF(A$4:$A42, 'Annex 2 Designated EHV charges'!$A$10:$A$400)), 0)),"")</f>
        <v>LAKENH</v>
      </c>
      <c r="B43" s="88">
        <f>IF($A43="","",VLOOKUP($A43,'Annex 2 Designated EHV charges'!$A:$O,2,0))</f>
        <v>482</v>
      </c>
      <c r="C43" s="89" t="str">
        <f>IF($A43="","",VLOOKUP($A43,'Annex 2 Designated EHV charges'!$A:$O,3,0))</f>
        <v>1023504932800;1050002056960;1050001791601</v>
      </c>
      <c r="D43" s="88" t="str">
        <f>IF($A43="","",VLOOKUP($A43,'Annex 2 Designated EHV charges'!$A:$O,7,0))</f>
        <v>LAKENH</v>
      </c>
      <c r="E43" s="91">
        <f>IFERROR(IF(VLOOKUP($A43,'Annex 2 Designated EHV charges'!$A:$O,9,FALSE)=0,"",VLOOKUP($A43,'Annex 2 Designated EHV charges'!$A:$O,9,FALSE)),"")</f>
        <v>1.206</v>
      </c>
      <c r="F43" s="188">
        <f>IFERROR(IF(VLOOKUP($A43,'Annex 2 Designated EHV charges'!$A:$O,10,FALSE)=0,"",VLOOKUP($A43,'Annex 2 Designated EHV charges'!$A:$O,10,FALSE)),"")</f>
        <v>25103.94</v>
      </c>
      <c r="G43" s="188">
        <f>IFERROR(IF(VLOOKUP($A43,'Annex 2 Designated EHV charges'!$A:$O,11,FALSE)=0,"",VLOOKUP($A43,'Annex 2 Designated EHV charges'!$A:$O,11,FALSE)),"")</f>
        <v>5.35</v>
      </c>
      <c r="H43" s="188">
        <f>IFERROR(IF(VLOOKUP($A43,'Annex 2 Designated EHV charges'!$A:$O,12,FALSE)=0,"",VLOOKUP($A43,'Annex 2 Designated EHV charges'!$A:$O,12,FALSE)),"")</f>
        <v>5.35</v>
      </c>
    </row>
    <row r="44" spans="1:8" ht="12.75" customHeight="1" x14ac:dyDescent="0.25">
      <c r="A44" s="88" t="str" cm="1">
        <f t="array" ref="A44">IFERROR(INDEX('Annex 2 Designated EHV charges'!$A$10:$A$400, MATCH(0, IF(ISBLANK('Annex 2 Designated EHV charges'!$A$10:$A$400),1, COUNTIF(A$4:$A43, 'Annex 2 Designated EHV charges'!$A$10:$A$400)), 0)),"")</f>
        <v>LBARPS</v>
      </c>
      <c r="B44" s="88">
        <f>IF($A44="","",VLOOKUP($A44,'Annex 2 Designated EHV charges'!$A:$O,2,0))</f>
        <v>0</v>
      </c>
      <c r="C44" s="89" t="str">
        <f>IF($A44="","",VLOOKUP($A44,'Annex 2 Designated EHV charges'!$A:$O,3,0))</f>
        <v>MSID: 7409</v>
      </c>
      <c r="D44" s="88" t="str">
        <f>IF($A44="","",VLOOKUP($A44,'Annex 2 Designated EHV charges'!$A:$O,7,0))</f>
        <v>LBARPS</v>
      </c>
      <c r="E44" s="91" t="str">
        <f>IFERROR(IF(VLOOKUP($A44,'Annex 2 Designated EHV charges'!$A:$O,9,FALSE)=0,"",VLOOKUP($A44,'Annex 2 Designated EHV charges'!$A:$O,9,FALSE)),"")</f>
        <v/>
      </c>
      <c r="F44" s="188">
        <f>IFERROR(IF(VLOOKUP($A44,'Annex 2 Designated EHV charges'!$A:$O,10,FALSE)=0,"",VLOOKUP($A44,'Annex 2 Designated EHV charges'!$A:$O,10,FALSE)),"")</f>
        <v>442.54</v>
      </c>
      <c r="G44" s="188">
        <f>IFERROR(IF(VLOOKUP($A44,'Annex 2 Designated EHV charges'!$A:$O,11,FALSE)=0,"",VLOOKUP($A44,'Annex 2 Designated EHV charges'!$A:$O,11,FALSE)),"")</f>
        <v>1.48</v>
      </c>
      <c r="H44" s="188">
        <f>IFERROR(IF(VLOOKUP($A44,'Annex 2 Designated EHV charges'!$A:$O,12,FALSE)=0,"",VLOOKUP($A44,'Annex 2 Designated EHV charges'!$A:$O,12,FALSE)),"")</f>
        <v>1.48</v>
      </c>
    </row>
    <row r="45" spans="1:8" ht="12.75" customHeight="1" x14ac:dyDescent="0.25">
      <c r="A45" s="88" t="str" cm="1">
        <f t="array" ref="A45">IFERROR(INDEX('Annex 2 Designated EHV charges'!$A$10:$A$400, MATCH(0, IF(ISBLANK('Annex 2 Designated EHV charges'!$A$10:$A$400),1, COUNTIF(A$4:$A44, 'Annex 2 Designated EHV charges'!$A$10:$A$400)), 0)),"")</f>
        <v>LS&amp;E_N</v>
      </c>
      <c r="B45" s="88">
        <f>IF($A45="","",VLOOKUP($A45,'Annex 2 Designated EHV charges'!$A:$O,2,0))</f>
        <v>823</v>
      </c>
      <c r="C45" s="89" t="str">
        <f>IF($A45="","",VLOOKUP($A45,'Annex 2 Designated EHV charges'!$A:$O,3,0))</f>
        <v>1014568599280;1023477604661</v>
      </c>
      <c r="D45" s="88" t="str">
        <f>IF($A45="","",VLOOKUP($A45,'Annex 2 Designated EHV charges'!$A:$O,7,0))</f>
        <v>LS&amp;E_N</v>
      </c>
      <c r="E45" s="91">
        <f>IFERROR(IF(VLOOKUP($A45,'Annex 2 Designated EHV charges'!$A:$O,9,FALSE)=0,"",VLOOKUP($A45,'Annex 2 Designated EHV charges'!$A:$O,9,FALSE)),"")</f>
        <v>0.91900000000000004</v>
      </c>
      <c r="F45" s="188">
        <f>IFERROR(IF(VLOOKUP($A45,'Annex 2 Designated EHV charges'!$A:$O,10,FALSE)=0,"",VLOOKUP($A45,'Annex 2 Designated EHV charges'!$A:$O,10,FALSE)),"")</f>
        <v>7391.86</v>
      </c>
      <c r="G45" s="188">
        <f>IFERROR(IF(VLOOKUP($A45,'Annex 2 Designated EHV charges'!$A:$O,11,FALSE)=0,"",VLOOKUP($A45,'Annex 2 Designated EHV charges'!$A:$O,11,FALSE)),"")</f>
        <v>2.02</v>
      </c>
      <c r="H45" s="188">
        <f>IFERROR(IF(VLOOKUP($A45,'Annex 2 Designated EHV charges'!$A:$O,12,FALSE)=0,"",VLOOKUP($A45,'Annex 2 Designated EHV charges'!$A:$O,12,FALSE)),"")</f>
        <v>2.02</v>
      </c>
    </row>
    <row r="46" spans="1:8" ht="12.75" customHeight="1" x14ac:dyDescent="0.25">
      <c r="A46" s="88" t="str" cm="1">
        <f t="array" ref="A46">IFERROR(INDEX('Annex 2 Designated EHV charges'!$A$10:$A$400, MATCH(0, IF(ISBLANK('Annex 2 Designated EHV charges'!$A$10:$A$400),1, COUNTIF(A$4:$A45, 'Annex 2 Designated EHV charges'!$A$10:$A$400)), 0)),"")</f>
        <v>LU_FIN</v>
      </c>
      <c r="B46" s="88">
        <f>IF($A46="","",VLOOKUP($A46,'Annex 2 Designated EHV charges'!$A:$O,2,0))</f>
        <v>825</v>
      </c>
      <c r="C46" s="89" t="str">
        <f>IF($A46="","",VLOOKUP($A46,'Annex 2 Designated EHV charges'!$A:$O,3,0))</f>
        <v>1023478728447;1023478728907</v>
      </c>
      <c r="D46" s="88" t="str">
        <f>IF($A46="","",VLOOKUP($A46,'Annex 2 Designated EHV charges'!$A:$O,7,0))</f>
        <v>LU_FIN</v>
      </c>
      <c r="E46" s="91" t="str">
        <f>IFERROR(IF(VLOOKUP($A46,'Annex 2 Designated EHV charges'!$A:$O,9,FALSE)=0,"",VLOOKUP($A46,'Annex 2 Designated EHV charges'!$A:$O,9,FALSE)),"")</f>
        <v/>
      </c>
      <c r="F46" s="188">
        <f>IFERROR(IF(VLOOKUP($A46,'Annex 2 Designated EHV charges'!$A:$O,10,FALSE)=0,"",VLOOKUP($A46,'Annex 2 Designated EHV charges'!$A:$O,10,FALSE)),"")</f>
        <v>59231.65</v>
      </c>
      <c r="G46" s="188">
        <f>IFERROR(IF(VLOOKUP($A46,'Annex 2 Designated EHV charges'!$A:$O,11,FALSE)=0,"",VLOOKUP($A46,'Annex 2 Designated EHV charges'!$A:$O,11,FALSE)),"")</f>
        <v>2.88</v>
      </c>
      <c r="H46" s="188">
        <f>IFERROR(IF(VLOOKUP($A46,'Annex 2 Designated EHV charges'!$A:$O,12,FALSE)=0,"",VLOOKUP($A46,'Annex 2 Designated EHV charges'!$A:$O,12,FALSE)),"")</f>
        <v>2.88</v>
      </c>
    </row>
    <row r="47" spans="1:8" ht="12.75" customHeight="1" x14ac:dyDescent="0.25">
      <c r="A47" s="88" t="str" cm="1">
        <f t="array" ref="A47">IFERROR(INDEX('Annex 2 Designated EHV charges'!$A$10:$A$400, MATCH(0, IF(ISBLANK('Annex 2 Designated EHV charges'!$A$10:$A$400),1, COUNTIF(A$4:$A46, 'Annex 2 Designated EHV charges'!$A$10:$A$400)), 0)),"")</f>
        <v>LU_MHO</v>
      </c>
      <c r="B47" s="88">
        <f>IF($A47="","",VLOOKUP($A47,'Annex 2 Designated EHV charges'!$A:$O,2,0))</f>
        <v>864</v>
      </c>
      <c r="C47" s="89" t="str">
        <f>IF($A47="","",VLOOKUP($A47,'Annex 2 Designated EHV charges'!$A:$O,3,0))</f>
        <v>1030059686387;1030060990025;1030060990257;1030060990489</v>
      </c>
      <c r="D47" s="88" t="str">
        <f>IF($A47="","",VLOOKUP($A47,'Annex 2 Designated EHV charges'!$A:$O,7,0))</f>
        <v>LU_MHO</v>
      </c>
      <c r="E47" s="91">
        <f>IFERROR(IF(VLOOKUP($A47,'Annex 2 Designated EHV charges'!$A:$O,9,FALSE)=0,"",VLOOKUP($A47,'Annex 2 Designated EHV charges'!$A:$O,9,FALSE)),"")</f>
        <v>6.0000000000000001E-3</v>
      </c>
      <c r="F47" s="188">
        <f>IFERROR(IF(VLOOKUP($A47,'Annex 2 Designated EHV charges'!$A:$O,10,FALSE)=0,"",VLOOKUP($A47,'Annex 2 Designated EHV charges'!$A:$O,10,FALSE)),"")</f>
        <v>149395.53</v>
      </c>
      <c r="G47" s="188">
        <f>IFERROR(IF(VLOOKUP($A47,'Annex 2 Designated EHV charges'!$A:$O,11,FALSE)=0,"",VLOOKUP($A47,'Annex 2 Designated EHV charges'!$A:$O,11,FALSE)),"")</f>
        <v>2.5099999999999998</v>
      </c>
      <c r="H47" s="188">
        <f>IFERROR(IF(VLOOKUP($A47,'Annex 2 Designated EHV charges'!$A:$O,12,FALSE)=0,"",VLOOKUP($A47,'Annex 2 Designated EHV charges'!$A:$O,12,FALSE)),"")</f>
        <v>2.5099999999999998</v>
      </c>
    </row>
    <row r="48" spans="1:8" ht="12.75" customHeight="1" x14ac:dyDescent="0.25">
      <c r="A48" s="88" t="str" cm="1">
        <f t="array" ref="A48">IFERROR(INDEX('Annex 2 Designated EHV charges'!$A$10:$A$400, MATCH(0, IF(ISBLANK('Annex 2 Designated EHV charges'!$A$10:$A$400),1, COUNTIF(A$4:$A47, 'Annex 2 Designated EHV charges'!$A$10:$A$400)), 0)),"")</f>
        <v>LU_NEA</v>
      </c>
      <c r="B48" s="88">
        <f>IF($A48="","",VLOOKUP($A48,'Annex 2 Designated EHV charges'!$A:$O,2,0))</f>
        <v>431</v>
      </c>
      <c r="C48" s="89" t="str">
        <f>IF($A48="","",VLOOKUP($A48,'Annex 2 Designated EHV charges'!$A:$O,3,0))</f>
        <v>1050000907391;1050000907407;1050000907416;1050000907443</v>
      </c>
      <c r="D48" s="88" t="str">
        <f>IF($A48="","",VLOOKUP($A48,'Annex 2 Designated EHV charges'!$A:$O,7,0))</f>
        <v>LU_NEA</v>
      </c>
      <c r="E48" s="91">
        <f>IFERROR(IF(VLOOKUP($A48,'Annex 2 Designated EHV charges'!$A:$O,9,FALSE)=0,"",VLOOKUP($A48,'Annex 2 Designated EHV charges'!$A:$O,9,FALSE)),"")</f>
        <v>0.254</v>
      </c>
      <c r="F48" s="188">
        <f>IFERROR(IF(VLOOKUP($A48,'Annex 2 Designated EHV charges'!$A:$O,10,FALSE)=0,"",VLOOKUP($A48,'Annex 2 Designated EHV charges'!$A:$O,10,FALSE)),"")</f>
        <v>143150.85999999999</v>
      </c>
      <c r="G48" s="188">
        <f>IFERROR(IF(VLOOKUP($A48,'Annex 2 Designated EHV charges'!$A:$O,11,FALSE)=0,"",VLOOKUP($A48,'Annex 2 Designated EHV charges'!$A:$O,11,FALSE)),"")</f>
        <v>2.61</v>
      </c>
      <c r="H48" s="188">
        <f>IFERROR(IF(VLOOKUP($A48,'Annex 2 Designated EHV charges'!$A:$O,12,FALSE)=0,"",VLOOKUP($A48,'Annex 2 Designated EHV charges'!$A:$O,12,FALSE)),"")</f>
        <v>2.61</v>
      </c>
    </row>
    <row r="49" spans="1:8" ht="12.75" customHeight="1" x14ac:dyDescent="0.25">
      <c r="A49" s="88" t="str" cm="1">
        <f t="array" ref="A49">IFERROR(INDEX('Annex 2 Designated EHV charges'!$A$10:$A$400, MATCH(0, IF(ISBLANK('Annex 2 Designated EHV charges'!$A$10:$A$400),1, COUNTIF(A$4:$A48, 'Annex 2 Designated EHV charges'!$A$10:$A$400)), 0)),"")</f>
        <v>MAXWDC</v>
      </c>
      <c r="B49" s="88">
        <f>IF($A49="","",VLOOKUP($A49,'Annex 2 Designated EHV charges'!$A:$O,2,0))</f>
        <v>0</v>
      </c>
      <c r="C49" s="89" t="str">
        <f>IF($A49="","",VLOOKUP($A49,'Annex 2 Designated EHV charges'!$A:$O,3,0))</f>
        <v>ENET</v>
      </c>
      <c r="D49" s="88" t="str">
        <f>IF($A49="","",VLOOKUP($A49,'Annex 2 Designated EHV charges'!$A:$O,7,0))</f>
        <v>MAXWDC</v>
      </c>
      <c r="E49" s="91">
        <f>IFERROR(IF(VLOOKUP($A49,'Annex 2 Designated EHV charges'!$A:$O,9,FALSE)=0,"",VLOOKUP($A49,'Annex 2 Designated EHV charges'!$A:$O,9,FALSE)),"")</f>
        <v>1.2E-2</v>
      </c>
      <c r="F49" s="188">
        <f>IFERROR(IF(VLOOKUP($A49,'Annex 2 Designated EHV charges'!$A:$O,10,FALSE)=0,"",VLOOKUP($A49,'Annex 2 Designated EHV charges'!$A:$O,10,FALSE)),"")</f>
        <v>23702.12</v>
      </c>
      <c r="G49" s="188">
        <f>IFERROR(IF(VLOOKUP($A49,'Annex 2 Designated EHV charges'!$A:$O,11,FALSE)=0,"",VLOOKUP($A49,'Annex 2 Designated EHV charges'!$A:$O,11,FALSE)),"")</f>
        <v>1.1599999999999999</v>
      </c>
      <c r="H49" s="188">
        <f>IFERROR(IF(VLOOKUP($A49,'Annex 2 Designated EHV charges'!$A:$O,12,FALSE)=0,"",VLOOKUP($A49,'Annex 2 Designated EHV charges'!$A:$O,12,FALSE)),"")</f>
        <v>1.1599999999999999</v>
      </c>
    </row>
    <row r="50" spans="1:8" ht="12.75" customHeight="1" x14ac:dyDescent="0.25">
      <c r="A50" s="88" t="str" cm="1">
        <f t="array" ref="A50">IFERROR(INDEX('Annex 2 Designated EHV charges'!$A$10:$A$400, MATCH(0, IF(ISBLANK('Annex 2 Designated EHV charges'!$A$10:$A$400),1, COUNTIF(A$4:$A49, 'Annex 2 Designated EHV charges'!$A$10:$A$400)), 0)),"")</f>
        <v>MLVLCM</v>
      </c>
      <c r="B50" s="88">
        <f>IF($A50="","",VLOOKUP($A50,'Annex 2 Designated EHV charges'!$A:$O,2,0))</f>
        <v>484</v>
      </c>
      <c r="C50" s="89">
        <f>IF($A50="","",VLOOKUP($A50,'Annex 2 Designated EHV charges'!$A:$O,3,0))</f>
        <v>1030062915127</v>
      </c>
      <c r="D50" s="88" t="str">
        <f>IF($A50="","",VLOOKUP($A50,'Annex 2 Designated EHV charges'!$A:$O,7,0))</f>
        <v>MLVLCM</v>
      </c>
      <c r="E50" s="91">
        <f>IFERROR(IF(VLOOKUP($A50,'Annex 2 Designated EHV charges'!$A:$O,9,FALSE)=0,"",VLOOKUP($A50,'Annex 2 Designated EHV charges'!$A:$O,9,FALSE)),"")</f>
        <v>0.114</v>
      </c>
      <c r="F50" s="188">
        <f>IFERROR(IF(VLOOKUP($A50,'Annex 2 Designated EHV charges'!$A:$O,10,FALSE)=0,"",VLOOKUP($A50,'Annex 2 Designated EHV charges'!$A:$O,10,FALSE)),"")</f>
        <v>5208.4399999999996</v>
      </c>
      <c r="G50" s="188">
        <f>IFERROR(IF(VLOOKUP($A50,'Annex 2 Designated EHV charges'!$A:$O,11,FALSE)=0,"",VLOOKUP($A50,'Annex 2 Designated EHV charges'!$A:$O,11,FALSE)),"")</f>
        <v>1.42</v>
      </c>
      <c r="H50" s="188">
        <f>IFERROR(IF(VLOOKUP($A50,'Annex 2 Designated EHV charges'!$A:$O,12,FALSE)=0,"",VLOOKUP($A50,'Annex 2 Designated EHV charges'!$A:$O,12,FALSE)),"")</f>
        <v>1.42</v>
      </c>
    </row>
    <row r="51" spans="1:8" ht="12.75" customHeight="1" x14ac:dyDescent="0.25">
      <c r="A51" s="88" t="str" cm="1">
        <f t="array" ref="A51">IFERROR(INDEX('Annex 2 Designated EHV charges'!$A$10:$A$400, MATCH(0, IF(ISBLANK('Annex 2 Designated EHV charges'!$A$10:$A$400),1, COUNTIF(A$4:$A50, 'Annex 2 Designated EHV charges'!$A$10:$A$400)), 0)),"")</f>
        <v>MSDHOD</v>
      </c>
      <c r="B51" s="88">
        <f>IF($A51="","",VLOOKUP($A51,'Annex 2 Designated EHV charges'!$A:$O,2,0))</f>
        <v>828</v>
      </c>
      <c r="C51" s="89" t="str">
        <f>IF($A51="","",VLOOKUP($A51,'Annex 2 Designated EHV charges'!$A:$O,3,0))</f>
        <v>1023533706269;1023533706490</v>
      </c>
      <c r="D51" s="88" t="str">
        <f>IF($A51="","",VLOOKUP($A51,'Annex 2 Designated EHV charges'!$A:$O,7,0))</f>
        <v>MSDHOD</v>
      </c>
      <c r="E51" s="91" t="str">
        <f>IFERROR(IF(VLOOKUP($A51,'Annex 2 Designated EHV charges'!$A:$O,9,FALSE)=0,"",VLOOKUP($A51,'Annex 2 Designated EHV charges'!$A:$O,9,FALSE)),"")</f>
        <v/>
      </c>
      <c r="F51" s="188">
        <f>IFERROR(IF(VLOOKUP($A51,'Annex 2 Designated EHV charges'!$A:$O,10,FALSE)=0,"",VLOOKUP($A51,'Annex 2 Designated EHV charges'!$A:$O,10,FALSE)),"")</f>
        <v>11293.67</v>
      </c>
      <c r="G51" s="188">
        <f>IFERROR(IF(VLOOKUP($A51,'Annex 2 Designated EHV charges'!$A:$O,11,FALSE)=0,"",VLOOKUP($A51,'Annex 2 Designated EHV charges'!$A:$O,11,FALSE)),"")</f>
        <v>2.98</v>
      </c>
      <c r="H51" s="188">
        <f>IFERROR(IF(VLOOKUP($A51,'Annex 2 Designated EHV charges'!$A:$O,12,FALSE)=0,"",VLOOKUP($A51,'Annex 2 Designated EHV charges'!$A:$O,12,FALSE)),"")</f>
        <v>2.98</v>
      </c>
    </row>
    <row r="52" spans="1:8" ht="12.75" customHeight="1" x14ac:dyDescent="0.25">
      <c r="A52" s="88" t="str" cm="1">
        <f t="array" ref="A52">IFERROR(INDEX('Annex 2 Designated EHV charges'!$A$10:$A$400, MATCH(0, IF(ISBLANK('Annex 2 Designated EHV charges'!$A$10:$A$400),1, COUNTIF(A$4:$A51, 'Annex 2 Designated EHV charges'!$A$10:$A$400)), 0)),"")</f>
        <v>NEWHOL</v>
      </c>
      <c r="B52" s="88">
        <f>IF($A52="","",VLOOKUP($A52,'Annex 2 Designated EHV charges'!$A:$O,2,0))</f>
        <v>807</v>
      </c>
      <c r="C52" s="89">
        <f>IF($A52="","",VLOOKUP($A52,'Annex 2 Designated EHV charges'!$A:$O,3,0))</f>
        <v>1014569560220</v>
      </c>
      <c r="D52" s="88" t="str">
        <f>IF($A52="","",VLOOKUP($A52,'Annex 2 Designated EHV charges'!$A:$O,7,0))</f>
        <v>NEWHOL</v>
      </c>
      <c r="E52" s="91">
        <f>IFERROR(IF(VLOOKUP($A52,'Annex 2 Designated EHV charges'!$A:$O,9,FALSE)=0,"",VLOOKUP($A52,'Annex 2 Designated EHV charges'!$A:$O,9,FALSE)),"")</f>
        <v>2.133</v>
      </c>
      <c r="F52" s="188">
        <f>IFERROR(IF(VLOOKUP($A52,'Annex 2 Designated EHV charges'!$A:$O,10,FALSE)=0,"",VLOOKUP($A52,'Annex 2 Designated EHV charges'!$A:$O,10,FALSE)),"")</f>
        <v>27945.03</v>
      </c>
      <c r="G52" s="188">
        <f>IFERROR(IF(VLOOKUP($A52,'Annex 2 Designated EHV charges'!$A:$O,11,FALSE)=0,"",VLOOKUP($A52,'Annex 2 Designated EHV charges'!$A:$O,11,FALSE)),"")</f>
        <v>2.67</v>
      </c>
      <c r="H52" s="188">
        <f>IFERROR(IF(VLOOKUP($A52,'Annex 2 Designated EHV charges'!$A:$O,12,FALSE)=0,"",VLOOKUP($A52,'Annex 2 Designated EHV charges'!$A:$O,12,FALSE)),"")</f>
        <v>2.67</v>
      </c>
    </row>
    <row r="53" spans="1:8" ht="12.75" customHeight="1" x14ac:dyDescent="0.25">
      <c r="A53" s="88" t="str" cm="1">
        <f t="array" ref="A53">IFERROR(INDEX('Annex 2 Designated EHV charges'!$A$10:$A$400, MATCH(0, IF(ISBLANK('Annex 2 Designated EHV charges'!$A$10:$A$400),1, COUNTIF(A$4:$A52, 'Annex 2 Designated EHV charges'!$A$10:$A$400)), 0)),"")</f>
        <v>NEWSIL</v>
      </c>
      <c r="B53" s="88">
        <f>IF($A53="","",VLOOKUP($A53,'Annex 2 Designated EHV charges'!$A:$O,2,0))</f>
        <v>829</v>
      </c>
      <c r="C53" s="89" t="str">
        <f>IF($A53="","",VLOOKUP($A53,'Annex 2 Designated EHV charges'!$A:$O,3,0))</f>
        <v>1030022814396;1030022814624;1030022814856;1030022815089</v>
      </c>
      <c r="D53" s="88" t="str">
        <f>IF($A53="","",VLOOKUP($A53,'Annex 2 Designated EHV charges'!$A:$O,7,0))</f>
        <v>NEWSIL</v>
      </c>
      <c r="E53" s="91">
        <f>IFERROR(IF(VLOOKUP($A53,'Annex 2 Designated EHV charges'!$A:$O,9,FALSE)=0,"",VLOOKUP($A53,'Annex 2 Designated EHV charges'!$A:$O,9,FALSE)),"")</f>
        <v>8.0000000000000002E-3</v>
      </c>
      <c r="F53" s="188">
        <f>IFERROR(IF(VLOOKUP($A53,'Annex 2 Designated EHV charges'!$A:$O,10,FALSE)=0,"",VLOOKUP($A53,'Annex 2 Designated EHV charges'!$A:$O,10,FALSE)),"")</f>
        <v>59028.4</v>
      </c>
      <c r="G53" s="188">
        <f>IFERROR(IF(VLOOKUP($A53,'Annex 2 Designated EHV charges'!$A:$O,11,FALSE)=0,"",VLOOKUP($A53,'Annex 2 Designated EHV charges'!$A:$O,11,FALSE)),"")</f>
        <v>1.58</v>
      </c>
      <c r="H53" s="188">
        <f>IFERROR(IF(VLOOKUP($A53,'Annex 2 Designated EHV charges'!$A:$O,12,FALSE)=0,"",VLOOKUP($A53,'Annex 2 Designated EHV charges'!$A:$O,12,FALSE)),"")</f>
        <v>1.58</v>
      </c>
    </row>
    <row r="54" spans="1:8" ht="12.75" customHeight="1" x14ac:dyDescent="0.25">
      <c r="A54" s="88" t="str" cm="1">
        <f t="array" ref="A54">IFERROR(INDEX('Annex 2 Designated EHV charges'!$A$10:$A$400, MATCH(0, IF(ISBLANK('Annex 2 Designated EHV charges'!$A$10:$A$400),1, COUNTIF(A$4:$A53, 'Annex 2 Designated EHV charges'!$A$10:$A$400)), 0)),"")</f>
        <v>NR_BAS</v>
      </c>
      <c r="B54" s="88">
        <f>IF($A54="","",VLOOKUP($A54,'Annex 2 Designated EHV charges'!$A:$O,2,0))</f>
        <v>840</v>
      </c>
      <c r="C54" s="89">
        <f>IF($A54="","",VLOOKUP($A54,'Annex 2 Designated EHV charges'!$A:$O,3,0))</f>
        <v>1023478020044</v>
      </c>
      <c r="D54" s="88" t="str">
        <f>IF($A54="","",VLOOKUP($A54,'Annex 2 Designated EHV charges'!$A:$O,7,0))</f>
        <v>NR_BAS</v>
      </c>
      <c r="E54" s="91" t="str">
        <f>IFERROR(IF(VLOOKUP($A54,'Annex 2 Designated EHV charges'!$A:$O,9,FALSE)=0,"",VLOOKUP($A54,'Annex 2 Designated EHV charges'!$A:$O,9,FALSE)),"")</f>
        <v/>
      </c>
      <c r="F54" s="188">
        <f>IFERROR(IF(VLOOKUP($A54,'Annex 2 Designated EHV charges'!$A:$O,10,FALSE)=0,"",VLOOKUP($A54,'Annex 2 Designated EHV charges'!$A:$O,10,FALSE)),"")</f>
        <v>37489.53</v>
      </c>
      <c r="G54" s="188">
        <f>IFERROR(IF(VLOOKUP($A54,'Annex 2 Designated EHV charges'!$A:$O,11,FALSE)=0,"",VLOOKUP($A54,'Annex 2 Designated EHV charges'!$A:$O,11,FALSE)),"")</f>
        <v>3.07</v>
      </c>
      <c r="H54" s="188">
        <f>IFERROR(IF(VLOOKUP($A54,'Annex 2 Designated EHV charges'!$A:$O,12,FALSE)=0,"",VLOOKUP($A54,'Annex 2 Designated EHV charges'!$A:$O,12,FALSE)),"")</f>
        <v>3.07</v>
      </c>
    </row>
    <row r="55" spans="1:8" ht="12.75" customHeight="1" x14ac:dyDescent="0.25">
      <c r="A55" s="88" t="str" cm="1">
        <f t="array" ref="A55">IFERROR(INDEX('Annex 2 Designated EHV charges'!$A$10:$A$400, MATCH(0, IF(ISBLANK('Annex 2 Designated EHV charges'!$A$10:$A$400),1, COUNTIF(A$4:$A54, 'Annex 2 Designated EHV charges'!$A$10:$A$400)), 0)),"")</f>
        <v>NR_COL</v>
      </c>
      <c r="B55" s="88">
        <f>IF($A55="","",VLOOKUP($A55,'Annex 2 Designated EHV charges'!$A:$O,2,0))</f>
        <v>842</v>
      </c>
      <c r="C55" s="89" t="str">
        <f>IF($A55="","",VLOOKUP($A55,'Annex 2 Designated EHV charges'!$A:$O,3,0))</f>
        <v>1014572898446;1030076303426</v>
      </c>
      <c r="D55" s="88" t="str">
        <f>IF($A55="","",VLOOKUP($A55,'Annex 2 Designated EHV charges'!$A:$O,7,0))</f>
        <v>NR_COL</v>
      </c>
      <c r="E55" s="91" t="str">
        <f>IFERROR(IF(VLOOKUP($A55,'Annex 2 Designated EHV charges'!$A:$O,9,FALSE)=0,"",VLOOKUP($A55,'Annex 2 Designated EHV charges'!$A:$O,9,FALSE)),"")</f>
        <v/>
      </c>
      <c r="F55" s="188">
        <f>IFERROR(IF(VLOOKUP($A55,'Annex 2 Designated EHV charges'!$A:$O,10,FALSE)=0,"",VLOOKUP($A55,'Annex 2 Designated EHV charges'!$A:$O,10,FALSE)),"")</f>
        <v>36886.089999999997</v>
      </c>
      <c r="G55" s="188">
        <f>IFERROR(IF(VLOOKUP($A55,'Annex 2 Designated EHV charges'!$A:$O,11,FALSE)=0,"",VLOOKUP($A55,'Annex 2 Designated EHV charges'!$A:$O,11,FALSE)),"")</f>
        <v>3.93</v>
      </c>
      <c r="H55" s="188">
        <f>IFERROR(IF(VLOOKUP($A55,'Annex 2 Designated EHV charges'!$A:$O,12,FALSE)=0,"",VLOOKUP($A55,'Annex 2 Designated EHV charges'!$A:$O,12,FALSE)),"")</f>
        <v>3.93</v>
      </c>
    </row>
    <row r="56" spans="1:8" ht="12.75" customHeight="1" x14ac:dyDescent="0.25">
      <c r="A56" s="88" t="str" cm="1">
        <f t="array" ref="A56">IFERROR(INDEX('Annex 2 Designated EHV charges'!$A$10:$A$400, MATCH(0, IF(ISBLANK('Annex 2 Designated EHV charges'!$A$10:$A$400),1, COUNTIF(A$4:$A55, 'Annex 2 Designated EHV charges'!$A$10:$A$400)), 0)),"")</f>
        <v>NR_CRW</v>
      </c>
      <c r="B56" s="88">
        <f>IF($A56="","",VLOOKUP($A56,'Annex 2 Designated EHV charges'!$A:$O,2,0))</f>
        <v>843</v>
      </c>
      <c r="C56" s="89">
        <f>IF($A56="","",VLOOKUP($A56,'Annex 2 Designated EHV charges'!$A:$O,3,0))</f>
        <v>1014572578742</v>
      </c>
      <c r="D56" s="88" t="str">
        <f>IF($A56="","",VLOOKUP($A56,'Annex 2 Designated EHV charges'!$A:$O,7,0))</f>
        <v>NR_CRW</v>
      </c>
      <c r="E56" s="91">
        <f>IFERROR(IF(VLOOKUP($A56,'Annex 2 Designated EHV charges'!$A:$O,9,FALSE)=0,"",VLOOKUP($A56,'Annex 2 Designated EHV charges'!$A:$O,9,FALSE)),"")</f>
        <v>1.3360000000000001</v>
      </c>
      <c r="F56" s="188">
        <f>IFERROR(IF(VLOOKUP($A56,'Annex 2 Designated EHV charges'!$A:$O,10,FALSE)=0,"",VLOOKUP($A56,'Annex 2 Designated EHV charges'!$A:$O,10,FALSE)),"")</f>
        <v>70528.92</v>
      </c>
      <c r="G56" s="188">
        <f>IFERROR(IF(VLOOKUP($A56,'Annex 2 Designated EHV charges'!$A:$O,11,FALSE)=0,"",VLOOKUP($A56,'Annex 2 Designated EHV charges'!$A:$O,11,FALSE)),"")</f>
        <v>4.08</v>
      </c>
      <c r="H56" s="188">
        <f>IFERROR(IF(VLOOKUP($A56,'Annex 2 Designated EHV charges'!$A:$O,12,FALSE)=0,"",VLOOKUP($A56,'Annex 2 Designated EHV charges'!$A:$O,12,FALSE)),"")</f>
        <v>4.08</v>
      </c>
    </row>
    <row r="57" spans="1:8" ht="12.75" customHeight="1" x14ac:dyDescent="0.25">
      <c r="A57" s="88" t="str" cm="1">
        <f t="array" ref="A57">IFERROR(INDEX('Annex 2 Designated EHV charges'!$A$10:$A$400, MATCH(0, IF(ISBLANK('Annex 2 Designated EHV charges'!$A$10:$A$400),1, COUNTIF(A$4:$A56, 'Annex 2 Designated EHV charges'!$A$10:$A$400)), 0)),"")</f>
        <v>NR_GRA</v>
      </c>
      <c r="B57" s="88">
        <f>IF($A57="","",VLOOKUP($A57,'Annex 2 Designated EHV charges'!$A:$O,2,0))</f>
        <v>844</v>
      </c>
      <c r="C57" s="89">
        <f>IF($A57="","",VLOOKUP($A57,'Annex 2 Designated EHV charges'!$A:$O,3,0))</f>
        <v>1014573096936</v>
      </c>
      <c r="D57" s="88" t="str">
        <f>IF($A57="","",VLOOKUP($A57,'Annex 2 Designated EHV charges'!$A:$O,7,0))</f>
        <v>NR_GRA</v>
      </c>
      <c r="E57" s="91">
        <f>IFERROR(IF(VLOOKUP($A57,'Annex 2 Designated EHV charges'!$A:$O,9,FALSE)=0,"",VLOOKUP($A57,'Annex 2 Designated EHV charges'!$A:$O,9,FALSE)),"")</f>
        <v>0.34</v>
      </c>
      <c r="F57" s="188">
        <f>IFERROR(IF(VLOOKUP($A57,'Annex 2 Designated EHV charges'!$A:$O,10,FALSE)=0,"",VLOOKUP($A57,'Annex 2 Designated EHV charges'!$A:$O,10,FALSE)),"")</f>
        <v>30463.32</v>
      </c>
      <c r="G57" s="188">
        <f>IFERROR(IF(VLOOKUP($A57,'Annex 2 Designated EHV charges'!$A:$O,11,FALSE)=0,"",VLOOKUP($A57,'Annex 2 Designated EHV charges'!$A:$O,11,FALSE)),"")</f>
        <v>1.41</v>
      </c>
      <c r="H57" s="188">
        <f>IFERROR(IF(VLOOKUP($A57,'Annex 2 Designated EHV charges'!$A:$O,12,FALSE)=0,"",VLOOKUP($A57,'Annex 2 Designated EHV charges'!$A:$O,12,FALSE)),"")</f>
        <v>1.41</v>
      </c>
    </row>
    <row r="58" spans="1:8" ht="12.75" customHeight="1" x14ac:dyDescent="0.25">
      <c r="A58" s="88" t="str" cm="1">
        <f t="array" ref="A58">IFERROR(INDEX('Annex 2 Designated EHV charges'!$A$10:$A$400, MATCH(0, IF(ISBLANK('Annex 2 Designated EHV charges'!$A$10:$A$400),1, COUNTIF(A$4:$A57, 'Annex 2 Designated EHV charges'!$A$10:$A$400)), 0)),"")</f>
        <v>NR_HOR</v>
      </c>
      <c r="B58" s="88">
        <f>IF($A58="","",VLOOKUP($A58,'Annex 2 Designated EHV charges'!$A:$O,2,0))</f>
        <v>845</v>
      </c>
      <c r="C58" s="89">
        <f>IF($A58="","",VLOOKUP($A58,'Annex 2 Designated EHV charges'!$A:$O,3,0))</f>
        <v>1014572986535</v>
      </c>
      <c r="D58" s="88" t="str">
        <f>IF($A58="","",VLOOKUP($A58,'Annex 2 Designated EHV charges'!$A:$O,7,0))</f>
        <v>NR_HOR</v>
      </c>
      <c r="E58" s="91">
        <f>IFERROR(IF(VLOOKUP($A58,'Annex 2 Designated EHV charges'!$A:$O,9,FALSE)=0,"",VLOOKUP($A58,'Annex 2 Designated EHV charges'!$A:$O,9,FALSE)),"")</f>
        <v>0.84899999999999998</v>
      </c>
      <c r="F58" s="188">
        <f>IFERROR(IF(VLOOKUP($A58,'Annex 2 Designated EHV charges'!$A:$O,10,FALSE)=0,"",VLOOKUP($A58,'Annex 2 Designated EHV charges'!$A:$O,10,FALSE)),"")</f>
        <v>64830.33</v>
      </c>
      <c r="G58" s="188">
        <f>IFERROR(IF(VLOOKUP($A58,'Annex 2 Designated EHV charges'!$A:$O,11,FALSE)=0,"",VLOOKUP($A58,'Annex 2 Designated EHV charges'!$A:$O,11,FALSE)),"")</f>
        <v>3.55</v>
      </c>
      <c r="H58" s="188">
        <f>IFERROR(IF(VLOOKUP($A58,'Annex 2 Designated EHV charges'!$A:$O,12,FALSE)=0,"",VLOOKUP($A58,'Annex 2 Designated EHV charges'!$A:$O,12,FALSE)),"")</f>
        <v>3.55</v>
      </c>
    </row>
    <row r="59" spans="1:8" ht="12.75" customHeight="1" x14ac:dyDescent="0.25">
      <c r="A59" s="88" t="str" cm="1">
        <f t="array" ref="A59">IFERROR(INDEX('Annex 2 Designated EHV charges'!$A$10:$A$400, MATCH(0, IF(ISBLANK('Annex 2 Designated EHV charges'!$A$10:$A$400),1, COUNTIF(A$4:$A58, 'Annex 2 Designated EHV charges'!$A$10:$A$400)), 0)),"")</f>
        <v>NR_KNG</v>
      </c>
      <c r="B59" s="88">
        <f>IF($A59="","",VLOOKUP($A59,'Annex 2 Designated EHV charges'!$A:$O,2,0))</f>
        <v>846</v>
      </c>
      <c r="C59" s="89">
        <f>IF($A59="","",VLOOKUP($A59,'Annex 2 Designated EHV charges'!$A:$O,3,0))</f>
        <v>1014572901666</v>
      </c>
      <c r="D59" s="88" t="str">
        <f>IF($A59="","",VLOOKUP($A59,'Annex 2 Designated EHV charges'!$A:$O,7,0))</f>
        <v>NR_KNG</v>
      </c>
      <c r="E59" s="91" t="str">
        <f>IFERROR(IF(VLOOKUP($A59,'Annex 2 Designated EHV charges'!$A:$O,9,FALSE)=0,"",VLOOKUP($A59,'Annex 2 Designated EHV charges'!$A:$O,9,FALSE)),"")</f>
        <v/>
      </c>
      <c r="F59" s="188">
        <f>IFERROR(IF(VLOOKUP($A59,'Annex 2 Designated EHV charges'!$A:$O,10,FALSE)=0,"",VLOOKUP($A59,'Annex 2 Designated EHV charges'!$A:$O,10,FALSE)),"")</f>
        <v>11596.67</v>
      </c>
      <c r="G59" s="188">
        <f>IFERROR(IF(VLOOKUP($A59,'Annex 2 Designated EHV charges'!$A:$O,11,FALSE)=0,"",VLOOKUP($A59,'Annex 2 Designated EHV charges'!$A:$O,11,FALSE)),"")</f>
        <v>2.33</v>
      </c>
      <c r="H59" s="188">
        <f>IFERROR(IF(VLOOKUP($A59,'Annex 2 Designated EHV charges'!$A:$O,12,FALSE)=0,"",VLOOKUP($A59,'Annex 2 Designated EHV charges'!$A:$O,12,FALSE)),"")</f>
        <v>2.33</v>
      </c>
    </row>
    <row r="60" spans="1:8" ht="12.75" customHeight="1" x14ac:dyDescent="0.25">
      <c r="A60" s="88" t="str" cm="1">
        <f t="array" ref="A60">IFERROR(INDEX('Annex 2 Designated EHV charges'!$A$10:$A$400, MATCH(0, IF(ISBLANK('Annex 2 Designated EHV charges'!$A$10:$A$400),1, COUNTIF(A$4:$A59, 'Annex 2 Designated EHV charges'!$A$10:$A$400)), 0)),"")</f>
        <v>NR_LBR</v>
      </c>
      <c r="B60" s="88">
        <f>IF($A60="","",VLOOKUP($A60,'Annex 2 Designated EHV charges'!$A:$O,2,0))</f>
        <v>847</v>
      </c>
      <c r="C60" s="89">
        <f>IF($A60="","",VLOOKUP($A60,'Annex 2 Designated EHV charges'!$A:$O,3,0))</f>
        <v>1014572780683</v>
      </c>
      <c r="D60" s="88" t="str">
        <f>IF($A60="","",VLOOKUP($A60,'Annex 2 Designated EHV charges'!$A:$O,7,0))</f>
        <v>NR_LBR</v>
      </c>
      <c r="E60" s="91">
        <f>IFERROR(IF(VLOOKUP($A60,'Annex 2 Designated EHV charges'!$A:$O,9,FALSE)=0,"",VLOOKUP($A60,'Annex 2 Designated EHV charges'!$A:$O,9,FALSE)),"")</f>
        <v>5.8999999999999997E-2</v>
      </c>
      <c r="F60" s="188">
        <f>IFERROR(IF(VLOOKUP($A60,'Annex 2 Designated EHV charges'!$A:$O,10,FALSE)=0,"",VLOOKUP($A60,'Annex 2 Designated EHV charges'!$A:$O,10,FALSE)),"")</f>
        <v>74806.16</v>
      </c>
      <c r="G60" s="188">
        <f>IFERROR(IF(VLOOKUP($A60,'Annex 2 Designated EHV charges'!$A:$O,11,FALSE)=0,"",VLOOKUP($A60,'Annex 2 Designated EHV charges'!$A:$O,11,FALSE)),"")</f>
        <v>2.77</v>
      </c>
      <c r="H60" s="188">
        <f>IFERROR(IF(VLOOKUP($A60,'Annex 2 Designated EHV charges'!$A:$O,12,FALSE)=0,"",VLOOKUP($A60,'Annex 2 Designated EHV charges'!$A:$O,12,FALSE)),"")</f>
        <v>2.77</v>
      </c>
    </row>
    <row r="61" spans="1:8" ht="12.75" customHeight="1" x14ac:dyDescent="0.25">
      <c r="A61" s="88" t="str" cm="1">
        <f t="array" ref="A61">IFERROR(INDEX('Annex 2 Designated EHV charges'!$A$10:$A$400, MATCH(0, IF(ISBLANK('Annex 2 Designated EHV charges'!$A$10:$A$400),1, COUNTIF(A$4:$A60, 'Annex 2 Designated EHV charges'!$A$10:$A$400)), 0)),"")</f>
        <v>NR_MAN</v>
      </c>
      <c r="B61" s="88">
        <f>IF($A61="","",VLOOKUP($A61,'Annex 2 Designated EHV charges'!$A:$O,2,0))</f>
        <v>848</v>
      </c>
      <c r="C61" s="89">
        <f>IF($A61="","",VLOOKUP($A61,'Annex 2 Designated EHV charges'!$A:$O,3,0))</f>
        <v>1014572821160</v>
      </c>
      <c r="D61" s="88" t="str">
        <f>IF($A61="","",VLOOKUP($A61,'Annex 2 Designated EHV charges'!$A:$O,7,0))</f>
        <v>NR_MAN</v>
      </c>
      <c r="E61" s="91" t="str">
        <f>IFERROR(IF(VLOOKUP($A61,'Annex 2 Designated EHV charges'!$A:$O,9,FALSE)=0,"",VLOOKUP($A61,'Annex 2 Designated EHV charges'!$A:$O,9,FALSE)),"")</f>
        <v/>
      </c>
      <c r="F61" s="188">
        <f>IFERROR(IF(VLOOKUP($A61,'Annex 2 Designated EHV charges'!$A:$O,10,FALSE)=0,"",VLOOKUP($A61,'Annex 2 Designated EHV charges'!$A:$O,10,FALSE)),"")</f>
        <v>50819.32</v>
      </c>
      <c r="G61" s="188">
        <f>IFERROR(IF(VLOOKUP($A61,'Annex 2 Designated EHV charges'!$A:$O,11,FALSE)=0,"",VLOOKUP($A61,'Annex 2 Designated EHV charges'!$A:$O,11,FALSE)),"")</f>
        <v>2.5</v>
      </c>
      <c r="H61" s="188">
        <f>IFERROR(IF(VLOOKUP($A61,'Annex 2 Designated EHV charges'!$A:$O,12,FALSE)=0,"",VLOOKUP($A61,'Annex 2 Designated EHV charges'!$A:$O,12,FALSE)),"")</f>
        <v>2.5</v>
      </c>
    </row>
    <row r="62" spans="1:8" ht="12.75" customHeight="1" x14ac:dyDescent="0.25">
      <c r="A62" s="88" t="str" cm="1">
        <f t="array" ref="A62">IFERROR(INDEX('Annex 2 Designated EHV charges'!$A$10:$A$400, MATCH(0, IF(ISBLANK('Annex 2 Designated EHV charges'!$A$10:$A$400),1, COUNTIF(A$4:$A61, 'Annex 2 Designated EHV charges'!$A$10:$A$400)), 0)),"")</f>
        <v>NR_MIL</v>
      </c>
      <c r="B62" s="88">
        <f>IF($A62="","",VLOOKUP($A62,'Annex 2 Designated EHV charges'!$A:$O,2,0))</f>
        <v>849</v>
      </c>
      <c r="C62" s="89">
        <f>IF($A62="","",VLOOKUP($A62,'Annex 2 Designated EHV charges'!$A:$O,3,0))</f>
        <v>1014573017580</v>
      </c>
      <c r="D62" s="88" t="str">
        <f>IF($A62="","",VLOOKUP($A62,'Annex 2 Designated EHV charges'!$A:$O,7,0))</f>
        <v>NR_MIL</v>
      </c>
      <c r="E62" s="91">
        <f>IFERROR(IF(VLOOKUP($A62,'Annex 2 Designated EHV charges'!$A:$O,9,FALSE)=0,"",VLOOKUP($A62,'Annex 2 Designated EHV charges'!$A:$O,9,FALSE)),"")</f>
        <v>0.56299999999999994</v>
      </c>
      <c r="F62" s="188">
        <f>IFERROR(IF(VLOOKUP($A62,'Annex 2 Designated EHV charges'!$A:$O,10,FALSE)=0,"",VLOOKUP($A62,'Annex 2 Designated EHV charges'!$A:$O,10,FALSE)),"")</f>
        <v>72097.48</v>
      </c>
      <c r="G62" s="188">
        <f>IFERROR(IF(VLOOKUP($A62,'Annex 2 Designated EHV charges'!$A:$O,11,FALSE)=0,"",VLOOKUP($A62,'Annex 2 Designated EHV charges'!$A:$O,11,FALSE)),"")</f>
        <v>2.99</v>
      </c>
      <c r="H62" s="188">
        <f>IFERROR(IF(VLOOKUP($A62,'Annex 2 Designated EHV charges'!$A:$O,12,FALSE)=0,"",VLOOKUP($A62,'Annex 2 Designated EHV charges'!$A:$O,12,FALSE)),"")</f>
        <v>2.99</v>
      </c>
    </row>
    <row r="63" spans="1:8" ht="12.75" customHeight="1" x14ac:dyDescent="0.25">
      <c r="A63" s="88" t="str" cm="1">
        <f t="array" ref="A63">IFERROR(INDEX('Annex 2 Designated EHV charges'!$A$10:$A$400, MATCH(0, IF(ISBLANK('Annex 2 Designated EHV charges'!$A$10:$A$400),1, COUNTIF(A$4:$A62, 'Annex 2 Designated EHV charges'!$A$10:$A$400)), 0)),"")</f>
        <v>NR_NRW</v>
      </c>
      <c r="B63" s="88">
        <f>IF($A63="","",VLOOKUP($A63,'Annex 2 Designated EHV charges'!$A:$O,2,0))</f>
        <v>850</v>
      </c>
      <c r="C63" s="89">
        <f>IF($A63="","",VLOOKUP($A63,'Annex 2 Designated EHV charges'!$A:$O,3,0))</f>
        <v>1014572876363</v>
      </c>
      <c r="D63" s="88" t="str">
        <f>IF($A63="","",VLOOKUP($A63,'Annex 2 Designated EHV charges'!$A:$O,7,0))</f>
        <v>NR_NRW</v>
      </c>
      <c r="E63" s="91">
        <f>IFERROR(IF(VLOOKUP($A63,'Annex 2 Designated EHV charges'!$A:$O,9,FALSE)=0,"",VLOOKUP($A63,'Annex 2 Designated EHV charges'!$A:$O,9,FALSE)),"")</f>
        <v>0.13100000000000001</v>
      </c>
      <c r="F63" s="188">
        <f>IFERROR(IF(VLOOKUP($A63,'Annex 2 Designated EHV charges'!$A:$O,10,FALSE)=0,"",VLOOKUP($A63,'Annex 2 Designated EHV charges'!$A:$O,10,FALSE)),"")</f>
        <v>11154.13</v>
      </c>
      <c r="G63" s="188">
        <f>IFERROR(IF(VLOOKUP($A63,'Annex 2 Designated EHV charges'!$A:$O,11,FALSE)=0,"",VLOOKUP($A63,'Annex 2 Designated EHV charges'!$A:$O,11,FALSE)),"")</f>
        <v>4.3099999999999996</v>
      </c>
      <c r="H63" s="188">
        <f>IFERROR(IF(VLOOKUP($A63,'Annex 2 Designated EHV charges'!$A:$O,12,FALSE)=0,"",VLOOKUP($A63,'Annex 2 Designated EHV charges'!$A:$O,12,FALSE)),"")</f>
        <v>4.3099999999999996</v>
      </c>
    </row>
    <row r="64" spans="1:8" ht="12.75" customHeight="1" x14ac:dyDescent="0.25">
      <c r="A64" s="88" t="str" cm="1">
        <f t="array" ref="A64">IFERROR(INDEX('Annex 2 Designated EHV charges'!$A$10:$A$400, MATCH(0, IF(ISBLANK('Annex 2 Designated EHV charges'!$A$10:$A$400),1, COUNTIF(A$4:$A63, 'Annex 2 Designated EHV charges'!$A$10:$A$400)), 0)),"")</f>
        <v>NR_PET</v>
      </c>
      <c r="B64" s="88">
        <f>IF($A64="","",VLOOKUP($A64,'Annex 2 Designated EHV charges'!$A:$O,2,0))</f>
        <v>851</v>
      </c>
      <c r="C64" s="89">
        <f>IF($A64="","",VLOOKUP($A64,'Annex 2 Designated EHV charges'!$A:$O,3,0))</f>
        <v>1014573170075</v>
      </c>
      <c r="D64" s="88" t="str">
        <f>IF($A64="","",VLOOKUP($A64,'Annex 2 Designated EHV charges'!$A:$O,7,0))</f>
        <v>NR_PET</v>
      </c>
      <c r="E64" s="91">
        <f>IFERROR(IF(VLOOKUP($A64,'Annex 2 Designated EHV charges'!$A:$O,9,FALSE)=0,"",VLOOKUP($A64,'Annex 2 Designated EHV charges'!$A:$O,9,FALSE)),"")</f>
        <v>0.84899999999999998</v>
      </c>
      <c r="F64" s="188">
        <f>IFERROR(IF(VLOOKUP($A64,'Annex 2 Designated EHV charges'!$A:$O,10,FALSE)=0,"",VLOOKUP($A64,'Annex 2 Designated EHV charges'!$A:$O,10,FALSE)),"")</f>
        <v>30905.86</v>
      </c>
      <c r="G64" s="188">
        <f>IFERROR(IF(VLOOKUP($A64,'Annex 2 Designated EHV charges'!$A:$O,11,FALSE)=0,"",VLOOKUP($A64,'Annex 2 Designated EHV charges'!$A:$O,11,FALSE)),"")</f>
        <v>3.31</v>
      </c>
      <c r="H64" s="188">
        <f>IFERROR(IF(VLOOKUP($A64,'Annex 2 Designated EHV charges'!$A:$O,12,FALSE)=0,"",VLOOKUP($A64,'Annex 2 Designated EHV charges'!$A:$O,12,FALSE)),"")</f>
        <v>3.31</v>
      </c>
    </row>
    <row r="65" spans="1:8" ht="12.75" customHeight="1" x14ac:dyDescent="0.25">
      <c r="A65" s="88" t="str" cm="1">
        <f t="array" ref="A65">IFERROR(INDEX('Annex 2 Designated EHV charges'!$A$10:$A$400, MATCH(0, IF(ISBLANK('Annex 2 Designated EHV charges'!$A$10:$A$400),1, COUNTIF(A$4:$A64, 'Annex 2 Designated EHV charges'!$A$10:$A$400)), 0)),"")</f>
        <v>NR_RAY</v>
      </c>
      <c r="B65" s="88">
        <f>IF($A65="","",VLOOKUP($A65,'Annex 2 Designated EHV charges'!$A:$O,2,0))</f>
        <v>852</v>
      </c>
      <c r="C65" s="89">
        <f>IF($A65="","",VLOOKUP($A65,'Annex 2 Designated EHV charges'!$A:$O,3,0))</f>
        <v>1014573010682</v>
      </c>
      <c r="D65" s="88" t="str">
        <f>IF($A65="","",VLOOKUP($A65,'Annex 2 Designated EHV charges'!$A:$O,7,0))</f>
        <v>NR_RAY</v>
      </c>
      <c r="E65" s="91">
        <f>IFERROR(IF(VLOOKUP($A65,'Annex 2 Designated EHV charges'!$A:$O,9,FALSE)=0,"",VLOOKUP($A65,'Annex 2 Designated EHV charges'!$A:$O,9,FALSE)),"")</f>
        <v>0.77300000000000002</v>
      </c>
      <c r="F65" s="188">
        <f>IFERROR(IF(VLOOKUP($A65,'Annex 2 Designated EHV charges'!$A:$O,10,FALSE)=0,"",VLOOKUP($A65,'Annex 2 Designated EHV charges'!$A:$O,10,FALSE)),"")</f>
        <v>37207.81</v>
      </c>
      <c r="G65" s="188">
        <f>IFERROR(IF(VLOOKUP($A65,'Annex 2 Designated EHV charges'!$A:$O,11,FALSE)=0,"",VLOOKUP($A65,'Annex 2 Designated EHV charges'!$A:$O,11,FALSE)),"")</f>
        <v>2.14</v>
      </c>
      <c r="H65" s="188">
        <f>IFERROR(IF(VLOOKUP($A65,'Annex 2 Designated EHV charges'!$A:$O,12,FALSE)=0,"",VLOOKUP($A65,'Annex 2 Designated EHV charges'!$A:$O,12,FALSE)),"")</f>
        <v>2.14</v>
      </c>
    </row>
    <row r="66" spans="1:8" ht="12.75" customHeight="1" x14ac:dyDescent="0.25">
      <c r="A66" s="88" t="str" cm="1">
        <f t="array" ref="A66">IFERROR(INDEX('Annex 2 Designated EHV charges'!$A$10:$A$400, MATCH(0, IF(ISBLANK('Annex 2 Designated EHV charges'!$A$10:$A$400),1, COUNTIF(A$4:$A65, 'Annex 2 Designated EHV charges'!$A$10:$A$400)), 0)),"")</f>
        <v>NR_RYE</v>
      </c>
      <c r="B66" s="88">
        <f>IF($A66="","",VLOOKUP($A66,'Annex 2 Designated EHV charges'!$A:$O,2,0))</f>
        <v>853</v>
      </c>
      <c r="C66" s="89">
        <f>IF($A66="","",VLOOKUP($A66,'Annex 2 Designated EHV charges'!$A:$O,3,0))</f>
        <v>1014572632104</v>
      </c>
      <c r="D66" s="88" t="str">
        <f>IF($A66="","",VLOOKUP($A66,'Annex 2 Designated EHV charges'!$A:$O,7,0))</f>
        <v>NR_RYE</v>
      </c>
      <c r="E66" s="91" t="str">
        <f>IFERROR(IF(VLOOKUP($A66,'Annex 2 Designated EHV charges'!$A:$O,9,FALSE)=0,"",VLOOKUP($A66,'Annex 2 Designated EHV charges'!$A:$O,9,FALSE)),"")</f>
        <v/>
      </c>
      <c r="F66" s="188">
        <f>IFERROR(IF(VLOOKUP($A66,'Annex 2 Designated EHV charges'!$A:$O,10,FALSE)=0,"",VLOOKUP($A66,'Annex 2 Designated EHV charges'!$A:$O,10,FALSE)),"")</f>
        <v>71414</v>
      </c>
      <c r="G66" s="188">
        <f>IFERROR(IF(VLOOKUP($A66,'Annex 2 Designated EHV charges'!$A:$O,11,FALSE)=0,"",VLOOKUP($A66,'Annex 2 Designated EHV charges'!$A:$O,11,FALSE)),"")</f>
        <v>2.7</v>
      </c>
      <c r="H66" s="188">
        <f>IFERROR(IF(VLOOKUP($A66,'Annex 2 Designated EHV charges'!$A:$O,12,FALSE)=0,"",VLOOKUP($A66,'Annex 2 Designated EHV charges'!$A:$O,12,FALSE)),"")</f>
        <v>2.7</v>
      </c>
    </row>
    <row r="67" spans="1:8" ht="12.75" customHeight="1" x14ac:dyDescent="0.25">
      <c r="A67" s="88" t="str" cm="1">
        <f t="array" ref="A67">IFERROR(INDEX('Annex 2 Designated EHV charges'!$A$10:$A$400, MATCH(0, IF(ISBLANK('Annex 2 Designated EHV charges'!$A$10:$A$400),1, COUNTIF(A$4:$A66, 'Annex 2 Designated EHV charges'!$A$10:$A$400)), 0)),"")</f>
        <v>NR_SED</v>
      </c>
      <c r="B67" s="88">
        <f>IF($A67="","",VLOOKUP($A67,'Annex 2 Designated EHV charges'!$A:$O,2,0))</f>
        <v>855</v>
      </c>
      <c r="C67" s="89">
        <f>IF($A67="","",VLOOKUP($A67,'Annex 2 Designated EHV charges'!$A:$O,3,0))</f>
        <v>1014572682017</v>
      </c>
      <c r="D67" s="88" t="str">
        <f>IF($A67="","",VLOOKUP($A67,'Annex 2 Designated EHV charges'!$A:$O,7,0))</f>
        <v>NR_SED</v>
      </c>
      <c r="E67" s="91">
        <f>IFERROR(IF(VLOOKUP($A67,'Annex 2 Designated EHV charges'!$A:$O,9,FALSE)=0,"",VLOOKUP($A67,'Annex 2 Designated EHV charges'!$A:$O,9,FALSE)),"")</f>
        <v>1.738</v>
      </c>
      <c r="F67" s="188">
        <f>IFERROR(IF(VLOOKUP($A67,'Annex 2 Designated EHV charges'!$A:$O,10,FALSE)=0,"",VLOOKUP($A67,'Annex 2 Designated EHV charges'!$A:$O,10,FALSE)),"")</f>
        <v>70528.92</v>
      </c>
      <c r="G67" s="188">
        <f>IFERROR(IF(VLOOKUP($A67,'Annex 2 Designated EHV charges'!$A:$O,11,FALSE)=0,"",VLOOKUP($A67,'Annex 2 Designated EHV charges'!$A:$O,11,FALSE)),"")</f>
        <v>4.34</v>
      </c>
      <c r="H67" s="188">
        <f>IFERROR(IF(VLOOKUP($A67,'Annex 2 Designated EHV charges'!$A:$O,12,FALSE)=0,"",VLOOKUP($A67,'Annex 2 Designated EHV charges'!$A:$O,12,FALSE)),"")</f>
        <v>4.34</v>
      </c>
    </row>
    <row r="68" spans="1:8" ht="12.75" customHeight="1" x14ac:dyDescent="0.25">
      <c r="A68" s="88" t="str" cm="1">
        <f t="array" ref="A68">IFERROR(INDEX('Annex 2 Designated EHV charges'!$A$10:$A$400, MATCH(0, IF(ISBLANK('Annex 2 Designated EHV charges'!$A$10:$A$400),1, COUNTIF(A$4:$A67, 'Annex 2 Designated EHV charges'!$A$10:$A$400)), 0)),"")</f>
        <v>NR_SHN</v>
      </c>
      <c r="B68" s="88">
        <f>IF($A68="","",VLOOKUP($A68,'Annex 2 Designated EHV charges'!$A:$O,2,0))</f>
        <v>854</v>
      </c>
      <c r="C68" s="89">
        <f>IF($A68="","",VLOOKUP($A68,'Annex 2 Designated EHV charges'!$A:$O,3,0))</f>
        <v>1023478597119</v>
      </c>
      <c r="D68" s="88" t="str">
        <f>IF($A68="","",VLOOKUP($A68,'Annex 2 Designated EHV charges'!$A:$O,7,0))</f>
        <v>NR_SHN</v>
      </c>
      <c r="E68" s="91">
        <f>IFERROR(IF(VLOOKUP($A68,'Annex 2 Designated EHV charges'!$A:$O,9,FALSE)=0,"",VLOOKUP($A68,'Annex 2 Designated EHV charges'!$A:$O,9,FALSE)),"")</f>
        <v>0.95399999999999996</v>
      </c>
      <c r="F68" s="188">
        <f>IFERROR(IF(VLOOKUP($A68,'Annex 2 Designated EHV charges'!$A:$O,10,FALSE)=0,"",VLOOKUP($A68,'Annex 2 Designated EHV charges'!$A:$O,10,FALSE)),"")</f>
        <v>71414</v>
      </c>
      <c r="G68" s="188">
        <f>IFERROR(IF(VLOOKUP($A68,'Annex 2 Designated EHV charges'!$A:$O,11,FALSE)=0,"",VLOOKUP($A68,'Annex 2 Designated EHV charges'!$A:$O,11,FALSE)),"")</f>
        <v>3.02</v>
      </c>
      <c r="H68" s="188">
        <f>IFERROR(IF(VLOOKUP($A68,'Annex 2 Designated EHV charges'!$A:$O,12,FALSE)=0,"",VLOOKUP($A68,'Annex 2 Designated EHV charges'!$A:$O,12,FALSE)),"")</f>
        <v>3.02</v>
      </c>
    </row>
    <row r="69" spans="1:8" ht="12.75" customHeight="1" x14ac:dyDescent="0.25">
      <c r="A69" s="88" t="str" cm="1">
        <f t="array" ref="A69">IFERROR(INDEX('Annex 2 Designated EHV charges'!$A$10:$A$400, MATCH(0, IF(ISBLANK('Annex 2 Designated EHV charges'!$A$10:$A$400),1, COUNTIF(A$4:$A68, 'Annex 2 Designated EHV charges'!$A$10:$A$400)), 0)),"")</f>
        <v>NR_SPR</v>
      </c>
      <c r="B69" s="88">
        <f>IF($A69="","",VLOOKUP($A69,'Annex 2 Designated EHV charges'!$A:$O,2,0))</f>
        <v>856</v>
      </c>
      <c r="C69" s="89">
        <f>IF($A69="","",VLOOKUP($A69,'Annex 2 Designated EHV charges'!$A:$O,3,0))</f>
        <v>1014572602660</v>
      </c>
      <c r="D69" s="88" t="str">
        <f>IF($A69="","",VLOOKUP($A69,'Annex 2 Designated EHV charges'!$A:$O,7,0))</f>
        <v>NR_SPR</v>
      </c>
      <c r="E69" s="91" t="str">
        <f>IFERROR(IF(VLOOKUP($A69,'Annex 2 Designated EHV charges'!$A:$O,9,FALSE)=0,"",VLOOKUP($A69,'Annex 2 Designated EHV charges'!$A:$O,9,FALSE)),"")</f>
        <v/>
      </c>
      <c r="F69" s="188">
        <f>IFERROR(IF(VLOOKUP($A69,'Annex 2 Designated EHV charges'!$A:$O,10,FALSE)=0,"",VLOOKUP($A69,'Annex 2 Designated EHV charges'!$A:$O,10,FALSE)),"")</f>
        <v>72378.92</v>
      </c>
      <c r="G69" s="188">
        <f>IFERROR(IF(VLOOKUP($A69,'Annex 2 Designated EHV charges'!$A:$O,11,FALSE)=0,"",VLOOKUP($A69,'Annex 2 Designated EHV charges'!$A:$O,11,FALSE)),"")</f>
        <v>3</v>
      </c>
      <c r="H69" s="188">
        <f>IFERROR(IF(VLOOKUP($A69,'Annex 2 Designated EHV charges'!$A:$O,12,FALSE)=0,"",VLOOKUP($A69,'Annex 2 Designated EHV charges'!$A:$O,12,FALSE)),"")</f>
        <v>3</v>
      </c>
    </row>
    <row r="70" spans="1:8" ht="12.75" customHeight="1" x14ac:dyDescent="0.25">
      <c r="A70" s="88" t="str" cm="1">
        <f t="array" ref="A70">IFERROR(INDEX('Annex 2 Designated EHV charges'!$A$10:$A$400, MATCH(0, IF(ISBLANK('Annex 2 Designated EHV charges'!$A$10:$A$400),1, COUNTIF(A$4:$A69, 'Annex 2 Designated EHV charges'!$A$10:$A$400)), 0)),"")</f>
        <v>NR_STW</v>
      </c>
      <c r="B70" s="88">
        <f>IF($A70="","",VLOOKUP($A70,'Annex 2 Designated EHV charges'!$A:$O,2,0))</f>
        <v>857</v>
      </c>
      <c r="C70" s="89">
        <f>IF($A70="","",VLOOKUP($A70,'Annex 2 Designated EHV charges'!$A:$O,3,0))</f>
        <v>1014572719730</v>
      </c>
      <c r="D70" s="88" t="str">
        <f>IF($A70="","",VLOOKUP($A70,'Annex 2 Designated EHV charges'!$A:$O,7,0))</f>
        <v>NR_STW</v>
      </c>
      <c r="E70" s="91">
        <f>IFERROR(IF(VLOOKUP($A70,'Annex 2 Designated EHV charges'!$A:$O,9,FALSE)=0,"",VLOOKUP($A70,'Annex 2 Designated EHV charges'!$A:$O,9,FALSE)),"")</f>
        <v>0.442</v>
      </c>
      <c r="F70" s="188">
        <f>IFERROR(IF(VLOOKUP($A70,'Annex 2 Designated EHV charges'!$A:$O,10,FALSE)=0,"",VLOOKUP($A70,'Annex 2 Designated EHV charges'!$A:$O,10,FALSE)),"")</f>
        <v>36604.46</v>
      </c>
      <c r="G70" s="188">
        <f>IFERROR(IF(VLOOKUP($A70,'Annex 2 Designated EHV charges'!$A:$O,11,FALSE)=0,"",VLOOKUP($A70,'Annex 2 Designated EHV charges'!$A:$O,11,FALSE)),"")</f>
        <v>3.36</v>
      </c>
      <c r="H70" s="188">
        <f>IFERROR(IF(VLOOKUP($A70,'Annex 2 Designated EHV charges'!$A:$O,12,FALSE)=0,"",VLOOKUP($A70,'Annex 2 Designated EHV charges'!$A:$O,12,FALSE)),"")</f>
        <v>3.36</v>
      </c>
    </row>
    <row r="71" spans="1:8" ht="12.75" customHeight="1" x14ac:dyDescent="0.25">
      <c r="A71" s="88" t="str" cm="1">
        <f t="array" ref="A71">IFERROR(INDEX('Annex 2 Designated EHV charges'!$A$10:$A$400, MATCH(0, IF(ISBLANK('Annex 2 Designated EHV charges'!$A$10:$A$400),1, COUNTIF(A$4:$A70, 'Annex 2 Designated EHV charges'!$A$10:$A$400)), 0)),"")</f>
        <v>NR_TOT</v>
      </c>
      <c r="B71" s="88">
        <f>IF($A71="","",VLOOKUP($A71,'Annex 2 Designated EHV charges'!$A:$O,2,0))</f>
        <v>859</v>
      </c>
      <c r="C71" s="89">
        <f>IF($A71="","",VLOOKUP($A71,'Annex 2 Designated EHV charges'!$A:$O,3,0))</f>
        <v>1014573142245</v>
      </c>
      <c r="D71" s="88" t="str">
        <f>IF($A71="","",VLOOKUP($A71,'Annex 2 Designated EHV charges'!$A:$O,7,0))</f>
        <v>NR_TOT</v>
      </c>
      <c r="E71" s="91">
        <f>IFERROR(IF(VLOOKUP($A71,'Annex 2 Designated EHV charges'!$A:$O,9,FALSE)=0,"",VLOOKUP($A71,'Annex 2 Designated EHV charges'!$A:$O,9,FALSE)),"")</f>
        <v>1E-3</v>
      </c>
      <c r="F71" s="188">
        <f>IFERROR(IF(VLOOKUP($A71,'Annex 2 Designated EHV charges'!$A:$O,10,FALSE)=0,"",VLOOKUP($A71,'Annex 2 Designated EHV charges'!$A:$O,10,FALSE)),"")</f>
        <v>74275.45</v>
      </c>
      <c r="G71" s="188">
        <f>IFERROR(IF(VLOOKUP($A71,'Annex 2 Designated EHV charges'!$A:$O,11,FALSE)=0,"",VLOOKUP($A71,'Annex 2 Designated EHV charges'!$A:$O,11,FALSE)),"")</f>
        <v>2.46</v>
      </c>
      <c r="H71" s="188">
        <f>IFERROR(IF(VLOOKUP($A71,'Annex 2 Designated EHV charges'!$A:$O,12,FALSE)=0,"",VLOOKUP($A71,'Annex 2 Designated EHV charges'!$A:$O,12,FALSE)),"")</f>
        <v>2.46</v>
      </c>
    </row>
    <row r="72" spans="1:8" ht="12.75" customHeight="1" x14ac:dyDescent="0.25">
      <c r="A72" s="88" t="str" cm="1">
        <f t="array" ref="A72">IFERROR(INDEX('Annex 2 Designated EHV charges'!$A$10:$A$400, MATCH(0, IF(ISBLANK('Annex 2 Designated EHV charges'!$A$10:$A$400),1, COUNTIF(A$4:$A71, 'Annex 2 Designated EHV charges'!$A$10:$A$400)), 0)),"")</f>
        <v>NR_UGL</v>
      </c>
      <c r="B72" s="88">
        <f>IF($A72="","",VLOOKUP($A72,'Annex 2 Designated EHV charges'!$A:$O,2,0))</f>
        <v>860</v>
      </c>
      <c r="C72" s="89">
        <f>IF($A72="","",VLOOKUP($A72,'Annex 2 Designated EHV charges'!$A:$O,3,0))</f>
        <v>1014573113954</v>
      </c>
      <c r="D72" s="88" t="str">
        <f>IF($A72="","",VLOOKUP($A72,'Annex 2 Designated EHV charges'!$A:$O,7,0))</f>
        <v>NR_UGL</v>
      </c>
      <c r="E72" s="91" t="str">
        <f>IFERROR(IF(VLOOKUP($A72,'Annex 2 Designated EHV charges'!$A:$O,9,FALSE)=0,"",VLOOKUP($A72,'Annex 2 Designated EHV charges'!$A:$O,9,FALSE)),"")</f>
        <v/>
      </c>
      <c r="F72" s="188">
        <f>IFERROR(IF(VLOOKUP($A72,'Annex 2 Designated EHV charges'!$A:$O,10,FALSE)=0,"",VLOOKUP($A72,'Annex 2 Designated EHV charges'!$A:$O,10,FALSE)),"")</f>
        <v>30463.32</v>
      </c>
      <c r="G72" s="188">
        <f>IFERROR(IF(VLOOKUP($A72,'Annex 2 Designated EHV charges'!$A:$O,11,FALSE)=0,"",VLOOKUP($A72,'Annex 2 Designated EHV charges'!$A:$O,11,FALSE)),"")</f>
        <v>2.9</v>
      </c>
      <c r="H72" s="188">
        <f>IFERROR(IF(VLOOKUP($A72,'Annex 2 Designated EHV charges'!$A:$O,12,FALSE)=0,"",VLOOKUP($A72,'Annex 2 Designated EHV charges'!$A:$O,12,FALSE)),"")</f>
        <v>2.9</v>
      </c>
    </row>
    <row r="73" spans="1:8" ht="12.75" customHeight="1" x14ac:dyDescent="0.25">
      <c r="A73" s="88" t="str" cm="1">
        <f t="array" ref="A73">IFERROR(INDEX('Annex 2 Designated EHV charges'!$A$10:$A$400, MATCH(0, IF(ISBLANK('Annex 2 Designated EHV charges'!$A$10:$A$400),1, COUNTIF(A$4:$A72, 'Annex 2 Designated EHV charges'!$A$10:$A$400)), 0)),"")</f>
        <v>NR_WEL</v>
      </c>
      <c r="B73" s="88">
        <f>IF($A73="","",VLOOKUP($A73,'Annex 2 Designated EHV charges'!$A:$O,2,0))</f>
        <v>861</v>
      </c>
      <c r="C73" s="89">
        <f>IF($A73="","",VLOOKUP($A73,'Annex 2 Designated EHV charges'!$A:$O,3,0))</f>
        <v>1014572501466</v>
      </c>
      <c r="D73" s="88" t="str">
        <f>IF($A73="","",VLOOKUP($A73,'Annex 2 Designated EHV charges'!$A:$O,7,0))</f>
        <v>NR_WEL</v>
      </c>
      <c r="E73" s="91">
        <f>IFERROR(IF(VLOOKUP($A73,'Annex 2 Designated EHV charges'!$A:$O,9,FALSE)=0,"",VLOOKUP($A73,'Annex 2 Designated EHV charges'!$A:$O,9,FALSE)),"")</f>
        <v>1.6759999999999999</v>
      </c>
      <c r="F73" s="188">
        <f>IFERROR(IF(VLOOKUP($A73,'Annex 2 Designated EHV charges'!$A:$O,10,FALSE)=0,"",VLOOKUP($A73,'Annex 2 Designated EHV charges'!$A:$O,10,FALSE)),"")</f>
        <v>71414</v>
      </c>
      <c r="G73" s="188">
        <f>IFERROR(IF(VLOOKUP($A73,'Annex 2 Designated EHV charges'!$A:$O,11,FALSE)=0,"",VLOOKUP($A73,'Annex 2 Designated EHV charges'!$A:$O,11,FALSE)),"")</f>
        <v>4.25</v>
      </c>
      <c r="H73" s="188">
        <f>IFERROR(IF(VLOOKUP($A73,'Annex 2 Designated EHV charges'!$A:$O,12,FALSE)=0,"",VLOOKUP($A73,'Annex 2 Designated EHV charges'!$A:$O,12,FALSE)),"")</f>
        <v>4.25</v>
      </c>
    </row>
    <row r="74" spans="1:8" ht="12.75" customHeight="1" x14ac:dyDescent="0.25">
      <c r="A74" s="88" t="str" cm="1">
        <f t="array" ref="A74">IFERROR(INDEX('Annex 2 Designated EHV charges'!$A$10:$A$400, MATCH(0, IF(ISBLANK('Annex 2 Designated EHV charges'!$A$10:$A$400),1, COUNTIF(A$4:$A73, 'Annex 2 Designated EHV charges'!$A$10:$A$400)), 0)),"")</f>
        <v>NRAUTH</v>
      </c>
      <c r="B74" s="88">
        <f>IF($A74="","",VLOOKUP($A74,'Annex 2 Designated EHV charges'!$A:$O,2,0))</f>
        <v>486</v>
      </c>
      <c r="C74" s="89" t="str">
        <f>IF($A74="","",VLOOKUP($A74,'Annex 2 Designated EHV charges'!$A:$O,3,0))</f>
        <v>1014572907871;1023484600573</v>
      </c>
      <c r="D74" s="88" t="str">
        <f>IF($A74="","",VLOOKUP($A74,'Annex 2 Designated EHV charges'!$A:$O,7,0))</f>
        <v>NRAUTH</v>
      </c>
      <c r="E74" s="91">
        <f>IFERROR(IF(VLOOKUP($A74,'Annex 2 Designated EHV charges'!$A:$O,9,FALSE)=0,"",VLOOKUP($A74,'Annex 2 Designated EHV charges'!$A:$O,9,FALSE)),"")</f>
        <v>4.1589999999999998</v>
      </c>
      <c r="F74" s="188">
        <f>IFERROR(IF(VLOOKUP($A74,'Annex 2 Designated EHV charges'!$A:$O,10,FALSE)=0,"",VLOOKUP($A74,'Annex 2 Designated EHV charges'!$A:$O,10,FALSE)),"")</f>
        <v>24713.06</v>
      </c>
      <c r="G74" s="188">
        <f>IFERROR(IF(VLOOKUP($A74,'Annex 2 Designated EHV charges'!$A:$O,11,FALSE)=0,"",VLOOKUP($A74,'Annex 2 Designated EHV charges'!$A:$O,11,FALSE)),"")</f>
        <v>1.38</v>
      </c>
      <c r="H74" s="188">
        <f>IFERROR(IF(VLOOKUP($A74,'Annex 2 Designated EHV charges'!$A:$O,12,FALSE)=0,"",VLOOKUP($A74,'Annex 2 Designated EHV charges'!$A:$O,12,FALSE)),"")</f>
        <v>1.38</v>
      </c>
    </row>
    <row r="75" spans="1:8" ht="12.75" customHeight="1" x14ac:dyDescent="0.25">
      <c r="A75" s="88" t="str" cm="1">
        <f t="array" ref="A75">IFERROR(INDEX('Annex 2 Designated EHV charges'!$A$10:$A$400, MATCH(0, IF(ISBLANK('Annex 2 Designated EHV charges'!$A$10:$A$400),1, COUNTIF(A$4:$A74, 'Annex 2 Designated EHV charges'!$A$10:$A$400)), 0)),"")</f>
        <v>NYSEIB</v>
      </c>
      <c r="B75" s="88">
        <f>IF($A75="","",VLOOKUP($A75,'Annex 2 Designated EHV charges'!$A:$O,2,0))</f>
        <v>487</v>
      </c>
      <c r="C75" s="89" t="str">
        <f>IF($A75="","",VLOOKUP($A75,'Annex 2 Designated EHV charges'!$A:$O,3,0))</f>
        <v>1030062357607;1030062357839</v>
      </c>
      <c r="D75" s="88" t="str">
        <f>IF($A75="","",VLOOKUP($A75,'Annex 2 Designated EHV charges'!$A:$O,7,0))</f>
        <v>NYSEIB</v>
      </c>
      <c r="E75" s="91">
        <f>IFERROR(IF(VLOOKUP($A75,'Annex 2 Designated EHV charges'!$A:$O,9,FALSE)=0,"",VLOOKUP($A75,'Annex 2 Designated EHV charges'!$A:$O,9,FALSE)),"")</f>
        <v>2.7280000000000002</v>
      </c>
      <c r="F75" s="188">
        <f>IFERROR(IF(VLOOKUP($A75,'Annex 2 Designated EHV charges'!$A:$O,10,FALSE)=0,"",VLOOKUP($A75,'Annex 2 Designated EHV charges'!$A:$O,10,FALSE)),"")</f>
        <v>68229.45</v>
      </c>
      <c r="G75" s="188">
        <f>IFERROR(IF(VLOOKUP($A75,'Annex 2 Designated EHV charges'!$A:$O,11,FALSE)=0,"",VLOOKUP($A75,'Annex 2 Designated EHV charges'!$A:$O,11,FALSE)),"")</f>
        <v>1.85</v>
      </c>
      <c r="H75" s="188">
        <f>IFERROR(IF(VLOOKUP($A75,'Annex 2 Designated EHV charges'!$A:$O,12,FALSE)=0,"",VLOOKUP($A75,'Annex 2 Designated EHV charges'!$A:$O,12,FALSE)),"")</f>
        <v>1.85</v>
      </c>
    </row>
    <row r="76" spans="1:8" ht="12.75" customHeight="1" x14ac:dyDescent="0.25">
      <c r="A76" s="88" t="str" cm="1">
        <f t="array" ref="A76">IFERROR(INDEX('Annex 2 Designated EHV charges'!$A$10:$A$400, MATCH(0, IF(ISBLANK('Annex 2 Designated EHV charges'!$A$10:$A$400),1, COUNTIF(A$4:$A75, 'Annex 2 Designated EHV charges'!$A$10:$A$400)), 0)),"")</f>
        <v>PLMPPR</v>
      </c>
      <c r="B76" s="88">
        <f>IF($A76="","",VLOOKUP($A76,'Annex 2 Designated EHV charges'!$A:$O,2,0))</f>
        <v>831</v>
      </c>
      <c r="C76" s="89" t="str">
        <f>IF($A76="","",VLOOKUP($A76,'Annex 2 Designated EHV charges'!$A:$O,3,0))</f>
        <v>1030062872341;1030062872573</v>
      </c>
      <c r="D76" s="88" t="str">
        <f>IF($A76="","",VLOOKUP($A76,'Annex 2 Designated EHV charges'!$A:$O,7,0))</f>
        <v>PLMPPR</v>
      </c>
      <c r="E76" s="91" t="str">
        <f>IFERROR(IF(VLOOKUP($A76,'Annex 2 Designated EHV charges'!$A:$O,9,FALSE)=0,"",VLOOKUP($A76,'Annex 2 Designated EHV charges'!$A:$O,9,FALSE)),"")</f>
        <v/>
      </c>
      <c r="F76" s="188">
        <f>IFERROR(IF(VLOOKUP($A76,'Annex 2 Designated EHV charges'!$A:$O,10,FALSE)=0,"",VLOOKUP($A76,'Annex 2 Designated EHV charges'!$A:$O,10,FALSE)),"")</f>
        <v>78657.22</v>
      </c>
      <c r="G76" s="188">
        <f>IFERROR(IF(VLOOKUP($A76,'Annex 2 Designated EHV charges'!$A:$O,11,FALSE)=0,"",VLOOKUP($A76,'Annex 2 Designated EHV charges'!$A:$O,11,FALSE)),"")</f>
        <v>1.4</v>
      </c>
      <c r="H76" s="188">
        <f>IFERROR(IF(VLOOKUP($A76,'Annex 2 Designated EHV charges'!$A:$O,12,FALSE)=0,"",VLOOKUP($A76,'Annex 2 Designated EHV charges'!$A:$O,12,FALSE)),"")</f>
        <v>1.4</v>
      </c>
    </row>
    <row r="77" spans="1:8" ht="12.75" customHeight="1" x14ac:dyDescent="0.25">
      <c r="A77" s="88" t="str" cm="1">
        <f t="array" ref="A77">IFERROR(INDEX('Annex 2 Designated EHV charges'!$A$10:$A$400, MATCH(0, IF(ISBLANK('Annex 2 Designated EHV charges'!$A$10:$A$400),1, COUNTIF(A$4:$A76, 'Annex 2 Designated EHV charges'!$A$10:$A$400)), 0)),"")</f>
        <v>PP_COR</v>
      </c>
      <c r="B77" s="88">
        <f>IF($A77="","",VLOOKUP($A77,'Annex 2 Designated EHV charges'!$A:$O,2,0))</f>
        <v>832</v>
      </c>
      <c r="C77" s="89">
        <f>IF($A77="","",VLOOKUP($A77,'Annex 2 Designated EHV charges'!$A:$O,3,0))</f>
        <v>1014569523654</v>
      </c>
      <c r="D77" s="88" t="str">
        <f>IF($A77="","",VLOOKUP($A77,'Annex 2 Designated EHV charges'!$A:$O,7,0))</f>
        <v>PP_COR</v>
      </c>
      <c r="E77" s="91" t="str">
        <f>IFERROR(IF(VLOOKUP($A77,'Annex 2 Designated EHV charges'!$A:$O,9,FALSE)=0,"",VLOOKUP($A77,'Annex 2 Designated EHV charges'!$A:$O,9,FALSE)),"")</f>
        <v/>
      </c>
      <c r="F77" s="188">
        <f>IFERROR(IF(VLOOKUP($A77,'Annex 2 Designated EHV charges'!$A:$O,10,FALSE)=0,"",VLOOKUP($A77,'Annex 2 Designated EHV charges'!$A:$O,10,FALSE)),"")</f>
        <v>26092.34</v>
      </c>
      <c r="G77" s="188">
        <f>IFERROR(IF(VLOOKUP($A77,'Annex 2 Designated EHV charges'!$A:$O,11,FALSE)=0,"",VLOOKUP($A77,'Annex 2 Designated EHV charges'!$A:$O,11,FALSE)),"")</f>
        <v>1.41</v>
      </c>
      <c r="H77" s="188">
        <f>IFERROR(IF(VLOOKUP($A77,'Annex 2 Designated EHV charges'!$A:$O,12,FALSE)=0,"",VLOOKUP($A77,'Annex 2 Designated EHV charges'!$A:$O,12,FALSE)),"")</f>
        <v>1.41</v>
      </c>
    </row>
    <row r="78" spans="1:8" ht="12.75" customHeight="1" x14ac:dyDescent="0.25">
      <c r="A78" s="88" t="str" cm="1">
        <f t="array" ref="A78">IFERROR(INDEX('Annex 2 Designated EHV charges'!$A$10:$A$400, MATCH(0, IF(ISBLANK('Annex 2 Designated EHV charges'!$A$10:$A$400),1, COUNTIF(A$4:$A77, 'Annex 2 Designated EHV charges'!$A$10:$A$400)), 0)),"")</f>
        <v>PRECIS</v>
      </c>
      <c r="B78" s="88">
        <f>IF($A78="","",VLOOKUP($A78,'Annex 2 Designated EHV charges'!$A:$O,2,0))</f>
        <v>488</v>
      </c>
      <c r="C78" s="89" t="str">
        <f>IF($A78="","",VLOOKUP($A78,'Annex 2 Designated EHV charges'!$A:$O,3,0))</f>
        <v>1014572632790;1015685836242</v>
      </c>
      <c r="D78" s="88" t="str">
        <f>IF($A78="","",VLOOKUP($A78,'Annex 2 Designated EHV charges'!$A:$O,7,0))</f>
        <v>PRECIS</v>
      </c>
      <c r="E78" s="91">
        <f>IFERROR(IF(VLOOKUP($A78,'Annex 2 Designated EHV charges'!$A:$O,9,FALSE)=0,"",VLOOKUP($A78,'Annex 2 Designated EHV charges'!$A:$O,9,FALSE)),"")</f>
        <v>3.1760000000000002</v>
      </c>
      <c r="F78" s="188">
        <f>IFERROR(IF(VLOOKUP($A78,'Annex 2 Designated EHV charges'!$A:$O,10,FALSE)=0,"",VLOOKUP($A78,'Annex 2 Designated EHV charges'!$A:$O,10,FALSE)),"")</f>
        <v>5403.87</v>
      </c>
      <c r="G78" s="188">
        <f>IFERROR(IF(VLOOKUP($A78,'Annex 2 Designated EHV charges'!$A:$O,11,FALSE)=0,"",VLOOKUP($A78,'Annex 2 Designated EHV charges'!$A:$O,11,FALSE)),"")</f>
        <v>5.47</v>
      </c>
      <c r="H78" s="188">
        <f>IFERROR(IF(VLOOKUP($A78,'Annex 2 Designated EHV charges'!$A:$O,12,FALSE)=0,"",VLOOKUP($A78,'Annex 2 Designated EHV charges'!$A:$O,12,FALSE)),"")</f>
        <v>5.47</v>
      </c>
    </row>
    <row r="79" spans="1:8" ht="12.75" customHeight="1" x14ac:dyDescent="0.25">
      <c r="A79" s="88" t="str" cm="1">
        <f t="array" ref="A79">IFERROR(INDEX('Annex 2 Designated EHV charges'!$A$10:$A$400, MATCH(0, IF(ISBLANK('Annex 2 Designated EHV charges'!$A$10:$A$400),1, COUNTIF(A$4:$A78, 'Annex 2 Designated EHV charges'!$A$10:$A$400)), 0)),"")</f>
        <v>PRMFDS</v>
      </c>
      <c r="B79" s="88">
        <f>IF($A79="","",VLOOKUP($A79,'Annex 2 Designated EHV charges'!$A:$O,2,0))</f>
        <v>489</v>
      </c>
      <c r="C79" s="89" t="str">
        <f>IF($A79="","",VLOOKUP($A79,'Annex 2 Designated EHV charges'!$A:$O,3,0))</f>
        <v>1014572860726;1023479474560</v>
      </c>
      <c r="D79" s="88" t="str">
        <f>IF($A79="","",VLOOKUP($A79,'Annex 2 Designated EHV charges'!$A:$O,7,0))</f>
        <v>PRMFDS</v>
      </c>
      <c r="E79" s="91">
        <f>IFERROR(IF(VLOOKUP($A79,'Annex 2 Designated EHV charges'!$A:$O,9,FALSE)=0,"",VLOOKUP($A79,'Annex 2 Designated EHV charges'!$A:$O,9,FALSE)),"")</f>
        <v>2.5680000000000001</v>
      </c>
      <c r="F79" s="188">
        <f>IFERROR(IF(VLOOKUP($A79,'Annex 2 Designated EHV charges'!$A:$O,10,FALSE)=0,"",VLOOKUP($A79,'Annex 2 Designated EHV charges'!$A:$O,10,FALSE)),"")</f>
        <v>5403.87</v>
      </c>
      <c r="G79" s="188">
        <f>IFERROR(IF(VLOOKUP($A79,'Annex 2 Designated EHV charges'!$A:$O,11,FALSE)=0,"",VLOOKUP($A79,'Annex 2 Designated EHV charges'!$A:$O,11,FALSE)),"")</f>
        <v>3.01</v>
      </c>
      <c r="H79" s="188">
        <f>IFERROR(IF(VLOOKUP($A79,'Annex 2 Designated EHV charges'!$A:$O,12,FALSE)=0,"",VLOOKUP($A79,'Annex 2 Designated EHV charges'!$A:$O,12,FALSE)),"")</f>
        <v>3.01</v>
      </c>
    </row>
    <row r="80" spans="1:8" ht="12.75" customHeight="1" x14ac:dyDescent="0.25">
      <c r="A80" s="88" t="str" cm="1">
        <f t="array" ref="A80">IFERROR(INDEX('Annex 2 Designated EHV charges'!$A$10:$A$400, MATCH(0, IF(ISBLANK('Annex 2 Designated EHV charges'!$A$10:$A$400),1, COUNTIF(A$4:$A79, 'Annex 2 Designated EHV charges'!$A$10:$A$400)), 0)),"")</f>
        <v>PRSTDC</v>
      </c>
      <c r="B80" s="88">
        <f>IF($A80="","",VLOOKUP($A80,'Annex 2 Designated EHV charges'!$A:$O,2,0))</f>
        <v>0</v>
      </c>
      <c r="C80" s="89" t="str">
        <f>IF($A80="","",VLOOKUP($A80,'Annex 2 Designated EHV charges'!$A:$O,3,0))</f>
        <v>ENET</v>
      </c>
      <c r="D80" s="88" t="str">
        <f>IF($A80="","",VLOOKUP($A80,'Annex 2 Designated EHV charges'!$A:$O,7,0))</f>
        <v>PRSTDC</v>
      </c>
      <c r="E80" s="91" t="str">
        <f>IFERROR(IF(VLOOKUP($A80,'Annex 2 Designated EHV charges'!$A:$O,9,FALSE)=0,"",VLOOKUP($A80,'Annex 2 Designated EHV charges'!$A:$O,9,FALSE)),"")</f>
        <v/>
      </c>
      <c r="F80" s="188">
        <f>IFERROR(IF(VLOOKUP($A80,'Annex 2 Designated EHV charges'!$A:$O,10,FALSE)=0,"",VLOOKUP($A80,'Annex 2 Designated EHV charges'!$A:$O,10,FALSE)),"")</f>
        <v>69136.52</v>
      </c>
      <c r="G80" s="188">
        <f>IFERROR(IF(VLOOKUP($A80,'Annex 2 Designated EHV charges'!$A:$O,11,FALSE)=0,"",VLOOKUP($A80,'Annex 2 Designated EHV charges'!$A:$O,11,FALSE)),"")</f>
        <v>1.34</v>
      </c>
      <c r="H80" s="188">
        <f>IFERROR(IF(VLOOKUP($A80,'Annex 2 Designated EHV charges'!$A:$O,12,FALSE)=0,"",VLOOKUP($A80,'Annex 2 Designated EHV charges'!$A:$O,12,FALSE)),"")</f>
        <v>1.34</v>
      </c>
    </row>
    <row r="81" spans="1:8" ht="12.75" customHeight="1" x14ac:dyDescent="0.25">
      <c r="A81" s="88" t="str" cm="1">
        <f t="array" ref="A81">IFERROR(INDEX('Annex 2 Designated EHV charges'!$A$10:$A$400, MATCH(0, IF(ISBLANK('Annex 2 Designated EHV charges'!$A$10:$A$400),1, COUNTIF(A$4:$A80, 'Annex 2 Designated EHV charges'!$A$10:$A$400)), 0)),"")</f>
        <v>QNETIC</v>
      </c>
      <c r="B81" s="88">
        <f>IF($A81="","",VLOOKUP($A81,'Annex 2 Designated EHV charges'!$A:$O,2,0))</f>
        <v>490</v>
      </c>
      <c r="C81" s="89">
        <f>IF($A81="","",VLOOKUP($A81,'Annex 2 Designated EHV charges'!$A:$O,3,0))</f>
        <v>1014572722956</v>
      </c>
      <c r="D81" s="88" t="str">
        <f>IF($A81="","",VLOOKUP($A81,'Annex 2 Designated EHV charges'!$A:$O,7,0))</f>
        <v>QNETIC</v>
      </c>
      <c r="E81" s="91">
        <f>IFERROR(IF(VLOOKUP($A81,'Annex 2 Designated EHV charges'!$A:$O,9,FALSE)=0,"",VLOOKUP($A81,'Annex 2 Designated EHV charges'!$A:$O,9,FALSE)),"")</f>
        <v>2.5219999999999998</v>
      </c>
      <c r="F81" s="188">
        <f>IFERROR(IF(VLOOKUP($A81,'Annex 2 Designated EHV charges'!$A:$O,10,FALSE)=0,"",VLOOKUP($A81,'Annex 2 Designated EHV charges'!$A:$O,10,FALSE)),"")</f>
        <v>13268.43</v>
      </c>
      <c r="G81" s="188">
        <f>IFERROR(IF(VLOOKUP($A81,'Annex 2 Designated EHV charges'!$A:$O,11,FALSE)=0,"",VLOOKUP($A81,'Annex 2 Designated EHV charges'!$A:$O,11,FALSE)),"")</f>
        <v>3.23</v>
      </c>
      <c r="H81" s="188">
        <f>IFERROR(IF(VLOOKUP($A81,'Annex 2 Designated EHV charges'!$A:$O,12,FALSE)=0,"",VLOOKUP($A81,'Annex 2 Designated EHV charges'!$A:$O,12,FALSE)),"")</f>
        <v>3.23</v>
      </c>
    </row>
    <row r="82" spans="1:8" ht="12.75" customHeight="1" x14ac:dyDescent="0.25">
      <c r="A82" s="88" t="str" cm="1">
        <f t="array" ref="A82">IFERROR(INDEX('Annex 2 Designated EHV charges'!$A$10:$A$400, MATCH(0, IF(ISBLANK('Annex 2 Designated EHV charges'!$A$10:$A$400),1, COUNTIF(A$4:$A81, 'Annex 2 Designated EHV charges'!$A$10:$A$400)), 0)),"")</f>
        <v>RAINDC</v>
      </c>
      <c r="B82" s="88">
        <f>IF($A82="","",VLOOKUP($A82,'Annex 2 Designated EHV charges'!$A:$O,2,0))</f>
        <v>483</v>
      </c>
      <c r="C82" s="89" t="str">
        <f>IF($A82="","",VLOOKUP($A82,'Annex 2 Designated EHV charges'!$A:$O,3,0))</f>
        <v>1050001877738;1050001878244</v>
      </c>
      <c r="D82" s="88" t="str">
        <f>IF($A82="","",VLOOKUP($A82,'Annex 2 Designated EHV charges'!$A:$O,7,0))</f>
        <v>RAINDC</v>
      </c>
      <c r="E82" s="91" t="str">
        <f>IFERROR(IF(VLOOKUP($A82,'Annex 2 Designated EHV charges'!$A:$O,9,FALSE)=0,"",VLOOKUP($A82,'Annex 2 Designated EHV charges'!$A:$O,9,FALSE)),"")</f>
        <v/>
      </c>
      <c r="F82" s="188">
        <f>IFERROR(IF(VLOOKUP($A82,'Annex 2 Designated EHV charges'!$A:$O,10,FALSE)=0,"",VLOOKUP($A82,'Annex 2 Designated EHV charges'!$A:$O,10,FALSE)),"")</f>
        <v>124567.79</v>
      </c>
      <c r="G82" s="188">
        <f>IFERROR(IF(VLOOKUP($A82,'Annex 2 Designated EHV charges'!$A:$O,11,FALSE)=0,"",VLOOKUP($A82,'Annex 2 Designated EHV charges'!$A:$O,11,FALSE)),"")</f>
        <v>2.0699999999999998</v>
      </c>
      <c r="H82" s="188">
        <f>IFERROR(IF(VLOOKUP($A82,'Annex 2 Designated EHV charges'!$A:$O,12,FALSE)=0,"",VLOOKUP($A82,'Annex 2 Designated EHV charges'!$A:$O,12,FALSE)),"")</f>
        <v>2.0699999999999998</v>
      </c>
    </row>
    <row r="83" spans="1:8" ht="12.75" customHeight="1" x14ac:dyDescent="0.25">
      <c r="A83" s="88" t="str" cm="1">
        <f t="array" ref="A83">IFERROR(INDEX('Annex 2 Designated EHV charges'!$A$10:$A$400, MATCH(0, IF(ISBLANK('Annex 2 Designated EHV charges'!$A$10:$A$400),1, COUNTIF(A$4:$A82, 'Annex 2 Designated EHV charges'!$A$10:$A$400)), 0)),"")</f>
        <v>RANJAC</v>
      </c>
      <c r="B83" s="88">
        <f>IF($A83="","",VLOOKUP($A83,'Annex 2 Designated EHV charges'!$A:$O,2,0))</f>
        <v>492</v>
      </c>
      <c r="C83" s="89">
        <f>IF($A83="","",VLOOKUP($A83,'Annex 2 Designated EHV charges'!$A:$O,3,0))</f>
        <v>1014712345991</v>
      </c>
      <c r="D83" s="88" t="str">
        <f>IF($A83="","",VLOOKUP($A83,'Annex 2 Designated EHV charges'!$A:$O,7,0))</f>
        <v>RANJAC</v>
      </c>
      <c r="E83" s="91">
        <f>IFERROR(IF(VLOOKUP($A83,'Annex 2 Designated EHV charges'!$A:$O,9,FALSE)=0,"",VLOOKUP($A83,'Annex 2 Designated EHV charges'!$A:$O,9,FALSE)),"")</f>
        <v>0.13</v>
      </c>
      <c r="F83" s="188">
        <f>IFERROR(IF(VLOOKUP($A83,'Annex 2 Designated EHV charges'!$A:$O,10,FALSE)=0,"",VLOOKUP($A83,'Annex 2 Designated EHV charges'!$A:$O,10,FALSE)),"")</f>
        <v>5208.4399999999996</v>
      </c>
      <c r="G83" s="188">
        <f>IFERROR(IF(VLOOKUP($A83,'Annex 2 Designated EHV charges'!$A:$O,11,FALSE)=0,"",VLOOKUP($A83,'Annex 2 Designated EHV charges'!$A:$O,11,FALSE)),"")</f>
        <v>3.19</v>
      </c>
      <c r="H83" s="188">
        <f>IFERROR(IF(VLOOKUP($A83,'Annex 2 Designated EHV charges'!$A:$O,12,FALSE)=0,"",VLOOKUP($A83,'Annex 2 Designated EHV charges'!$A:$O,12,FALSE)),"")</f>
        <v>3.19</v>
      </c>
    </row>
    <row r="84" spans="1:8" ht="12.75" customHeight="1" x14ac:dyDescent="0.25">
      <c r="A84" s="88" t="str" cm="1">
        <f t="array" ref="A84">IFERROR(INDEX('Annex 2 Designated EHV charges'!$A$10:$A$400, MATCH(0, IF(ISBLANK('Annex 2 Designated EHV charges'!$A$10:$A$400),1, COUNTIF(A$4:$A83, 'Annex 2 Designated EHV charges'!$A$10:$A$400)), 0)),"")</f>
        <v>RNDMHS</v>
      </c>
      <c r="B84" s="88">
        <f>IF($A84="","",VLOOKUP($A84,'Annex 2 Designated EHV charges'!$A:$O,2,0))</f>
        <v>493</v>
      </c>
      <c r="C84" s="89">
        <f>IF($A84="","",VLOOKUP($A84,'Annex 2 Designated EHV charges'!$A:$O,3,0))</f>
        <v>1014571768453</v>
      </c>
      <c r="D84" s="88" t="str">
        <f>IF($A84="","",VLOOKUP($A84,'Annex 2 Designated EHV charges'!$A:$O,7,0))</f>
        <v>RNDMHS</v>
      </c>
      <c r="E84" s="91">
        <f>IFERROR(IF(VLOOKUP($A84,'Annex 2 Designated EHV charges'!$A:$O,9,FALSE)=0,"",VLOOKUP($A84,'Annex 2 Designated EHV charges'!$A:$O,9,FALSE)),"")</f>
        <v>0.443</v>
      </c>
      <c r="F84" s="188">
        <f>IFERROR(IF(VLOOKUP($A84,'Annex 2 Designated EHV charges'!$A:$O,10,FALSE)=0,"",VLOOKUP($A84,'Annex 2 Designated EHV charges'!$A:$O,10,FALSE)),"")</f>
        <v>5208.4399999999996</v>
      </c>
      <c r="G84" s="188">
        <f>IFERROR(IF(VLOOKUP($A84,'Annex 2 Designated EHV charges'!$A:$O,11,FALSE)=0,"",VLOOKUP($A84,'Annex 2 Designated EHV charges'!$A:$O,11,FALSE)),"")</f>
        <v>1.26</v>
      </c>
      <c r="H84" s="188">
        <f>IFERROR(IF(VLOOKUP($A84,'Annex 2 Designated EHV charges'!$A:$O,12,FALSE)=0,"",VLOOKUP($A84,'Annex 2 Designated EHV charges'!$A:$O,12,FALSE)),"")</f>
        <v>1.26</v>
      </c>
    </row>
    <row r="85" spans="1:8" ht="12.75" customHeight="1" x14ac:dyDescent="0.25">
      <c r="A85" s="88" t="str" cm="1">
        <f t="array" ref="A85">IFERROR(INDEX('Annex 2 Designated EHV charges'!$A$10:$A$400, MATCH(0, IF(ISBLANK('Annex 2 Designated EHV charges'!$A$10:$A$400),1, COUNTIF(A$4:$A84, 'Annex 2 Designated EHV charges'!$A$10:$A$400)), 0)),"")</f>
        <v>RPRLTD</v>
      </c>
      <c r="B85" s="88">
        <f>IF($A85="","",VLOOKUP($A85,'Annex 2 Designated EHV charges'!$A:$O,2,0))</f>
        <v>494</v>
      </c>
      <c r="C85" s="89">
        <f>IF($A85="","",VLOOKUP($A85,'Annex 2 Designated EHV charges'!$A:$O,3,0))</f>
        <v>1014569969627</v>
      </c>
      <c r="D85" s="88" t="str">
        <f>IF($A85="","",VLOOKUP($A85,'Annex 2 Designated EHV charges'!$A:$O,7,0))</f>
        <v>RPRLTD</v>
      </c>
      <c r="E85" s="91">
        <f>IFERROR(IF(VLOOKUP($A85,'Annex 2 Designated EHV charges'!$A:$O,9,FALSE)=0,"",VLOOKUP($A85,'Annex 2 Designated EHV charges'!$A:$O,9,FALSE)),"")</f>
        <v>3.5870000000000002</v>
      </c>
      <c r="F85" s="188">
        <f>IFERROR(IF(VLOOKUP($A85,'Annex 2 Designated EHV charges'!$A:$O,10,FALSE)=0,"",VLOOKUP($A85,'Annex 2 Designated EHV charges'!$A:$O,10,FALSE)),"")</f>
        <v>5403.87</v>
      </c>
      <c r="G85" s="188">
        <f>IFERROR(IF(VLOOKUP($A85,'Annex 2 Designated EHV charges'!$A:$O,11,FALSE)=0,"",VLOOKUP($A85,'Annex 2 Designated EHV charges'!$A:$O,11,FALSE)),"")</f>
        <v>4.49</v>
      </c>
      <c r="H85" s="188">
        <f>IFERROR(IF(VLOOKUP($A85,'Annex 2 Designated EHV charges'!$A:$O,12,FALSE)=0,"",VLOOKUP($A85,'Annex 2 Designated EHV charges'!$A:$O,12,FALSE)),"")</f>
        <v>4.49</v>
      </c>
    </row>
    <row r="86" spans="1:8" ht="12.75" customHeight="1" x14ac:dyDescent="0.25">
      <c r="A86" s="88" t="str" cm="1">
        <f t="array" ref="A86">IFERROR(INDEX('Annex 2 Designated EHV charges'!$A$10:$A$400, MATCH(0, IF(ISBLANK('Annex 2 Designated EHV charges'!$A$10:$A$400),1, COUNTIF(A$4:$A85, 'Annex 2 Designated EHV charges'!$A$10:$A$400)), 0)),"")</f>
        <v>SEN1&amp;2</v>
      </c>
      <c r="B86" s="88">
        <f>IF($A86="","",VLOOKUP($A86,'Annex 2 Designated EHV charges'!$A:$O,2,0))</f>
        <v>0</v>
      </c>
      <c r="C86" s="89" t="str">
        <f>IF($A86="","",VLOOKUP($A86,'Annex 2 Designated EHV charges'!$A:$O,3,0))</f>
        <v>ENET</v>
      </c>
      <c r="D86" s="88" t="str">
        <f>IF($A86="","",VLOOKUP($A86,'Annex 2 Designated EHV charges'!$A:$O,7,0))</f>
        <v>SEN1&amp;2</v>
      </c>
      <c r="E86" s="91">
        <f>IFERROR(IF(VLOOKUP($A86,'Annex 2 Designated EHV charges'!$A:$O,9,FALSE)=0,"",VLOOKUP($A86,'Annex 2 Designated EHV charges'!$A:$O,9,FALSE)),"")</f>
        <v>7.3999999999999996E-2</v>
      </c>
      <c r="F86" s="188">
        <f>IFERROR(IF(VLOOKUP($A86,'Annex 2 Designated EHV charges'!$A:$O,10,FALSE)=0,"",VLOOKUP($A86,'Annex 2 Designated EHV charges'!$A:$O,10,FALSE)),"")</f>
        <v>58098.95</v>
      </c>
      <c r="G86" s="188">
        <f>IFERROR(IF(VLOOKUP($A86,'Annex 2 Designated EHV charges'!$A:$O,11,FALSE)=0,"",VLOOKUP($A86,'Annex 2 Designated EHV charges'!$A:$O,11,FALSE)),"")</f>
        <v>2.13</v>
      </c>
      <c r="H86" s="188">
        <f>IFERROR(IF(VLOOKUP($A86,'Annex 2 Designated EHV charges'!$A:$O,12,FALSE)=0,"",VLOOKUP($A86,'Annex 2 Designated EHV charges'!$A:$O,12,FALSE)),"")</f>
        <v>2.13</v>
      </c>
    </row>
    <row r="87" spans="1:8" ht="12.75" customHeight="1" x14ac:dyDescent="0.25">
      <c r="A87" s="88" t="str" cm="1">
        <f t="array" ref="A87">IFERROR(INDEX('Annex 2 Designated EHV charges'!$A$10:$A$400, MATCH(0, IF(ISBLANK('Annex 2 Designated EHV charges'!$A$10:$A$400),1, COUNTIF(A$4:$A86, 'Annex 2 Designated EHV charges'!$A$10:$A$400)), 0)),"")</f>
        <v>SHELL_</v>
      </c>
      <c r="B87" s="88">
        <f>IF($A87="","",VLOOKUP($A87,'Annex 2 Designated EHV charges'!$A:$O,2,0))</f>
        <v>837</v>
      </c>
      <c r="C87" s="89" t="str">
        <f>IF($A87="","",VLOOKUP($A87,'Annex 2 Designated EHV charges'!$A:$O,3,0))</f>
        <v>1030083272428;1050001161751</v>
      </c>
      <c r="D87" s="88" t="str">
        <f>IF($A87="","",VLOOKUP($A87,'Annex 2 Designated EHV charges'!$A:$O,7,0))</f>
        <v>SHELL_</v>
      </c>
      <c r="E87" s="91">
        <f>IFERROR(IF(VLOOKUP($A87,'Annex 2 Designated EHV charges'!$A:$O,9,FALSE)=0,"",VLOOKUP($A87,'Annex 2 Designated EHV charges'!$A:$O,9,FALSE)),"")</f>
        <v>1.1579999999999999</v>
      </c>
      <c r="F87" s="188">
        <f>IFERROR(IF(VLOOKUP($A87,'Annex 2 Designated EHV charges'!$A:$O,10,FALSE)=0,"",VLOOKUP($A87,'Annex 2 Designated EHV charges'!$A:$O,10,FALSE)),"")</f>
        <v>77211.72</v>
      </c>
      <c r="G87" s="188">
        <f>IFERROR(IF(VLOOKUP($A87,'Annex 2 Designated EHV charges'!$A:$O,11,FALSE)=0,"",VLOOKUP($A87,'Annex 2 Designated EHV charges'!$A:$O,11,FALSE)),"")</f>
        <v>1.56</v>
      </c>
      <c r="H87" s="188">
        <f>IFERROR(IF(VLOOKUP($A87,'Annex 2 Designated EHV charges'!$A:$O,12,FALSE)=0,"",VLOOKUP($A87,'Annex 2 Designated EHV charges'!$A:$O,12,FALSE)),"")</f>
        <v>1.56</v>
      </c>
    </row>
    <row r="88" spans="1:8" ht="12.75" customHeight="1" x14ac:dyDescent="0.25">
      <c r="A88" s="88" t="str" cm="1">
        <f t="array" ref="A88">IFERROR(INDEX('Annex 2 Designated EHV charges'!$A$10:$A$400, MATCH(0, IF(ISBLANK('Annex 2 Designated EHV charges'!$A$10:$A$400),1, COUNTIF(A$4:$A87, 'Annex 2 Designated EHV charges'!$A$10:$A$400)), 0)),"")</f>
        <v>STANS2</v>
      </c>
      <c r="B88" s="88">
        <f>IF($A88="","",VLOOKUP($A88,'Annex 2 Designated EHV charges'!$A:$O,2,0))</f>
        <v>802</v>
      </c>
      <c r="C88" s="89" t="str">
        <f>IF($A88="","",VLOOKUP($A88,'Annex 2 Designated EHV charges'!$A:$O,3,0))</f>
        <v>1030047519845;1030047520070;1050001977780</v>
      </c>
      <c r="D88" s="88" t="str">
        <f>IF($A88="","",VLOOKUP($A88,'Annex 2 Designated EHV charges'!$A:$O,7,0))</f>
        <v>STANS2</v>
      </c>
      <c r="E88" s="91">
        <f>IFERROR(IF(VLOOKUP($A88,'Annex 2 Designated EHV charges'!$A:$O,9,FALSE)=0,"",VLOOKUP($A88,'Annex 2 Designated EHV charges'!$A:$O,9,FALSE)),"")</f>
        <v>0.77600000000000002</v>
      </c>
      <c r="F88" s="188">
        <f>IFERROR(IF(VLOOKUP($A88,'Annex 2 Designated EHV charges'!$A:$O,10,FALSE)=0,"",VLOOKUP($A88,'Annex 2 Designated EHV charges'!$A:$O,10,FALSE)),"")</f>
        <v>54069.47</v>
      </c>
      <c r="G88" s="188">
        <f>IFERROR(IF(VLOOKUP($A88,'Annex 2 Designated EHV charges'!$A:$O,11,FALSE)=0,"",VLOOKUP($A88,'Annex 2 Designated EHV charges'!$A:$O,11,FALSE)),"")</f>
        <v>4.58</v>
      </c>
      <c r="H88" s="188">
        <f>IFERROR(IF(VLOOKUP($A88,'Annex 2 Designated EHV charges'!$A:$O,12,FALSE)=0,"",VLOOKUP($A88,'Annex 2 Designated EHV charges'!$A:$O,12,FALSE)),"")</f>
        <v>4.58</v>
      </c>
    </row>
    <row r="89" spans="1:8" ht="12.75" customHeight="1" x14ac:dyDescent="0.25">
      <c r="A89" s="88" t="str" cm="1">
        <f t="array" ref="A89">IFERROR(INDEX('Annex 2 Designated EHV charges'!$A$10:$A$400, MATCH(0, IF(ISBLANK('Annex 2 Designated EHV charges'!$A$10:$A$400),1, COUNTIF(A$4:$A88, 'Annex 2 Designated EHV charges'!$A$10:$A$400)), 0)),"")</f>
        <v>STANS3</v>
      </c>
      <c r="B89" s="88">
        <f>IF($A89="","",VLOOKUP($A89,'Annex 2 Designated EHV charges'!$A:$O,2,0))</f>
        <v>801</v>
      </c>
      <c r="C89" s="89" t="str">
        <f>IF($A89="","",VLOOKUP($A89,'Annex 2 Designated EHV charges'!$A:$O,3,0))</f>
        <v>1015685338293;1050002261340;1050002261369;1050002261378;1050002261387</v>
      </c>
      <c r="D89" s="88" t="str">
        <f>IF($A89="","",VLOOKUP($A89,'Annex 2 Designated EHV charges'!$A:$O,7,0))</f>
        <v>STANS3</v>
      </c>
      <c r="E89" s="91" t="str">
        <f>IFERROR(IF(VLOOKUP($A89,'Annex 2 Designated EHV charges'!$A:$O,9,FALSE)=0,"",VLOOKUP($A89,'Annex 2 Designated EHV charges'!$A:$O,9,FALSE)),"")</f>
        <v/>
      </c>
      <c r="F89" s="188">
        <f>IFERROR(IF(VLOOKUP($A89,'Annex 2 Designated EHV charges'!$A:$O,10,FALSE)=0,"",VLOOKUP($A89,'Annex 2 Designated EHV charges'!$A:$O,10,FALSE)),"")</f>
        <v>24322.19</v>
      </c>
      <c r="G89" s="188">
        <f>IFERROR(IF(VLOOKUP($A89,'Annex 2 Designated EHV charges'!$A:$O,11,FALSE)=0,"",VLOOKUP($A89,'Annex 2 Designated EHV charges'!$A:$O,11,FALSE)),"")</f>
        <v>2.91</v>
      </c>
      <c r="H89" s="188">
        <f>IFERROR(IF(VLOOKUP($A89,'Annex 2 Designated EHV charges'!$A:$O,12,FALSE)=0,"",VLOOKUP($A89,'Annex 2 Designated EHV charges'!$A:$O,12,FALSE)),"")</f>
        <v>2.91</v>
      </c>
    </row>
    <row r="90" spans="1:8" ht="12.75" customHeight="1" x14ac:dyDescent="0.25">
      <c r="A90" s="88" t="str" cm="1">
        <f t="array" ref="A90">IFERROR(INDEX('Annex 2 Designated EHV charges'!$A$10:$A$400, MATCH(0, IF(ISBLANK('Annex 2 Designated EHV charges'!$A$10:$A$400),1, COUNTIF(A$4:$A89, 'Annex 2 Designated EHV charges'!$A$10:$A$400)), 0)),"")</f>
        <v>STMFRD</v>
      </c>
      <c r="B90" s="88">
        <f>IF($A90="","",VLOOKUP($A90,'Annex 2 Designated EHV charges'!$A:$O,2,0))</f>
        <v>0</v>
      </c>
      <c r="C90" s="89" t="str">
        <f>IF($A90="","",VLOOKUP($A90,'Annex 2 Designated EHV charges'!$A:$O,3,0))</f>
        <v>MSID: 2035</v>
      </c>
      <c r="D90" s="88" t="str">
        <f>IF($A90="","",VLOOKUP($A90,'Annex 2 Designated EHV charges'!$A:$O,7,0))</f>
        <v>STMFRD</v>
      </c>
      <c r="E90" s="91" t="str">
        <f>IFERROR(IF(VLOOKUP($A90,'Annex 2 Designated EHV charges'!$A:$O,9,FALSE)=0,"",VLOOKUP($A90,'Annex 2 Designated EHV charges'!$A:$O,9,FALSE)),"")</f>
        <v/>
      </c>
      <c r="F90" s="188">
        <f>IFERROR(IF(VLOOKUP($A90,'Annex 2 Designated EHV charges'!$A:$O,10,FALSE)=0,"",VLOOKUP($A90,'Annex 2 Designated EHV charges'!$A:$O,10,FALSE)),"")</f>
        <v>76326.64</v>
      </c>
      <c r="G90" s="188">
        <f>IFERROR(IF(VLOOKUP($A90,'Annex 2 Designated EHV charges'!$A:$O,11,FALSE)=0,"",VLOOKUP($A90,'Annex 2 Designated EHV charges'!$A:$O,11,FALSE)),"")</f>
        <v>2.85</v>
      </c>
      <c r="H90" s="188">
        <f>IFERROR(IF(VLOOKUP($A90,'Annex 2 Designated EHV charges'!$A:$O,12,FALSE)=0,"",VLOOKUP($A90,'Annex 2 Designated EHV charges'!$A:$O,12,FALSE)),"")</f>
        <v>2.85</v>
      </c>
    </row>
    <row r="91" spans="1:8" ht="12.75" customHeight="1" x14ac:dyDescent="0.25">
      <c r="A91" s="88" t="str" cm="1">
        <f t="array" ref="A91">IFERROR(INDEX('Annex 2 Designated EHV charges'!$A$10:$A$400, MATCH(0, IF(ISBLANK('Annex 2 Designated EHV charges'!$A$10:$A$400),1, COUNTIF(A$4:$A90, 'Annex 2 Designated EHV charges'!$A$10:$A$400)), 0)),"")</f>
        <v>TILBUR</v>
      </c>
      <c r="B91" s="88">
        <f>IF($A91="","",VLOOKUP($A91,'Annex 2 Designated EHV charges'!$A:$O,2,0))</f>
        <v>833</v>
      </c>
      <c r="C91" s="89" t="str">
        <f>IF($A91="","",VLOOKUP($A91,'Annex 2 Designated EHV charges'!$A:$O,3,0))</f>
        <v>1023478133661;1023525728718;1023525729172</v>
      </c>
      <c r="D91" s="88" t="str">
        <f>IF($A91="","",VLOOKUP($A91,'Annex 2 Designated EHV charges'!$A:$O,7,0))</f>
        <v>TILBUR</v>
      </c>
      <c r="E91" s="91">
        <f>IFERROR(IF(VLOOKUP($A91,'Annex 2 Designated EHV charges'!$A:$O,9,FALSE)=0,"",VLOOKUP($A91,'Annex 2 Designated EHV charges'!$A:$O,9,FALSE)),"")</f>
        <v>0.25800000000000001</v>
      </c>
      <c r="F91" s="188">
        <f>IFERROR(IF(VLOOKUP($A91,'Annex 2 Designated EHV charges'!$A:$O,10,FALSE)=0,"",VLOOKUP($A91,'Annex 2 Designated EHV charges'!$A:$O,10,FALSE)),"")</f>
        <v>80340.09</v>
      </c>
      <c r="G91" s="188">
        <f>IFERROR(IF(VLOOKUP($A91,'Annex 2 Designated EHV charges'!$A:$O,11,FALSE)=0,"",VLOOKUP($A91,'Annex 2 Designated EHV charges'!$A:$O,11,FALSE)),"")</f>
        <v>2.69</v>
      </c>
      <c r="H91" s="188">
        <f>IFERROR(IF(VLOOKUP($A91,'Annex 2 Designated EHV charges'!$A:$O,12,FALSE)=0,"",VLOOKUP($A91,'Annex 2 Designated EHV charges'!$A:$O,12,FALSE)),"")</f>
        <v>2.69</v>
      </c>
    </row>
    <row r="92" spans="1:8" ht="12.75" customHeight="1" x14ac:dyDescent="0.25">
      <c r="A92" s="88" t="str" cm="1">
        <f t="array" ref="A92">IFERROR(INDEX('Annex 2 Designated EHV charges'!$A$10:$A$400, MATCH(0, IF(ISBLANK('Annex 2 Designated EHV charges'!$A$10:$A$400),1, COUNTIF(A$4:$A91, 'Annex 2 Designated EHV charges'!$A$10:$A$400)), 0)),"")</f>
        <v>TILBEM</v>
      </c>
      <c r="B92" s="88">
        <f>IF($A92="","",VLOOKUP($A92,'Annex 2 Designated EHV charges'!$A:$O,2,0))</f>
        <v>833</v>
      </c>
      <c r="C92" s="89" t="str">
        <f>IF($A92="","",VLOOKUP($A92,'Annex 2 Designated EHV charges'!$A:$O,3,0))</f>
        <v>1050001279560;1030082588170;1050000414848;1050000423105;1050003172045;1050003172054;1050003172063;1050003172081;1050003172115;1050003172142;1050003027339;1050003418260</v>
      </c>
      <c r="D92" s="88" t="str">
        <f>IF($A92="","",VLOOKUP($A92,'Annex 2 Designated EHV charges'!$A:$O,7,0))</f>
        <v>TILBEM</v>
      </c>
      <c r="E92" s="91">
        <f>IFERROR(IF(VLOOKUP($A92,'Annex 2 Designated EHV charges'!$A:$O,9,FALSE)=0,"",VLOOKUP($A92,'Annex 2 Designated EHV charges'!$A:$O,9,FALSE)),"")</f>
        <v>0.25800000000000001</v>
      </c>
      <c r="F92" s="188" t="str">
        <f>IFERROR(IF(VLOOKUP($A92,'Annex 2 Designated EHV charges'!$A:$O,10,FALSE)=0,"",VLOOKUP($A92,'Annex 2 Designated EHV charges'!$A:$O,10,FALSE)),"")</f>
        <v/>
      </c>
      <c r="G92" s="188" t="str">
        <f>IFERROR(IF(VLOOKUP($A92,'Annex 2 Designated EHV charges'!$A:$O,11,FALSE)=0,"",VLOOKUP($A92,'Annex 2 Designated EHV charges'!$A:$O,11,FALSE)),"")</f>
        <v/>
      </c>
      <c r="H92" s="188" t="str">
        <f>IFERROR(IF(VLOOKUP($A92,'Annex 2 Designated EHV charges'!$A:$O,12,FALSE)=0,"",VLOOKUP($A92,'Annex 2 Designated EHV charges'!$A:$O,12,FALSE)),"")</f>
        <v/>
      </c>
    </row>
    <row r="93" spans="1:8" ht="12.75" customHeight="1" x14ac:dyDescent="0.25">
      <c r="A93" s="88" t="str" cm="1">
        <f t="array" ref="A93">IFERROR(INDEX('Annex 2 Designated EHV charges'!$A$10:$A$400, MATCH(0, IF(ISBLANK('Annex 2 Designated EHV charges'!$A$10:$A$400),1, COUNTIF(A$4:$A92, 'Annex 2 Designated EHV charges'!$A$10:$A$400)), 0)),"")</f>
        <v>UB_EYE</v>
      </c>
      <c r="B93" s="88">
        <f>IF($A93="","",VLOOKUP($A93,'Annex 2 Designated EHV charges'!$A:$O,2,0))</f>
        <v>495</v>
      </c>
      <c r="C93" s="89" t="str">
        <f>IF($A93="","",VLOOKUP($A93,'Annex 2 Designated EHV charges'!$A:$O,3,0))</f>
        <v>1014573052317;1023470683505</v>
      </c>
      <c r="D93" s="88" t="str">
        <f>IF($A93="","",VLOOKUP($A93,'Annex 2 Designated EHV charges'!$A:$O,7,0))</f>
        <v>UB_EYE</v>
      </c>
      <c r="E93" s="91">
        <f>IFERROR(IF(VLOOKUP($A93,'Annex 2 Designated EHV charges'!$A:$O,9,FALSE)=0,"",VLOOKUP($A93,'Annex 2 Designated EHV charges'!$A:$O,9,FALSE)),"")</f>
        <v>1.4770000000000001</v>
      </c>
      <c r="F93" s="188">
        <f>IFERROR(IF(VLOOKUP($A93,'Annex 2 Designated EHV charges'!$A:$O,10,FALSE)=0,"",VLOOKUP($A93,'Annex 2 Designated EHV charges'!$A:$O,10,FALSE)),"")</f>
        <v>24713.06</v>
      </c>
      <c r="G93" s="188">
        <f>IFERROR(IF(VLOOKUP($A93,'Annex 2 Designated EHV charges'!$A:$O,11,FALSE)=0,"",VLOOKUP($A93,'Annex 2 Designated EHV charges'!$A:$O,11,FALSE)),"")</f>
        <v>3.14</v>
      </c>
      <c r="H93" s="188">
        <f>IFERROR(IF(VLOOKUP($A93,'Annex 2 Designated EHV charges'!$A:$O,12,FALSE)=0,"",VLOOKUP($A93,'Annex 2 Designated EHV charges'!$A:$O,12,FALSE)),"")</f>
        <v>3.14</v>
      </c>
    </row>
    <row r="94" spans="1:8" ht="12.75" customHeight="1" x14ac:dyDescent="0.25">
      <c r="A94" s="88" t="str" cm="1">
        <f t="array" ref="A94">IFERROR(INDEX('Annex 2 Designated EHV charges'!$A$10:$A$400, MATCH(0, IF(ISBLANK('Annex 2 Designated EHV charges'!$A$10:$A$400),1, COUNTIF(A$4:$A93, 'Annex 2 Designated EHV charges'!$A$10:$A$400)), 0)),"")</f>
        <v>UBS_UK</v>
      </c>
      <c r="B94" s="88">
        <f>IF($A94="","",VLOOKUP($A94,'Annex 2 Designated EHV charges'!$A:$O,2,0))</f>
        <v>496</v>
      </c>
      <c r="C94" s="89" t="str">
        <f>IF($A94="","",VLOOKUP($A94,'Annex 2 Designated EHV charges'!$A:$O,3,0))</f>
        <v>1030065428330;1030065428562</v>
      </c>
      <c r="D94" s="88" t="str">
        <f>IF($A94="","",VLOOKUP($A94,'Annex 2 Designated EHV charges'!$A:$O,7,0))</f>
        <v>UBS_UK</v>
      </c>
      <c r="E94" s="91">
        <f>IFERROR(IF(VLOOKUP($A94,'Annex 2 Designated EHV charges'!$A:$O,9,FALSE)=0,"",VLOOKUP($A94,'Annex 2 Designated EHV charges'!$A:$O,9,FALSE)),"")</f>
        <v>1.357</v>
      </c>
      <c r="F94" s="188">
        <f>IFERROR(IF(VLOOKUP($A94,'Annex 2 Designated EHV charges'!$A:$O,10,FALSE)=0,"",VLOOKUP($A94,'Annex 2 Designated EHV charges'!$A:$O,10,FALSE)),"")</f>
        <v>34844.54</v>
      </c>
      <c r="G94" s="188">
        <f>IFERROR(IF(VLOOKUP($A94,'Annex 2 Designated EHV charges'!$A:$O,11,FALSE)=0,"",VLOOKUP($A94,'Annex 2 Designated EHV charges'!$A:$O,11,FALSE)),"")</f>
        <v>1.1499999999999999</v>
      </c>
      <c r="H94" s="188">
        <f>IFERROR(IF(VLOOKUP($A94,'Annex 2 Designated EHV charges'!$A:$O,12,FALSE)=0,"",VLOOKUP($A94,'Annex 2 Designated EHV charges'!$A:$O,12,FALSE)),"")</f>
        <v>1.1499999999999999</v>
      </c>
    </row>
    <row r="95" spans="1:8" ht="12.75" customHeight="1" x14ac:dyDescent="0.25">
      <c r="A95" s="88" t="str" cm="1">
        <f t="array" ref="A95">IFERROR(INDEX('Annex 2 Designated EHV charges'!$A$10:$A$400, MATCH(0, IF(ISBLANK('Annex 2 Designated EHV charges'!$A$10:$A$400),1, COUNTIF(A$4:$A94, 'Annex 2 Designated EHV charges'!$A$10:$A$400)), 0)),"")</f>
        <v>VXHALL</v>
      </c>
      <c r="B95" s="88">
        <f>IF($A95="","",VLOOKUP($A95,'Annex 2 Designated EHV charges'!$A:$O,2,0))</f>
        <v>497</v>
      </c>
      <c r="C95" s="89" t="str">
        <f>IF($A95="","",VLOOKUP($A95,'Annex 2 Designated EHV charges'!$A:$O,3,0))</f>
        <v>1014571158953;1014571159186;1014571159414</v>
      </c>
      <c r="D95" s="88" t="str">
        <f>IF($A95="","",VLOOKUP($A95,'Annex 2 Designated EHV charges'!$A:$O,7,0))</f>
        <v>VXHALL</v>
      </c>
      <c r="E95" s="91">
        <f>IFERROR(IF(VLOOKUP($A95,'Annex 2 Designated EHV charges'!$A:$O,9,FALSE)=0,"",VLOOKUP($A95,'Annex 2 Designated EHV charges'!$A:$O,9,FALSE)),"")</f>
        <v>0.36099999999999999</v>
      </c>
      <c r="F95" s="188">
        <f>IFERROR(IF(VLOOKUP($A95,'Annex 2 Designated EHV charges'!$A:$O,10,FALSE)=0,"",VLOOKUP($A95,'Annex 2 Designated EHV charges'!$A:$O,10,FALSE)),"")</f>
        <v>67529.38</v>
      </c>
      <c r="G95" s="188">
        <f>IFERROR(IF(VLOOKUP($A95,'Annex 2 Designated EHV charges'!$A:$O,11,FALSE)=0,"",VLOOKUP($A95,'Annex 2 Designated EHV charges'!$A:$O,11,FALSE)),"")</f>
        <v>3.22</v>
      </c>
      <c r="H95" s="188">
        <f>IFERROR(IF(VLOOKUP($A95,'Annex 2 Designated EHV charges'!$A:$O,12,FALSE)=0,"",VLOOKUP($A95,'Annex 2 Designated EHV charges'!$A:$O,12,FALSE)),"")</f>
        <v>3.22</v>
      </c>
    </row>
    <row r="96" spans="1:8" ht="12.75" customHeight="1" x14ac:dyDescent="0.25">
      <c r="A96" s="88" t="str" cm="1">
        <f t="array" ref="A96">IFERROR(INDEX('Annex 2 Designated EHV charges'!$A$10:$A$400, MATCH(0, IF(ISBLANK('Annex 2 Designated EHV charges'!$A$10:$A$400),1, COUNTIF(A$4:$A95, 'Annex 2 Designated EHV charges'!$A$10:$A$400)), 0)),"")</f>
        <v>WARNER</v>
      </c>
      <c r="B96" s="88">
        <f>IF($A96="","",VLOOKUP($A96,'Annex 2 Designated EHV charges'!$A:$O,2,0))</f>
        <v>498</v>
      </c>
      <c r="C96" s="89" t="str">
        <f>IF($A96="","",VLOOKUP($A96,'Annex 2 Designated EHV charges'!$A:$O,3,0))</f>
        <v>1030076325049;1030076325270</v>
      </c>
      <c r="D96" s="88" t="str">
        <f>IF($A96="","",VLOOKUP($A96,'Annex 2 Designated EHV charges'!$A:$O,7,0))</f>
        <v>WARNER</v>
      </c>
      <c r="E96" s="91">
        <f>IFERROR(IF(VLOOKUP($A96,'Annex 2 Designated EHV charges'!$A:$O,9,FALSE)=0,"",VLOOKUP($A96,'Annex 2 Designated EHV charges'!$A:$O,9,FALSE)),"")</f>
        <v>2.8149999999999999</v>
      </c>
      <c r="F96" s="188">
        <f>IFERROR(IF(VLOOKUP($A96,'Annex 2 Designated EHV charges'!$A:$O,10,FALSE)=0,"",VLOOKUP($A96,'Annex 2 Designated EHV charges'!$A:$O,10,FALSE)),"")</f>
        <v>33836.559999999998</v>
      </c>
      <c r="G96" s="188">
        <f>IFERROR(IF(VLOOKUP($A96,'Annex 2 Designated EHV charges'!$A:$O,11,FALSE)=0,"",VLOOKUP($A96,'Annex 2 Designated EHV charges'!$A:$O,11,FALSE)),"")</f>
        <v>3.71</v>
      </c>
      <c r="H96" s="188">
        <f>IFERROR(IF(VLOOKUP($A96,'Annex 2 Designated EHV charges'!$A:$O,12,FALSE)=0,"",VLOOKUP($A96,'Annex 2 Designated EHV charges'!$A:$O,12,FALSE)),"")</f>
        <v>3.71</v>
      </c>
    </row>
    <row r="97" spans="1:8" ht="12.75" customHeight="1" x14ac:dyDescent="0.25">
      <c r="A97" s="88" t="str" cm="1">
        <f t="array" ref="A97">IFERROR(INDEX('Annex 2 Designated EHV charges'!$A$10:$A$400, MATCH(0, IF(ISBLANK('Annex 2 Designated EHV charges'!$A$10:$A$400),1, COUNTIF(A$4:$A96, 'Annex 2 Designated EHV charges'!$A$10:$A$400)), 0)),"")</f>
        <v>WILLIA</v>
      </c>
      <c r="B97" s="88">
        <f>IF($A97="","",VLOOKUP($A97,'Annex 2 Designated EHV charges'!$A:$O,2,0))</f>
        <v>819</v>
      </c>
      <c r="C97" s="89">
        <f>IF($A97="","",VLOOKUP($A97,'Annex 2 Designated EHV charges'!$A:$O,3,0))</f>
        <v>1030027859903</v>
      </c>
      <c r="D97" s="88" t="str">
        <f>IF($A97="","",VLOOKUP($A97,'Annex 2 Designated EHV charges'!$A:$O,7,0))</f>
        <v>WILLIA</v>
      </c>
      <c r="E97" s="91">
        <f>IFERROR(IF(VLOOKUP($A97,'Annex 2 Designated EHV charges'!$A:$O,9,FALSE)=0,"",VLOOKUP($A97,'Annex 2 Designated EHV charges'!$A:$O,9,FALSE)),"")</f>
        <v>0.90200000000000002</v>
      </c>
      <c r="F97" s="188">
        <f>IFERROR(IF(VLOOKUP($A97,'Annex 2 Designated EHV charges'!$A:$O,10,FALSE)=0,"",VLOOKUP($A97,'Annex 2 Designated EHV charges'!$A:$O,10,FALSE)),"")</f>
        <v>7139.96</v>
      </c>
      <c r="G97" s="188">
        <f>IFERROR(IF(VLOOKUP($A97,'Annex 2 Designated EHV charges'!$A:$O,11,FALSE)=0,"",VLOOKUP($A97,'Annex 2 Designated EHV charges'!$A:$O,11,FALSE)),"")</f>
        <v>2.99</v>
      </c>
      <c r="H97" s="188">
        <f>IFERROR(IF(VLOOKUP($A97,'Annex 2 Designated EHV charges'!$A:$O,12,FALSE)=0,"",VLOOKUP($A97,'Annex 2 Designated EHV charges'!$A:$O,12,FALSE)),"")</f>
        <v>2.99</v>
      </c>
    </row>
    <row r="98" spans="1:8" ht="12.75" customHeight="1" x14ac:dyDescent="0.25">
      <c r="A98" s="88" t="str" cm="1">
        <f t="array" ref="A98">IFERROR(INDEX('Annex 2 Designated EHV charges'!$A$10:$A$400, MATCH(0, IF(ISBLANK('Annex 2 Designated EHV charges'!$A$10:$A$400),1, COUNTIF(A$4:$A97, 'Annex 2 Designated EHV charges'!$A$10:$A$400)), 0)),"")</f>
        <v>WWYNDC</v>
      </c>
      <c r="B98" s="88">
        <f>IF($A98="","",VLOOKUP($A98,'Annex 2 Designated EHV charges'!$A:$O,2,0))</f>
        <v>863</v>
      </c>
      <c r="C98" s="89" t="str">
        <f>IF($A98="","",VLOOKUP($A98,'Annex 2 Designated EHV charges'!$A:$O,3,0))</f>
        <v>1030059750786;1030059751015;1050001656595;1050001656600</v>
      </c>
      <c r="D98" s="88" t="str">
        <f>IF($A98="","",VLOOKUP($A98,'Annex 2 Designated EHV charges'!$A:$O,7,0))</f>
        <v>WWYNDC</v>
      </c>
      <c r="E98" s="91">
        <f>IFERROR(IF(VLOOKUP($A98,'Annex 2 Designated EHV charges'!$A:$O,9,FALSE)=0,"",VLOOKUP($A98,'Annex 2 Designated EHV charges'!$A:$O,9,FALSE)),"")</f>
        <v>0.73899999999999999</v>
      </c>
      <c r="F98" s="188">
        <f>IFERROR(IF(VLOOKUP($A98,'Annex 2 Designated EHV charges'!$A:$O,10,FALSE)=0,"",VLOOKUP($A98,'Annex 2 Designated EHV charges'!$A:$O,10,FALSE)),"")</f>
        <v>115337.5</v>
      </c>
      <c r="G98" s="188">
        <f>IFERROR(IF(VLOOKUP($A98,'Annex 2 Designated EHV charges'!$A:$O,11,FALSE)=0,"",VLOOKUP($A98,'Annex 2 Designated EHV charges'!$A:$O,11,FALSE)),"")</f>
        <v>3.28</v>
      </c>
      <c r="H98" s="188">
        <f>IFERROR(IF(VLOOKUP($A98,'Annex 2 Designated EHV charges'!$A:$O,12,FALSE)=0,"",VLOOKUP($A98,'Annex 2 Designated EHV charges'!$A:$O,12,FALSE)),"")</f>
        <v>3.28</v>
      </c>
    </row>
    <row r="99" spans="1:8" ht="12.75" customHeight="1" x14ac:dyDescent="0.25">
      <c r="A99" s="88" t="str" cm="1">
        <f t="array" ref="A99">IFERROR(INDEX('Annex 2 Designated EHV charges'!$A$10:$A$400, MATCH(0, IF(ISBLANK('Annex 2 Designated EHV charges'!$A$10:$A$400),1, COUNTIF(A$4:$A98, 'Annex 2 Designated EHV charges'!$A$10:$A$400)), 0)),"")</f>
        <v>ABSRSF</v>
      </c>
      <c r="B99" s="88">
        <f>IF($A99="","",VLOOKUP($A99,'Annex 2 Designated EHV charges'!$A:$O,2,0))</f>
        <v>869</v>
      </c>
      <c r="C99" s="89">
        <f>IF($A99="","",VLOOKUP($A99,'Annex 2 Designated EHV charges'!$A:$O,3,0))</f>
        <v>1050000574685</v>
      </c>
      <c r="D99" s="88" t="str">
        <f>IF($A99="","",VLOOKUP($A99,'Annex 2 Designated EHV charges'!$A:$O,7,0))</f>
        <v>ABSRSF</v>
      </c>
      <c r="E99" s="91">
        <f>IFERROR(IF(VLOOKUP($A99,'Annex 2 Designated EHV charges'!$A:$O,9,FALSE)=0,"",VLOOKUP($A99,'Annex 2 Designated EHV charges'!$A:$O,9,FALSE)),"")</f>
        <v>3.4990000000000001</v>
      </c>
      <c r="F99" s="188">
        <f>IFERROR(IF(VLOOKUP($A99,'Annex 2 Designated EHV charges'!$A:$O,10,FALSE)=0,"",VLOOKUP($A99,'Annex 2 Designated EHV charges'!$A:$O,10,FALSE)),"")</f>
        <v>17.079999999999998</v>
      </c>
      <c r="G99" s="188">
        <f>IFERROR(IF(VLOOKUP($A99,'Annex 2 Designated EHV charges'!$A:$O,11,FALSE)=0,"",VLOOKUP($A99,'Annex 2 Designated EHV charges'!$A:$O,11,FALSE)),"")</f>
        <v>3.18</v>
      </c>
      <c r="H99" s="188">
        <f>IFERROR(IF(VLOOKUP($A99,'Annex 2 Designated EHV charges'!$A:$O,12,FALSE)=0,"",VLOOKUP($A99,'Annex 2 Designated EHV charges'!$A:$O,12,FALSE)),"")</f>
        <v>3.18</v>
      </c>
    </row>
    <row r="100" spans="1:8" ht="12.75" customHeight="1" x14ac:dyDescent="0.25">
      <c r="A100" s="88" t="str" cm="1">
        <f t="array" ref="A100">IFERROR(INDEX('Annex 2 Designated EHV charges'!$A$10:$A$400, MATCH(0, IF(ISBLANK('Annex 2 Designated EHV charges'!$A$10:$A$400),1, COUNTIF(A$4:$A99, 'Annex 2 Designated EHV charges'!$A$10:$A$400)), 0)),"")</f>
        <v>AIAMAN</v>
      </c>
      <c r="B100" s="88">
        <f>IF($A100="","",VLOOKUP($A100,'Annex 2 Designated EHV charges'!$A:$O,2,0))</f>
        <v>499</v>
      </c>
      <c r="C100" s="89">
        <f>IF($A100="","",VLOOKUP($A100,'Annex 2 Designated EHV charges'!$A:$O,3,0))</f>
        <v>1014569292506</v>
      </c>
      <c r="D100" s="88" t="str">
        <f>IF($A100="","",VLOOKUP($A100,'Annex 2 Designated EHV charges'!$A:$O,7,0))</f>
        <v>AIAMAN</v>
      </c>
      <c r="E100" s="91">
        <f>IFERROR(IF(VLOOKUP($A100,'Annex 2 Designated EHV charges'!$A:$O,9,FALSE)=0,"",VLOOKUP($A100,'Annex 2 Designated EHV charges'!$A:$O,9,FALSE)),"")</f>
        <v>3.919</v>
      </c>
      <c r="F100" s="188">
        <f>IFERROR(IF(VLOOKUP($A100,'Annex 2 Designated EHV charges'!$A:$O,10,FALSE)=0,"",VLOOKUP($A100,'Annex 2 Designated EHV charges'!$A:$O,10,FALSE)),"")</f>
        <v>5031.6099999999997</v>
      </c>
      <c r="G100" s="188">
        <f>IFERROR(IF(VLOOKUP($A100,'Annex 2 Designated EHV charges'!$A:$O,11,FALSE)=0,"",VLOOKUP($A100,'Annex 2 Designated EHV charges'!$A:$O,11,FALSE)),"")</f>
        <v>4.93</v>
      </c>
      <c r="H100" s="188">
        <f>IFERROR(IF(VLOOKUP($A100,'Annex 2 Designated EHV charges'!$A:$O,12,FALSE)=0,"",VLOOKUP($A100,'Annex 2 Designated EHV charges'!$A:$O,12,FALSE)),"")</f>
        <v>4.93</v>
      </c>
    </row>
    <row r="101" spans="1:8" ht="12.75" customHeight="1" x14ac:dyDescent="0.25">
      <c r="A101" s="88" t="str" cm="1">
        <f t="array" ref="A101">IFERROR(INDEX('Annex 2 Designated EHV charges'!$A$10:$A$400, MATCH(0, IF(ISBLANK('Annex 2 Designated EHV charges'!$A$10:$A$400),1, COUNTIF(A$4:$A100, 'Annex 2 Designated EHV charges'!$A$10:$A$400)), 0)),"")</f>
        <v>ALCORG</v>
      </c>
      <c r="B101" s="88">
        <f>IF($A101="","",VLOOKUP($A101,'Annex 2 Designated EHV charges'!$A:$O,2,0))</f>
        <v>300</v>
      </c>
      <c r="C101" s="89">
        <f>IF($A101="","",VLOOKUP($A101,'Annex 2 Designated EHV charges'!$A:$O,3,0))</f>
        <v>1050001015545</v>
      </c>
      <c r="D101" s="88" t="str">
        <f>IF($A101="","",VLOOKUP($A101,'Annex 2 Designated EHV charges'!$A:$O,7,0))</f>
        <v>ALCORG</v>
      </c>
      <c r="E101" s="91" t="str">
        <f>IFERROR(IF(VLOOKUP($A101,'Annex 2 Designated EHV charges'!$A:$O,9,FALSE)=0,"",VLOOKUP($A101,'Annex 2 Designated EHV charges'!$A:$O,9,FALSE)),"")</f>
        <v/>
      </c>
      <c r="F101" s="188">
        <f>IFERROR(IF(VLOOKUP($A101,'Annex 2 Designated EHV charges'!$A:$O,10,FALSE)=0,"",VLOOKUP($A101,'Annex 2 Designated EHV charges'!$A:$O,10,FALSE)),"")</f>
        <v>5013</v>
      </c>
      <c r="G101" s="188" t="str">
        <f>IFERROR(IF(VLOOKUP($A101,'Annex 2 Designated EHV charges'!$A:$O,11,FALSE)=0,"",VLOOKUP($A101,'Annex 2 Designated EHV charges'!$A:$O,11,FALSE)),"")</f>
        <v/>
      </c>
      <c r="H101" s="188" t="str">
        <f>IFERROR(IF(VLOOKUP($A101,'Annex 2 Designated EHV charges'!$A:$O,12,FALSE)=0,"",VLOOKUP($A101,'Annex 2 Designated EHV charges'!$A:$O,12,FALSE)),"")</f>
        <v/>
      </c>
    </row>
    <row r="102" spans="1:8" ht="12.75" customHeight="1" x14ac:dyDescent="0.25">
      <c r="A102" s="88" t="str" cm="1">
        <f t="array" ref="A102">IFERROR(INDEX('Annex 2 Designated EHV charges'!$A$10:$A$400, MATCH(0, IF(ISBLANK('Annex 2 Designated EHV charges'!$A$10:$A$400),1, COUNTIF(A$4:$A101, 'Annex 2 Designated EHV charges'!$A$10:$A$400)), 0)),"")</f>
        <v>ARDLGH</v>
      </c>
      <c r="B102" s="88">
        <f>IF($A102="","",VLOOKUP($A102,'Annex 2 Designated EHV charges'!$A:$O,2,0))</f>
        <v>564</v>
      </c>
      <c r="C102" s="89">
        <f>IF($A102="","",VLOOKUP($A102,'Annex 2 Designated EHV charges'!$A:$O,3,0))</f>
        <v>1050001061597</v>
      </c>
      <c r="D102" s="88" t="str">
        <f>IF($A102="","",VLOOKUP($A102,'Annex 2 Designated EHV charges'!$A:$O,7,0))</f>
        <v>ARDLGH</v>
      </c>
      <c r="E102" s="91" t="str">
        <f>IFERROR(IF(VLOOKUP($A102,'Annex 2 Designated EHV charges'!$A:$O,9,FALSE)=0,"",VLOOKUP($A102,'Annex 2 Designated EHV charges'!$A:$O,9,FALSE)),"")</f>
        <v/>
      </c>
      <c r="F102" s="188">
        <f>IFERROR(IF(VLOOKUP($A102,'Annex 2 Designated EHV charges'!$A:$O,10,FALSE)=0,"",VLOOKUP($A102,'Annex 2 Designated EHV charges'!$A:$O,10,FALSE)),"")</f>
        <v>3.45</v>
      </c>
      <c r="G102" s="188">
        <f>IFERROR(IF(VLOOKUP($A102,'Annex 2 Designated EHV charges'!$A:$O,11,FALSE)=0,"",VLOOKUP($A102,'Annex 2 Designated EHV charges'!$A:$O,11,FALSE)),"")</f>
        <v>3.21</v>
      </c>
      <c r="H102" s="188">
        <f>IFERROR(IF(VLOOKUP($A102,'Annex 2 Designated EHV charges'!$A:$O,12,FALSE)=0,"",VLOOKUP($A102,'Annex 2 Designated EHV charges'!$A:$O,12,FALSE)),"")</f>
        <v>3.21</v>
      </c>
    </row>
    <row r="103" spans="1:8" ht="12.75" customHeight="1" x14ac:dyDescent="0.25">
      <c r="A103" s="88" t="str" cm="1">
        <f t="array" ref="A103">IFERROR(INDEX('Annex 2 Designated EHV charges'!$A$10:$A$400, MATCH(0, IF(ISBLANK('Annex 2 Designated EHV charges'!$A$10:$A$400),1, COUNTIF(A$4:$A102, 'Annex 2 Designated EHV charges'!$A$10:$A$400)), 0)),"")</f>
        <v>ARLBES</v>
      </c>
      <c r="B103" s="88">
        <f>IF($A103="","",VLOOKUP($A103,'Annex 2 Designated EHV charges'!$A:$O,2,0))</f>
        <v>0</v>
      </c>
      <c r="C103" s="89" t="str">
        <f>IF($A103="","",VLOOKUP($A103,'Annex 2 Designated EHV charges'!$A:$O,3,0))</f>
        <v>MSID: 7401</v>
      </c>
      <c r="D103" s="88" t="str">
        <f>IF($A103="","",VLOOKUP($A103,'Annex 2 Designated EHV charges'!$A:$O,7,0))</f>
        <v>ARLBES</v>
      </c>
      <c r="E103" s="91" t="str">
        <f>IFERROR(IF(VLOOKUP($A103,'Annex 2 Designated EHV charges'!$A:$O,9,FALSE)=0,"",VLOOKUP($A103,'Annex 2 Designated EHV charges'!$A:$O,9,FALSE)),"")</f>
        <v/>
      </c>
      <c r="F103" s="188">
        <f>IFERROR(IF(VLOOKUP($A103,'Annex 2 Designated EHV charges'!$A:$O,10,FALSE)=0,"",VLOOKUP($A103,'Annex 2 Designated EHV charges'!$A:$O,10,FALSE)),"")</f>
        <v>1630.02</v>
      </c>
      <c r="G103" s="188">
        <f>IFERROR(IF(VLOOKUP($A103,'Annex 2 Designated EHV charges'!$A:$O,11,FALSE)=0,"",VLOOKUP($A103,'Annex 2 Designated EHV charges'!$A:$O,11,FALSE)),"")</f>
        <v>1.27</v>
      </c>
      <c r="H103" s="188">
        <f>IFERROR(IF(VLOOKUP($A103,'Annex 2 Designated EHV charges'!$A:$O,12,FALSE)=0,"",VLOOKUP($A103,'Annex 2 Designated EHV charges'!$A:$O,12,FALSE)),"")</f>
        <v>1.27</v>
      </c>
    </row>
    <row r="104" spans="1:8" ht="12.75" customHeight="1" x14ac:dyDescent="0.25">
      <c r="A104" s="88" t="str" cm="1">
        <f t="array" ref="A104">IFERROR(INDEX('Annex 2 Designated EHV charges'!$A$10:$A$400, MATCH(0, IF(ISBLANK('Annex 2 Designated EHV charges'!$A$10:$A$400),1, COUNTIF(A$4:$A103, 'Annex 2 Designated EHV charges'!$A$10:$A$400)), 0)),"")</f>
        <v>ASTONC</v>
      </c>
      <c r="B104" s="88">
        <f>IF($A104="","",VLOOKUP($A104,'Annex 2 Designated EHV charges'!$A:$O,2,0))</f>
        <v>503</v>
      </c>
      <c r="C104" s="89">
        <f>IF($A104="","",VLOOKUP($A104,'Annex 2 Designated EHV charges'!$A:$O,3,0))</f>
        <v>1050000834246</v>
      </c>
      <c r="D104" s="88" t="str">
        <f>IF($A104="","",VLOOKUP($A104,'Annex 2 Designated EHV charges'!$A:$O,7,0))</f>
        <v>ASTONC</v>
      </c>
      <c r="E104" s="91">
        <f>IFERROR(IF(VLOOKUP($A104,'Annex 2 Designated EHV charges'!$A:$O,9,FALSE)=0,"",VLOOKUP($A104,'Annex 2 Designated EHV charges'!$A:$O,9,FALSE)),"")</f>
        <v>4.2839999999999998</v>
      </c>
      <c r="F104" s="188">
        <f>IFERROR(IF(VLOOKUP($A104,'Annex 2 Designated EHV charges'!$A:$O,10,FALSE)=0,"",VLOOKUP($A104,'Annex 2 Designated EHV charges'!$A:$O,10,FALSE)),"")</f>
        <v>4.4800000000000004</v>
      </c>
      <c r="G104" s="188">
        <f>IFERROR(IF(VLOOKUP($A104,'Annex 2 Designated EHV charges'!$A:$O,11,FALSE)=0,"",VLOOKUP($A104,'Annex 2 Designated EHV charges'!$A:$O,11,FALSE)),"")</f>
        <v>2.82</v>
      </c>
      <c r="H104" s="188">
        <f>IFERROR(IF(VLOOKUP($A104,'Annex 2 Designated EHV charges'!$A:$O,12,FALSE)=0,"",VLOOKUP($A104,'Annex 2 Designated EHV charges'!$A:$O,12,FALSE)),"")</f>
        <v>2.82</v>
      </c>
    </row>
    <row r="105" spans="1:8" ht="12.75" customHeight="1" x14ac:dyDescent="0.25">
      <c r="A105" s="88" t="str" cm="1">
        <f t="array" ref="A105">IFERROR(INDEX('Annex 2 Designated EHV charges'!$A$10:$A$400, MATCH(0, IF(ISBLANK('Annex 2 Designated EHV charges'!$A$10:$A$400),1, COUNTIF(A$4:$A104, 'Annex 2 Designated EHV charges'!$A$10:$A$400)), 0)),"")</f>
        <v>AVENUE</v>
      </c>
      <c r="B105" s="88">
        <f>IF($A105="","",VLOOKUP($A105,'Annex 2 Designated EHV charges'!$A:$O,2,0))</f>
        <v>504</v>
      </c>
      <c r="C105" s="89">
        <f>IF($A105="","",VLOOKUP($A105,'Annex 2 Designated EHV charges'!$A:$O,3,0))</f>
        <v>1050000774970</v>
      </c>
      <c r="D105" s="88" t="str">
        <f>IF($A105="","",VLOOKUP($A105,'Annex 2 Designated EHV charges'!$A:$O,7,0))</f>
        <v>AVENUE</v>
      </c>
      <c r="E105" s="91">
        <f>IFERROR(IF(VLOOKUP($A105,'Annex 2 Designated EHV charges'!$A:$O,9,FALSE)=0,"",VLOOKUP($A105,'Annex 2 Designated EHV charges'!$A:$O,9,FALSE)),"")</f>
        <v>0.19400000000000001</v>
      </c>
      <c r="F105" s="188">
        <f>IFERROR(IF(VLOOKUP($A105,'Annex 2 Designated EHV charges'!$A:$O,10,FALSE)=0,"",VLOOKUP($A105,'Annex 2 Designated EHV charges'!$A:$O,10,FALSE)),"")</f>
        <v>26.88</v>
      </c>
      <c r="G105" s="188">
        <f>IFERROR(IF(VLOOKUP($A105,'Annex 2 Designated EHV charges'!$A:$O,11,FALSE)=0,"",VLOOKUP($A105,'Annex 2 Designated EHV charges'!$A:$O,11,FALSE)),"")</f>
        <v>1.84</v>
      </c>
      <c r="H105" s="188">
        <f>IFERROR(IF(VLOOKUP($A105,'Annex 2 Designated EHV charges'!$A:$O,12,FALSE)=0,"",VLOOKUP($A105,'Annex 2 Designated EHV charges'!$A:$O,12,FALSE)),"")</f>
        <v>1.84</v>
      </c>
    </row>
    <row r="106" spans="1:8" ht="12.75" customHeight="1" x14ac:dyDescent="0.25">
      <c r="A106" s="88" t="str" cm="1">
        <f t="array" ref="A106">IFERROR(INDEX('Annex 2 Designated EHV charges'!$A$10:$A$400, MATCH(0, IF(ISBLANK('Annex 2 Designated EHV charges'!$A$10:$A$400),1, COUNTIF(A$4:$A105, 'Annex 2 Designated EHV charges'!$A$10:$A$400)), 0)),"")</f>
        <v>BARNFM</v>
      </c>
      <c r="B106" s="88">
        <f>IF($A106="","",VLOOKUP($A106,'Annex 2 Designated EHV charges'!$A:$O,2,0))</f>
        <v>301</v>
      </c>
      <c r="C106" s="89">
        <f>IF($A106="","",VLOOKUP($A106,'Annex 2 Designated EHV charges'!$A:$O,3,0))</f>
        <v>1050000774999</v>
      </c>
      <c r="D106" s="88" t="str">
        <f>IF($A106="","",VLOOKUP($A106,'Annex 2 Designated EHV charges'!$A:$O,7,0))</f>
        <v>BARNFM</v>
      </c>
      <c r="E106" s="91" t="str">
        <f>IFERROR(IF(VLOOKUP($A106,'Annex 2 Designated EHV charges'!$A:$O,9,FALSE)=0,"",VLOOKUP($A106,'Annex 2 Designated EHV charges'!$A:$O,9,FALSE)),"")</f>
        <v/>
      </c>
      <c r="F106" s="188">
        <f>IFERROR(IF(VLOOKUP($A106,'Annex 2 Designated EHV charges'!$A:$O,10,FALSE)=0,"",VLOOKUP($A106,'Annex 2 Designated EHV charges'!$A:$O,10,FALSE)),"")</f>
        <v>67.06</v>
      </c>
      <c r="G106" s="188">
        <f>IFERROR(IF(VLOOKUP($A106,'Annex 2 Designated EHV charges'!$A:$O,11,FALSE)=0,"",VLOOKUP($A106,'Annex 2 Designated EHV charges'!$A:$O,11,FALSE)),"")</f>
        <v>2.78</v>
      </c>
      <c r="H106" s="188">
        <f>IFERROR(IF(VLOOKUP($A106,'Annex 2 Designated EHV charges'!$A:$O,12,FALSE)=0,"",VLOOKUP($A106,'Annex 2 Designated EHV charges'!$A:$O,12,FALSE)),"")</f>
        <v>2.78</v>
      </c>
    </row>
    <row r="107" spans="1:8" ht="12.75" customHeight="1" x14ac:dyDescent="0.25">
      <c r="A107" s="88" t="str" cm="1">
        <f t="array" ref="A107">IFERROR(INDEX('Annex 2 Designated EHV charges'!$A$10:$A$400, MATCH(0, IF(ISBLANK('Annex 2 Designated EHV charges'!$A$10:$A$400),1, COUNTIF(A$4:$A106, 'Annex 2 Designated EHV charges'!$A$10:$A$400)), 0)),"")</f>
        <v>BAYFMS</v>
      </c>
      <c r="B107" s="88">
        <f>IF($A107="","",VLOOKUP($A107,'Annex 2 Designated EHV charges'!$A:$O,2,0))</f>
        <v>870</v>
      </c>
      <c r="C107" s="89">
        <f>IF($A107="","",VLOOKUP($A107,'Annex 2 Designated EHV charges'!$A:$O,3,0))</f>
        <v>1050000579318</v>
      </c>
      <c r="D107" s="88" t="str">
        <f>IF($A107="","",VLOOKUP($A107,'Annex 2 Designated EHV charges'!$A:$O,7,0))</f>
        <v>BAYFMS</v>
      </c>
      <c r="E107" s="91">
        <f>IFERROR(IF(VLOOKUP($A107,'Annex 2 Designated EHV charges'!$A:$O,9,FALSE)=0,"",VLOOKUP($A107,'Annex 2 Designated EHV charges'!$A:$O,9,FALSE)),"")</f>
        <v>0.44800000000000001</v>
      </c>
      <c r="F107" s="188">
        <f>IFERROR(IF(VLOOKUP($A107,'Annex 2 Designated EHV charges'!$A:$O,10,FALSE)=0,"",VLOOKUP($A107,'Annex 2 Designated EHV charges'!$A:$O,10,FALSE)),"")</f>
        <v>63.22</v>
      </c>
      <c r="G107" s="188">
        <f>IFERROR(IF(VLOOKUP($A107,'Annex 2 Designated EHV charges'!$A:$O,11,FALSE)=0,"",VLOOKUP($A107,'Annex 2 Designated EHV charges'!$A:$O,11,FALSE)),"")</f>
        <v>4.8</v>
      </c>
      <c r="H107" s="188">
        <f>IFERROR(IF(VLOOKUP($A107,'Annex 2 Designated EHV charges'!$A:$O,12,FALSE)=0,"",VLOOKUP($A107,'Annex 2 Designated EHV charges'!$A:$O,12,FALSE)),"")</f>
        <v>4.8</v>
      </c>
    </row>
    <row r="108" spans="1:8" ht="12.75" customHeight="1" x14ac:dyDescent="0.25">
      <c r="A108" s="88" t="str" cm="1">
        <f t="array" ref="A108">IFERROR(INDEX('Annex 2 Designated EHV charges'!$A$10:$A$400, MATCH(0, IF(ISBLANK('Annex 2 Designated EHV charges'!$A$10:$A$400),1, COUNTIF(A$4:$A107, 'Annex 2 Designated EHV charges'!$A$10:$A$400)), 0)),"")</f>
        <v>BDGHSE</v>
      </c>
      <c r="B108" s="88">
        <f>IF($A108="","",VLOOKUP($A108,'Annex 2 Designated EHV charges'!$A:$O,2,0))</f>
        <v>505</v>
      </c>
      <c r="C108" s="89">
        <f>IF($A108="","",VLOOKUP($A108,'Annex 2 Designated EHV charges'!$A:$O,3,0))</f>
        <v>1050000669548</v>
      </c>
      <c r="D108" s="88" t="str">
        <f>IF($A108="","",VLOOKUP($A108,'Annex 2 Designated EHV charges'!$A:$O,7,0))</f>
        <v>BDGHSE</v>
      </c>
      <c r="E108" s="91">
        <f>IFERROR(IF(VLOOKUP($A108,'Annex 2 Designated EHV charges'!$A:$O,9,FALSE)=0,"",VLOOKUP($A108,'Annex 2 Designated EHV charges'!$A:$O,9,FALSE)),"")</f>
        <v>0.42399999999999999</v>
      </c>
      <c r="F108" s="188">
        <f>IFERROR(IF(VLOOKUP($A108,'Annex 2 Designated EHV charges'!$A:$O,10,FALSE)=0,"",VLOOKUP($A108,'Annex 2 Designated EHV charges'!$A:$O,10,FALSE)),"")</f>
        <v>39.83</v>
      </c>
      <c r="G108" s="188">
        <f>IFERROR(IF(VLOOKUP($A108,'Annex 2 Designated EHV charges'!$A:$O,11,FALSE)=0,"",VLOOKUP($A108,'Annex 2 Designated EHV charges'!$A:$O,11,FALSE)),"")</f>
        <v>1.25</v>
      </c>
      <c r="H108" s="188">
        <f>IFERROR(IF(VLOOKUP($A108,'Annex 2 Designated EHV charges'!$A:$O,12,FALSE)=0,"",VLOOKUP($A108,'Annex 2 Designated EHV charges'!$A:$O,12,FALSE)),"")</f>
        <v>1.25</v>
      </c>
    </row>
    <row r="109" spans="1:8" ht="12.75" customHeight="1" x14ac:dyDescent="0.25">
      <c r="A109" s="88" t="str" cm="1">
        <f t="array" ref="A109">IFERROR(INDEX('Annex 2 Designated EHV charges'!$A$10:$A$400, MATCH(0, IF(ISBLANK('Annex 2 Designated EHV charges'!$A$10:$A$400),1, COUNTIF(A$4:$A108, 'Annex 2 Designated EHV charges'!$A$10:$A$400)), 0)),"")</f>
        <v>BDWLWF</v>
      </c>
      <c r="B109" s="88">
        <f>IF($A109="","",VLOOKUP($A109,'Annex 2 Designated EHV charges'!$A:$O,2,0))</f>
        <v>827</v>
      </c>
      <c r="C109" s="89">
        <f>IF($A109="","",VLOOKUP($A109,'Annex 2 Designated EHV charges'!$A:$O,3,0))</f>
        <v>1030082700415</v>
      </c>
      <c r="D109" s="88" t="str">
        <f>IF($A109="","",VLOOKUP($A109,'Annex 2 Designated EHV charges'!$A:$O,7,0))</f>
        <v>BDWLWF</v>
      </c>
      <c r="E109" s="91">
        <f>IFERROR(IF(VLOOKUP($A109,'Annex 2 Designated EHV charges'!$A:$O,9,FALSE)=0,"",VLOOKUP($A109,'Annex 2 Designated EHV charges'!$A:$O,9,FALSE)),"")</f>
        <v>2.2789999999999999</v>
      </c>
      <c r="F109" s="188">
        <f>IFERROR(IF(VLOOKUP($A109,'Annex 2 Designated EHV charges'!$A:$O,10,FALSE)=0,"",VLOOKUP($A109,'Annex 2 Designated EHV charges'!$A:$O,10,FALSE)),"")</f>
        <v>61.09</v>
      </c>
      <c r="G109" s="188">
        <f>IFERROR(IF(VLOOKUP($A109,'Annex 2 Designated EHV charges'!$A:$O,11,FALSE)=0,"",VLOOKUP($A109,'Annex 2 Designated EHV charges'!$A:$O,11,FALSE)),"")</f>
        <v>2.2999999999999998</v>
      </c>
      <c r="H109" s="188">
        <f>IFERROR(IF(VLOOKUP($A109,'Annex 2 Designated EHV charges'!$A:$O,12,FALSE)=0,"",VLOOKUP($A109,'Annex 2 Designated EHV charges'!$A:$O,12,FALSE)),"")</f>
        <v>2.2999999999999998</v>
      </c>
    </row>
    <row r="110" spans="1:8" ht="12.75" customHeight="1" x14ac:dyDescent="0.25">
      <c r="A110" s="88" t="str" cm="1">
        <f t="array" ref="A110">IFERROR(INDEX('Annex 2 Designated EHV charges'!$A$10:$A$400, MATCH(0, IF(ISBLANK('Annex 2 Designated EHV charges'!$A$10:$A$400),1, COUNTIF(A$4:$A109, 'Annex 2 Designated EHV charges'!$A$10:$A$400)), 0)),"")</f>
        <v>BERDHF</v>
      </c>
      <c r="B110" s="88">
        <f>IF($A110="","",VLOOKUP($A110,'Annex 2 Designated EHV charges'!$A:$O,2,0))</f>
        <v>302</v>
      </c>
      <c r="C110" s="89">
        <f>IF($A110="","",VLOOKUP($A110,'Annex 2 Designated EHV charges'!$A:$O,3,0))</f>
        <v>1050001382522</v>
      </c>
      <c r="D110" s="88" t="str">
        <f>IF($A110="","",VLOOKUP($A110,'Annex 2 Designated EHV charges'!$A:$O,7,0))</f>
        <v>BERDHF</v>
      </c>
      <c r="E110" s="91">
        <f>IFERROR(IF(VLOOKUP($A110,'Annex 2 Designated EHV charges'!$A:$O,9,FALSE)=0,"",VLOOKUP($A110,'Annex 2 Designated EHV charges'!$A:$O,9,FALSE)),"")</f>
        <v>0.51300000000000001</v>
      </c>
      <c r="F110" s="188">
        <f>IFERROR(IF(VLOOKUP($A110,'Annex 2 Designated EHV charges'!$A:$O,10,FALSE)=0,"",VLOOKUP($A110,'Annex 2 Designated EHV charges'!$A:$O,10,FALSE)),"")</f>
        <v>1827.2</v>
      </c>
      <c r="G110" s="188">
        <f>IFERROR(IF(VLOOKUP($A110,'Annex 2 Designated EHV charges'!$A:$O,11,FALSE)=0,"",VLOOKUP($A110,'Annex 2 Designated EHV charges'!$A:$O,11,FALSE)),"")</f>
        <v>1.1100000000000001</v>
      </c>
      <c r="H110" s="188">
        <f>IFERROR(IF(VLOOKUP($A110,'Annex 2 Designated EHV charges'!$A:$O,12,FALSE)=0,"",VLOOKUP($A110,'Annex 2 Designated EHV charges'!$A:$O,12,FALSE)),"")</f>
        <v>1.1100000000000001</v>
      </c>
    </row>
    <row r="111" spans="1:8" ht="12.75" customHeight="1" x14ac:dyDescent="0.25">
      <c r="A111" s="88" t="str" cm="1">
        <f t="array" ref="A111">IFERROR(INDEX('Annex 2 Designated EHV charges'!$A$10:$A$400, MATCH(0, IF(ISBLANK('Annex 2 Designated EHV charges'!$A$10:$A$400),1, COUNTIF(A$4:$A110, 'Annex 2 Designated EHV charges'!$A$10:$A$400)), 0)),"")</f>
        <v>BGWDWF</v>
      </c>
      <c r="B111" s="88">
        <f>IF($A111="","",VLOOKUP($A111,'Annex 2 Designated EHV charges'!$A:$O,2,0))</f>
        <v>871</v>
      </c>
      <c r="C111" s="89">
        <f>IF($A111="","",VLOOKUP($A111,'Annex 2 Designated EHV charges'!$A:$O,3,0))</f>
        <v>1030083931374</v>
      </c>
      <c r="D111" s="88" t="str">
        <f>IF($A111="","",VLOOKUP($A111,'Annex 2 Designated EHV charges'!$A:$O,7,0))</f>
        <v>BGWDWF</v>
      </c>
      <c r="E111" s="91">
        <f>IFERROR(IF(VLOOKUP($A111,'Annex 2 Designated EHV charges'!$A:$O,9,FALSE)=0,"",VLOOKUP($A111,'Annex 2 Designated EHV charges'!$A:$O,9,FALSE)),"")</f>
        <v>0.64500000000000002</v>
      </c>
      <c r="F111" s="188">
        <f>IFERROR(IF(VLOOKUP($A111,'Annex 2 Designated EHV charges'!$A:$O,10,FALSE)=0,"",VLOOKUP($A111,'Annex 2 Designated EHV charges'!$A:$O,10,FALSE)),"")</f>
        <v>5.93</v>
      </c>
      <c r="G111" s="188">
        <f>IFERROR(IF(VLOOKUP($A111,'Annex 2 Designated EHV charges'!$A:$O,11,FALSE)=0,"",VLOOKUP($A111,'Annex 2 Designated EHV charges'!$A:$O,11,FALSE)),"")</f>
        <v>6.9</v>
      </c>
      <c r="H111" s="188">
        <f>IFERROR(IF(VLOOKUP($A111,'Annex 2 Designated EHV charges'!$A:$O,12,FALSE)=0,"",VLOOKUP($A111,'Annex 2 Designated EHV charges'!$A:$O,12,FALSE)),"")</f>
        <v>6.9</v>
      </c>
    </row>
    <row r="112" spans="1:8" ht="12.75" customHeight="1" x14ac:dyDescent="0.25">
      <c r="A112" s="88" t="str" cm="1">
        <f t="array" ref="A112">IFERROR(INDEX('Annex 2 Designated EHV charges'!$A$10:$A$400, MATCH(0, IF(ISBLANK('Annex 2 Designated EHV charges'!$A$10:$A$400),1, COUNTIF(A$4:$A111, 'Annex 2 Designated EHV charges'!$A$10:$A$400)), 0)),"")</f>
        <v>BLCAMB</v>
      </c>
      <c r="B112" s="88">
        <f>IF($A112="","",VLOOKUP($A112,'Annex 2 Designated EHV charges'!$A:$O,2,0))</f>
        <v>539</v>
      </c>
      <c r="C112" s="89">
        <f>IF($A112="","",VLOOKUP($A112,'Annex 2 Designated EHV charges'!$A:$O,3,0))</f>
        <v>1050001036615</v>
      </c>
      <c r="D112" s="88" t="str">
        <f>IF($A112="","",VLOOKUP($A112,'Annex 2 Designated EHV charges'!$A:$O,7,0))</f>
        <v>BLCAMB</v>
      </c>
      <c r="E112" s="91">
        <f>IFERROR(IF(VLOOKUP($A112,'Annex 2 Designated EHV charges'!$A:$O,9,FALSE)=0,"",VLOOKUP($A112,'Annex 2 Designated EHV charges'!$A:$O,9,FALSE)),"")</f>
        <v>0.73199999999999998</v>
      </c>
      <c r="F112" s="188">
        <f>IFERROR(IF(VLOOKUP($A112,'Annex 2 Designated EHV charges'!$A:$O,10,FALSE)=0,"",VLOOKUP($A112,'Annex 2 Designated EHV charges'!$A:$O,10,FALSE)),"")</f>
        <v>38.049999999999997</v>
      </c>
      <c r="G112" s="188">
        <f>IFERROR(IF(VLOOKUP($A112,'Annex 2 Designated EHV charges'!$A:$O,11,FALSE)=0,"",VLOOKUP($A112,'Annex 2 Designated EHV charges'!$A:$O,11,FALSE)),"")</f>
        <v>1.82</v>
      </c>
      <c r="H112" s="188">
        <f>IFERROR(IF(VLOOKUP($A112,'Annex 2 Designated EHV charges'!$A:$O,12,FALSE)=0,"",VLOOKUP($A112,'Annex 2 Designated EHV charges'!$A:$O,12,FALSE)),"")</f>
        <v>1.82</v>
      </c>
    </row>
    <row r="113" spans="1:8" ht="12.75" customHeight="1" x14ac:dyDescent="0.25">
      <c r="A113" s="88" t="str" cm="1">
        <f t="array" ref="A113">IFERROR(INDEX('Annex 2 Designated EHV charges'!$A$10:$A$400, MATCH(0, IF(ISBLANK('Annex 2 Designated EHV charges'!$A$10:$A$400),1, COUNTIF(A$4:$A112, 'Annex 2 Designated EHV charges'!$A$10:$A$400)), 0)),"")</f>
        <v>BLDOCK</v>
      </c>
      <c r="B113" s="88">
        <f>IF($A113="","",VLOOKUP($A113,'Annex 2 Designated EHV charges'!$A:$O,2,0))</f>
        <v>0</v>
      </c>
      <c r="C113" s="89" t="str">
        <f>IF($A113="","",VLOOKUP($A113,'Annex 2 Designated EHV charges'!$A:$O,3,0))</f>
        <v>MSID: 7309</v>
      </c>
      <c r="D113" s="88" t="str">
        <f>IF($A113="","",VLOOKUP($A113,'Annex 2 Designated EHV charges'!$A:$O,7,0))</f>
        <v>BLDOCK</v>
      </c>
      <c r="E113" s="91">
        <f>IFERROR(IF(VLOOKUP($A113,'Annex 2 Designated EHV charges'!$A:$O,9,FALSE)=0,"",VLOOKUP($A113,'Annex 2 Designated EHV charges'!$A:$O,9,FALSE)),"")</f>
        <v>0.53700000000000003</v>
      </c>
      <c r="F113" s="188">
        <f>IFERROR(IF(VLOOKUP($A113,'Annex 2 Designated EHV charges'!$A:$O,10,FALSE)=0,"",VLOOKUP($A113,'Annex 2 Designated EHV charges'!$A:$O,10,FALSE)),"")</f>
        <v>67.930000000000007</v>
      </c>
      <c r="G113" s="188">
        <f>IFERROR(IF(VLOOKUP($A113,'Annex 2 Designated EHV charges'!$A:$O,11,FALSE)=0,"",VLOOKUP($A113,'Annex 2 Designated EHV charges'!$A:$O,11,FALSE)),"")</f>
        <v>1.67</v>
      </c>
      <c r="H113" s="188">
        <f>IFERROR(IF(VLOOKUP($A113,'Annex 2 Designated EHV charges'!$A:$O,12,FALSE)=0,"",VLOOKUP($A113,'Annex 2 Designated EHV charges'!$A:$O,12,FALSE)),"")</f>
        <v>1.67</v>
      </c>
    </row>
    <row r="114" spans="1:8" ht="12.75" customHeight="1" x14ac:dyDescent="0.25">
      <c r="A114" s="88" t="str" cm="1">
        <f t="array" ref="A114">IFERROR(INDEX('Annex 2 Designated EHV charges'!$A$10:$A$400, MATCH(0, IF(ISBLANK('Annex 2 Designated EHV charges'!$A$10:$A$400),1, COUNTIF(A$4:$A113, 'Annex 2 Designated EHV charges'!$A$10:$A$400)), 0)),"")</f>
        <v>BLGTSF</v>
      </c>
      <c r="B114" s="88">
        <f>IF($A114="","",VLOOKUP($A114,'Annex 2 Designated EHV charges'!$A:$O,2,0))</f>
        <v>534</v>
      </c>
      <c r="C114" s="89">
        <f>IF($A114="","",VLOOKUP($A114,'Annex 2 Designated EHV charges'!$A:$O,3,0))</f>
        <v>1050000769039</v>
      </c>
      <c r="D114" s="88" t="str">
        <f>IF($A114="","",VLOOKUP($A114,'Annex 2 Designated EHV charges'!$A:$O,7,0))</f>
        <v>BLGTSF</v>
      </c>
      <c r="E114" s="91" t="str">
        <f>IFERROR(IF(VLOOKUP($A114,'Annex 2 Designated EHV charges'!$A:$O,9,FALSE)=0,"",VLOOKUP($A114,'Annex 2 Designated EHV charges'!$A:$O,9,FALSE)),"")</f>
        <v/>
      </c>
      <c r="F114" s="188">
        <f>IFERROR(IF(VLOOKUP($A114,'Annex 2 Designated EHV charges'!$A:$O,10,FALSE)=0,"",VLOOKUP($A114,'Annex 2 Designated EHV charges'!$A:$O,10,FALSE)),"")</f>
        <v>20.7</v>
      </c>
      <c r="G114" s="188">
        <f>IFERROR(IF(VLOOKUP($A114,'Annex 2 Designated EHV charges'!$A:$O,11,FALSE)=0,"",VLOOKUP($A114,'Annex 2 Designated EHV charges'!$A:$O,11,FALSE)),"")</f>
        <v>2.23</v>
      </c>
      <c r="H114" s="188">
        <f>IFERROR(IF(VLOOKUP($A114,'Annex 2 Designated EHV charges'!$A:$O,12,FALSE)=0,"",VLOOKUP($A114,'Annex 2 Designated EHV charges'!$A:$O,12,FALSE)),"")</f>
        <v>2.23</v>
      </c>
    </row>
    <row r="115" spans="1:8" ht="12.75" customHeight="1" x14ac:dyDescent="0.25">
      <c r="A115" s="88" t="str" cm="1">
        <f t="array" ref="A115">IFERROR(INDEX('Annex 2 Designated EHV charges'!$A$10:$A$400, MATCH(0, IF(ISBLANK('Annex 2 Designated EHV charges'!$A$10:$A$400),1, COUNTIF(A$4:$A114, 'Annex 2 Designated EHV charges'!$A$10:$A$400)), 0)),"")</f>
        <v>BMPFM2</v>
      </c>
      <c r="B115" s="88">
        <f>IF($A115="","",VLOOKUP($A115,'Annex 2 Designated EHV charges'!$A:$O,2,0))</f>
        <v>330</v>
      </c>
      <c r="C115" s="89">
        <f>IF($A115="","",VLOOKUP($A115,'Annex 2 Designated EHV charges'!$A:$O,3,0))</f>
        <v>1050001658120</v>
      </c>
      <c r="D115" s="88" t="str">
        <f>IF($A115="","",VLOOKUP($A115,'Annex 2 Designated EHV charges'!$A:$O,7,0))</f>
        <v>BMPFM2</v>
      </c>
      <c r="E115" s="91">
        <f>IFERROR(IF(VLOOKUP($A115,'Annex 2 Designated EHV charges'!$A:$O,9,FALSE)=0,"",VLOOKUP($A115,'Annex 2 Designated EHV charges'!$A:$O,9,FALSE)),"")</f>
        <v>2.5569999999999999</v>
      </c>
      <c r="F115" s="188">
        <f>IFERROR(IF(VLOOKUP($A115,'Annex 2 Designated EHV charges'!$A:$O,10,FALSE)=0,"",VLOOKUP($A115,'Annex 2 Designated EHV charges'!$A:$O,10,FALSE)),"")</f>
        <v>323.57</v>
      </c>
      <c r="G115" s="188">
        <f>IFERROR(IF(VLOOKUP($A115,'Annex 2 Designated EHV charges'!$A:$O,11,FALSE)=0,"",VLOOKUP($A115,'Annex 2 Designated EHV charges'!$A:$O,11,FALSE)),"")</f>
        <v>1.23</v>
      </c>
      <c r="H115" s="188">
        <f>IFERROR(IF(VLOOKUP($A115,'Annex 2 Designated EHV charges'!$A:$O,12,FALSE)=0,"",VLOOKUP($A115,'Annex 2 Designated EHV charges'!$A:$O,12,FALSE)),"")</f>
        <v>1.23</v>
      </c>
    </row>
    <row r="116" spans="1:8" ht="12.75" customHeight="1" x14ac:dyDescent="0.25">
      <c r="A116" s="88" t="str" cm="1">
        <f t="array" ref="A116">IFERROR(INDEX('Annex 2 Designated EHV charges'!$A$10:$A$400, MATCH(0, IF(ISBLANK('Annex 2 Designated EHV charges'!$A$10:$A$400),1, COUNTIF(A$4:$A115, 'Annex 2 Designated EHV charges'!$A$10:$A$400)), 0)),"")</f>
        <v>BNNSHL</v>
      </c>
      <c r="B116" s="88">
        <f>IF($A116="","",VLOOKUP($A116,'Annex 2 Designated EHV charges'!$A:$O,2,0))</f>
        <v>540</v>
      </c>
      <c r="C116" s="89">
        <f>IF($A116="","",VLOOKUP($A116,'Annex 2 Designated EHV charges'!$A:$O,3,0))</f>
        <v>1050001021414</v>
      </c>
      <c r="D116" s="88" t="str">
        <f>IF($A116="","",VLOOKUP($A116,'Annex 2 Designated EHV charges'!$A:$O,7,0))</f>
        <v>BNNSHL</v>
      </c>
      <c r="E116" s="91" t="str">
        <f>IFERROR(IF(VLOOKUP($A116,'Annex 2 Designated EHV charges'!$A:$O,9,FALSE)=0,"",VLOOKUP($A116,'Annex 2 Designated EHV charges'!$A:$O,9,FALSE)),"")</f>
        <v/>
      </c>
      <c r="F116" s="188">
        <f>IFERROR(IF(VLOOKUP($A116,'Annex 2 Designated EHV charges'!$A:$O,10,FALSE)=0,"",VLOOKUP($A116,'Annex 2 Designated EHV charges'!$A:$O,10,FALSE)),"")</f>
        <v>42.88</v>
      </c>
      <c r="G116" s="188">
        <f>IFERROR(IF(VLOOKUP($A116,'Annex 2 Designated EHV charges'!$A:$O,11,FALSE)=0,"",VLOOKUP($A116,'Annex 2 Designated EHV charges'!$A:$O,11,FALSE)),"")</f>
        <v>5.77</v>
      </c>
      <c r="H116" s="188">
        <f>IFERROR(IF(VLOOKUP($A116,'Annex 2 Designated EHV charges'!$A:$O,12,FALSE)=0,"",VLOOKUP($A116,'Annex 2 Designated EHV charges'!$A:$O,12,FALSE)),"")</f>
        <v>5.77</v>
      </c>
    </row>
    <row r="117" spans="1:8" ht="12.75" customHeight="1" x14ac:dyDescent="0.25">
      <c r="A117" s="88" t="str" cm="1">
        <f t="array" ref="A117">IFERROR(INDEX('Annex 2 Designated EHV charges'!$A$10:$A$400, MATCH(0, IF(ISBLANK('Annex 2 Designated EHV charges'!$A$10:$A$400),1, COUNTIF(A$4:$A116, 'Annex 2 Designated EHV charges'!$A$10:$A$400)), 0)),"")</f>
        <v>BOXTED</v>
      </c>
      <c r="B117" s="88">
        <f>IF($A117="","",VLOOKUP($A117,'Annex 2 Designated EHV charges'!$A:$O,2,0))</f>
        <v>506</v>
      </c>
      <c r="C117" s="89" t="str">
        <f>IF($A117="","",VLOOKUP($A117,'Annex 2 Designated EHV charges'!$A:$O,3,0))</f>
        <v>1050000774270;1050001847557</v>
      </c>
      <c r="D117" s="88" t="str">
        <f>IF($A117="","",VLOOKUP($A117,'Annex 2 Designated EHV charges'!$A:$O,7,0))</f>
        <v>BOXTED</v>
      </c>
      <c r="E117" s="91" t="str">
        <f>IFERROR(IF(VLOOKUP($A117,'Annex 2 Designated EHV charges'!$A:$O,9,FALSE)=0,"",VLOOKUP($A117,'Annex 2 Designated EHV charges'!$A:$O,9,FALSE)),"")</f>
        <v/>
      </c>
      <c r="F117" s="188">
        <f>IFERROR(IF(VLOOKUP($A117,'Annex 2 Designated EHV charges'!$A:$O,10,FALSE)=0,"",VLOOKUP($A117,'Annex 2 Designated EHV charges'!$A:$O,10,FALSE)),"")</f>
        <v>15.8</v>
      </c>
      <c r="G117" s="188">
        <f>IFERROR(IF(VLOOKUP($A117,'Annex 2 Designated EHV charges'!$A:$O,11,FALSE)=0,"",VLOOKUP($A117,'Annex 2 Designated EHV charges'!$A:$O,11,FALSE)),"")</f>
        <v>2.17</v>
      </c>
      <c r="H117" s="188">
        <f>IFERROR(IF(VLOOKUP($A117,'Annex 2 Designated EHV charges'!$A:$O,12,FALSE)=0,"",VLOOKUP($A117,'Annex 2 Designated EHV charges'!$A:$O,12,FALSE)),"")</f>
        <v>2.17</v>
      </c>
    </row>
    <row r="118" spans="1:8" ht="12.75" customHeight="1" x14ac:dyDescent="0.25">
      <c r="A118" s="88" t="str" cm="1">
        <f t="array" ref="A118">IFERROR(INDEX('Annex 2 Designated EHV charges'!$A$10:$A$400, MATCH(0, IF(ISBLANK('Annex 2 Designated EHV charges'!$A$10:$A$400),1, COUNTIF(A$4:$A117, 'Annex 2 Designated EHV charges'!$A$10:$A$400)), 0)),"")</f>
        <v>BRACSF</v>
      </c>
      <c r="B118" s="88">
        <f>IF($A118="","",VLOOKUP($A118,'Annex 2 Designated EHV charges'!$A:$O,2,0))</f>
        <v>341</v>
      </c>
      <c r="C118" s="89">
        <f>IF($A118="","",VLOOKUP($A118,'Annex 2 Designated EHV charges'!$A:$O,3,0))</f>
        <v>1050002478329</v>
      </c>
      <c r="D118" s="88" t="str">
        <f>IF($A118="","",VLOOKUP($A118,'Annex 2 Designated EHV charges'!$A:$O,7,0))</f>
        <v>BRACSF</v>
      </c>
      <c r="E118" s="91">
        <f>IFERROR(IF(VLOOKUP($A118,'Annex 2 Designated EHV charges'!$A:$O,9,FALSE)=0,"",VLOOKUP($A118,'Annex 2 Designated EHV charges'!$A:$O,9,FALSE)),"")</f>
        <v>0.13700000000000001</v>
      </c>
      <c r="F118" s="188">
        <f>IFERROR(IF(VLOOKUP($A118,'Annex 2 Designated EHV charges'!$A:$O,10,FALSE)=0,"",VLOOKUP($A118,'Annex 2 Designated EHV charges'!$A:$O,10,FALSE)),"")</f>
        <v>54.31</v>
      </c>
      <c r="G118" s="188">
        <f>IFERROR(IF(VLOOKUP($A118,'Annex 2 Designated EHV charges'!$A:$O,11,FALSE)=0,"",VLOOKUP($A118,'Annex 2 Designated EHV charges'!$A:$O,11,FALSE)),"")</f>
        <v>1.45</v>
      </c>
      <c r="H118" s="188">
        <f>IFERROR(IF(VLOOKUP($A118,'Annex 2 Designated EHV charges'!$A:$O,12,FALSE)=0,"",VLOOKUP($A118,'Annex 2 Designated EHV charges'!$A:$O,12,FALSE)),"")</f>
        <v>1.45</v>
      </c>
    </row>
    <row r="119" spans="1:8" ht="12.75" customHeight="1" x14ac:dyDescent="0.25">
      <c r="A119" s="88" t="str" cm="1">
        <f t="array" ref="A119">IFERROR(INDEX('Annex 2 Designated EHV charges'!$A$10:$A$400, MATCH(0, IF(ISBLANK('Annex 2 Designated EHV charges'!$A$10:$A$400),1, COUNTIF(A$4:$A118, 'Annex 2 Designated EHV charges'!$A$10:$A$400)), 0)),"")</f>
        <v>BRASSF</v>
      </c>
      <c r="B119" s="88">
        <f>IF($A119="","",VLOOKUP($A119,'Annex 2 Designated EHV charges'!$A:$O,2,0))</f>
        <v>360</v>
      </c>
      <c r="C119" s="89">
        <f>IF($A119="","",VLOOKUP($A119,'Annex 2 Designated EHV charges'!$A:$O,3,0))</f>
        <v>1050003081717</v>
      </c>
      <c r="D119" s="88" t="str">
        <f>IF($A119="","",VLOOKUP($A119,'Annex 2 Designated EHV charges'!$A:$O,7,0))</f>
        <v>BRASSF</v>
      </c>
      <c r="E119" s="91">
        <f>IFERROR(IF(VLOOKUP($A119,'Annex 2 Designated EHV charges'!$A:$O,9,FALSE)=0,"",VLOOKUP($A119,'Annex 2 Designated EHV charges'!$A:$O,9,FALSE)),"")</f>
        <v>0.19400000000000001</v>
      </c>
      <c r="F119" s="188">
        <f>IFERROR(IF(VLOOKUP($A119,'Annex 2 Designated EHV charges'!$A:$O,10,FALSE)=0,"",VLOOKUP($A119,'Annex 2 Designated EHV charges'!$A:$O,10,FALSE)),"")</f>
        <v>14.27</v>
      </c>
      <c r="G119" s="188">
        <f>IFERROR(IF(VLOOKUP($A119,'Annex 2 Designated EHV charges'!$A:$O,11,FALSE)=0,"",VLOOKUP($A119,'Annex 2 Designated EHV charges'!$A:$O,11,FALSE)),"")</f>
        <v>2.19</v>
      </c>
      <c r="H119" s="188">
        <f>IFERROR(IF(VLOOKUP($A119,'Annex 2 Designated EHV charges'!$A:$O,12,FALSE)=0,"",VLOOKUP($A119,'Annex 2 Designated EHV charges'!$A:$O,12,FALSE)),"")</f>
        <v>2.19</v>
      </c>
    </row>
    <row r="120" spans="1:8" ht="12.75" customHeight="1" x14ac:dyDescent="0.25">
      <c r="A120" s="88" t="str" cm="1">
        <f t="array" ref="A120">IFERROR(INDEX('Annex 2 Designated EHV charges'!$A$10:$A$400, MATCH(0, IF(ISBLANK('Annex 2 Designated EHV charges'!$A$10:$A$400),1, COUNTIF(A$4:$A119, 'Annex 2 Designated EHV charges'!$A$10:$A$400)), 0)),"")</f>
        <v>BRCHGP</v>
      </c>
      <c r="B120" s="88">
        <f>IF($A120="","",VLOOKUP($A120,'Annex 2 Designated EHV charges'!$A:$O,2,0))</f>
        <v>525</v>
      </c>
      <c r="C120" s="89">
        <f>IF($A120="","",VLOOKUP($A120,'Annex 2 Designated EHV charges'!$A:$O,3,0))</f>
        <v>1050000961956</v>
      </c>
      <c r="D120" s="88" t="str">
        <f>IF($A120="","",VLOOKUP($A120,'Annex 2 Designated EHV charges'!$A:$O,7,0))</f>
        <v>BRCHGP</v>
      </c>
      <c r="E120" s="91">
        <f>IFERROR(IF(VLOOKUP($A120,'Annex 2 Designated EHV charges'!$A:$O,9,FALSE)=0,"",VLOOKUP($A120,'Annex 2 Designated EHV charges'!$A:$O,9,FALSE)),"")</f>
        <v>2.0670000000000002</v>
      </c>
      <c r="F120" s="188">
        <f>IFERROR(IF(VLOOKUP($A120,'Annex 2 Designated EHV charges'!$A:$O,10,FALSE)=0,"",VLOOKUP($A120,'Annex 2 Designated EHV charges'!$A:$O,10,FALSE)),"")</f>
        <v>67.83</v>
      </c>
      <c r="G120" s="188">
        <f>IFERROR(IF(VLOOKUP($A120,'Annex 2 Designated EHV charges'!$A:$O,11,FALSE)=0,"",VLOOKUP($A120,'Annex 2 Designated EHV charges'!$A:$O,11,FALSE)),"")</f>
        <v>4.29</v>
      </c>
      <c r="H120" s="188">
        <f>IFERROR(IF(VLOOKUP($A120,'Annex 2 Designated EHV charges'!$A:$O,12,FALSE)=0,"",VLOOKUP($A120,'Annex 2 Designated EHV charges'!$A:$O,12,FALSE)),"")</f>
        <v>4.29</v>
      </c>
    </row>
    <row r="121" spans="1:8" ht="12.75" customHeight="1" x14ac:dyDescent="0.25">
      <c r="A121" s="88" t="str" cm="1">
        <f t="array" ref="A121">IFERROR(INDEX('Annex 2 Designated EHV charges'!$A$10:$A$400, MATCH(0, IF(ISBLANK('Annex 2 Designated EHV charges'!$A$10:$A$400),1, COUNTIF(A$4:$A120, 'Annex 2 Designated EHV charges'!$A$10:$A$400)), 0)),"")</f>
        <v>BREFC1</v>
      </c>
      <c r="B121" s="88">
        <f>IF($A121="","",VLOOKUP($A121,'Annex 2 Designated EHV charges'!$A:$O,2,0))</f>
        <v>332</v>
      </c>
      <c r="C121" s="89">
        <f>IF($A121="","",VLOOKUP($A121,'Annex 2 Designated EHV charges'!$A:$O,3,0))</f>
        <v>1050002055530</v>
      </c>
      <c r="D121" s="88" t="str">
        <f>IF($A121="","",VLOOKUP($A121,'Annex 2 Designated EHV charges'!$A:$O,7,0))</f>
        <v>BREFC1</v>
      </c>
      <c r="E121" s="91" t="str">
        <f>IFERROR(IF(VLOOKUP($A121,'Annex 2 Designated EHV charges'!$A:$O,9,FALSE)=0,"",VLOOKUP($A121,'Annex 2 Designated EHV charges'!$A:$O,9,FALSE)),"")</f>
        <v/>
      </c>
      <c r="F121" s="188">
        <f>IFERROR(IF(VLOOKUP($A121,'Annex 2 Designated EHV charges'!$A:$O,10,FALSE)=0,"",VLOOKUP($A121,'Annex 2 Designated EHV charges'!$A:$O,10,FALSE)),"")</f>
        <v>146.03</v>
      </c>
      <c r="G121" s="188">
        <f>IFERROR(IF(VLOOKUP($A121,'Annex 2 Designated EHV charges'!$A:$O,11,FALSE)=0,"",VLOOKUP($A121,'Annex 2 Designated EHV charges'!$A:$O,11,FALSE)),"")</f>
        <v>3.2</v>
      </c>
      <c r="H121" s="188">
        <f>IFERROR(IF(VLOOKUP($A121,'Annex 2 Designated EHV charges'!$A:$O,12,FALSE)=0,"",VLOOKUP($A121,'Annex 2 Designated EHV charges'!$A:$O,12,FALSE)),"")</f>
        <v>3.2</v>
      </c>
    </row>
    <row r="122" spans="1:8" ht="12.75" customHeight="1" x14ac:dyDescent="0.25">
      <c r="A122" s="88" t="str" cm="1">
        <f t="array" ref="A122">IFERROR(INDEX('Annex 2 Designated EHV charges'!$A$10:$A$400, MATCH(0, IF(ISBLANK('Annex 2 Designated EHV charges'!$A$10:$A$400),1, COUNTIF(A$4:$A121, 'Annex 2 Designated EHV charges'!$A$10:$A$400)), 0)),"")</f>
        <v>BRENBS</v>
      </c>
      <c r="B122" s="88">
        <f>IF($A122="","",VLOOKUP($A122,'Annex 2 Designated EHV charges'!$A:$O,2,0))</f>
        <v>0</v>
      </c>
      <c r="C122" s="89" t="str">
        <f>IF($A122="","",VLOOKUP($A122,'Annex 2 Designated EHV charges'!$A:$O,3,0))</f>
        <v>MSID: 7508</v>
      </c>
      <c r="D122" s="88" t="str">
        <f>IF($A122="","",VLOOKUP($A122,'Annex 2 Designated EHV charges'!$A:$O,7,0))</f>
        <v>BRENBS</v>
      </c>
      <c r="E122" s="91" t="str">
        <f>IFERROR(IF(VLOOKUP($A122,'Annex 2 Designated EHV charges'!$A:$O,9,FALSE)=0,"",VLOOKUP($A122,'Annex 2 Designated EHV charges'!$A:$O,9,FALSE)),"")</f>
        <v/>
      </c>
      <c r="F122" s="188">
        <f>IFERROR(IF(VLOOKUP($A122,'Annex 2 Designated EHV charges'!$A:$O,10,FALSE)=0,"",VLOOKUP($A122,'Annex 2 Designated EHV charges'!$A:$O,10,FALSE)),"")</f>
        <v>906.34</v>
      </c>
      <c r="G122" s="188">
        <f>IFERROR(IF(VLOOKUP($A122,'Annex 2 Designated EHV charges'!$A:$O,11,FALSE)=0,"",VLOOKUP($A122,'Annex 2 Designated EHV charges'!$A:$O,11,FALSE)),"")</f>
        <v>2.69</v>
      </c>
      <c r="H122" s="188">
        <f>IFERROR(IF(VLOOKUP($A122,'Annex 2 Designated EHV charges'!$A:$O,12,FALSE)=0,"",VLOOKUP($A122,'Annex 2 Designated EHV charges'!$A:$O,12,FALSE)),"")</f>
        <v>2.69</v>
      </c>
    </row>
    <row r="123" spans="1:8" ht="12.75" customHeight="1" x14ac:dyDescent="0.25">
      <c r="A123" s="88" t="str" cm="1">
        <f t="array" ref="A123">IFERROR(INDEX('Annex 2 Designated EHV charges'!$A$10:$A$400, MATCH(0, IF(ISBLANK('Annex 2 Designated EHV charges'!$A$10:$A$400),1, COUNTIF(A$4:$A122, 'Annex 2 Designated EHV charges'!$A$10:$A$400)), 0)),"")</f>
        <v>BRKESF</v>
      </c>
      <c r="B123" s="88">
        <f>IF($A123="","",VLOOKUP($A123,'Annex 2 Designated EHV charges'!$A:$O,2,0))</f>
        <v>0</v>
      </c>
      <c r="C123" s="89" t="str">
        <f>IF($A123="","",VLOOKUP($A123,'Annex 2 Designated EHV charges'!$A:$O,3,0))</f>
        <v>MSID: 7472</v>
      </c>
      <c r="D123" s="88" t="str">
        <f>IF($A123="","",VLOOKUP($A123,'Annex 2 Designated EHV charges'!$A:$O,7,0))</f>
        <v>BRKESF</v>
      </c>
      <c r="E123" s="91">
        <f>IFERROR(IF(VLOOKUP($A123,'Annex 2 Designated EHV charges'!$A:$O,9,FALSE)=0,"",VLOOKUP($A123,'Annex 2 Designated EHV charges'!$A:$O,9,FALSE)),"")</f>
        <v>3.2000000000000001E-2</v>
      </c>
      <c r="F123" s="188">
        <f>IFERROR(IF(VLOOKUP($A123,'Annex 2 Designated EHV charges'!$A:$O,10,FALSE)=0,"",VLOOKUP($A123,'Annex 2 Designated EHV charges'!$A:$O,10,FALSE)),"")</f>
        <v>4747.63</v>
      </c>
      <c r="G123" s="188">
        <f>IFERROR(IF(VLOOKUP($A123,'Annex 2 Designated EHV charges'!$A:$O,11,FALSE)=0,"",VLOOKUP($A123,'Annex 2 Designated EHV charges'!$A:$O,11,FALSE)),"")</f>
        <v>1.23</v>
      </c>
      <c r="H123" s="188">
        <f>IFERROR(IF(VLOOKUP($A123,'Annex 2 Designated EHV charges'!$A:$O,12,FALSE)=0,"",VLOOKUP($A123,'Annex 2 Designated EHV charges'!$A:$O,12,FALSE)),"")</f>
        <v>1.23</v>
      </c>
    </row>
    <row r="124" spans="1:8" ht="12.75" customHeight="1" x14ac:dyDescent="0.25">
      <c r="A124" s="88" t="str" cm="1">
        <f t="array" ref="A124">IFERROR(INDEX('Annex 2 Designated EHV charges'!$A$10:$A$400, MATCH(0, IF(ISBLANK('Annex 2 Designated EHV charges'!$A$10:$A$400),1, COUNTIF(A$4:$A123, 'Annex 2 Designated EHV charges'!$A$10:$A$400)), 0)),"")</f>
        <v>BROGB_</v>
      </c>
      <c r="B124" s="88">
        <f>IF($A124="","",VLOOKUP($A124,'Annex 2 Designated EHV charges'!$A:$O,2,0))</f>
        <v>821</v>
      </c>
      <c r="C124" s="89" t="str">
        <f>IF($A124="","",VLOOKUP($A124,'Annex 2 Designated EHV charges'!$A:$O,3,0))</f>
        <v>1030041592510;1030041592742;1030041592974;1030041593203</v>
      </c>
      <c r="D124" s="88" t="str">
        <f>IF($A124="","",VLOOKUP($A124,'Annex 2 Designated EHV charges'!$A:$O,7,0))</f>
        <v>BROGB_</v>
      </c>
      <c r="E124" s="91" t="str">
        <f>IFERROR(IF(VLOOKUP($A124,'Annex 2 Designated EHV charges'!$A:$O,9,FALSE)=0,"",VLOOKUP($A124,'Annex 2 Designated EHV charges'!$A:$O,9,FALSE)),"")</f>
        <v/>
      </c>
      <c r="F124" s="188">
        <f>IFERROR(IF(VLOOKUP($A124,'Annex 2 Designated EHV charges'!$A:$O,10,FALSE)=0,"",VLOOKUP($A124,'Annex 2 Designated EHV charges'!$A:$O,10,FALSE)),"")</f>
        <v>430.56</v>
      </c>
      <c r="G124" s="188">
        <f>IFERROR(IF(VLOOKUP($A124,'Annex 2 Designated EHV charges'!$A:$O,11,FALSE)=0,"",VLOOKUP($A124,'Annex 2 Designated EHV charges'!$A:$O,11,FALSE)),"")</f>
        <v>4.0999999999999996</v>
      </c>
      <c r="H124" s="188">
        <f>IFERROR(IF(VLOOKUP($A124,'Annex 2 Designated EHV charges'!$A:$O,12,FALSE)=0,"",VLOOKUP($A124,'Annex 2 Designated EHV charges'!$A:$O,12,FALSE)),"")</f>
        <v>4.0999999999999996</v>
      </c>
    </row>
    <row r="125" spans="1:8" ht="12.75" customHeight="1" x14ac:dyDescent="0.25">
      <c r="A125" s="88" t="str" cm="1">
        <f t="array" ref="A125">IFERROR(INDEX('Annex 2 Designated EHV charges'!$A$10:$A$400, MATCH(0, IF(ISBLANK('Annex 2 Designated EHV charges'!$A$10:$A$400),1, COUNTIF(A$4:$A124, 'Annex 2 Designated EHV charges'!$A$10:$A$400)), 0)),"")</f>
        <v>BROXSF</v>
      </c>
      <c r="B125" s="88">
        <f>IF($A125="","",VLOOKUP($A125,'Annex 2 Designated EHV charges'!$A:$O,2,0))</f>
        <v>872</v>
      </c>
      <c r="C125" s="89">
        <f>IF($A125="","",VLOOKUP($A125,'Annex 2 Designated EHV charges'!$A:$O,3,0))</f>
        <v>1050000521610</v>
      </c>
      <c r="D125" s="88" t="str">
        <f>IF($A125="","",VLOOKUP($A125,'Annex 2 Designated EHV charges'!$A:$O,7,0))</f>
        <v>BROXSF</v>
      </c>
      <c r="E125" s="91">
        <f>IFERROR(IF(VLOOKUP($A125,'Annex 2 Designated EHV charges'!$A:$O,9,FALSE)=0,"",VLOOKUP($A125,'Annex 2 Designated EHV charges'!$A:$O,9,FALSE)),"")</f>
        <v>6.0620000000000003</v>
      </c>
      <c r="F125" s="188">
        <f>IFERROR(IF(VLOOKUP($A125,'Annex 2 Designated EHV charges'!$A:$O,10,FALSE)=0,"",VLOOKUP($A125,'Annex 2 Designated EHV charges'!$A:$O,10,FALSE)),"")</f>
        <v>22</v>
      </c>
      <c r="G125" s="188">
        <f>IFERROR(IF(VLOOKUP($A125,'Annex 2 Designated EHV charges'!$A:$O,11,FALSE)=0,"",VLOOKUP($A125,'Annex 2 Designated EHV charges'!$A:$O,11,FALSE)),"")</f>
        <v>5.75</v>
      </c>
      <c r="H125" s="188">
        <f>IFERROR(IF(VLOOKUP($A125,'Annex 2 Designated EHV charges'!$A:$O,12,FALSE)=0,"",VLOOKUP($A125,'Annex 2 Designated EHV charges'!$A:$O,12,FALSE)),"")</f>
        <v>5.75</v>
      </c>
    </row>
    <row r="126" spans="1:8" ht="12.75" customHeight="1" x14ac:dyDescent="0.25">
      <c r="A126" s="88" t="str" cm="1">
        <f t="array" ref="A126">IFERROR(INDEX('Annex 2 Designated EHV charges'!$A$10:$A$400, MATCH(0, IF(ISBLANK('Annex 2 Designated EHV charges'!$A$10:$A$400),1, COUNTIF(A$4:$A125, 'Annex 2 Designated EHV charges'!$A$10:$A$400)), 0)),"")</f>
        <v>BRTHS2</v>
      </c>
      <c r="B126" s="88">
        <f>IF($A126="","",VLOOKUP($A126,'Annex 2 Designated EHV charges'!$A:$O,2,0))</f>
        <v>508</v>
      </c>
      <c r="C126" s="89">
        <f>IF($A126="","",VLOOKUP($A126,'Annex 2 Designated EHV charges'!$A:$O,3,0))</f>
        <v>1050000782944</v>
      </c>
      <c r="D126" s="88" t="str">
        <f>IF($A126="","",VLOOKUP($A126,'Annex 2 Designated EHV charges'!$A:$O,7,0))</f>
        <v>BRTHS2</v>
      </c>
      <c r="E126" s="91">
        <f>IFERROR(IF(VLOOKUP($A126,'Annex 2 Designated EHV charges'!$A:$O,9,FALSE)=0,"",VLOOKUP($A126,'Annex 2 Designated EHV charges'!$A:$O,9,FALSE)),"")</f>
        <v>0.42599999999999999</v>
      </c>
      <c r="F126" s="188">
        <f>IFERROR(IF(VLOOKUP($A126,'Annex 2 Designated EHV charges'!$A:$O,10,FALSE)=0,"",VLOOKUP($A126,'Annex 2 Designated EHV charges'!$A:$O,10,FALSE)),"")</f>
        <v>2.2000000000000002</v>
      </c>
      <c r="G126" s="188">
        <f>IFERROR(IF(VLOOKUP($A126,'Annex 2 Designated EHV charges'!$A:$O,11,FALSE)=0,"",VLOOKUP($A126,'Annex 2 Designated EHV charges'!$A:$O,11,FALSE)),"")</f>
        <v>2.52</v>
      </c>
      <c r="H126" s="188">
        <f>IFERROR(IF(VLOOKUP($A126,'Annex 2 Designated EHV charges'!$A:$O,12,FALSE)=0,"",VLOOKUP($A126,'Annex 2 Designated EHV charges'!$A:$O,12,FALSE)),"")</f>
        <v>2.52</v>
      </c>
    </row>
    <row r="127" spans="1:8" ht="12.75" customHeight="1" x14ac:dyDescent="0.25">
      <c r="A127" s="88" t="str" cm="1">
        <f t="array" ref="A127">IFERROR(INDEX('Annex 2 Designated EHV charges'!$A$10:$A$400, MATCH(0, IF(ISBLANK('Annex 2 Designated EHV charges'!$A$10:$A$400),1, COUNTIF(A$4:$A126, 'Annex 2 Designated EHV charges'!$A$10:$A$400)), 0)),"")</f>
        <v>BRTHSS</v>
      </c>
      <c r="B127" s="88">
        <f>IF($A127="","",VLOOKUP($A127,'Annex 2 Designated EHV charges'!$A:$O,2,0))</f>
        <v>873</v>
      </c>
      <c r="C127" s="89">
        <f>IF($A127="","",VLOOKUP($A127,'Annex 2 Designated EHV charges'!$A:$O,3,0))</f>
        <v>1030083941266</v>
      </c>
      <c r="D127" s="88" t="str">
        <f>IF($A127="","",VLOOKUP($A127,'Annex 2 Designated EHV charges'!$A:$O,7,0))</f>
        <v>BRTHSS</v>
      </c>
      <c r="E127" s="91">
        <f>IFERROR(IF(VLOOKUP($A127,'Annex 2 Designated EHV charges'!$A:$O,9,FALSE)=0,"",VLOOKUP($A127,'Annex 2 Designated EHV charges'!$A:$O,9,FALSE)),"")</f>
        <v>0.42399999999999999</v>
      </c>
      <c r="F127" s="188">
        <f>IFERROR(IF(VLOOKUP($A127,'Annex 2 Designated EHV charges'!$A:$O,10,FALSE)=0,"",VLOOKUP($A127,'Annex 2 Designated EHV charges'!$A:$O,10,FALSE)),"")</f>
        <v>4.8899999999999997</v>
      </c>
      <c r="G127" s="188">
        <f>IFERROR(IF(VLOOKUP($A127,'Annex 2 Designated EHV charges'!$A:$O,11,FALSE)=0,"",VLOOKUP($A127,'Annex 2 Designated EHV charges'!$A:$O,11,FALSE)),"")</f>
        <v>2</v>
      </c>
      <c r="H127" s="188">
        <f>IFERROR(IF(VLOOKUP($A127,'Annex 2 Designated EHV charges'!$A:$O,12,FALSE)=0,"",VLOOKUP($A127,'Annex 2 Designated EHV charges'!$A:$O,12,FALSE)),"")</f>
        <v>2</v>
      </c>
    </row>
    <row r="128" spans="1:8" ht="12.75" customHeight="1" x14ac:dyDescent="0.25">
      <c r="A128" s="88" t="str" cm="1">
        <f t="array" ref="A128">IFERROR(INDEX('Annex 2 Designated EHV charges'!$A$10:$A$400, MATCH(0, IF(ISBLANK('Annex 2 Designated EHV charges'!$A$10:$A$400),1, COUNTIF(A$4:$A127, 'Annex 2 Designated EHV charges'!$A$10:$A$400)), 0)),"")</f>
        <v>BRTHSW</v>
      </c>
      <c r="B128" s="88">
        <f>IF($A128="","",VLOOKUP($A128,'Annex 2 Designated EHV charges'!$A:$O,2,0))</f>
        <v>874</v>
      </c>
      <c r="C128" s="89">
        <f>IF($A128="","",VLOOKUP($A128,'Annex 2 Designated EHV charges'!$A:$O,3,0))</f>
        <v>1030083918035</v>
      </c>
      <c r="D128" s="88" t="str">
        <f>IF($A128="","",VLOOKUP($A128,'Annex 2 Designated EHV charges'!$A:$O,7,0))</f>
        <v>BRTHSW</v>
      </c>
      <c r="E128" s="91">
        <f>IFERROR(IF(VLOOKUP($A128,'Annex 2 Designated EHV charges'!$A:$O,9,FALSE)=0,"",VLOOKUP($A128,'Annex 2 Designated EHV charges'!$A:$O,9,FALSE)),"")</f>
        <v>0.43099999999999999</v>
      </c>
      <c r="F128" s="188">
        <f>IFERROR(IF(VLOOKUP($A128,'Annex 2 Designated EHV charges'!$A:$O,10,FALSE)=0,"",VLOOKUP($A128,'Annex 2 Designated EHV charges'!$A:$O,10,FALSE)),"")</f>
        <v>12.53</v>
      </c>
      <c r="G128" s="188">
        <f>IFERROR(IF(VLOOKUP($A128,'Annex 2 Designated EHV charges'!$A:$O,11,FALSE)=0,"",VLOOKUP($A128,'Annex 2 Designated EHV charges'!$A:$O,11,FALSE)),"")</f>
        <v>1.26</v>
      </c>
      <c r="H128" s="188">
        <f>IFERROR(IF(VLOOKUP($A128,'Annex 2 Designated EHV charges'!$A:$O,12,FALSE)=0,"",VLOOKUP($A128,'Annex 2 Designated EHV charges'!$A:$O,12,FALSE)),"")</f>
        <v>1.26</v>
      </c>
    </row>
    <row r="129" spans="1:8" ht="12.75" customHeight="1" x14ac:dyDescent="0.25">
      <c r="A129" s="88" t="str" cm="1">
        <f t="array" ref="A129">IFERROR(INDEX('Annex 2 Designated EHV charges'!$A$10:$A$400, MATCH(0, IF(ISBLANK('Annex 2 Designated EHV charges'!$A$10:$A$400),1, COUNTIF(A$4:$A128, 'Annex 2 Designated EHV charges'!$A$10:$A$400)), 0)),"")</f>
        <v>BS_BUR</v>
      </c>
      <c r="B129" s="88">
        <f>IF($A129="","",VLOOKUP($A129,'Annex 2 Designated EHV charges'!$A:$O,2,0))</f>
        <v>805</v>
      </c>
      <c r="C129" s="89" t="str">
        <f>IF($A129="","",VLOOKUP($A129,'Annex 2 Designated EHV charges'!$A:$O,3,0))</f>
        <v>1023485782314;1050000914910</v>
      </c>
      <c r="D129" s="88" t="str">
        <f>IF($A129="","",VLOOKUP($A129,'Annex 2 Designated EHV charges'!$A:$O,7,0))</f>
        <v>BS_BUR</v>
      </c>
      <c r="E129" s="91">
        <f>IFERROR(IF(VLOOKUP($A129,'Annex 2 Designated EHV charges'!$A:$O,9,FALSE)=0,"",VLOOKUP($A129,'Annex 2 Designated EHV charges'!$A:$O,9,FALSE)),"")</f>
        <v>1.625</v>
      </c>
      <c r="F129" s="188">
        <f>IFERROR(IF(VLOOKUP($A129,'Annex 2 Designated EHV charges'!$A:$O,10,FALSE)=0,"",VLOOKUP($A129,'Annex 2 Designated EHV charges'!$A:$O,10,FALSE)),"")</f>
        <v>24455.16</v>
      </c>
      <c r="G129" s="188">
        <f>IFERROR(IF(VLOOKUP($A129,'Annex 2 Designated EHV charges'!$A:$O,11,FALSE)=0,"",VLOOKUP($A129,'Annex 2 Designated EHV charges'!$A:$O,11,FALSE)),"")</f>
        <v>1.22</v>
      </c>
      <c r="H129" s="188">
        <f>IFERROR(IF(VLOOKUP($A129,'Annex 2 Designated EHV charges'!$A:$O,12,FALSE)=0,"",VLOOKUP($A129,'Annex 2 Designated EHV charges'!$A:$O,12,FALSE)),"")</f>
        <v>1.22</v>
      </c>
    </row>
    <row r="130" spans="1:8" ht="12.75" customHeight="1" x14ac:dyDescent="0.25">
      <c r="A130" s="88" t="str" cm="1">
        <f t="array" ref="A130">IFERROR(INDEX('Annex 2 Designated EHV charges'!$A$10:$A$400, MATCH(0, IF(ISBLANK('Annex 2 Designated EHV charges'!$A$10:$A$400),1, COUNTIF(A$4:$A129, 'Annex 2 Designated EHV charges'!$A$10:$A$400)), 0)),"")</f>
        <v>BS_WIS</v>
      </c>
      <c r="B130" s="88">
        <f>IF($A130="","",VLOOKUP($A130,'Annex 2 Designated EHV charges'!$A:$O,2,0))</f>
        <v>806</v>
      </c>
      <c r="C130" s="89">
        <f>IF($A130="","",VLOOKUP($A130,'Annex 2 Designated EHV charges'!$A:$O,3,0))</f>
        <v>1014568635628</v>
      </c>
      <c r="D130" s="88" t="str">
        <f>IF($A130="","",VLOOKUP($A130,'Annex 2 Designated EHV charges'!$A:$O,7,0))</f>
        <v>BS_WIS</v>
      </c>
      <c r="E130" s="91">
        <f>IFERROR(IF(VLOOKUP($A130,'Annex 2 Designated EHV charges'!$A:$O,9,FALSE)=0,"",VLOOKUP($A130,'Annex 2 Designated EHV charges'!$A:$O,9,FALSE)),"")</f>
        <v>0.112</v>
      </c>
      <c r="F130" s="188">
        <f>IFERROR(IF(VLOOKUP($A130,'Annex 2 Designated EHV charges'!$A:$O,10,FALSE)=0,"",VLOOKUP($A130,'Annex 2 Designated EHV charges'!$A:$O,10,FALSE)),"")</f>
        <v>24370.44</v>
      </c>
      <c r="G130" s="188">
        <f>IFERROR(IF(VLOOKUP($A130,'Annex 2 Designated EHV charges'!$A:$O,11,FALSE)=0,"",VLOOKUP($A130,'Annex 2 Designated EHV charges'!$A:$O,11,FALSE)),"")</f>
        <v>1.34</v>
      </c>
      <c r="H130" s="188">
        <f>IFERROR(IF(VLOOKUP($A130,'Annex 2 Designated EHV charges'!$A:$O,12,FALSE)=0,"",VLOOKUP($A130,'Annex 2 Designated EHV charges'!$A:$O,12,FALSE)),"")</f>
        <v>1.34</v>
      </c>
    </row>
    <row r="131" spans="1:8" ht="12.75" customHeight="1" x14ac:dyDescent="0.25">
      <c r="A131" s="88" t="str" cm="1">
        <f t="array" ref="A131">IFERROR(INDEX('Annex 2 Designated EHV charges'!$A$10:$A$400, MATCH(0, IF(ISBLANK('Annex 2 Designated EHV charges'!$A$10:$A$400),1, COUNTIF(A$4:$A130, 'Annex 2 Designated EHV charges'!$A$10:$A$400)), 0)),"")</f>
        <v>BSGBRN</v>
      </c>
      <c r="B131" s="88">
        <f>IF($A131="","",VLOOKUP($A131,'Annex 2 Designated EHV charges'!$A:$O,2,0))</f>
        <v>507</v>
      </c>
      <c r="C131" s="89">
        <f>IF($A131="","",VLOOKUP($A131,'Annex 2 Designated EHV charges'!$A:$O,3,0))</f>
        <v>1050000773851</v>
      </c>
      <c r="D131" s="88" t="str">
        <f>IF($A131="","",VLOOKUP($A131,'Annex 2 Designated EHV charges'!$A:$O,7,0))</f>
        <v>BSGBRN</v>
      </c>
      <c r="E131" s="91">
        <f>IFERROR(IF(VLOOKUP($A131,'Annex 2 Designated EHV charges'!$A:$O,9,FALSE)=0,"",VLOOKUP($A131,'Annex 2 Designated EHV charges'!$A:$O,9,FALSE)),"")</f>
        <v>0.19800000000000001</v>
      </c>
      <c r="F131" s="188">
        <f>IFERROR(IF(VLOOKUP($A131,'Annex 2 Designated EHV charges'!$A:$O,10,FALSE)=0,"",VLOOKUP($A131,'Annex 2 Designated EHV charges'!$A:$O,10,FALSE)),"")</f>
        <v>5035.43</v>
      </c>
      <c r="G131" s="188">
        <f>IFERROR(IF(VLOOKUP($A131,'Annex 2 Designated EHV charges'!$A:$O,11,FALSE)=0,"",VLOOKUP($A131,'Annex 2 Designated EHV charges'!$A:$O,11,FALSE)),"")</f>
        <v>2.0299999999999998</v>
      </c>
      <c r="H131" s="188">
        <f>IFERROR(IF(VLOOKUP($A131,'Annex 2 Designated EHV charges'!$A:$O,12,FALSE)=0,"",VLOOKUP($A131,'Annex 2 Designated EHV charges'!$A:$O,12,FALSE)),"")</f>
        <v>2.0299999999999998</v>
      </c>
    </row>
    <row r="132" spans="1:8" ht="12.75" customHeight="1" x14ac:dyDescent="0.25">
      <c r="A132" s="88" t="str" cm="1">
        <f t="array" ref="A132">IFERROR(INDEX('Annex 2 Designated EHV charges'!$A$10:$A$400, MATCH(0, IF(ISBLANK('Annex 2 Designated EHV charges'!$A$10:$A$400),1, COUNTIF(A$4:$A131, 'Annex 2 Designated EHV charges'!$A$10:$A$400)), 0)),"")</f>
        <v>BURGSF</v>
      </c>
      <c r="B132" s="88">
        <f>IF($A132="","",VLOOKUP($A132,'Annex 2 Designated EHV charges'!$A:$O,2,0))</f>
        <v>358</v>
      </c>
      <c r="C132" s="89">
        <f>IF($A132="","",VLOOKUP($A132,'Annex 2 Designated EHV charges'!$A:$O,3,0))</f>
        <v>1050002552390</v>
      </c>
      <c r="D132" s="88" t="str">
        <f>IF($A132="","",VLOOKUP($A132,'Annex 2 Designated EHV charges'!$A:$O,7,0))</f>
        <v>BURGSF</v>
      </c>
      <c r="E132" s="91" t="str">
        <f>IFERROR(IF(VLOOKUP($A132,'Annex 2 Designated EHV charges'!$A:$O,9,FALSE)=0,"",VLOOKUP($A132,'Annex 2 Designated EHV charges'!$A:$O,9,FALSE)),"")</f>
        <v/>
      </c>
      <c r="F132" s="188">
        <f>IFERROR(IF(VLOOKUP($A132,'Annex 2 Designated EHV charges'!$A:$O,10,FALSE)=0,"",VLOOKUP($A132,'Annex 2 Designated EHV charges'!$A:$O,10,FALSE)),"")</f>
        <v>41.85</v>
      </c>
      <c r="G132" s="188">
        <f>IFERROR(IF(VLOOKUP($A132,'Annex 2 Designated EHV charges'!$A:$O,11,FALSE)=0,"",VLOOKUP($A132,'Annex 2 Designated EHV charges'!$A:$O,11,FALSE)),"")</f>
        <v>2.31</v>
      </c>
      <c r="H132" s="188">
        <f>IFERROR(IF(VLOOKUP($A132,'Annex 2 Designated EHV charges'!$A:$O,12,FALSE)=0,"",VLOOKUP($A132,'Annex 2 Designated EHV charges'!$A:$O,12,FALSE)),"")</f>
        <v>2.31</v>
      </c>
    </row>
    <row r="133" spans="1:8" ht="12.75" customHeight="1" x14ac:dyDescent="0.25">
      <c r="A133" s="88" t="str" cm="1">
        <f t="array" ref="A133">IFERROR(INDEX('Annex 2 Designated EHV charges'!$A$10:$A$400, MATCH(0, IF(ISBLANK('Annex 2 Designated EHV charges'!$A$10:$A$400),1, COUNTIF(A$4:$A132, 'Annex 2 Designated EHV charges'!$A$10:$A$400)), 0)),"")</f>
        <v>BURWBS</v>
      </c>
      <c r="B133" s="88">
        <f>IF($A133="","",VLOOKUP($A133,'Annex 2 Designated EHV charges'!$A:$O,2,0))</f>
        <v>0</v>
      </c>
      <c r="C133" s="89" t="str">
        <f>IF($A133="","",VLOOKUP($A133,'Annex 2 Designated EHV charges'!$A:$O,3,0))</f>
        <v>MSID: 7439</v>
      </c>
      <c r="D133" s="88" t="str">
        <f>IF($A133="","",VLOOKUP($A133,'Annex 2 Designated EHV charges'!$A:$O,7,0))</f>
        <v>BURWBS</v>
      </c>
      <c r="E133" s="91" t="str">
        <f>IFERROR(IF(VLOOKUP($A133,'Annex 2 Designated EHV charges'!$A:$O,9,FALSE)=0,"",VLOOKUP($A133,'Annex 2 Designated EHV charges'!$A:$O,9,FALSE)),"")</f>
        <v/>
      </c>
      <c r="F133" s="188">
        <f>IFERROR(IF(VLOOKUP($A133,'Annex 2 Designated EHV charges'!$A:$O,10,FALSE)=0,"",VLOOKUP($A133,'Annex 2 Designated EHV charges'!$A:$O,10,FALSE)),"")</f>
        <v>866.13</v>
      </c>
      <c r="G133" s="188">
        <f>IFERROR(IF(VLOOKUP($A133,'Annex 2 Designated EHV charges'!$A:$O,11,FALSE)=0,"",VLOOKUP($A133,'Annex 2 Designated EHV charges'!$A:$O,11,FALSE)),"")</f>
        <v>1.41</v>
      </c>
      <c r="H133" s="188">
        <f>IFERROR(IF(VLOOKUP($A133,'Annex 2 Designated EHV charges'!$A:$O,12,FALSE)=0,"",VLOOKUP($A133,'Annex 2 Designated EHV charges'!$A:$O,12,FALSE)),"")</f>
        <v>1.41</v>
      </c>
    </row>
    <row r="134" spans="1:8" ht="12.75" customHeight="1" x14ac:dyDescent="0.25">
      <c r="A134" s="88" t="str" cm="1">
        <f t="array" ref="A134">IFERROR(INDEX('Annex 2 Designated EHV charges'!$A$10:$A$400, MATCH(0, IF(ISBLANK('Annex 2 Designated EHV charges'!$A$10:$A$400),1, COUNTIF(A$4:$A133, 'Annex 2 Designated EHV charges'!$A$10:$A$400)), 0)),"")</f>
        <v>BURYLN</v>
      </c>
      <c r="B134" s="88">
        <f>IF($A134="","",VLOOKUP($A134,'Annex 2 Designated EHV charges'!$A:$O,2,0))</f>
        <v>541</v>
      </c>
      <c r="C134" s="89">
        <f>IF($A134="","",VLOOKUP($A134,'Annex 2 Designated EHV charges'!$A:$O,3,0))</f>
        <v>1050000729676</v>
      </c>
      <c r="D134" s="88" t="str">
        <f>IF($A134="","",VLOOKUP($A134,'Annex 2 Designated EHV charges'!$A:$O,7,0))</f>
        <v>BURYLN</v>
      </c>
      <c r="E134" s="91" t="str">
        <f>IFERROR(IF(VLOOKUP($A134,'Annex 2 Designated EHV charges'!$A:$O,9,FALSE)=0,"",VLOOKUP($A134,'Annex 2 Designated EHV charges'!$A:$O,9,FALSE)),"")</f>
        <v/>
      </c>
      <c r="F134" s="188">
        <f>IFERROR(IF(VLOOKUP($A134,'Annex 2 Designated EHV charges'!$A:$O,10,FALSE)=0,"",VLOOKUP($A134,'Annex 2 Designated EHV charges'!$A:$O,10,FALSE)),"")</f>
        <v>3.61</v>
      </c>
      <c r="G134" s="188">
        <f>IFERROR(IF(VLOOKUP($A134,'Annex 2 Designated EHV charges'!$A:$O,11,FALSE)=0,"",VLOOKUP($A134,'Annex 2 Designated EHV charges'!$A:$O,11,FALSE)),"")</f>
        <v>2.57</v>
      </c>
      <c r="H134" s="188">
        <f>IFERROR(IF(VLOOKUP($A134,'Annex 2 Designated EHV charges'!$A:$O,12,FALSE)=0,"",VLOOKUP($A134,'Annex 2 Designated EHV charges'!$A:$O,12,FALSE)),"")</f>
        <v>2.57</v>
      </c>
    </row>
    <row r="135" spans="1:8" ht="12.75" customHeight="1" x14ac:dyDescent="0.25">
      <c r="A135" s="88" t="str" cm="1">
        <f t="array" ref="A135">IFERROR(INDEX('Annex 2 Designated EHV charges'!$A$10:$A$400, MATCH(0, IF(ISBLANK('Annex 2 Designated EHV charges'!$A$10:$A$400),1, COUNTIF(A$4:$A134, 'Annex 2 Designated EHV charges'!$A$10:$A$400)), 0)),"")</f>
        <v>CANTSF</v>
      </c>
      <c r="B135" s="88">
        <f>IF($A135="","",VLOOKUP($A135,'Annex 2 Designated EHV charges'!$A:$O,2,0))</f>
        <v>875</v>
      </c>
      <c r="C135" s="89">
        <f>IF($A135="","",VLOOKUP($A135,'Annex 2 Designated EHV charges'!$A:$O,3,0))</f>
        <v>1030082355419</v>
      </c>
      <c r="D135" s="88" t="str">
        <f>IF($A135="","",VLOOKUP($A135,'Annex 2 Designated EHV charges'!$A:$O,7,0))</f>
        <v>CANTSF</v>
      </c>
      <c r="E135" s="91" t="str">
        <f>IFERROR(IF(VLOOKUP($A135,'Annex 2 Designated EHV charges'!$A:$O,9,FALSE)=0,"",VLOOKUP($A135,'Annex 2 Designated EHV charges'!$A:$O,9,FALSE)),"")</f>
        <v/>
      </c>
      <c r="F135" s="188">
        <f>IFERROR(IF(VLOOKUP($A135,'Annex 2 Designated EHV charges'!$A:$O,10,FALSE)=0,"",VLOOKUP($A135,'Annex 2 Designated EHV charges'!$A:$O,10,FALSE)),"")</f>
        <v>26.72</v>
      </c>
      <c r="G135" s="188">
        <f>IFERROR(IF(VLOOKUP($A135,'Annex 2 Designated EHV charges'!$A:$O,11,FALSE)=0,"",VLOOKUP($A135,'Annex 2 Designated EHV charges'!$A:$O,11,FALSE)),"")</f>
        <v>2.89</v>
      </c>
      <c r="H135" s="188">
        <f>IFERROR(IF(VLOOKUP($A135,'Annex 2 Designated EHV charges'!$A:$O,12,FALSE)=0,"",VLOOKUP($A135,'Annex 2 Designated EHV charges'!$A:$O,12,FALSE)),"")</f>
        <v>2.89</v>
      </c>
    </row>
    <row r="136" spans="1:8" ht="12.75" customHeight="1" x14ac:dyDescent="0.25">
      <c r="A136" s="88" t="str" cm="1">
        <f t="array" ref="A136">IFERROR(INDEX('Annex 2 Designated EHV charges'!$A$10:$A$400, MATCH(0, IF(ISBLANK('Annex 2 Designated EHV charges'!$A$10:$A$400),1, COUNTIF(A$4:$A135, 'Annex 2 Designated EHV charges'!$A$10:$A$400)), 0)),"")</f>
        <v>CAVDRD</v>
      </c>
      <c r="B136" s="88">
        <f>IF($A136="","",VLOOKUP($A136,'Annex 2 Designated EHV charges'!$A:$O,2,0))</f>
        <v>429</v>
      </c>
      <c r="C136" s="89">
        <f>IF($A136="","",VLOOKUP($A136,'Annex 2 Designated EHV charges'!$A:$O,3,0))</f>
        <v>1050001791569</v>
      </c>
      <c r="D136" s="88" t="str">
        <f>IF($A136="","",VLOOKUP($A136,'Annex 2 Designated EHV charges'!$A:$O,7,0))</f>
        <v>CAVDRD</v>
      </c>
      <c r="E136" s="91">
        <f>IFERROR(IF(VLOOKUP($A136,'Annex 2 Designated EHV charges'!$A:$O,9,FALSE)=0,"",VLOOKUP($A136,'Annex 2 Designated EHV charges'!$A:$O,9,FALSE)),"")</f>
        <v>1.016</v>
      </c>
      <c r="F136" s="188">
        <f>IFERROR(IF(VLOOKUP($A136,'Annex 2 Designated EHV charges'!$A:$O,10,FALSE)=0,"",VLOOKUP($A136,'Annex 2 Designated EHV charges'!$A:$O,10,FALSE)),"")</f>
        <v>52.78</v>
      </c>
      <c r="G136" s="188">
        <f>IFERROR(IF(VLOOKUP($A136,'Annex 2 Designated EHV charges'!$A:$O,11,FALSE)=0,"",VLOOKUP($A136,'Annex 2 Designated EHV charges'!$A:$O,11,FALSE)),"")</f>
        <v>1.1599999999999999</v>
      </c>
      <c r="H136" s="188">
        <f>IFERROR(IF(VLOOKUP($A136,'Annex 2 Designated EHV charges'!$A:$O,12,FALSE)=0,"",VLOOKUP($A136,'Annex 2 Designated EHV charges'!$A:$O,12,FALSE)),"")</f>
        <v>1.1599999999999999</v>
      </c>
    </row>
    <row r="137" spans="1:8" ht="12.75" customHeight="1" x14ac:dyDescent="0.25">
      <c r="A137" s="88" t="str" cm="1">
        <f t="array" ref="A137">IFERROR(INDEX('Annex 2 Designated EHV charges'!$A$10:$A$400, MATCH(0, IF(ISBLANK('Annex 2 Designated EHV charges'!$A$10:$A$400),1, COUNTIF(A$4:$A136, 'Annex 2 Designated EHV charges'!$A$10:$A$400)), 0)),"")</f>
        <v>CHAPBS</v>
      </c>
      <c r="B137" s="88">
        <f>IF($A137="","",VLOOKUP($A137,'Annex 2 Designated EHV charges'!$A:$O,2,0))</f>
        <v>0</v>
      </c>
      <c r="C137" s="89" t="str">
        <f>IF($A137="","",VLOOKUP($A137,'Annex 2 Designated EHV charges'!$A:$O,3,0))</f>
        <v>MSID: 7510</v>
      </c>
      <c r="D137" s="88" t="str">
        <f>IF($A137="","",VLOOKUP($A137,'Annex 2 Designated EHV charges'!$A:$O,7,0))</f>
        <v>CHAPBS</v>
      </c>
      <c r="E137" s="91" t="str">
        <f>IFERROR(IF(VLOOKUP($A137,'Annex 2 Designated EHV charges'!$A:$O,9,FALSE)=0,"",VLOOKUP($A137,'Annex 2 Designated EHV charges'!$A:$O,9,FALSE)),"")</f>
        <v/>
      </c>
      <c r="F137" s="188">
        <f>IFERROR(IF(VLOOKUP($A137,'Annex 2 Designated EHV charges'!$A:$O,10,FALSE)=0,"",VLOOKUP($A137,'Annex 2 Designated EHV charges'!$A:$O,10,FALSE)),"")</f>
        <v>813.68</v>
      </c>
      <c r="G137" s="188">
        <f>IFERROR(IF(VLOOKUP($A137,'Annex 2 Designated EHV charges'!$A:$O,11,FALSE)=0,"",VLOOKUP($A137,'Annex 2 Designated EHV charges'!$A:$O,11,FALSE)),"")</f>
        <v>1.45</v>
      </c>
      <c r="H137" s="188">
        <f>IFERROR(IF(VLOOKUP($A137,'Annex 2 Designated EHV charges'!$A:$O,12,FALSE)=0,"",VLOOKUP($A137,'Annex 2 Designated EHV charges'!$A:$O,12,FALSE)),"")</f>
        <v>1.45</v>
      </c>
    </row>
    <row r="138" spans="1:8" ht="12.75" customHeight="1" x14ac:dyDescent="0.25">
      <c r="A138" s="88" t="str" cm="1">
        <f t="array" ref="A138">IFERROR(INDEX('Annex 2 Designated EHV charges'!$A$10:$A$400, MATCH(0, IF(ISBLANK('Annex 2 Designated EHV charges'!$A$10:$A$400),1, COUNTIF(A$4:$A137, 'Annex 2 Designated EHV charges'!$A$10:$A$400)), 0)),"")</f>
        <v>CHEARF</v>
      </c>
      <c r="B138" s="88">
        <f>IF($A138="","",VLOOKUP($A138,'Annex 2 Designated EHV charges'!$A:$O,2,0))</f>
        <v>340</v>
      </c>
      <c r="C138" s="89">
        <f>IF($A138="","",VLOOKUP($A138,'Annex 2 Designated EHV charges'!$A:$O,3,0))</f>
        <v>1050002211702</v>
      </c>
      <c r="D138" s="88" t="str">
        <f>IF($A138="","",VLOOKUP($A138,'Annex 2 Designated EHV charges'!$A:$O,7,0))</f>
        <v>CHEARF</v>
      </c>
      <c r="E138" s="91">
        <f>IFERROR(IF(VLOOKUP($A138,'Annex 2 Designated EHV charges'!$A:$O,9,FALSE)=0,"",VLOOKUP($A138,'Annex 2 Designated EHV charges'!$A:$O,9,FALSE)),"")</f>
        <v>2.5670000000000002</v>
      </c>
      <c r="F138" s="188">
        <f>IFERROR(IF(VLOOKUP($A138,'Annex 2 Designated EHV charges'!$A:$O,10,FALSE)=0,"",VLOOKUP($A138,'Annex 2 Designated EHV charges'!$A:$O,10,FALSE)),"")</f>
        <v>27264.46</v>
      </c>
      <c r="G138" s="188">
        <f>IFERROR(IF(VLOOKUP($A138,'Annex 2 Designated EHV charges'!$A:$O,11,FALSE)=0,"",VLOOKUP($A138,'Annex 2 Designated EHV charges'!$A:$O,11,FALSE)),"")</f>
        <v>1.28</v>
      </c>
      <c r="H138" s="188">
        <f>IFERROR(IF(VLOOKUP($A138,'Annex 2 Designated EHV charges'!$A:$O,12,FALSE)=0,"",VLOOKUP($A138,'Annex 2 Designated EHV charges'!$A:$O,12,FALSE)),"")</f>
        <v>1.28</v>
      </c>
    </row>
    <row r="139" spans="1:8" ht="12.75" customHeight="1" x14ac:dyDescent="0.25">
      <c r="A139" s="88" t="str" cm="1">
        <f t="array" ref="A139">IFERROR(INDEX('Annex 2 Designated EHV charges'!$A$10:$A$400, MATCH(0, IF(ISBLANK('Annex 2 Designated EHV charges'!$A$10:$A$400),1, COUNTIF(A$4:$A138, 'Annex 2 Designated EHV charges'!$A$10:$A$400)), 0)),"")</f>
        <v>CHEDSF</v>
      </c>
      <c r="B139" s="88">
        <f>IF($A139="","",VLOOKUP($A139,'Annex 2 Designated EHV charges'!$A:$O,2,0))</f>
        <v>876</v>
      </c>
      <c r="C139" s="89">
        <f>IF($A139="","",VLOOKUP($A139,'Annex 2 Designated EHV charges'!$A:$O,3,0))</f>
        <v>1030083806488</v>
      </c>
      <c r="D139" s="88" t="str">
        <f>IF($A139="","",VLOOKUP($A139,'Annex 2 Designated EHV charges'!$A:$O,7,0))</f>
        <v>CHEDSF</v>
      </c>
      <c r="E139" s="91">
        <f>IFERROR(IF(VLOOKUP($A139,'Annex 2 Designated EHV charges'!$A:$O,9,FALSE)=0,"",VLOOKUP($A139,'Annex 2 Designated EHV charges'!$A:$O,9,FALSE)),"")</f>
        <v>3.76</v>
      </c>
      <c r="F139" s="188">
        <f>IFERROR(IF(VLOOKUP($A139,'Annex 2 Designated EHV charges'!$A:$O,10,FALSE)=0,"",VLOOKUP($A139,'Annex 2 Designated EHV charges'!$A:$O,10,FALSE)),"")</f>
        <v>10.61</v>
      </c>
      <c r="G139" s="188">
        <f>IFERROR(IF(VLOOKUP($A139,'Annex 2 Designated EHV charges'!$A:$O,11,FALSE)=0,"",VLOOKUP($A139,'Annex 2 Designated EHV charges'!$A:$O,11,FALSE)),"")</f>
        <v>2.59</v>
      </c>
      <c r="H139" s="188">
        <f>IFERROR(IF(VLOOKUP($A139,'Annex 2 Designated EHV charges'!$A:$O,12,FALSE)=0,"",VLOOKUP($A139,'Annex 2 Designated EHV charges'!$A:$O,12,FALSE)),"")</f>
        <v>2.59</v>
      </c>
    </row>
    <row r="140" spans="1:8" ht="12.75" customHeight="1" x14ac:dyDescent="0.25">
      <c r="A140" s="88" t="str" cm="1">
        <f t="array" ref="A140">IFERROR(INDEX('Annex 2 Designated EHV charges'!$A$10:$A$400, MATCH(0, IF(ISBLANK('Annex 2 Designated EHV charges'!$A$10:$A$400),1, COUNTIF(A$4:$A139, 'Annex 2 Designated EHV charges'!$A$10:$A$400)), 0)),"")</f>
        <v>CHFARM</v>
      </c>
      <c r="B140" s="88">
        <f>IF($A140="","",VLOOKUP($A140,'Annex 2 Designated EHV charges'!$A:$O,2,0))</f>
        <v>542</v>
      </c>
      <c r="C140" s="89">
        <f>IF($A140="","",VLOOKUP($A140,'Annex 2 Designated EHV charges'!$A:$O,3,0))</f>
        <v>1050000961983</v>
      </c>
      <c r="D140" s="88" t="str">
        <f>IF($A140="","",VLOOKUP($A140,'Annex 2 Designated EHV charges'!$A:$O,7,0))</f>
        <v>CHFARM</v>
      </c>
      <c r="E140" s="91">
        <f>IFERROR(IF(VLOOKUP($A140,'Annex 2 Designated EHV charges'!$A:$O,9,FALSE)=0,"",VLOOKUP($A140,'Annex 2 Designated EHV charges'!$A:$O,9,FALSE)),"")</f>
        <v>4.2859999999999996</v>
      </c>
      <c r="F140" s="188">
        <f>IFERROR(IF(VLOOKUP($A140,'Annex 2 Designated EHV charges'!$A:$O,10,FALSE)=0,"",VLOOKUP($A140,'Annex 2 Designated EHV charges'!$A:$O,10,FALSE)),"")</f>
        <v>72.28</v>
      </c>
      <c r="G140" s="188">
        <f>IFERROR(IF(VLOOKUP($A140,'Annex 2 Designated EHV charges'!$A:$O,11,FALSE)=0,"",VLOOKUP($A140,'Annex 2 Designated EHV charges'!$A:$O,11,FALSE)),"")</f>
        <v>1.6</v>
      </c>
      <c r="H140" s="188">
        <f>IFERROR(IF(VLOOKUP($A140,'Annex 2 Designated EHV charges'!$A:$O,12,FALSE)=0,"",VLOOKUP($A140,'Annex 2 Designated EHV charges'!$A:$O,12,FALSE)),"")</f>
        <v>1.6</v>
      </c>
    </row>
    <row r="141" spans="1:8" ht="12.75" customHeight="1" x14ac:dyDescent="0.25">
      <c r="A141" s="88" t="str" cm="1">
        <f t="array" ref="A141">IFERROR(INDEX('Annex 2 Designated EHV charges'!$A$10:$A$400, MATCH(0, IF(ISBLANK('Annex 2 Designated EHV charges'!$A$10:$A$400),1, COUNTIF(A$4:$A140, 'Annex 2 Designated EHV charges'!$A$10:$A$400)), 0)),"")</f>
        <v>CHPLOW</v>
      </c>
      <c r="B141" s="88">
        <f>IF($A141="","",VLOOKUP($A141,'Annex 2 Designated EHV charges'!$A:$O,2,0))</f>
        <v>543</v>
      </c>
      <c r="C141" s="89">
        <f>IF($A141="","",VLOOKUP($A141,'Annex 2 Designated EHV charges'!$A:$O,3,0))</f>
        <v>1050000948022</v>
      </c>
      <c r="D141" s="88" t="str">
        <f>IF($A141="","",VLOOKUP($A141,'Annex 2 Designated EHV charges'!$A:$O,7,0))</f>
        <v>CHPLOW</v>
      </c>
      <c r="E141" s="91" t="str">
        <f>IFERROR(IF(VLOOKUP($A141,'Annex 2 Designated EHV charges'!$A:$O,9,FALSE)=0,"",VLOOKUP($A141,'Annex 2 Designated EHV charges'!$A:$O,9,FALSE)),"")</f>
        <v/>
      </c>
      <c r="F141" s="188">
        <f>IFERROR(IF(VLOOKUP($A141,'Annex 2 Designated EHV charges'!$A:$O,10,FALSE)=0,"",VLOOKUP($A141,'Annex 2 Designated EHV charges'!$A:$O,10,FALSE)),"")</f>
        <v>94.6</v>
      </c>
      <c r="G141" s="188">
        <f>IFERROR(IF(VLOOKUP($A141,'Annex 2 Designated EHV charges'!$A:$O,11,FALSE)=0,"",VLOOKUP($A141,'Annex 2 Designated EHV charges'!$A:$O,11,FALSE)),"")</f>
        <v>1.82</v>
      </c>
      <c r="H141" s="188">
        <f>IFERROR(IF(VLOOKUP($A141,'Annex 2 Designated EHV charges'!$A:$O,12,FALSE)=0,"",VLOOKUP($A141,'Annex 2 Designated EHV charges'!$A:$O,12,FALSE)),"")</f>
        <v>1.82</v>
      </c>
    </row>
    <row r="142" spans="1:8" ht="12.75" customHeight="1" x14ac:dyDescent="0.25">
      <c r="A142" s="88" t="str" cm="1">
        <f t="array" ref="A142">IFERROR(INDEX('Annex 2 Designated EHV charges'!$A$10:$A$400, MATCH(0, IF(ISBLANK('Annex 2 Designated EHV charges'!$A$10:$A$400),1, COUNTIF(A$4:$A141, 'Annex 2 Designated EHV charges'!$A$10:$A$400)), 0)),"")</f>
        <v>CLAYB1</v>
      </c>
      <c r="B142" s="88">
        <f>IF($A142="","",VLOOKUP($A142,'Annex 2 Designated EHV charges'!$A:$O,2,0))</f>
        <v>0</v>
      </c>
      <c r="C142" s="89" t="str">
        <f>IF($A142="","",VLOOKUP($A142,'Annex 2 Designated EHV charges'!$A:$O,3,0))</f>
        <v>MSID: 7502</v>
      </c>
      <c r="D142" s="88" t="str">
        <f>IF($A142="","",VLOOKUP($A142,'Annex 2 Designated EHV charges'!$A:$O,7,0))</f>
        <v>CLAYB1</v>
      </c>
      <c r="E142" s="91" t="str">
        <f>IFERROR(IF(VLOOKUP($A142,'Annex 2 Designated EHV charges'!$A:$O,9,FALSE)=0,"",VLOOKUP($A142,'Annex 2 Designated EHV charges'!$A:$O,9,FALSE)),"")</f>
        <v/>
      </c>
      <c r="F142" s="188">
        <f>IFERROR(IF(VLOOKUP($A142,'Annex 2 Designated EHV charges'!$A:$O,10,FALSE)=0,"",VLOOKUP($A142,'Annex 2 Designated EHV charges'!$A:$O,10,FALSE)),"")</f>
        <v>1410.62</v>
      </c>
      <c r="G142" s="188">
        <f>IFERROR(IF(VLOOKUP($A142,'Annex 2 Designated EHV charges'!$A:$O,11,FALSE)=0,"",VLOOKUP($A142,'Annex 2 Designated EHV charges'!$A:$O,11,FALSE)),"")</f>
        <v>1.21</v>
      </c>
      <c r="H142" s="188">
        <f>IFERROR(IF(VLOOKUP($A142,'Annex 2 Designated EHV charges'!$A:$O,12,FALSE)=0,"",VLOOKUP($A142,'Annex 2 Designated EHV charges'!$A:$O,12,FALSE)),"")</f>
        <v>1.21</v>
      </c>
    </row>
    <row r="143" spans="1:8" ht="12.75" customHeight="1" x14ac:dyDescent="0.25">
      <c r="A143" s="88" t="str" cm="1">
        <f t="array" ref="A143">IFERROR(INDEX('Annex 2 Designated EHV charges'!$A$10:$A$400, MATCH(0, IF(ISBLANK('Annex 2 Designated EHV charges'!$A$10:$A$400),1, COUNTIF(A$4:$A142, 'Annex 2 Designated EHV charges'!$A$10:$A$400)), 0)),"")</f>
        <v>CLAYB2</v>
      </c>
      <c r="B143" s="88">
        <f>IF($A143="","",VLOOKUP($A143,'Annex 2 Designated EHV charges'!$A:$O,2,0))</f>
        <v>0</v>
      </c>
      <c r="C143" s="89" t="str">
        <f>IF($A143="","",VLOOKUP($A143,'Annex 2 Designated EHV charges'!$A:$O,3,0))</f>
        <v>MSID: 7504</v>
      </c>
      <c r="D143" s="88" t="str">
        <f>IF($A143="","",VLOOKUP($A143,'Annex 2 Designated EHV charges'!$A:$O,7,0))</f>
        <v>CLAYB2</v>
      </c>
      <c r="E143" s="91" t="str">
        <f>IFERROR(IF(VLOOKUP($A143,'Annex 2 Designated EHV charges'!$A:$O,9,FALSE)=0,"",VLOOKUP($A143,'Annex 2 Designated EHV charges'!$A:$O,9,FALSE)),"")</f>
        <v/>
      </c>
      <c r="F143" s="188">
        <f>IFERROR(IF(VLOOKUP($A143,'Annex 2 Designated EHV charges'!$A:$O,10,FALSE)=0,"",VLOOKUP($A143,'Annex 2 Designated EHV charges'!$A:$O,10,FALSE)),"")</f>
        <v>1410.62</v>
      </c>
      <c r="G143" s="188">
        <f>IFERROR(IF(VLOOKUP($A143,'Annex 2 Designated EHV charges'!$A:$O,11,FALSE)=0,"",VLOOKUP($A143,'Annex 2 Designated EHV charges'!$A:$O,11,FALSE)),"")</f>
        <v>1.25</v>
      </c>
      <c r="H143" s="188">
        <f>IFERROR(IF(VLOOKUP($A143,'Annex 2 Designated EHV charges'!$A:$O,12,FALSE)=0,"",VLOOKUP($A143,'Annex 2 Designated EHV charges'!$A:$O,12,FALSE)),"")</f>
        <v>1.25</v>
      </c>
    </row>
    <row r="144" spans="1:8" x14ac:dyDescent="0.25">
      <c r="A144" s="88" t="str" cm="1">
        <f t="array" ref="A144">IFERROR(INDEX('Annex 2 Designated EHV charges'!$A$10:$A$400, MATCH(0, IF(ISBLANK('Annex 2 Designated EHV charges'!$A$10:$A$400),1, COUNTIF(A$4:$A143, 'Annex 2 Designated EHV charges'!$A$10:$A$400)), 0)),"")</f>
        <v>CLAYPV</v>
      </c>
      <c r="B144" s="88">
        <f>IF($A144="","",VLOOKUP($A144,'Annex 2 Designated EHV charges'!$A:$O,2,0))</f>
        <v>303</v>
      </c>
      <c r="C144" s="89">
        <f>IF($A144="","",VLOOKUP($A144,'Annex 2 Designated EHV charges'!$A:$O,3,0))</f>
        <v>1050001382337</v>
      </c>
      <c r="D144" s="88" t="str">
        <f>IF($A144="","",VLOOKUP($A144,'Annex 2 Designated EHV charges'!$A:$O,7,0))</f>
        <v>CLAYPV</v>
      </c>
      <c r="E144" s="91">
        <f>IFERROR(IF(VLOOKUP($A144,'Annex 2 Designated EHV charges'!$A:$O,9,FALSE)=0,"",VLOOKUP($A144,'Annex 2 Designated EHV charges'!$A:$O,9,FALSE)),"")</f>
        <v>5.0000000000000001E-3</v>
      </c>
      <c r="F144" s="188">
        <f>IFERROR(IF(VLOOKUP($A144,'Annex 2 Designated EHV charges'!$A:$O,10,FALSE)=0,"",VLOOKUP($A144,'Annex 2 Designated EHV charges'!$A:$O,10,FALSE)),"")</f>
        <v>295.74</v>
      </c>
      <c r="G144" s="188">
        <f>IFERROR(IF(VLOOKUP($A144,'Annex 2 Designated EHV charges'!$A:$O,11,FALSE)=0,"",VLOOKUP($A144,'Annex 2 Designated EHV charges'!$A:$O,11,FALSE)),"")</f>
        <v>1.31</v>
      </c>
      <c r="H144" s="188">
        <f>IFERROR(IF(VLOOKUP($A144,'Annex 2 Designated EHV charges'!$A:$O,12,FALSE)=0,"",VLOOKUP($A144,'Annex 2 Designated EHV charges'!$A:$O,12,FALSE)),"")</f>
        <v>1.31</v>
      </c>
    </row>
    <row r="145" spans="1:8" x14ac:dyDescent="0.25">
      <c r="A145" s="88" t="str" cm="1">
        <f t="array" ref="A145">IFERROR(INDEX('Annex 2 Designated EHV charges'!$A$10:$A$400, MATCH(0, IF(ISBLANK('Annex 2 Designated EHV charges'!$A$10:$A$400),1, COUNTIF(A$4:$A144, 'Annex 2 Designated EHV charges'!$A$10:$A$400)), 0)),"")</f>
        <v>CLDECT</v>
      </c>
      <c r="B145" s="88">
        <f>IF($A145="","",VLOOKUP($A145,'Annex 2 Designated EHV charges'!$A:$O,2,0))</f>
        <v>544</v>
      </c>
      <c r="C145" s="89">
        <f>IF($A145="","",VLOOKUP($A145,'Annex 2 Designated EHV charges'!$A:$O,3,0))</f>
        <v>1050000714173</v>
      </c>
      <c r="D145" s="88" t="str">
        <f>IF($A145="","",VLOOKUP($A145,'Annex 2 Designated EHV charges'!$A:$O,7,0))</f>
        <v>CLDECT</v>
      </c>
      <c r="E145" s="91">
        <f>IFERROR(IF(VLOOKUP($A145,'Annex 2 Designated EHV charges'!$A:$O,9,FALSE)=0,"",VLOOKUP($A145,'Annex 2 Designated EHV charges'!$A:$O,9,FALSE)),"")</f>
        <v>5.0999999999999997E-2</v>
      </c>
      <c r="F145" s="188">
        <f>IFERROR(IF(VLOOKUP($A145,'Annex 2 Designated EHV charges'!$A:$O,10,FALSE)=0,"",VLOOKUP($A145,'Annex 2 Designated EHV charges'!$A:$O,10,FALSE)),"")</f>
        <v>19.57</v>
      </c>
      <c r="G145" s="188">
        <f>IFERROR(IF(VLOOKUP($A145,'Annex 2 Designated EHV charges'!$A:$O,11,FALSE)=0,"",VLOOKUP($A145,'Annex 2 Designated EHV charges'!$A:$O,11,FALSE)),"")</f>
        <v>1.54</v>
      </c>
      <c r="H145" s="188">
        <f>IFERROR(IF(VLOOKUP($A145,'Annex 2 Designated EHV charges'!$A:$O,12,FALSE)=0,"",VLOOKUP($A145,'Annex 2 Designated EHV charges'!$A:$O,12,FALSE)),"")</f>
        <v>1.54</v>
      </c>
    </row>
    <row r="146" spans="1:8" ht="37.5" x14ac:dyDescent="0.25">
      <c r="A146" s="88" t="str" cm="1">
        <f t="array" ref="A146">IFERROR(INDEX('Annex 2 Designated EHV charges'!$A$10:$A$400, MATCH(0, IF(ISBLANK('Annex 2 Designated EHV charges'!$A$10:$A$400),1, COUNTIF(A$4:$A145, 'Annex 2 Designated EHV charges'!$A$10:$A$400)), 0)),"")</f>
        <v>CLFFQY</v>
      </c>
      <c r="B146" s="88">
        <f>IF($A146="","",VLOOKUP($A146,'Annex 2 Designated EHV charges'!$A:$O,2,0))</f>
        <v>304</v>
      </c>
      <c r="C146" s="89" t="str">
        <f>IF($A146="","",VLOOKUP($A146,'Annex 2 Designated EHV charges'!$A:$O,3,0))</f>
        <v>1050001439408;1050001444588;1050001444611</v>
      </c>
      <c r="D146" s="88" t="str">
        <f>IF($A146="","",VLOOKUP($A146,'Annex 2 Designated EHV charges'!$A:$O,7,0))</f>
        <v>CLFFQY</v>
      </c>
      <c r="E146" s="91">
        <f>IFERROR(IF(VLOOKUP($A146,'Annex 2 Designated EHV charges'!$A:$O,9,FALSE)=0,"",VLOOKUP($A146,'Annex 2 Designated EHV charges'!$A:$O,9,FALSE)),"")</f>
        <v>2.1000000000000001E-2</v>
      </c>
      <c r="F146" s="188">
        <f>IFERROR(IF(VLOOKUP($A146,'Annex 2 Designated EHV charges'!$A:$O,10,FALSE)=0,"",VLOOKUP($A146,'Annex 2 Designated EHV charges'!$A:$O,10,FALSE)),"")</f>
        <v>53.75</v>
      </c>
      <c r="G146" s="188">
        <f>IFERROR(IF(VLOOKUP($A146,'Annex 2 Designated EHV charges'!$A:$O,11,FALSE)=0,"",VLOOKUP($A146,'Annex 2 Designated EHV charges'!$A:$O,11,FALSE)),"")</f>
        <v>1.49</v>
      </c>
      <c r="H146" s="188">
        <f>IFERROR(IF(VLOOKUP($A146,'Annex 2 Designated EHV charges'!$A:$O,12,FALSE)=0,"",VLOOKUP($A146,'Annex 2 Designated EHV charges'!$A:$O,12,FALSE)),"")</f>
        <v>1.49</v>
      </c>
    </row>
    <row r="147" spans="1:8" x14ac:dyDescent="0.25">
      <c r="A147" s="88" t="str" cm="1">
        <f t="array" ref="A147">IFERROR(INDEX('Annex 2 Designated EHV charges'!$A$10:$A$400, MATCH(0, IF(ISBLANK('Annex 2 Designated EHV charges'!$A$10:$A$400),1, COUNTIF(A$4:$A146, 'Annex 2 Designated EHV charges'!$A$10:$A$400)), 0)),"")</f>
        <v>CLRDWN</v>
      </c>
      <c r="B147" s="88">
        <f>IF($A147="","",VLOOKUP($A147,'Annex 2 Designated EHV charges'!$A:$O,2,0))</f>
        <v>305</v>
      </c>
      <c r="C147" s="89">
        <f>IF($A147="","",VLOOKUP($A147,'Annex 2 Designated EHV charges'!$A:$O,3,0))</f>
        <v>1050001495174</v>
      </c>
      <c r="D147" s="88" t="str">
        <f>IF($A147="","",VLOOKUP($A147,'Annex 2 Designated EHV charges'!$A:$O,7,0))</f>
        <v>CLRDWN</v>
      </c>
      <c r="E147" s="91">
        <f>IFERROR(IF(VLOOKUP($A147,'Annex 2 Designated EHV charges'!$A:$O,9,FALSE)=0,"",VLOOKUP($A147,'Annex 2 Designated EHV charges'!$A:$O,9,FALSE)),"")</f>
        <v>2.1509999999999998</v>
      </c>
      <c r="F147" s="188">
        <f>IFERROR(IF(VLOOKUP($A147,'Annex 2 Designated EHV charges'!$A:$O,10,FALSE)=0,"",VLOOKUP($A147,'Annex 2 Designated EHV charges'!$A:$O,10,FALSE)),"")</f>
        <v>813.68</v>
      </c>
      <c r="G147" s="188">
        <f>IFERROR(IF(VLOOKUP($A147,'Annex 2 Designated EHV charges'!$A:$O,11,FALSE)=0,"",VLOOKUP($A147,'Annex 2 Designated EHV charges'!$A:$O,11,FALSE)),"")</f>
        <v>2.61</v>
      </c>
      <c r="H147" s="188">
        <f>IFERROR(IF(VLOOKUP($A147,'Annex 2 Designated EHV charges'!$A:$O,12,FALSE)=0,"",VLOOKUP($A147,'Annex 2 Designated EHV charges'!$A:$O,12,FALSE)),"")</f>
        <v>2.61</v>
      </c>
    </row>
    <row r="148" spans="1:8" x14ac:dyDescent="0.25">
      <c r="A148" s="88" t="str" cm="1">
        <f t="array" ref="A148">IFERROR(INDEX('Annex 2 Designated EHV charges'!$A$10:$A$400, MATCH(0, IF(ISBLANK('Annex 2 Designated EHV charges'!$A$10:$A$400),1, COUNTIF(A$4:$A147, 'Annex 2 Designated EHV charges'!$A$10:$A$400)), 0)),"")</f>
        <v>CLTSHL</v>
      </c>
      <c r="B148" s="88">
        <f>IF($A148="","",VLOOKUP($A148,'Annex 2 Designated EHV charges'!$A:$O,2,0))</f>
        <v>535</v>
      </c>
      <c r="C148" s="89">
        <f>IF($A148="","",VLOOKUP($A148,'Annex 2 Designated EHV charges'!$A:$O,3,0))</f>
        <v>1050000841917</v>
      </c>
      <c r="D148" s="88" t="str">
        <f>IF($A148="","",VLOOKUP($A148,'Annex 2 Designated EHV charges'!$A:$O,7,0))</f>
        <v>CLTSHL</v>
      </c>
      <c r="E148" s="91" t="str">
        <f>IFERROR(IF(VLOOKUP($A148,'Annex 2 Designated EHV charges'!$A:$O,9,FALSE)=0,"",VLOOKUP($A148,'Annex 2 Designated EHV charges'!$A:$O,9,FALSE)),"")</f>
        <v/>
      </c>
      <c r="F148" s="188">
        <f>IFERROR(IF(VLOOKUP($A148,'Annex 2 Designated EHV charges'!$A:$O,10,FALSE)=0,"",VLOOKUP($A148,'Annex 2 Designated EHV charges'!$A:$O,10,FALSE)),"")</f>
        <v>7.61</v>
      </c>
      <c r="G148" s="188">
        <f>IFERROR(IF(VLOOKUP($A148,'Annex 2 Designated EHV charges'!$A:$O,11,FALSE)=0,"",VLOOKUP($A148,'Annex 2 Designated EHV charges'!$A:$O,11,FALSE)),"")</f>
        <v>6.04</v>
      </c>
      <c r="H148" s="188">
        <f>IFERROR(IF(VLOOKUP($A148,'Annex 2 Designated EHV charges'!$A:$O,12,FALSE)=0,"",VLOOKUP($A148,'Annex 2 Designated EHV charges'!$A:$O,12,FALSE)),"")</f>
        <v>6.04</v>
      </c>
    </row>
    <row r="149" spans="1:8" ht="25" x14ac:dyDescent="0.25">
      <c r="A149" s="88" t="str" cm="1">
        <f t="array" ref="A149">IFERROR(INDEX('Annex 2 Designated EHV charges'!$A$10:$A$400, MATCH(0, IF(ISBLANK('Annex 2 Designated EHV charges'!$A$10:$A$400),1, COUNTIF(A$4:$A148, 'Annex 2 Designated EHV charges'!$A$10:$A$400)), 0)),"")</f>
        <v>COLDHA</v>
      </c>
      <c r="B149" s="88">
        <f>IF($A149="","",VLOOKUP($A149,'Annex 2 Designated EHV charges'!$A:$O,2,0))</f>
        <v>808</v>
      </c>
      <c r="C149" s="89" t="str">
        <f>IF($A149="","",VLOOKUP($A149,'Annex 2 Designated EHV charges'!$A:$O,3,0))</f>
        <v>1030017556367;1050003019620</v>
      </c>
      <c r="D149" s="88" t="str">
        <f>IF($A149="","",VLOOKUP($A149,'Annex 2 Designated EHV charges'!$A:$O,7,0))</f>
        <v>COLDHA</v>
      </c>
      <c r="E149" s="91">
        <f>IFERROR(IF(VLOOKUP($A149,'Annex 2 Designated EHV charges'!$A:$O,9,FALSE)=0,"",VLOOKUP($A149,'Annex 2 Designated EHV charges'!$A:$O,9,FALSE)),"")</f>
        <v>0.16600000000000001</v>
      </c>
      <c r="F149" s="188">
        <f>IFERROR(IF(VLOOKUP($A149,'Annex 2 Designated EHV charges'!$A:$O,10,FALSE)=0,"",VLOOKUP($A149,'Annex 2 Designated EHV charges'!$A:$O,10,FALSE)),"")</f>
        <v>5107.38</v>
      </c>
      <c r="G149" s="188">
        <f>IFERROR(IF(VLOOKUP($A149,'Annex 2 Designated EHV charges'!$A:$O,11,FALSE)=0,"",VLOOKUP($A149,'Annex 2 Designated EHV charges'!$A:$O,11,FALSE)),"")</f>
        <v>1.29</v>
      </c>
      <c r="H149" s="188">
        <f>IFERROR(IF(VLOOKUP($A149,'Annex 2 Designated EHV charges'!$A:$O,12,FALSE)=0,"",VLOOKUP($A149,'Annex 2 Designated EHV charges'!$A:$O,12,FALSE)),"")</f>
        <v>1.29</v>
      </c>
    </row>
    <row r="150" spans="1:8" x14ac:dyDescent="0.25">
      <c r="A150" s="88" t="str" cm="1">
        <f t="array" ref="A150">IFERROR(INDEX('Annex 2 Designated EHV charges'!$A$10:$A$400, MATCH(0, IF(ISBLANK('Annex 2 Designated EHV charges'!$A$10:$A$400),1, COUNTIF(A$4:$A149, 'Annex 2 Designated EHV charges'!$A$10:$A$400)), 0)),"")</f>
        <v>COMBRN</v>
      </c>
      <c r="B150" s="88">
        <f>IF($A150="","",VLOOKUP($A150,'Annex 2 Designated EHV charges'!$A:$O,2,0))</f>
        <v>306</v>
      </c>
      <c r="C150" s="89">
        <f>IF($A150="","",VLOOKUP($A150,'Annex 2 Designated EHV charges'!$A:$O,3,0))</f>
        <v>1050001662241</v>
      </c>
      <c r="D150" s="88" t="str">
        <f>IF($A150="","",VLOOKUP($A150,'Annex 2 Designated EHV charges'!$A:$O,7,0))</f>
        <v>COMBRN</v>
      </c>
      <c r="E150" s="91">
        <f>IFERROR(IF(VLOOKUP($A150,'Annex 2 Designated EHV charges'!$A:$O,9,FALSE)=0,"",VLOOKUP($A150,'Annex 2 Designated EHV charges'!$A:$O,9,FALSE)),"")</f>
        <v>0.19800000000000001</v>
      </c>
      <c r="F150" s="188">
        <f>IFERROR(IF(VLOOKUP($A150,'Annex 2 Designated EHV charges'!$A:$O,10,FALSE)=0,"",VLOOKUP($A150,'Annex 2 Designated EHV charges'!$A:$O,10,FALSE)),"")</f>
        <v>5024.57</v>
      </c>
      <c r="G150" s="188">
        <f>IFERROR(IF(VLOOKUP($A150,'Annex 2 Designated EHV charges'!$A:$O,11,FALSE)=0,"",VLOOKUP($A150,'Annex 2 Designated EHV charges'!$A:$O,11,FALSE)),"")</f>
        <v>1.89</v>
      </c>
      <c r="H150" s="188">
        <f>IFERROR(IF(VLOOKUP($A150,'Annex 2 Designated EHV charges'!$A:$O,12,FALSE)=0,"",VLOOKUP($A150,'Annex 2 Designated EHV charges'!$A:$O,12,FALSE)),"")</f>
        <v>1.89</v>
      </c>
    </row>
    <row r="151" spans="1:8" x14ac:dyDescent="0.25">
      <c r="A151" s="88" t="str" cm="1">
        <f t="array" ref="A151">IFERROR(INDEX('Annex 2 Designated EHV charges'!$A$10:$A$400, MATCH(0, IF(ISBLANK('Annex 2 Designated EHV charges'!$A$10:$A$400),1, COUNTIF(A$4:$A150, 'Annex 2 Designated EHV charges'!$A$10:$A$400)), 0)),"")</f>
        <v>CPENSS</v>
      </c>
      <c r="B151" s="88">
        <f>IF($A151="","",VLOOKUP($A151,'Annex 2 Designated EHV charges'!$A:$O,2,0))</f>
        <v>359</v>
      </c>
      <c r="C151" s="89">
        <f>IF($A151="","",VLOOKUP($A151,'Annex 2 Designated EHV charges'!$A:$O,3,0))</f>
        <v>1050003069890</v>
      </c>
      <c r="D151" s="88" t="str">
        <f>IF($A151="","",VLOOKUP($A151,'Annex 2 Designated EHV charges'!$A:$O,7,0))</f>
        <v>CPENSS</v>
      </c>
      <c r="E151" s="91">
        <f>IFERROR(IF(VLOOKUP($A151,'Annex 2 Designated EHV charges'!$A:$O,9,FALSE)=0,"",VLOOKUP($A151,'Annex 2 Designated EHV charges'!$A:$O,9,FALSE)),"")</f>
        <v>0.11600000000000001</v>
      </c>
      <c r="F151" s="188">
        <f>IFERROR(IF(VLOOKUP($A151,'Annex 2 Designated EHV charges'!$A:$O,10,FALSE)=0,"",VLOOKUP($A151,'Annex 2 Designated EHV charges'!$A:$O,10,FALSE)),"")</f>
        <v>5160.1099999999997</v>
      </c>
      <c r="G151" s="188">
        <f>IFERROR(IF(VLOOKUP($A151,'Annex 2 Designated EHV charges'!$A:$O,11,FALSE)=0,"",VLOOKUP($A151,'Annex 2 Designated EHV charges'!$A:$O,11,FALSE)),"")</f>
        <v>2.34</v>
      </c>
      <c r="H151" s="188">
        <f>IFERROR(IF(VLOOKUP($A151,'Annex 2 Designated EHV charges'!$A:$O,12,FALSE)=0,"",VLOOKUP($A151,'Annex 2 Designated EHV charges'!$A:$O,12,FALSE)),"")</f>
        <v>2.34</v>
      </c>
    </row>
    <row r="152" spans="1:8" x14ac:dyDescent="0.25">
      <c r="A152" s="88" t="str" cm="1">
        <f t="array" ref="A152">IFERROR(INDEX('Annex 2 Designated EHV charges'!$A$10:$A$400, MATCH(0, IF(ISBLANK('Annex 2 Designated EHV charges'!$A$10:$A$400),1, COUNTIF(A$4:$A151, 'Annex 2 Designated EHV charges'!$A$10:$A$400)), 0)),"")</f>
        <v>CRANHM</v>
      </c>
      <c r="B152" s="88">
        <f>IF($A152="","",VLOOKUP($A152,'Annex 2 Designated EHV charges'!$A:$O,2,0))</f>
        <v>566</v>
      </c>
      <c r="C152" s="89">
        <f>IF($A152="","",VLOOKUP($A152,'Annex 2 Designated EHV charges'!$A:$O,3,0))</f>
        <v>1050001191792</v>
      </c>
      <c r="D152" s="88" t="str">
        <f>IF($A152="","",VLOOKUP($A152,'Annex 2 Designated EHV charges'!$A:$O,7,0))</f>
        <v>CRANHM</v>
      </c>
      <c r="E152" s="91">
        <f>IFERROR(IF(VLOOKUP($A152,'Annex 2 Designated EHV charges'!$A:$O,9,FALSE)=0,"",VLOOKUP($A152,'Annex 2 Designated EHV charges'!$A:$O,9,FALSE)),"")</f>
        <v>0.17100000000000001</v>
      </c>
      <c r="F152" s="188">
        <f>IFERROR(IF(VLOOKUP($A152,'Annex 2 Designated EHV charges'!$A:$O,10,FALSE)=0,"",VLOOKUP($A152,'Annex 2 Designated EHV charges'!$A:$O,10,FALSE)),"")</f>
        <v>15.86</v>
      </c>
      <c r="G152" s="188">
        <f>IFERROR(IF(VLOOKUP($A152,'Annex 2 Designated EHV charges'!$A:$O,11,FALSE)=0,"",VLOOKUP($A152,'Annex 2 Designated EHV charges'!$A:$O,11,FALSE)),"")</f>
        <v>2.62</v>
      </c>
      <c r="H152" s="188">
        <f>IFERROR(IF(VLOOKUP($A152,'Annex 2 Designated EHV charges'!$A:$O,12,FALSE)=0,"",VLOOKUP($A152,'Annex 2 Designated EHV charges'!$A:$O,12,FALSE)),"")</f>
        <v>2.62</v>
      </c>
    </row>
    <row r="153" spans="1:8" x14ac:dyDescent="0.25">
      <c r="A153" s="88" t="str" cm="1">
        <f t="array" ref="A153">IFERROR(INDEX('Annex 2 Designated EHV charges'!$A$10:$A$400, MATCH(0, IF(ISBLANK('Annex 2 Designated EHV charges'!$A$10:$A$400),1, COUNTIF(A$4:$A152, 'Annex 2 Designated EHV charges'!$A$10:$A$400)), 0)),"")</f>
        <v>CROUSF</v>
      </c>
      <c r="B153" s="88">
        <f>IF($A153="","",VLOOKUP($A153,'Annex 2 Designated EHV charges'!$A:$O,2,0))</f>
        <v>353</v>
      </c>
      <c r="C153" s="89">
        <f>IF($A153="","",VLOOKUP($A153,'Annex 2 Designated EHV charges'!$A:$O,3,0))</f>
        <v>1050002962288</v>
      </c>
      <c r="D153" s="88" t="str">
        <f>IF($A153="","",VLOOKUP($A153,'Annex 2 Designated EHV charges'!$A:$O,7,0))</f>
        <v>CROUSF</v>
      </c>
      <c r="E153" s="91" t="str">
        <f>IFERROR(IF(VLOOKUP($A153,'Annex 2 Designated EHV charges'!$A:$O,9,FALSE)=0,"",VLOOKUP($A153,'Annex 2 Designated EHV charges'!$A:$O,9,FALSE)),"")</f>
        <v/>
      </c>
      <c r="F153" s="188">
        <f>IFERROR(IF(VLOOKUP($A153,'Annex 2 Designated EHV charges'!$A:$O,10,FALSE)=0,"",VLOOKUP($A153,'Annex 2 Designated EHV charges'!$A:$O,10,FALSE)),"")</f>
        <v>17.690000000000001</v>
      </c>
      <c r="G153" s="188">
        <f>IFERROR(IF(VLOOKUP($A153,'Annex 2 Designated EHV charges'!$A:$O,11,FALSE)=0,"",VLOOKUP($A153,'Annex 2 Designated EHV charges'!$A:$O,11,FALSE)),"")</f>
        <v>2.09</v>
      </c>
      <c r="H153" s="188">
        <f>IFERROR(IF(VLOOKUP($A153,'Annex 2 Designated EHV charges'!$A:$O,12,FALSE)=0,"",VLOOKUP($A153,'Annex 2 Designated EHV charges'!$A:$O,12,FALSE)),"")</f>
        <v>2.09</v>
      </c>
    </row>
    <row r="154" spans="1:8" x14ac:dyDescent="0.25">
      <c r="A154" s="88" t="str" cm="1">
        <f t="array" ref="A154">IFERROR(INDEX('Annex 2 Designated EHV charges'!$A$10:$A$400, MATCH(0, IF(ISBLANK('Annex 2 Designated EHV charges'!$A$10:$A$400),1, COUNTIF(A$4:$A153, 'Annex 2 Designated EHV charges'!$A$10:$A$400)), 0)),"")</f>
        <v>CROYDN</v>
      </c>
      <c r="B154" s="88">
        <f>IF($A154="","",VLOOKUP($A154,'Annex 2 Designated EHV charges'!$A:$O,2,0))</f>
        <v>509</v>
      </c>
      <c r="C154" s="89">
        <f>IF($A154="","",VLOOKUP($A154,'Annex 2 Designated EHV charges'!$A:$O,3,0))</f>
        <v>1050000808859</v>
      </c>
      <c r="D154" s="88" t="str">
        <f>IF($A154="","",VLOOKUP($A154,'Annex 2 Designated EHV charges'!$A:$O,7,0))</f>
        <v>CROYDN</v>
      </c>
      <c r="E154" s="91" t="str">
        <f>IFERROR(IF(VLOOKUP($A154,'Annex 2 Designated EHV charges'!$A:$O,9,FALSE)=0,"",VLOOKUP($A154,'Annex 2 Designated EHV charges'!$A:$O,9,FALSE)),"")</f>
        <v/>
      </c>
      <c r="F154" s="188">
        <f>IFERROR(IF(VLOOKUP($A154,'Annex 2 Designated EHV charges'!$A:$O,10,FALSE)=0,"",VLOOKUP($A154,'Annex 2 Designated EHV charges'!$A:$O,10,FALSE)),"")</f>
        <v>0.83</v>
      </c>
      <c r="G154" s="188">
        <f>IFERROR(IF(VLOOKUP($A154,'Annex 2 Designated EHV charges'!$A:$O,11,FALSE)=0,"",VLOOKUP($A154,'Annex 2 Designated EHV charges'!$A:$O,11,FALSE)),"")</f>
        <v>5.07</v>
      </c>
      <c r="H154" s="188">
        <f>IFERROR(IF(VLOOKUP($A154,'Annex 2 Designated EHV charges'!$A:$O,12,FALSE)=0,"",VLOOKUP($A154,'Annex 2 Designated EHV charges'!$A:$O,12,FALSE)),"")</f>
        <v>5.07</v>
      </c>
    </row>
    <row r="155" spans="1:8" x14ac:dyDescent="0.25">
      <c r="A155" s="88" t="str" cm="1">
        <f t="array" ref="A155">IFERROR(INDEX('Annex 2 Designated EHV charges'!$A$10:$A$400, MATCH(0, IF(ISBLANK('Annex 2 Designated EHV charges'!$A$10:$A$400),1, COUNTIF(A$4:$A154, 'Annex 2 Designated EHV charges'!$A$10:$A$400)), 0)),"")</f>
        <v>CRSSNG</v>
      </c>
      <c r="B155" s="88">
        <f>IF($A155="","",VLOOKUP($A155,'Annex 2 Designated EHV charges'!$A:$O,2,0))</f>
        <v>307</v>
      </c>
      <c r="C155" s="89">
        <f>IF($A155="","",VLOOKUP($A155,'Annex 2 Designated EHV charges'!$A:$O,3,0))</f>
        <v>1050001047087</v>
      </c>
      <c r="D155" s="88" t="str">
        <f>IF($A155="","",VLOOKUP($A155,'Annex 2 Designated EHV charges'!$A:$O,7,0))</f>
        <v>CRSSNG</v>
      </c>
      <c r="E155" s="91" t="str">
        <f>IFERROR(IF(VLOOKUP($A155,'Annex 2 Designated EHV charges'!$A:$O,9,FALSE)=0,"",VLOOKUP($A155,'Annex 2 Designated EHV charges'!$A:$O,9,FALSE)),"")</f>
        <v/>
      </c>
      <c r="F155" s="188">
        <f>IFERROR(IF(VLOOKUP($A155,'Annex 2 Designated EHV charges'!$A:$O,10,FALSE)=0,"",VLOOKUP($A155,'Annex 2 Designated EHV charges'!$A:$O,10,FALSE)),"")</f>
        <v>1.87</v>
      </c>
      <c r="G155" s="188">
        <f>IFERROR(IF(VLOOKUP($A155,'Annex 2 Designated EHV charges'!$A:$O,11,FALSE)=0,"",VLOOKUP($A155,'Annex 2 Designated EHV charges'!$A:$O,11,FALSE)),"")</f>
        <v>1.63</v>
      </c>
      <c r="H155" s="188">
        <f>IFERROR(IF(VLOOKUP($A155,'Annex 2 Designated EHV charges'!$A:$O,12,FALSE)=0,"",VLOOKUP($A155,'Annex 2 Designated EHV charges'!$A:$O,12,FALSE)),"")</f>
        <v>1.63</v>
      </c>
    </row>
    <row r="156" spans="1:8" x14ac:dyDescent="0.25">
      <c r="A156" s="88" t="str" cm="1">
        <f t="array" ref="A156">IFERROR(INDEX('Annex 2 Designated EHV charges'!$A$10:$A$400, MATCH(0, IF(ISBLANK('Annex 2 Designated EHV charges'!$A$10:$A$400),1, COUNTIF(A$4:$A155, 'Annex 2 Designated EHV charges'!$A$10:$A$400)), 0)),"")</f>
        <v>CTWDFM</v>
      </c>
      <c r="B156" s="88">
        <f>IF($A156="","",VLOOKUP($A156,'Annex 2 Designated EHV charges'!$A:$O,2,0))</f>
        <v>835</v>
      </c>
      <c r="C156" s="89">
        <f>IF($A156="","",VLOOKUP($A156,'Annex 2 Designated EHV charges'!$A:$O,3,0))</f>
        <v>1030079565056</v>
      </c>
      <c r="D156" s="88" t="str">
        <f>IF($A156="","",VLOOKUP($A156,'Annex 2 Designated EHV charges'!$A:$O,7,0))</f>
        <v>CTWDFM</v>
      </c>
      <c r="E156" s="91" t="str">
        <f>IFERROR(IF(VLOOKUP($A156,'Annex 2 Designated EHV charges'!$A:$O,9,FALSE)=0,"",VLOOKUP($A156,'Annex 2 Designated EHV charges'!$A:$O,9,FALSE)),"")</f>
        <v/>
      </c>
      <c r="F156" s="188">
        <f>IFERROR(IF(VLOOKUP($A156,'Annex 2 Designated EHV charges'!$A:$O,10,FALSE)=0,"",VLOOKUP($A156,'Annex 2 Designated EHV charges'!$A:$O,10,FALSE)),"")</f>
        <v>17.79</v>
      </c>
      <c r="G156" s="188">
        <f>IFERROR(IF(VLOOKUP($A156,'Annex 2 Designated EHV charges'!$A:$O,11,FALSE)=0,"",VLOOKUP($A156,'Annex 2 Designated EHV charges'!$A:$O,11,FALSE)),"")</f>
        <v>3.3</v>
      </c>
      <c r="H156" s="188">
        <f>IFERROR(IF(VLOOKUP($A156,'Annex 2 Designated EHV charges'!$A:$O,12,FALSE)=0,"",VLOOKUP($A156,'Annex 2 Designated EHV charges'!$A:$O,12,FALSE)),"")</f>
        <v>3.3</v>
      </c>
    </row>
    <row r="157" spans="1:8" x14ac:dyDescent="0.25">
      <c r="A157" s="88" t="str" cm="1">
        <f t="array" ref="A157">IFERROR(INDEX('Annex 2 Designated EHV charges'!$A$10:$A$400, MATCH(0, IF(ISBLANK('Annex 2 Designated EHV charges'!$A$10:$A$400),1, COUNTIF(A$4:$A156, 'Annex 2 Designated EHV charges'!$A$10:$A$400)), 0)),"")</f>
        <v>DBLANE</v>
      </c>
      <c r="B157" s="88">
        <f>IF($A157="","",VLOOKUP($A157,'Annex 2 Designated EHV charges'!$A:$O,2,0))</f>
        <v>878</v>
      </c>
      <c r="C157" s="89">
        <f>IF($A157="","",VLOOKUP($A157,'Annex 2 Designated EHV charges'!$A:$O,3,0))</f>
        <v>1050000612950</v>
      </c>
      <c r="D157" s="88" t="str">
        <f>IF($A157="","",VLOOKUP($A157,'Annex 2 Designated EHV charges'!$A:$O,7,0))</f>
        <v>DBLANE</v>
      </c>
      <c r="E157" s="91">
        <f>IFERROR(IF(VLOOKUP($A157,'Annex 2 Designated EHV charges'!$A:$O,9,FALSE)=0,"",VLOOKUP($A157,'Annex 2 Designated EHV charges'!$A:$O,9,FALSE)),"")</f>
        <v>0.79200000000000004</v>
      </c>
      <c r="F157" s="188">
        <f>IFERROR(IF(VLOOKUP($A157,'Annex 2 Designated EHV charges'!$A:$O,10,FALSE)=0,"",VLOOKUP($A157,'Annex 2 Designated EHV charges'!$A:$O,10,FALSE)),"")</f>
        <v>14.79</v>
      </c>
      <c r="G157" s="188">
        <f>IFERROR(IF(VLOOKUP($A157,'Annex 2 Designated EHV charges'!$A:$O,11,FALSE)=0,"",VLOOKUP($A157,'Annex 2 Designated EHV charges'!$A:$O,11,FALSE)),"")</f>
        <v>6.7</v>
      </c>
      <c r="H157" s="188">
        <f>IFERROR(IF(VLOOKUP($A157,'Annex 2 Designated EHV charges'!$A:$O,12,FALSE)=0,"",VLOOKUP($A157,'Annex 2 Designated EHV charges'!$A:$O,12,FALSE)),"")</f>
        <v>6.7</v>
      </c>
    </row>
    <row r="158" spans="1:8" x14ac:dyDescent="0.25">
      <c r="A158" s="88" t="str" cm="1">
        <f t="array" ref="A158">IFERROR(INDEX('Annex 2 Designated EHV charges'!$A$10:$A$400, MATCH(0, IF(ISBLANK('Annex 2 Designated EHV charges'!$A$10:$A$400),1, COUNTIF(A$4:$A157, 'Annex 2 Designated EHV charges'!$A$10:$A$400)), 0)),"")</f>
        <v>DOLLBS</v>
      </c>
      <c r="B158" s="88">
        <f>IF($A158="","",VLOOKUP($A158,'Annex 2 Designated EHV charges'!$A:$O,2,0))</f>
        <v>0</v>
      </c>
      <c r="C158" s="89" t="str">
        <f>IF($A158="","",VLOOKUP($A158,'Annex 2 Designated EHV charges'!$A:$O,3,0))</f>
        <v>MSID: 7523</v>
      </c>
      <c r="D158" s="88" t="str">
        <f>IF($A158="","",VLOOKUP($A158,'Annex 2 Designated EHV charges'!$A:$O,7,0))</f>
        <v>DOLLBS</v>
      </c>
      <c r="E158" s="91" t="str">
        <f>IFERROR(IF(VLOOKUP($A158,'Annex 2 Designated EHV charges'!$A:$O,9,FALSE)=0,"",VLOOKUP($A158,'Annex 2 Designated EHV charges'!$A:$O,9,FALSE)),"")</f>
        <v/>
      </c>
      <c r="F158" s="188">
        <f>IFERROR(IF(VLOOKUP($A158,'Annex 2 Designated EHV charges'!$A:$O,10,FALSE)=0,"",VLOOKUP($A158,'Annex 2 Designated EHV charges'!$A:$O,10,FALSE)),"")</f>
        <v>1456.86</v>
      </c>
      <c r="G158" s="188">
        <f>IFERROR(IF(VLOOKUP($A158,'Annex 2 Designated EHV charges'!$A:$O,11,FALSE)=0,"",VLOOKUP($A158,'Annex 2 Designated EHV charges'!$A:$O,11,FALSE)),"")</f>
        <v>1.71</v>
      </c>
      <c r="H158" s="188">
        <f>IFERROR(IF(VLOOKUP($A158,'Annex 2 Designated EHV charges'!$A:$O,12,FALSE)=0,"",VLOOKUP($A158,'Annex 2 Designated EHV charges'!$A:$O,12,FALSE)),"")</f>
        <v>1.71</v>
      </c>
    </row>
    <row r="159" spans="1:8" x14ac:dyDescent="0.25">
      <c r="A159" s="88" t="str" cm="1">
        <f t="array" ref="A159">IFERROR(INDEX('Annex 2 Designated EHV charges'!$A$10:$A$400, MATCH(0, IF(ISBLANK('Annex 2 Designated EHV charges'!$A$10:$A$400),1, COUNTIF(A$4:$A158, 'Annex 2 Designated EHV charges'!$A$10:$A$400)), 0)),"")</f>
        <v>DRAPER</v>
      </c>
      <c r="B159" s="88">
        <f>IF($A159="","",VLOOKUP($A159,'Annex 2 Designated EHV charges'!$A:$O,2,0))</f>
        <v>879</v>
      </c>
      <c r="C159" s="89">
        <f>IF($A159="","",VLOOKUP($A159,'Annex 2 Designated EHV charges'!$A:$O,3,0))</f>
        <v>1050000581432</v>
      </c>
      <c r="D159" s="88" t="str">
        <f>IF($A159="","",VLOOKUP($A159,'Annex 2 Designated EHV charges'!$A:$O,7,0))</f>
        <v>DRAPER</v>
      </c>
      <c r="E159" s="91" t="str">
        <f>IFERROR(IF(VLOOKUP($A159,'Annex 2 Designated EHV charges'!$A:$O,9,FALSE)=0,"",VLOOKUP($A159,'Annex 2 Designated EHV charges'!$A:$O,9,FALSE)),"")</f>
        <v/>
      </c>
      <c r="F159" s="188">
        <f>IFERROR(IF(VLOOKUP($A159,'Annex 2 Designated EHV charges'!$A:$O,10,FALSE)=0,"",VLOOKUP($A159,'Annex 2 Designated EHV charges'!$A:$O,10,FALSE)),"")</f>
        <v>10.54</v>
      </c>
      <c r="G159" s="188">
        <f>IFERROR(IF(VLOOKUP($A159,'Annex 2 Designated EHV charges'!$A:$O,11,FALSE)=0,"",VLOOKUP($A159,'Annex 2 Designated EHV charges'!$A:$O,11,FALSE)),"")</f>
        <v>6.02</v>
      </c>
      <c r="H159" s="188">
        <f>IFERROR(IF(VLOOKUP($A159,'Annex 2 Designated EHV charges'!$A:$O,12,FALSE)=0,"",VLOOKUP($A159,'Annex 2 Designated EHV charges'!$A:$O,12,FALSE)),"")</f>
        <v>6.02</v>
      </c>
    </row>
    <row r="160" spans="1:8" x14ac:dyDescent="0.25">
      <c r="A160" s="88" t="str" cm="1">
        <f t="array" ref="A160">IFERROR(INDEX('Annex 2 Designated EHV charges'!$A$10:$A$400, MATCH(0, IF(ISBLANK('Annex 2 Designated EHV charges'!$A$10:$A$400),1, COUNTIF(A$4:$A159, 'Annex 2 Designated EHV charges'!$A$10:$A$400)), 0)),"")</f>
        <v>DRAYTN</v>
      </c>
      <c r="B160" s="88">
        <f>IF($A160="","",VLOOKUP($A160,'Annex 2 Designated EHV charges'!$A:$O,2,0))</f>
        <v>545</v>
      </c>
      <c r="C160" s="89">
        <f>IF($A160="","",VLOOKUP($A160,'Annex 2 Designated EHV charges'!$A:$O,3,0))</f>
        <v>1050001047272</v>
      </c>
      <c r="D160" s="88" t="str">
        <f>IF($A160="","",VLOOKUP($A160,'Annex 2 Designated EHV charges'!$A:$O,7,0))</f>
        <v>DRAYTN</v>
      </c>
      <c r="E160" s="91">
        <f>IFERROR(IF(VLOOKUP($A160,'Annex 2 Designated EHV charges'!$A:$O,9,FALSE)=0,"",VLOOKUP($A160,'Annex 2 Designated EHV charges'!$A:$O,9,FALSE)),"")</f>
        <v>4.3010000000000002</v>
      </c>
      <c r="F160" s="188">
        <f>IFERROR(IF(VLOOKUP($A160,'Annex 2 Designated EHV charges'!$A:$O,10,FALSE)=0,"",VLOOKUP($A160,'Annex 2 Designated EHV charges'!$A:$O,10,FALSE)),"")</f>
        <v>19.72</v>
      </c>
      <c r="G160" s="188">
        <f>IFERROR(IF(VLOOKUP($A160,'Annex 2 Designated EHV charges'!$A:$O,11,FALSE)=0,"",VLOOKUP($A160,'Annex 2 Designated EHV charges'!$A:$O,11,FALSE)),"")</f>
        <v>2.09</v>
      </c>
      <c r="H160" s="188">
        <f>IFERROR(IF(VLOOKUP($A160,'Annex 2 Designated EHV charges'!$A:$O,12,FALSE)=0,"",VLOOKUP($A160,'Annex 2 Designated EHV charges'!$A:$O,12,FALSE)),"")</f>
        <v>2.09</v>
      </c>
    </row>
    <row r="161" spans="1:8" x14ac:dyDescent="0.25">
      <c r="A161" s="88" t="str" cm="1">
        <f t="array" ref="A161">IFERROR(INDEX('Annex 2 Designated EHV charges'!$A$10:$A$400, MATCH(0, IF(ISBLANK('Annex 2 Designated EHV charges'!$A$10:$A$400),1, COUNTIF(A$4:$A160, 'Annex 2 Designated EHV charges'!$A$10:$A$400)), 0)),"")</f>
        <v>DRYHSE</v>
      </c>
      <c r="B161" s="88">
        <f>IF($A161="","",VLOOKUP($A161,'Annex 2 Designated EHV charges'!$A:$O,2,0))</f>
        <v>877</v>
      </c>
      <c r="C161" s="89">
        <f>IF($A161="","",VLOOKUP($A161,'Annex 2 Designated EHV charges'!$A:$O,3,0))</f>
        <v>1050000609423</v>
      </c>
      <c r="D161" s="88" t="str">
        <f>IF($A161="","",VLOOKUP($A161,'Annex 2 Designated EHV charges'!$A:$O,7,0))</f>
        <v>DRYHSE</v>
      </c>
      <c r="E161" s="91" t="str">
        <f>IFERROR(IF(VLOOKUP($A161,'Annex 2 Designated EHV charges'!$A:$O,9,FALSE)=0,"",VLOOKUP($A161,'Annex 2 Designated EHV charges'!$A:$O,9,FALSE)),"")</f>
        <v/>
      </c>
      <c r="F161" s="188">
        <f>IFERROR(IF(VLOOKUP($A161,'Annex 2 Designated EHV charges'!$A:$O,10,FALSE)=0,"",VLOOKUP($A161,'Annex 2 Designated EHV charges'!$A:$O,10,FALSE)),"")</f>
        <v>3.37</v>
      </c>
      <c r="G161" s="188">
        <f>IFERROR(IF(VLOOKUP($A161,'Annex 2 Designated EHV charges'!$A:$O,11,FALSE)=0,"",VLOOKUP($A161,'Annex 2 Designated EHV charges'!$A:$O,11,FALSE)),"")</f>
        <v>5.23</v>
      </c>
      <c r="H161" s="188">
        <f>IFERROR(IF(VLOOKUP($A161,'Annex 2 Designated EHV charges'!$A:$O,12,FALSE)=0,"",VLOOKUP($A161,'Annex 2 Designated EHV charges'!$A:$O,12,FALSE)),"")</f>
        <v>5.23</v>
      </c>
    </row>
    <row r="162" spans="1:8" x14ac:dyDescent="0.25">
      <c r="A162" s="88" t="str" cm="1">
        <f t="array" ref="A162">IFERROR(INDEX('Annex 2 Designated EHV charges'!$A$10:$A$400, MATCH(0, IF(ISBLANK('Annex 2 Designated EHV charges'!$A$10:$A$400),1, COUNTIF(A$4:$A161, 'Annex 2 Designated EHV charges'!$A$10:$A$400)), 0)),"")</f>
        <v>EARLHF</v>
      </c>
      <c r="B162" s="88">
        <f>IF($A162="","",VLOOKUP($A162,'Annex 2 Designated EHV charges'!$A:$O,2,0))</f>
        <v>841</v>
      </c>
      <c r="C162" s="89">
        <f>IF($A162="","",VLOOKUP($A162,'Annex 2 Designated EHV charges'!$A:$O,3,0))</f>
        <v>1030081316739</v>
      </c>
      <c r="D162" s="88" t="str">
        <f>IF($A162="","",VLOOKUP($A162,'Annex 2 Designated EHV charges'!$A:$O,7,0))</f>
        <v>EARLHF</v>
      </c>
      <c r="E162" s="91" t="str">
        <f>IFERROR(IF(VLOOKUP($A162,'Annex 2 Designated EHV charges'!$A:$O,9,FALSE)=0,"",VLOOKUP($A162,'Annex 2 Designated EHV charges'!$A:$O,9,FALSE)),"")</f>
        <v/>
      </c>
      <c r="F162" s="188">
        <f>IFERROR(IF(VLOOKUP($A162,'Annex 2 Designated EHV charges'!$A:$O,10,FALSE)=0,"",VLOOKUP($A162,'Annex 2 Designated EHV charges'!$A:$O,10,FALSE)),"")</f>
        <v>6.57</v>
      </c>
      <c r="G162" s="188">
        <f>IFERROR(IF(VLOOKUP($A162,'Annex 2 Designated EHV charges'!$A:$O,11,FALSE)=0,"",VLOOKUP($A162,'Annex 2 Designated EHV charges'!$A:$O,11,FALSE)),"")</f>
        <v>1.45</v>
      </c>
      <c r="H162" s="188">
        <f>IFERROR(IF(VLOOKUP($A162,'Annex 2 Designated EHV charges'!$A:$O,12,FALSE)=0,"",VLOOKUP($A162,'Annex 2 Designated EHV charges'!$A:$O,12,FALSE)),"")</f>
        <v>1.45</v>
      </c>
    </row>
    <row r="163" spans="1:8" x14ac:dyDescent="0.25">
      <c r="A163" s="88" t="str" cm="1">
        <f t="array" ref="A163">IFERROR(INDEX('Annex 2 Designated EHV charges'!$A$10:$A$400, MATCH(0, IF(ISBLANK('Annex 2 Designated EHV charges'!$A$10:$A$400),1, COUNTIF(A$4:$A162, 'Annex 2 Designated EHV charges'!$A$10:$A$400)), 0)),"")</f>
        <v>EBCKHM</v>
      </c>
      <c r="B163" s="88">
        <f>IF($A163="","",VLOOKUP($A163,'Annex 2 Designated EHV charges'!$A:$O,2,0))</f>
        <v>887</v>
      </c>
      <c r="C163" s="89">
        <f>IF($A163="","",VLOOKUP($A163,'Annex 2 Designated EHV charges'!$A:$O,3,0))</f>
        <v>1050000609441</v>
      </c>
      <c r="D163" s="88" t="str">
        <f>IF($A163="","",VLOOKUP($A163,'Annex 2 Designated EHV charges'!$A:$O,7,0))</f>
        <v>EBCKHM</v>
      </c>
      <c r="E163" s="91" t="str">
        <f>IFERROR(IF(VLOOKUP($A163,'Annex 2 Designated EHV charges'!$A:$O,9,FALSE)=0,"",VLOOKUP($A163,'Annex 2 Designated EHV charges'!$A:$O,9,FALSE)),"")</f>
        <v/>
      </c>
      <c r="F163" s="188">
        <f>IFERROR(IF(VLOOKUP($A163,'Annex 2 Designated EHV charges'!$A:$O,10,FALSE)=0,"",VLOOKUP($A163,'Annex 2 Designated EHV charges'!$A:$O,10,FALSE)),"")</f>
        <v>5.78</v>
      </c>
      <c r="G163" s="188">
        <f>IFERROR(IF(VLOOKUP($A163,'Annex 2 Designated EHV charges'!$A:$O,11,FALSE)=0,"",VLOOKUP($A163,'Annex 2 Designated EHV charges'!$A:$O,11,FALSE)),"")</f>
        <v>8.31</v>
      </c>
      <c r="H163" s="188">
        <f>IFERROR(IF(VLOOKUP($A163,'Annex 2 Designated EHV charges'!$A:$O,12,FALSE)=0,"",VLOOKUP($A163,'Annex 2 Designated EHV charges'!$A:$O,12,FALSE)),"")</f>
        <v>8.31</v>
      </c>
    </row>
    <row r="164" spans="1:8" ht="50" x14ac:dyDescent="0.25">
      <c r="A164" s="88" t="str" cm="1">
        <f t="array" ref="A164">IFERROR(INDEX('Annex 2 Designated EHV charges'!$A$10:$A$400, MATCH(0, IF(ISBLANK('Annex 2 Designated EHV charges'!$A$10:$A$400),1, COUNTIF(A$4:$A163, 'Annex 2 Designated EHV charges'!$A$10:$A$400)), 0)),"")</f>
        <v>EDLMUC</v>
      </c>
      <c r="B164" s="88">
        <f>IF($A164="","",VLOOKUP($A164,'Annex 2 Designated EHV charges'!$A:$O,2,0))</f>
        <v>810</v>
      </c>
      <c r="C164" s="89" t="str">
        <f>IF($A164="","",VLOOKUP($A164,'Annex 2 Designated EHV charges'!$A:$O,3,0))</f>
        <v>1023497822125;1023497822357;1023514863056;1030010107819</v>
      </c>
      <c r="D164" s="88" t="str">
        <f>IF($A164="","",VLOOKUP($A164,'Annex 2 Designated EHV charges'!$A:$O,7,0))</f>
        <v>EDLMUC</v>
      </c>
      <c r="E164" s="91">
        <f>IFERROR(IF(VLOOKUP($A164,'Annex 2 Designated EHV charges'!$A:$O,9,FALSE)=0,"",VLOOKUP($A164,'Annex 2 Designated EHV charges'!$A:$O,9,FALSE)),"")</f>
        <v>0.52</v>
      </c>
      <c r="F164" s="188">
        <f>IFERROR(IF(VLOOKUP($A164,'Annex 2 Designated EHV charges'!$A:$O,10,FALSE)=0,"",VLOOKUP($A164,'Annex 2 Designated EHV charges'!$A:$O,10,FALSE)),"")</f>
        <v>5035.0600000000004</v>
      </c>
      <c r="G164" s="188">
        <f>IFERROR(IF(VLOOKUP($A164,'Annex 2 Designated EHV charges'!$A:$O,11,FALSE)=0,"",VLOOKUP($A164,'Annex 2 Designated EHV charges'!$A:$O,11,FALSE)),"")</f>
        <v>1.23</v>
      </c>
      <c r="H164" s="188">
        <f>IFERROR(IF(VLOOKUP($A164,'Annex 2 Designated EHV charges'!$A:$O,12,FALSE)=0,"",VLOOKUP($A164,'Annex 2 Designated EHV charges'!$A:$O,12,FALSE)),"")</f>
        <v>1.23</v>
      </c>
    </row>
    <row r="165" spans="1:8" x14ac:dyDescent="0.25">
      <c r="A165" s="88" t="str" cm="1">
        <f t="array" ref="A165">IFERROR(INDEX('Annex 2 Designated EHV charges'!$A$10:$A$400, MATCH(0, IF(ISBLANK('Annex 2 Designated EHV charges'!$A$10:$A$400),1, COUNTIF(A$4:$A164, 'Annex 2 Designated EHV charges'!$A$10:$A$400)), 0)),"")</f>
        <v>EDLPIT</v>
      </c>
      <c r="B165" s="88">
        <f>IF($A165="","",VLOOKUP($A165,'Annex 2 Designated EHV charges'!$A:$O,2,0))</f>
        <v>811</v>
      </c>
      <c r="C165" s="89">
        <f>IF($A165="","",VLOOKUP($A165,'Annex 2 Designated EHV charges'!$A:$O,3,0))</f>
        <v>1030020271288</v>
      </c>
      <c r="D165" s="88" t="str">
        <f>IF($A165="","",VLOOKUP($A165,'Annex 2 Designated EHV charges'!$A:$O,7,0))</f>
        <v>EDLPIT</v>
      </c>
      <c r="E165" s="91" t="str">
        <f>IFERROR(IF(VLOOKUP($A165,'Annex 2 Designated EHV charges'!$A:$O,9,FALSE)=0,"",VLOOKUP($A165,'Annex 2 Designated EHV charges'!$A:$O,9,FALSE)),"")</f>
        <v/>
      </c>
      <c r="F165" s="188">
        <f>IFERROR(IF(VLOOKUP($A165,'Annex 2 Designated EHV charges'!$A:$O,10,FALSE)=0,"",VLOOKUP($A165,'Annex 2 Designated EHV charges'!$A:$O,10,FALSE)),"")</f>
        <v>5058.1499999999996</v>
      </c>
      <c r="G165" s="188">
        <f>IFERROR(IF(VLOOKUP($A165,'Annex 2 Designated EHV charges'!$A:$O,11,FALSE)=0,"",VLOOKUP($A165,'Annex 2 Designated EHV charges'!$A:$O,11,FALSE)),"")</f>
        <v>4.87</v>
      </c>
      <c r="H165" s="188">
        <f>IFERROR(IF(VLOOKUP($A165,'Annex 2 Designated EHV charges'!$A:$O,12,FALSE)=0,"",VLOOKUP($A165,'Annex 2 Designated EHV charges'!$A:$O,12,FALSE)),"")</f>
        <v>4.87</v>
      </c>
    </row>
    <row r="166" spans="1:8" x14ac:dyDescent="0.25">
      <c r="A166" s="88" t="str" cm="1">
        <f t="array" ref="A166">IFERROR(INDEX('Annex 2 Designated EHV charges'!$A$10:$A$400, MATCH(0, IF(ISBLANK('Annex 2 Designated EHV charges'!$A$10:$A$400),1, COUNTIF(A$4:$A165, 'Annex 2 Designated EHV charges'!$A$10:$A$400)), 0)),"")</f>
        <v>EGMRSF</v>
      </c>
      <c r="B166" s="88">
        <f>IF($A166="","",VLOOKUP($A166,'Annex 2 Designated EHV charges'!$A:$O,2,0))</f>
        <v>880</v>
      </c>
      <c r="C166" s="89">
        <f>IF($A166="","",VLOOKUP($A166,'Annex 2 Designated EHV charges'!$A:$O,3,0))</f>
        <v>1050000567483</v>
      </c>
      <c r="D166" s="88" t="str">
        <f>IF($A166="","",VLOOKUP($A166,'Annex 2 Designated EHV charges'!$A:$O,7,0))</f>
        <v>EGMRSF</v>
      </c>
      <c r="E166" s="91" t="str">
        <f>IFERROR(IF(VLOOKUP($A166,'Annex 2 Designated EHV charges'!$A:$O,9,FALSE)=0,"",VLOOKUP($A166,'Annex 2 Designated EHV charges'!$A:$O,9,FALSE)),"")</f>
        <v/>
      </c>
      <c r="F166" s="188">
        <f>IFERROR(IF(VLOOKUP($A166,'Annex 2 Designated EHV charges'!$A:$O,10,FALSE)=0,"",VLOOKUP($A166,'Annex 2 Designated EHV charges'!$A:$O,10,FALSE)),"")</f>
        <v>8.76</v>
      </c>
      <c r="G166" s="188">
        <f>IFERROR(IF(VLOOKUP($A166,'Annex 2 Designated EHV charges'!$A:$O,11,FALSE)=0,"",VLOOKUP($A166,'Annex 2 Designated EHV charges'!$A:$O,11,FALSE)),"")</f>
        <v>2.4700000000000002</v>
      </c>
      <c r="H166" s="188">
        <f>IFERROR(IF(VLOOKUP($A166,'Annex 2 Designated EHV charges'!$A:$O,12,FALSE)=0,"",VLOOKUP($A166,'Annex 2 Designated EHV charges'!$A:$O,12,FALSE)),"")</f>
        <v>2.4700000000000002</v>
      </c>
    </row>
    <row r="167" spans="1:8" ht="37.5" x14ac:dyDescent="0.25">
      <c r="A167" s="88" t="str" cm="1">
        <f t="array" ref="A167">IFERROR(INDEX('Annex 2 Designated EHV charges'!$A$10:$A$400, MATCH(0, IF(ISBLANK('Annex 2 Designated EHV charges'!$A$10:$A$400),1, COUNTIF(A$4:$A166, 'Annex 2 Designated EHV charges'!$A$10:$A$400)), 0)),"")</f>
        <v>ELLOSF</v>
      </c>
      <c r="B167" s="88">
        <f>IF($A167="","",VLOOKUP($A167,'Annex 2 Designated EHV charges'!$A:$O,2,0))</f>
        <v>881</v>
      </c>
      <c r="C167" s="89" t="str">
        <f>IF($A167="","",VLOOKUP($A167,'Annex 2 Designated EHV charges'!$A:$O,3,0))</f>
        <v>1050000612880;1050001004933;1050001004942</v>
      </c>
      <c r="D167" s="88" t="str">
        <f>IF($A167="","",VLOOKUP($A167,'Annex 2 Designated EHV charges'!$A:$O,7,0))</f>
        <v>ELLOSF</v>
      </c>
      <c r="E167" s="91">
        <f>IFERROR(IF(VLOOKUP($A167,'Annex 2 Designated EHV charges'!$A:$O,9,FALSE)=0,"",VLOOKUP($A167,'Annex 2 Designated EHV charges'!$A:$O,9,FALSE)),"")</f>
        <v>3.4119999999999999</v>
      </c>
      <c r="F167" s="188">
        <f>IFERROR(IF(VLOOKUP($A167,'Annex 2 Designated EHV charges'!$A:$O,10,FALSE)=0,"",VLOOKUP($A167,'Annex 2 Designated EHV charges'!$A:$O,10,FALSE)),"")</f>
        <v>8.39</v>
      </c>
      <c r="G167" s="188">
        <f>IFERROR(IF(VLOOKUP($A167,'Annex 2 Designated EHV charges'!$A:$O,11,FALSE)=0,"",VLOOKUP($A167,'Annex 2 Designated EHV charges'!$A:$O,11,FALSE)),"")</f>
        <v>4.13</v>
      </c>
      <c r="H167" s="188">
        <f>IFERROR(IF(VLOOKUP($A167,'Annex 2 Designated EHV charges'!$A:$O,12,FALSE)=0,"",VLOOKUP($A167,'Annex 2 Designated EHV charges'!$A:$O,12,FALSE)),"")</f>
        <v>4.13</v>
      </c>
    </row>
    <row r="168" spans="1:8" x14ac:dyDescent="0.25">
      <c r="A168" s="88" t="str" cm="1">
        <f t="array" ref="A168">IFERROR(INDEX('Annex 2 Designated EHV charges'!$A$10:$A$400, MATCH(0, IF(ISBLANK('Annex 2 Designated EHV charges'!$A$10:$A$400),1, COUNTIF(A$4:$A167, 'Annex 2 Designated EHV charges'!$A$10:$A$400)), 0)),"")</f>
        <v>ELSAGE</v>
      </c>
      <c r="B168" s="88">
        <f>IF($A168="","",VLOOKUP($A168,'Annex 2 Designated EHV charges'!$A:$O,2,0))</f>
        <v>546</v>
      </c>
      <c r="C168" s="89">
        <f>IF($A168="","",VLOOKUP($A168,'Annex 2 Designated EHV charges'!$A:$O,3,0))</f>
        <v>1050000923668</v>
      </c>
      <c r="D168" s="88" t="str">
        <f>IF($A168="","",VLOOKUP($A168,'Annex 2 Designated EHV charges'!$A:$O,7,0))</f>
        <v>ELSAGE</v>
      </c>
      <c r="E168" s="91" t="str">
        <f>IFERROR(IF(VLOOKUP($A168,'Annex 2 Designated EHV charges'!$A:$O,9,FALSE)=0,"",VLOOKUP($A168,'Annex 2 Designated EHV charges'!$A:$O,9,FALSE)),"")</f>
        <v/>
      </c>
      <c r="F168" s="188">
        <f>IFERROR(IF(VLOOKUP($A168,'Annex 2 Designated EHV charges'!$A:$O,10,FALSE)=0,"",VLOOKUP($A168,'Annex 2 Designated EHV charges'!$A:$O,10,FALSE)),"")</f>
        <v>29.25</v>
      </c>
      <c r="G168" s="188">
        <f>IFERROR(IF(VLOOKUP($A168,'Annex 2 Designated EHV charges'!$A:$O,11,FALSE)=0,"",VLOOKUP($A168,'Annex 2 Designated EHV charges'!$A:$O,11,FALSE)),"")</f>
        <v>6.04</v>
      </c>
      <c r="H168" s="188">
        <f>IFERROR(IF(VLOOKUP($A168,'Annex 2 Designated EHV charges'!$A:$O,12,FALSE)=0,"",VLOOKUP($A168,'Annex 2 Designated EHV charges'!$A:$O,12,FALSE)),"")</f>
        <v>6.04</v>
      </c>
    </row>
    <row r="169" spans="1:8" x14ac:dyDescent="0.25">
      <c r="A169" s="88" t="str" cm="1">
        <f t="array" ref="A169">IFERROR(INDEX('Annex 2 Designated EHV charges'!$A$10:$A$400, MATCH(0, IF(ISBLANK('Annex 2 Designated EHV charges'!$A$10:$A$400),1, COUNTIF(A$4:$A168, 'Annex 2 Designated EHV charges'!$A$10:$A$400)), 0)),"")</f>
        <v>EPRSUT</v>
      </c>
      <c r="B169" s="88">
        <f>IF($A169="","",VLOOKUP($A169,'Annex 2 Designated EHV charges'!$A:$O,2,0))</f>
        <v>812</v>
      </c>
      <c r="C169" s="89">
        <f>IF($A169="","",VLOOKUP($A169,'Annex 2 Designated EHV charges'!$A:$O,3,0))</f>
        <v>1023494988750</v>
      </c>
      <c r="D169" s="88" t="str">
        <f>IF($A169="","",VLOOKUP($A169,'Annex 2 Designated EHV charges'!$A:$O,7,0))</f>
        <v>EPRSUT</v>
      </c>
      <c r="E169" s="91">
        <f>IFERROR(IF(VLOOKUP($A169,'Annex 2 Designated EHV charges'!$A:$O,9,FALSE)=0,"",VLOOKUP($A169,'Annex 2 Designated EHV charges'!$A:$O,9,FALSE)),"")</f>
        <v>3.113</v>
      </c>
      <c r="F169" s="188">
        <f>IFERROR(IF(VLOOKUP($A169,'Annex 2 Designated EHV charges'!$A:$O,10,FALSE)=0,"",VLOOKUP($A169,'Annex 2 Designated EHV charges'!$A:$O,10,FALSE)),"")</f>
        <v>151.47999999999999</v>
      </c>
      <c r="G169" s="188">
        <f>IFERROR(IF(VLOOKUP($A169,'Annex 2 Designated EHV charges'!$A:$O,11,FALSE)=0,"",VLOOKUP($A169,'Annex 2 Designated EHV charges'!$A:$O,11,FALSE)),"")</f>
        <v>1.37</v>
      </c>
      <c r="H169" s="188">
        <f>IFERROR(IF(VLOOKUP($A169,'Annex 2 Designated EHV charges'!$A:$O,12,FALSE)=0,"",VLOOKUP($A169,'Annex 2 Designated EHV charges'!$A:$O,12,FALSE)),"")</f>
        <v>1.37</v>
      </c>
    </row>
    <row r="170" spans="1:8" x14ac:dyDescent="0.25">
      <c r="A170" s="88" t="str" cm="1">
        <f t="array" ref="A170">IFERROR(INDEX('Annex 2 Designated EHV charges'!$A$10:$A$400, MATCH(0, IF(ISBLANK('Annex 2 Designated EHV charges'!$A$10:$A$400),1, COUNTIF(A$4:$A169, 'Annex 2 Designated EHV charges'!$A$10:$A$400)), 0)),"")</f>
        <v>ERNUNN</v>
      </c>
      <c r="B170" s="88">
        <f>IF($A170="","",VLOOKUP($A170,'Annex 2 Designated EHV charges'!$A:$O,2,0))</f>
        <v>308</v>
      </c>
      <c r="C170" s="89">
        <f>IF($A170="","",VLOOKUP($A170,'Annex 2 Designated EHV charges'!$A:$O,3,0))</f>
        <v>1050001440510</v>
      </c>
      <c r="D170" s="88" t="str">
        <f>IF($A170="","",VLOOKUP($A170,'Annex 2 Designated EHV charges'!$A:$O,7,0))</f>
        <v>ERNUNN</v>
      </c>
      <c r="E170" s="91">
        <f>IFERROR(IF(VLOOKUP($A170,'Annex 2 Designated EHV charges'!$A:$O,9,FALSE)=0,"",VLOOKUP($A170,'Annex 2 Designated EHV charges'!$A:$O,9,FALSE)),"")</f>
        <v>5.6000000000000001E-2</v>
      </c>
      <c r="F170" s="188">
        <f>IFERROR(IF(VLOOKUP($A170,'Annex 2 Designated EHV charges'!$A:$O,10,FALSE)=0,"",VLOOKUP($A170,'Annex 2 Designated EHV charges'!$A:$O,10,FALSE)),"")</f>
        <v>31</v>
      </c>
      <c r="G170" s="188">
        <f>IFERROR(IF(VLOOKUP($A170,'Annex 2 Designated EHV charges'!$A:$O,11,FALSE)=0,"",VLOOKUP($A170,'Annex 2 Designated EHV charges'!$A:$O,11,FALSE)),"")</f>
        <v>1.85</v>
      </c>
      <c r="H170" s="188">
        <f>IFERROR(IF(VLOOKUP($A170,'Annex 2 Designated EHV charges'!$A:$O,12,FALSE)=0,"",VLOOKUP($A170,'Annex 2 Designated EHV charges'!$A:$O,12,FALSE)),"")</f>
        <v>1.85</v>
      </c>
    </row>
    <row r="171" spans="1:8" x14ac:dyDescent="0.25">
      <c r="A171" s="88" t="str" cm="1">
        <f t="array" ref="A171">IFERROR(INDEX('Annex 2 Designated EHV charges'!$A$10:$A$400, MATCH(0, IF(ISBLANK('Annex 2 Designated EHV charges'!$A$10:$A$400),1, COUNTIF(A$4:$A170, 'Annex 2 Designated EHV charges'!$A$10:$A$400)), 0)),"")</f>
        <v>EUSTSF</v>
      </c>
      <c r="B171" s="88">
        <f>IF($A171="","",VLOOKUP($A171,'Annex 2 Designated EHV charges'!$A:$O,2,0))</f>
        <v>882</v>
      </c>
      <c r="C171" s="89">
        <f>IF($A171="","",VLOOKUP($A171,'Annex 2 Designated EHV charges'!$A:$O,3,0))</f>
        <v>1050000628160</v>
      </c>
      <c r="D171" s="88" t="str">
        <f>IF($A171="","",VLOOKUP($A171,'Annex 2 Designated EHV charges'!$A:$O,7,0))</f>
        <v>EUSTSF</v>
      </c>
      <c r="E171" s="91">
        <f>IFERROR(IF(VLOOKUP($A171,'Annex 2 Designated EHV charges'!$A:$O,9,FALSE)=0,"",VLOOKUP($A171,'Annex 2 Designated EHV charges'!$A:$O,9,FALSE)),"")</f>
        <v>0.499</v>
      </c>
      <c r="F171" s="188">
        <f>IFERROR(IF(VLOOKUP($A171,'Annex 2 Designated EHV charges'!$A:$O,10,FALSE)=0,"",VLOOKUP($A171,'Annex 2 Designated EHV charges'!$A:$O,10,FALSE)),"")</f>
        <v>84.12</v>
      </c>
      <c r="G171" s="188">
        <f>IFERROR(IF(VLOOKUP($A171,'Annex 2 Designated EHV charges'!$A:$O,11,FALSE)=0,"",VLOOKUP($A171,'Annex 2 Designated EHV charges'!$A:$O,11,FALSE)),"")</f>
        <v>1.68</v>
      </c>
      <c r="H171" s="188">
        <f>IFERROR(IF(VLOOKUP($A171,'Annex 2 Designated EHV charges'!$A:$O,12,FALSE)=0,"",VLOOKUP($A171,'Annex 2 Designated EHV charges'!$A:$O,12,FALSE)),"")</f>
        <v>1.68</v>
      </c>
    </row>
    <row r="172" spans="1:8" x14ac:dyDescent="0.25">
      <c r="A172" s="88" t="str" cm="1">
        <f t="array" ref="A172">IFERROR(INDEX('Annex 2 Designated EHV charges'!$A$10:$A$400, MATCH(0, IF(ISBLANK('Annex 2 Designated EHV charges'!$A$10:$A$400),1, COUNTIF(A$4:$A171, 'Annex 2 Designated EHV charges'!$A$10:$A$400)), 0)),"")</f>
        <v>EXNING</v>
      </c>
      <c r="B172" s="88">
        <f>IF($A172="","",VLOOKUP($A172,'Annex 2 Designated EHV charges'!$A:$O,2,0))</f>
        <v>510</v>
      </c>
      <c r="C172" s="89">
        <f>IF($A172="","",VLOOKUP($A172,'Annex 2 Designated EHV charges'!$A:$O,3,0))</f>
        <v>1050000784384</v>
      </c>
      <c r="D172" s="88" t="str">
        <f>IF($A172="","",VLOOKUP($A172,'Annex 2 Designated EHV charges'!$A:$O,7,0))</f>
        <v>EXNING</v>
      </c>
      <c r="E172" s="91">
        <f>IFERROR(IF(VLOOKUP($A172,'Annex 2 Designated EHV charges'!$A:$O,9,FALSE)=0,"",VLOOKUP($A172,'Annex 2 Designated EHV charges'!$A:$O,9,FALSE)),"")</f>
        <v>0.1</v>
      </c>
      <c r="F172" s="188">
        <f>IFERROR(IF(VLOOKUP($A172,'Annex 2 Designated EHV charges'!$A:$O,10,FALSE)=0,"",VLOOKUP($A172,'Annex 2 Designated EHV charges'!$A:$O,10,FALSE)),"")</f>
        <v>23.27</v>
      </c>
      <c r="G172" s="188">
        <f>IFERROR(IF(VLOOKUP($A172,'Annex 2 Designated EHV charges'!$A:$O,11,FALSE)=0,"",VLOOKUP($A172,'Annex 2 Designated EHV charges'!$A:$O,11,FALSE)),"")</f>
        <v>3.04</v>
      </c>
      <c r="H172" s="188">
        <f>IFERROR(IF(VLOOKUP($A172,'Annex 2 Designated EHV charges'!$A:$O,12,FALSE)=0,"",VLOOKUP($A172,'Annex 2 Designated EHV charges'!$A:$O,12,FALSE)),"")</f>
        <v>3.04</v>
      </c>
    </row>
    <row r="173" spans="1:8" x14ac:dyDescent="0.25">
      <c r="A173" s="88" t="str" cm="1">
        <f t="array" ref="A173">IFERROR(INDEX('Annex 2 Designated EHV charges'!$A$10:$A$400, MATCH(0, IF(ISBLANK('Annex 2 Designated EHV charges'!$A$10:$A$400),1, COUNTIF(A$4:$A172, 'Annex 2 Designated EHV charges'!$A$10:$A$400)), 0)),"")</f>
        <v>EYEWFM</v>
      </c>
      <c r="B173" s="88">
        <f>IF($A173="","",VLOOKUP($A173,'Annex 2 Designated EHV charges'!$A:$O,2,0))</f>
        <v>883</v>
      </c>
      <c r="C173" s="89">
        <f>IF($A173="","",VLOOKUP($A173,'Annex 2 Designated EHV charges'!$A:$O,3,0))</f>
        <v>1030085019966</v>
      </c>
      <c r="D173" s="88" t="str">
        <f>IF($A173="","",VLOOKUP($A173,'Annex 2 Designated EHV charges'!$A:$O,7,0))</f>
        <v>EYEWFM</v>
      </c>
      <c r="E173" s="91">
        <f>IFERROR(IF(VLOOKUP($A173,'Annex 2 Designated EHV charges'!$A:$O,9,FALSE)=0,"",VLOOKUP($A173,'Annex 2 Designated EHV charges'!$A:$O,9,FALSE)),"")</f>
        <v>1.206</v>
      </c>
      <c r="F173" s="188">
        <f>IFERROR(IF(VLOOKUP($A173,'Annex 2 Designated EHV charges'!$A:$O,10,FALSE)=0,"",VLOOKUP($A173,'Annex 2 Designated EHV charges'!$A:$O,10,FALSE)),"")</f>
        <v>12.93</v>
      </c>
      <c r="G173" s="188">
        <f>IFERROR(IF(VLOOKUP($A173,'Annex 2 Designated EHV charges'!$A:$O,11,FALSE)=0,"",VLOOKUP($A173,'Annex 2 Designated EHV charges'!$A:$O,11,FALSE)),"")</f>
        <v>1.28</v>
      </c>
      <c r="H173" s="188">
        <f>IFERROR(IF(VLOOKUP($A173,'Annex 2 Designated EHV charges'!$A:$O,12,FALSE)=0,"",VLOOKUP($A173,'Annex 2 Designated EHV charges'!$A:$O,12,FALSE)),"")</f>
        <v>1.28</v>
      </c>
    </row>
    <row r="174" spans="1:8" x14ac:dyDescent="0.25">
      <c r="A174" s="88" t="str" cm="1">
        <f t="array" ref="A174">IFERROR(INDEX('Annex 2 Designated EHV charges'!$A$10:$A$400, MATCH(0, IF(ISBLANK('Annex 2 Designated EHV charges'!$A$10:$A$400),1, COUNTIF(A$4:$A173, 'Annex 2 Designated EHV charges'!$A$10:$A$400)), 0)),"")</f>
        <v>FBWTHE</v>
      </c>
      <c r="B174" s="88">
        <f>IF($A174="","",VLOOKUP($A174,'Annex 2 Designated EHV charges'!$A:$O,2,0))</f>
        <v>817</v>
      </c>
      <c r="C174" s="89">
        <f>IF($A174="","",VLOOKUP($A174,'Annex 2 Designated EHV charges'!$A:$O,3,0))</f>
        <v>1023507304338</v>
      </c>
      <c r="D174" s="88" t="str">
        <f>IF($A174="","",VLOOKUP($A174,'Annex 2 Designated EHV charges'!$A:$O,7,0))</f>
        <v>FBWTHE</v>
      </c>
      <c r="E174" s="91">
        <f>IFERROR(IF(VLOOKUP($A174,'Annex 2 Designated EHV charges'!$A:$O,9,FALSE)=0,"",VLOOKUP($A174,'Annex 2 Designated EHV charges'!$A:$O,9,FALSE)),"")</f>
        <v>1.004</v>
      </c>
      <c r="F174" s="188">
        <f>IFERROR(IF(VLOOKUP($A174,'Annex 2 Designated EHV charges'!$A:$O,10,FALSE)=0,"",VLOOKUP($A174,'Annex 2 Designated EHV charges'!$A:$O,10,FALSE)),"")</f>
        <v>41.67</v>
      </c>
      <c r="G174" s="188">
        <f>IFERROR(IF(VLOOKUP($A174,'Annex 2 Designated EHV charges'!$A:$O,11,FALSE)=0,"",VLOOKUP($A174,'Annex 2 Designated EHV charges'!$A:$O,11,FALSE)),"")</f>
        <v>2.11</v>
      </c>
      <c r="H174" s="188">
        <f>IFERROR(IF(VLOOKUP($A174,'Annex 2 Designated EHV charges'!$A:$O,12,FALSE)=0,"",VLOOKUP($A174,'Annex 2 Designated EHV charges'!$A:$O,12,FALSE)),"")</f>
        <v>2.11</v>
      </c>
    </row>
    <row r="175" spans="1:8" x14ac:dyDescent="0.25">
      <c r="A175" s="88" t="str" cm="1">
        <f t="array" ref="A175">IFERROR(INDEX('Annex 2 Designated EHV charges'!$A$10:$A$400, MATCH(0, IF(ISBLANK('Annex 2 Designated EHV charges'!$A$10:$A$400),1, COUNTIF(A$4:$A174, 'Annex 2 Designated EHV charges'!$A$10:$A$400)), 0)),"")</f>
        <v>FENLND</v>
      </c>
      <c r="B175" s="88">
        <f>IF($A175="","",VLOOKUP($A175,'Annex 2 Designated EHV charges'!$A:$O,2,0))</f>
        <v>511</v>
      </c>
      <c r="C175" s="89">
        <f>IF($A175="","",VLOOKUP($A175,'Annex 2 Designated EHV charges'!$A:$O,3,0))</f>
        <v>1050000774163</v>
      </c>
      <c r="D175" s="88" t="str">
        <f>IF($A175="","",VLOOKUP($A175,'Annex 2 Designated EHV charges'!$A:$O,7,0))</f>
        <v>FENLND</v>
      </c>
      <c r="E175" s="91">
        <f>IFERROR(IF(VLOOKUP($A175,'Annex 2 Designated EHV charges'!$A:$O,9,FALSE)=0,"",VLOOKUP($A175,'Annex 2 Designated EHV charges'!$A:$O,9,FALSE)),"")</f>
        <v>2.5550000000000002</v>
      </c>
      <c r="F175" s="188">
        <f>IFERROR(IF(VLOOKUP($A175,'Annex 2 Designated EHV charges'!$A:$O,10,FALSE)=0,"",VLOOKUP($A175,'Annex 2 Designated EHV charges'!$A:$O,10,FALSE)),"")</f>
        <v>70.03</v>
      </c>
      <c r="G175" s="188">
        <f>IFERROR(IF(VLOOKUP($A175,'Annex 2 Designated EHV charges'!$A:$O,11,FALSE)=0,"",VLOOKUP($A175,'Annex 2 Designated EHV charges'!$A:$O,11,FALSE)),"")</f>
        <v>1.92</v>
      </c>
      <c r="H175" s="188">
        <f>IFERROR(IF(VLOOKUP($A175,'Annex 2 Designated EHV charges'!$A:$O,12,FALSE)=0,"",VLOOKUP($A175,'Annex 2 Designated EHV charges'!$A:$O,12,FALSE)),"")</f>
        <v>1.92</v>
      </c>
    </row>
    <row r="176" spans="1:8" x14ac:dyDescent="0.25">
      <c r="A176" s="88" t="str" cm="1">
        <f t="array" ref="A176">IFERROR(INDEX('Annex 2 Designated EHV charges'!$A$10:$A$400, MATCH(0, IF(ISBLANK('Annex 2 Designated EHV charges'!$A$10:$A$400),1, COUNTIF(A$4:$A175, 'Annex 2 Designated EHV charges'!$A$10:$A$400)), 0)),"")</f>
        <v>FIBEYE</v>
      </c>
      <c r="B176" s="88">
        <f>IF($A176="","",VLOOKUP($A176,'Annex 2 Designated EHV charges'!$A:$O,2,0))</f>
        <v>816</v>
      </c>
      <c r="C176" s="89">
        <f>IF($A176="","",VLOOKUP($A176,'Annex 2 Designated EHV charges'!$A:$O,3,0))</f>
        <v>1023479132092</v>
      </c>
      <c r="D176" s="88" t="str">
        <f>IF($A176="","",VLOOKUP($A176,'Annex 2 Designated EHV charges'!$A:$O,7,0))</f>
        <v>FIBEYE</v>
      </c>
      <c r="E176" s="91">
        <f>IFERROR(IF(VLOOKUP($A176,'Annex 2 Designated EHV charges'!$A:$O,9,FALSE)=0,"",VLOOKUP($A176,'Annex 2 Designated EHV charges'!$A:$O,9,FALSE)),"")</f>
        <v>1.161</v>
      </c>
      <c r="F176" s="188">
        <f>IFERROR(IF(VLOOKUP($A176,'Annex 2 Designated EHV charges'!$A:$O,10,FALSE)=0,"",VLOOKUP($A176,'Annex 2 Designated EHV charges'!$A:$O,10,FALSE)),"")</f>
        <v>25.86</v>
      </c>
      <c r="G176" s="188">
        <f>IFERROR(IF(VLOOKUP($A176,'Annex 2 Designated EHV charges'!$A:$O,11,FALSE)=0,"",VLOOKUP($A176,'Annex 2 Designated EHV charges'!$A:$O,11,FALSE)),"")</f>
        <v>1.88</v>
      </c>
      <c r="H176" s="188">
        <f>IFERROR(IF(VLOOKUP($A176,'Annex 2 Designated EHV charges'!$A:$O,12,FALSE)=0,"",VLOOKUP($A176,'Annex 2 Designated EHV charges'!$A:$O,12,FALSE)),"")</f>
        <v>1.88</v>
      </c>
    </row>
    <row r="177" spans="1:8" x14ac:dyDescent="0.25">
      <c r="A177" s="88" t="str" cm="1">
        <f t="array" ref="A177">IFERROR(INDEX('Annex 2 Designated EHV charges'!$A$10:$A$400, MATCH(0, IF(ISBLANK('Annex 2 Designated EHV charges'!$A$10:$A$400),1, COUNTIF(A$4:$A176, 'Annex 2 Designated EHV charges'!$A$10:$A$400)), 0)),"")</f>
        <v>FLYFRM</v>
      </c>
      <c r="B177" s="88">
        <f>IF($A177="","",VLOOKUP($A177,'Annex 2 Designated EHV charges'!$A:$O,2,0))</f>
        <v>512</v>
      </c>
      <c r="C177" s="89">
        <f>IF($A177="","",VLOOKUP($A177,'Annex 2 Designated EHV charges'!$A:$O,3,0))</f>
        <v>1050000822463</v>
      </c>
      <c r="D177" s="88" t="str">
        <f>IF($A177="","",VLOOKUP($A177,'Annex 2 Designated EHV charges'!$A:$O,7,0))</f>
        <v>FLYFRM</v>
      </c>
      <c r="E177" s="91">
        <f>IFERROR(IF(VLOOKUP($A177,'Annex 2 Designated EHV charges'!$A:$O,9,FALSE)=0,"",VLOOKUP($A177,'Annex 2 Designated EHV charges'!$A:$O,9,FALSE)),"")</f>
        <v>4.3070000000000004</v>
      </c>
      <c r="F177" s="188">
        <f>IFERROR(IF(VLOOKUP($A177,'Annex 2 Designated EHV charges'!$A:$O,10,FALSE)=0,"",VLOOKUP($A177,'Annex 2 Designated EHV charges'!$A:$O,10,FALSE)),"")</f>
        <v>5028.12</v>
      </c>
      <c r="G177" s="188">
        <f>IFERROR(IF(VLOOKUP($A177,'Annex 2 Designated EHV charges'!$A:$O,11,FALSE)=0,"",VLOOKUP($A177,'Annex 2 Designated EHV charges'!$A:$O,11,FALSE)),"")</f>
        <v>2.4</v>
      </c>
      <c r="H177" s="188">
        <f>IFERROR(IF(VLOOKUP($A177,'Annex 2 Designated EHV charges'!$A:$O,12,FALSE)=0,"",VLOOKUP($A177,'Annex 2 Designated EHV charges'!$A:$O,12,FALSE)),"")</f>
        <v>2.4</v>
      </c>
    </row>
    <row r="178" spans="1:8" x14ac:dyDescent="0.25">
      <c r="A178" s="88" t="str" cm="1">
        <f t="array" ref="A178">IFERROR(INDEX('Annex 2 Designated EHV charges'!$A$10:$A$400, MATCH(0, IF(ISBLANK('Annex 2 Designated EHV charges'!$A$10:$A$400),1, COUNTIF(A$4:$A177, 'Annex 2 Designated EHV charges'!$A$10:$A$400)), 0)),"")</f>
        <v>FWINDS</v>
      </c>
      <c r="B178" s="88">
        <f>IF($A178="","",VLOOKUP($A178,'Annex 2 Designated EHV charges'!$A:$O,2,0))</f>
        <v>513</v>
      </c>
      <c r="C178" s="89">
        <f>IF($A178="","",VLOOKUP($A178,'Annex 2 Designated EHV charges'!$A:$O,3,0))</f>
        <v>1050000709721</v>
      </c>
      <c r="D178" s="88" t="str">
        <f>IF($A178="","",VLOOKUP($A178,'Annex 2 Designated EHV charges'!$A:$O,7,0))</f>
        <v>FWINDS</v>
      </c>
      <c r="E178" s="91" t="str">
        <f>IFERROR(IF(VLOOKUP($A178,'Annex 2 Designated EHV charges'!$A:$O,9,FALSE)=0,"",VLOOKUP($A178,'Annex 2 Designated EHV charges'!$A:$O,9,FALSE)),"")</f>
        <v/>
      </c>
      <c r="F178" s="188">
        <f>IFERROR(IF(VLOOKUP($A178,'Annex 2 Designated EHV charges'!$A:$O,10,FALSE)=0,"",VLOOKUP($A178,'Annex 2 Designated EHV charges'!$A:$O,10,FALSE)),"")</f>
        <v>14.13</v>
      </c>
      <c r="G178" s="188">
        <f>IFERROR(IF(VLOOKUP($A178,'Annex 2 Designated EHV charges'!$A:$O,11,FALSE)=0,"",VLOOKUP($A178,'Annex 2 Designated EHV charges'!$A:$O,11,FALSE)),"")</f>
        <v>2.56</v>
      </c>
      <c r="H178" s="188">
        <f>IFERROR(IF(VLOOKUP($A178,'Annex 2 Designated EHV charges'!$A:$O,12,FALSE)=0,"",VLOOKUP($A178,'Annex 2 Designated EHV charges'!$A:$O,12,FALSE)),"")</f>
        <v>2.56</v>
      </c>
    </row>
    <row r="179" spans="1:8" x14ac:dyDescent="0.25">
      <c r="A179" s="88" t="str" cm="1">
        <f t="array" ref="A179">IFERROR(INDEX('Annex 2 Designated EHV charges'!$A$10:$A$400, MATCH(0, IF(ISBLANK('Annex 2 Designated EHV charges'!$A$10:$A$400),1, COUNTIF(A$4:$A178, 'Annex 2 Designated EHV charges'!$A$10:$A$400)), 0)),"")</f>
        <v>GDE132</v>
      </c>
      <c r="B179" s="88">
        <f>IF($A179="","",VLOOKUP($A179,'Annex 2 Designated EHV charges'!$A:$O,2,0))</f>
        <v>514</v>
      </c>
      <c r="C179" s="89">
        <f>IF($A179="","",VLOOKUP($A179,'Annex 2 Designated EHV charges'!$A:$O,3,0))</f>
        <v>1050000738305</v>
      </c>
      <c r="D179" s="88" t="str">
        <f>IF($A179="","",VLOOKUP($A179,'Annex 2 Designated EHV charges'!$A:$O,7,0))</f>
        <v>GDE132</v>
      </c>
      <c r="E179" s="91" t="str">
        <f>IFERROR(IF(VLOOKUP($A179,'Annex 2 Designated EHV charges'!$A:$O,9,FALSE)=0,"",VLOOKUP($A179,'Annex 2 Designated EHV charges'!$A:$O,9,FALSE)),"")</f>
        <v/>
      </c>
      <c r="F179" s="188">
        <f>IFERROR(IF(VLOOKUP($A179,'Annex 2 Designated EHV charges'!$A:$O,10,FALSE)=0,"",VLOOKUP($A179,'Annex 2 Designated EHV charges'!$A:$O,10,FALSE)),"")</f>
        <v>34.82</v>
      </c>
      <c r="G179" s="188">
        <f>IFERROR(IF(VLOOKUP($A179,'Annex 2 Designated EHV charges'!$A:$O,11,FALSE)=0,"",VLOOKUP($A179,'Annex 2 Designated EHV charges'!$A:$O,11,FALSE)),"")</f>
        <v>1.55</v>
      </c>
      <c r="H179" s="188">
        <f>IFERROR(IF(VLOOKUP($A179,'Annex 2 Designated EHV charges'!$A:$O,12,FALSE)=0,"",VLOOKUP($A179,'Annex 2 Designated EHV charges'!$A:$O,12,FALSE)),"")</f>
        <v>1.55</v>
      </c>
    </row>
    <row r="180" spans="1:8" x14ac:dyDescent="0.25">
      <c r="A180" s="88" t="str" cm="1">
        <f t="array" ref="A180">IFERROR(INDEX('Annex 2 Designated EHV charges'!$A$10:$A$400, MATCH(0, IF(ISBLANK('Annex 2 Designated EHV charges'!$A$10:$A$400),1, COUNTIF(A$4:$A179, 'Annex 2 Designated EHV charges'!$A$10:$A$400)), 0)),"")</f>
        <v>GFTHRN</v>
      </c>
      <c r="B180" s="88">
        <f>IF($A180="","",VLOOKUP($A180,'Annex 2 Designated EHV charges'!$A:$O,2,0))</f>
        <v>567</v>
      </c>
      <c r="C180" s="89">
        <f>IF($A180="","",VLOOKUP($A180,'Annex 2 Designated EHV charges'!$A:$O,3,0))</f>
        <v>1050000903244</v>
      </c>
      <c r="D180" s="88" t="str">
        <f>IF($A180="","",VLOOKUP($A180,'Annex 2 Designated EHV charges'!$A:$O,7,0))</f>
        <v>GFTHRN</v>
      </c>
      <c r="E180" s="91">
        <f>IFERROR(IF(VLOOKUP($A180,'Annex 2 Designated EHV charges'!$A:$O,9,FALSE)=0,"",VLOOKUP($A180,'Annex 2 Designated EHV charges'!$A:$O,9,FALSE)),"")</f>
        <v>6.9000000000000006E-2</v>
      </c>
      <c r="F180" s="188">
        <f>IFERROR(IF(VLOOKUP($A180,'Annex 2 Designated EHV charges'!$A:$O,10,FALSE)=0,"",VLOOKUP($A180,'Annex 2 Designated EHV charges'!$A:$O,10,FALSE)),"")</f>
        <v>79.5</v>
      </c>
      <c r="G180" s="188">
        <f>IFERROR(IF(VLOOKUP($A180,'Annex 2 Designated EHV charges'!$A:$O,11,FALSE)=0,"",VLOOKUP($A180,'Annex 2 Designated EHV charges'!$A:$O,11,FALSE)),"")</f>
        <v>1.65</v>
      </c>
      <c r="H180" s="188">
        <f>IFERROR(IF(VLOOKUP($A180,'Annex 2 Designated EHV charges'!$A:$O,12,FALSE)=0,"",VLOOKUP($A180,'Annex 2 Designated EHV charges'!$A:$O,12,FALSE)),"")</f>
        <v>1.65</v>
      </c>
    </row>
    <row r="181" spans="1:8" x14ac:dyDescent="0.25">
      <c r="A181" s="88" t="str" cm="1">
        <f t="array" ref="A181">IFERROR(INDEX('Annex 2 Designated EHV charges'!$A$10:$A$400, MATCH(0, IF(ISBLANK('Annex 2 Designated EHV charges'!$A$10:$A$400),1, COUNTIF(A$4:$A180, 'Annex 2 Designated EHV charges'!$A$10:$A$400)), 0)),"")</f>
        <v>GLASM2</v>
      </c>
      <c r="B181" s="88">
        <f>IF($A181="","",VLOOKUP($A181,'Annex 2 Designated EHV charges'!$A:$O,2,0))</f>
        <v>865</v>
      </c>
      <c r="C181" s="89">
        <f>IF($A181="","",VLOOKUP($A181,'Annex 2 Designated EHV charges'!$A:$O,3,0))</f>
        <v>1030083962424</v>
      </c>
      <c r="D181" s="88" t="str">
        <f>IF($A181="","",VLOOKUP($A181,'Annex 2 Designated EHV charges'!$A:$O,7,0))</f>
        <v>GLASM2</v>
      </c>
      <c r="E181" s="91" t="str">
        <f>IFERROR(IF(VLOOKUP($A181,'Annex 2 Designated EHV charges'!$A:$O,9,FALSE)=0,"",VLOOKUP($A181,'Annex 2 Designated EHV charges'!$A:$O,9,FALSE)),"")</f>
        <v/>
      </c>
      <c r="F181" s="188">
        <f>IFERROR(IF(VLOOKUP($A181,'Annex 2 Designated EHV charges'!$A:$O,10,FALSE)=0,"",VLOOKUP($A181,'Annex 2 Designated EHV charges'!$A:$O,10,FALSE)),"")</f>
        <v>189.16</v>
      </c>
      <c r="G181" s="188">
        <f>IFERROR(IF(VLOOKUP($A181,'Annex 2 Designated EHV charges'!$A:$O,11,FALSE)=0,"",VLOOKUP($A181,'Annex 2 Designated EHV charges'!$A:$O,11,FALSE)),"")</f>
        <v>4.92</v>
      </c>
      <c r="H181" s="188">
        <f>IFERROR(IF(VLOOKUP($A181,'Annex 2 Designated EHV charges'!$A:$O,12,FALSE)=0,"",VLOOKUP($A181,'Annex 2 Designated EHV charges'!$A:$O,12,FALSE)),"")</f>
        <v>4.92</v>
      </c>
    </row>
    <row r="182" spans="1:8" x14ac:dyDescent="0.25">
      <c r="A182" s="88" t="str" cm="1">
        <f t="array" ref="A182">IFERROR(INDEX('Annex 2 Designated EHV charges'!$A$10:$A$400, MATCH(0, IF(ISBLANK('Annex 2 Designated EHV charges'!$A$10:$A$400),1, COUNTIF(A$4:$A181, 'Annex 2 Designated EHV charges'!$A$10:$A$400)), 0)),"")</f>
        <v>GLASSM</v>
      </c>
      <c r="B182" s="88">
        <f>IF($A182="","",VLOOKUP($A182,'Annex 2 Designated EHV charges'!$A:$O,2,0))</f>
        <v>814</v>
      </c>
      <c r="C182" s="89">
        <f>IF($A182="","",VLOOKUP($A182,'Annex 2 Designated EHV charges'!$A:$O,3,0))</f>
        <v>1030024800679</v>
      </c>
      <c r="D182" s="88" t="str">
        <f>IF($A182="","",VLOOKUP($A182,'Annex 2 Designated EHV charges'!$A:$O,7,0))</f>
        <v>GLASSM</v>
      </c>
      <c r="E182" s="91">
        <f>IFERROR(IF(VLOOKUP($A182,'Annex 2 Designated EHV charges'!$A:$O,9,FALSE)=0,"",VLOOKUP($A182,'Annex 2 Designated EHV charges'!$A:$O,9,FALSE)),"")</f>
        <v>0.72699999999999998</v>
      </c>
      <c r="F182" s="188">
        <f>IFERROR(IF(VLOOKUP($A182,'Annex 2 Designated EHV charges'!$A:$O,10,FALSE)=0,"",VLOOKUP($A182,'Annex 2 Designated EHV charges'!$A:$O,10,FALSE)),"")</f>
        <v>23.85</v>
      </c>
      <c r="G182" s="188">
        <f>IFERROR(IF(VLOOKUP($A182,'Annex 2 Designated EHV charges'!$A:$O,11,FALSE)=0,"",VLOOKUP($A182,'Annex 2 Designated EHV charges'!$A:$O,11,FALSE)),"")</f>
        <v>2.2999999999999998</v>
      </c>
      <c r="H182" s="188">
        <f>IFERROR(IF(VLOOKUP($A182,'Annex 2 Designated EHV charges'!$A:$O,12,FALSE)=0,"",VLOOKUP($A182,'Annex 2 Designated EHV charges'!$A:$O,12,FALSE)),"")</f>
        <v>2.2999999999999998</v>
      </c>
    </row>
    <row r="183" spans="1:8" x14ac:dyDescent="0.25">
      <c r="A183" s="88" t="str" cm="1">
        <f t="array" ref="A183">IFERROR(INDEX('Annex 2 Designated EHV charges'!$A$10:$A$400, MATCH(0, IF(ISBLANK('Annex 2 Designated EHV charges'!$A$10:$A$400),1, COUNTIF(A$4:$A182, 'Annex 2 Designated EHV charges'!$A$10:$A$400)), 0)),"")</f>
        <v>GOOSFM</v>
      </c>
      <c r="B183" s="88">
        <f>IF($A183="","",VLOOKUP($A183,'Annex 2 Designated EHV charges'!$A:$O,2,0))</f>
        <v>309</v>
      </c>
      <c r="C183" s="89">
        <f>IF($A183="","",VLOOKUP($A183,'Annex 2 Designated EHV charges'!$A:$O,3,0))</f>
        <v>1050001727953</v>
      </c>
      <c r="D183" s="88" t="str">
        <f>IF($A183="","",VLOOKUP($A183,'Annex 2 Designated EHV charges'!$A:$O,7,0))</f>
        <v>GOOSFM</v>
      </c>
      <c r="E183" s="91">
        <f>IFERROR(IF(VLOOKUP($A183,'Annex 2 Designated EHV charges'!$A:$O,9,FALSE)=0,"",VLOOKUP($A183,'Annex 2 Designated EHV charges'!$A:$O,9,FALSE)),"")</f>
        <v>0.11600000000000001</v>
      </c>
      <c r="F183" s="188">
        <f>IFERROR(IF(VLOOKUP($A183,'Annex 2 Designated EHV charges'!$A:$O,10,FALSE)=0,"",VLOOKUP($A183,'Annex 2 Designated EHV charges'!$A:$O,10,FALSE)),"")</f>
        <v>22.54</v>
      </c>
      <c r="G183" s="188">
        <f>IFERROR(IF(VLOOKUP($A183,'Annex 2 Designated EHV charges'!$A:$O,11,FALSE)=0,"",VLOOKUP($A183,'Annex 2 Designated EHV charges'!$A:$O,11,FALSE)),"")</f>
        <v>2.21</v>
      </c>
      <c r="H183" s="188">
        <f>IFERROR(IF(VLOOKUP($A183,'Annex 2 Designated EHV charges'!$A:$O,12,FALSE)=0,"",VLOOKUP($A183,'Annex 2 Designated EHV charges'!$A:$O,12,FALSE)),"")</f>
        <v>2.21</v>
      </c>
    </row>
    <row r="184" spans="1:8" x14ac:dyDescent="0.25">
      <c r="A184" s="88" t="str" cm="1">
        <f t="array" ref="A184">IFERROR(INDEX('Annex 2 Designated EHV charges'!$A$10:$A$400, MATCH(0, IF(ISBLANK('Annex 2 Designated EHV charges'!$A$10:$A$400),1, COUNTIF(A$4:$A183, 'Annex 2 Designated EHV charges'!$A$10:$A$400)), 0)),"")</f>
        <v>GOSFLD</v>
      </c>
      <c r="B184" s="88">
        <f>IF($A184="","",VLOOKUP($A184,'Annex 2 Designated EHV charges'!$A:$O,2,0))</f>
        <v>515</v>
      </c>
      <c r="C184" s="89">
        <f>IF($A184="","",VLOOKUP($A184,'Annex 2 Designated EHV charges'!$A:$O,3,0))</f>
        <v>1050000714216</v>
      </c>
      <c r="D184" s="88" t="str">
        <f>IF($A184="","",VLOOKUP($A184,'Annex 2 Designated EHV charges'!$A:$O,7,0))</f>
        <v>GOSFLD</v>
      </c>
      <c r="E184" s="91">
        <f>IFERROR(IF(VLOOKUP($A184,'Annex 2 Designated EHV charges'!$A:$O,9,FALSE)=0,"",VLOOKUP($A184,'Annex 2 Designated EHV charges'!$A:$O,9,FALSE)),"")</f>
        <v>1.768</v>
      </c>
      <c r="F184" s="188">
        <f>IFERROR(IF(VLOOKUP($A184,'Annex 2 Designated EHV charges'!$A:$O,10,FALSE)=0,"",VLOOKUP($A184,'Annex 2 Designated EHV charges'!$A:$O,10,FALSE)),"")</f>
        <v>5093.51</v>
      </c>
      <c r="G184" s="188">
        <f>IFERROR(IF(VLOOKUP($A184,'Annex 2 Designated EHV charges'!$A:$O,11,FALSE)=0,"",VLOOKUP($A184,'Annex 2 Designated EHV charges'!$A:$O,11,FALSE)),"")</f>
        <v>2.0699999999999998</v>
      </c>
      <c r="H184" s="188">
        <f>IFERROR(IF(VLOOKUP($A184,'Annex 2 Designated EHV charges'!$A:$O,12,FALSE)=0,"",VLOOKUP($A184,'Annex 2 Designated EHV charges'!$A:$O,12,FALSE)),"")</f>
        <v>2.0699999999999998</v>
      </c>
    </row>
    <row r="185" spans="1:8" x14ac:dyDescent="0.25">
      <c r="A185" s="88" t="str" cm="1">
        <f t="array" ref="A185">IFERROR(INDEX('Annex 2 Designated EHV charges'!$A$10:$A$400, MATCH(0, IF(ISBLANK('Annex 2 Designated EHV charges'!$A$10:$A$400),1, COUNTIF(A$4:$A184, 'Annex 2 Designated EHV charges'!$A$10:$A$400)), 0)),"")</f>
        <v>GREYSH</v>
      </c>
      <c r="B185" s="88">
        <f>IF($A185="","",VLOOKUP($A185,'Annex 2 Designated EHV charges'!$A:$O,2,0))</f>
        <v>310</v>
      </c>
      <c r="C185" s="89">
        <f>IF($A185="","",VLOOKUP($A185,'Annex 2 Designated EHV charges'!$A:$O,3,0))</f>
        <v>1050001391466</v>
      </c>
      <c r="D185" s="88" t="str">
        <f>IF($A185="","",VLOOKUP($A185,'Annex 2 Designated EHV charges'!$A:$O,7,0))</f>
        <v>GREYSH</v>
      </c>
      <c r="E185" s="91">
        <f>IFERROR(IF(VLOOKUP($A185,'Annex 2 Designated EHV charges'!$A:$O,9,FALSE)=0,"",VLOOKUP($A185,'Annex 2 Designated EHV charges'!$A:$O,9,FALSE)),"")</f>
        <v>9.8819999999999997</v>
      </c>
      <c r="F185" s="188">
        <f>IFERROR(IF(VLOOKUP($A185,'Annex 2 Designated EHV charges'!$A:$O,10,FALSE)=0,"",VLOOKUP($A185,'Annex 2 Designated EHV charges'!$A:$O,10,FALSE)),"")</f>
        <v>198.8</v>
      </c>
      <c r="G185" s="188">
        <f>IFERROR(IF(VLOOKUP($A185,'Annex 2 Designated EHV charges'!$A:$O,11,FALSE)=0,"",VLOOKUP($A185,'Annex 2 Designated EHV charges'!$A:$O,11,FALSE)),"")</f>
        <v>1.25</v>
      </c>
      <c r="H185" s="188">
        <f>IFERROR(IF(VLOOKUP($A185,'Annex 2 Designated EHV charges'!$A:$O,12,FALSE)=0,"",VLOOKUP($A185,'Annex 2 Designated EHV charges'!$A:$O,12,FALSE)),"")</f>
        <v>1.25</v>
      </c>
    </row>
    <row r="186" spans="1:8" x14ac:dyDescent="0.25">
      <c r="A186" s="88" t="str" cm="1">
        <f t="array" ref="A186">IFERROR(INDEX('Annex 2 Designated EHV charges'!$A$10:$A$400, MATCH(0, IF(ISBLANK('Annex 2 Designated EHV charges'!$A$10:$A$400),1, COUNTIF(A$4:$A185, 'Annex 2 Designated EHV charges'!$A$10:$A$400)), 0)),"")</f>
        <v>GRNEND</v>
      </c>
      <c r="B186" s="88">
        <f>IF($A186="","",VLOOKUP($A186,'Annex 2 Designated EHV charges'!$A:$O,2,0))</f>
        <v>516</v>
      </c>
      <c r="C186" s="89">
        <f>IF($A186="","",VLOOKUP($A186,'Annex 2 Designated EHV charges'!$A:$O,3,0))</f>
        <v>1050000774215</v>
      </c>
      <c r="D186" s="88" t="str">
        <f>IF($A186="","",VLOOKUP($A186,'Annex 2 Designated EHV charges'!$A:$O,7,0))</f>
        <v>GRNEND</v>
      </c>
      <c r="E186" s="91">
        <f>IFERROR(IF(VLOOKUP($A186,'Annex 2 Designated EHV charges'!$A:$O,9,FALSE)=0,"",VLOOKUP($A186,'Annex 2 Designated EHV charges'!$A:$O,9,FALSE)),"")</f>
        <v>6.2930000000000001</v>
      </c>
      <c r="F186" s="188">
        <f>IFERROR(IF(VLOOKUP($A186,'Annex 2 Designated EHV charges'!$A:$O,10,FALSE)=0,"",VLOOKUP($A186,'Annex 2 Designated EHV charges'!$A:$O,10,FALSE)),"")</f>
        <v>80.22</v>
      </c>
      <c r="G186" s="188">
        <f>IFERROR(IF(VLOOKUP($A186,'Annex 2 Designated EHV charges'!$A:$O,11,FALSE)=0,"",VLOOKUP($A186,'Annex 2 Designated EHV charges'!$A:$O,11,FALSE)),"")</f>
        <v>2.2200000000000002</v>
      </c>
      <c r="H186" s="188">
        <f>IFERROR(IF(VLOOKUP($A186,'Annex 2 Designated EHV charges'!$A:$O,12,FALSE)=0,"",VLOOKUP($A186,'Annex 2 Designated EHV charges'!$A:$O,12,FALSE)),"")</f>
        <v>2.2200000000000002</v>
      </c>
    </row>
    <row r="187" spans="1:8" x14ac:dyDescent="0.25">
      <c r="A187" s="88" t="str" cm="1">
        <f t="array" ref="A187">IFERROR(INDEX('Annex 2 Designated EHV charges'!$A$10:$A$400, MATCH(0, IF(ISBLANK('Annex 2 Designated EHV charges'!$A$10:$A$400),1, COUNTIF(A$4:$A186, 'Annex 2 Designated EHV charges'!$A$10:$A$400)), 0)),"")</f>
        <v>GRNFRM</v>
      </c>
      <c r="B187" s="88">
        <f>IF($A187="","",VLOOKUP($A187,'Annex 2 Designated EHV charges'!$A:$O,2,0))</f>
        <v>311</v>
      </c>
      <c r="C187" s="89">
        <f>IF($A187="","",VLOOKUP($A187,'Annex 2 Designated EHV charges'!$A:$O,3,0))</f>
        <v>1050001003248</v>
      </c>
      <c r="D187" s="88" t="str">
        <f>IF($A187="","",VLOOKUP($A187,'Annex 2 Designated EHV charges'!$A:$O,7,0))</f>
        <v>GRNFRM</v>
      </c>
      <c r="E187" s="91" t="str">
        <f>IFERROR(IF(VLOOKUP($A187,'Annex 2 Designated EHV charges'!$A:$O,9,FALSE)=0,"",VLOOKUP($A187,'Annex 2 Designated EHV charges'!$A:$O,9,FALSE)),"")</f>
        <v/>
      </c>
      <c r="F187" s="188">
        <f>IFERROR(IF(VLOOKUP($A187,'Annex 2 Designated EHV charges'!$A:$O,10,FALSE)=0,"",VLOOKUP($A187,'Annex 2 Designated EHV charges'!$A:$O,10,FALSE)),"")</f>
        <v>20.92</v>
      </c>
      <c r="G187" s="188">
        <f>IFERROR(IF(VLOOKUP($A187,'Annex 2 Designated EHV charges'!$A:$O,11,FALSE)=0,"",VLOOKUP($A187,'Annex 2 Designated EHV charges'!$A:$O,11,FALSE)),"")</f>
        <v>2.9</v>
      </c>
      <c r="H187" s="188">
        <f>IFERROR(IF(VLOOKUP($A187,'Annex 2 Designated EHV charges'!$A:$O,12,FALSE)=0,"",VLOOKUP($A187,'Annex 2 Designated EHV charges'!$A:$O,12,FALSE)),"")</f>
        <v>2.9</v>
      </c>
    </row>
    <row r="188" spans="1:8" x14ac:dyDescent="0.25">
      <c r="A188" s="88" t="str" cm="1">
        <f t="array" ref="A188">IFERROR(INDEX('Annex 2 Designated EHV charges'!$A$10:$A$400, MATCH(0, IF(ISBLANK('Annex 2 Designated EHV charges'!$A$10:$A$400),1, COUNTIF(A$4:$A187, 'Annex 2 Designated EHV charges'!$A$10:$A$400)), 0)),"")</f>
        <v>GRNILM</v>
      </c>
      <c r="B188" s="88">
        <f>IF($A188="","",VLOOKUP($A188,'Annex 2 Designated EHV charges'!$A:$O,2,0))</f>
        <v>568</v>
      </c>
      <c r="C188" s="89">
        <f>IF($A188="","",VLOOKUP($A188,'Annex 2 Designated EHV charges'!$A:$O,3,0))</f>
        <v>1050001299886</v>
      </c>
      <c r="D188" s="88" t="str">
        <f>IF($A188="","",VLOOKUP($A188,'Annex 2 Designated EHV charges'!$A:$O,7,0))</f>
        <v>GRNILM</v>
      </c>
      <c r="E188" s="91">
        <f>IFERROR(IF(VLOOKUP($A188,'Annex 2 Designated EHV charges'!$A:$O,9,FALSE)=0,"",VLOOKUP($A188,'Annex 2 Designated EHV charges'!$A:$O,9,FALSE)),"")</f>
        <v>0.54600000000000004</v>
      </c>
      <c r="F188" s="188">
        <f>IFERROR(IF(VLOOKUP($A188,'Annex 2 Designated EHV charges'!$A:$O,10,FALSE)=0,"",VLOOKUP($A188,'Annex 2 Designated EHV charges'!$A:$O,10,FALSE)),"")</f>
        <v>19</v>
      </c>
      <c r="G188" s="188">
        <f>IFERROR(IF(VLOOKUP($A188,'Annex 2 Designated EHV charges'!$A:$O,11,FALSE)=0,"",VLOOKUP($A188,'Annex 2 Designated EHV charges'!$A:$O,11,FALSE)),"")</f>
        <v>2.78</v>
      </c>
      <c r="H188" s="188">
        <f>IFERROR(IF(VLOOKUP($A188,'Annex 2 Designated EHV charges'!$A:$O,12,FALSE)=0,"",VLOOKUP($A188,'Annex 2 Designated EHV charges'!$A:$O,12,FALSE)),"")</f>
        <v>2.78</v>
      </c>
    </row>
    <row r="189" spans="1:8" x14ac:dyDescent="0.25">
      <c r="A189" s="88" t="str" cm="1">
        <f t="array" ref="A189">IFERROR(INDEX('Annex 2 Designated EHV charges'!$A$10:$A$400, MATCH(0, IF(ISBLANK('Annex 2 Designated EHV charges'!$A$10:$A$400),1, COUNTIF(A$4:$A188, 'Annex 2 Designated EHV charges'!$A$10:$A$400)), 0)),"")</f>
        <v>GRTYAR</v>
      </c>
      <c r="B189" s="88">
        <f>IF($A189="","",VLOOKUP($A189,'Annex 2 Designated EHV charges'!$A:$O,2,0))</f>
        <v>0</v>
      </c>
      <c r="C189" s="89" t="str">
        <f>IF($A189="","",VLOOKUP($A189,'Annex 2 Designated EHV charges'!$A:$O,3,0))</f>
        <v>MSID: 7111</v>
      </c>
      <c r="D189" s="88" t="str">
        <f>IF($A189="","",VLOOKUP($A189,'Annex 2 Designated EHV charges'!$A:$O,7,0))</f>
        <v>GRTYAR</v>
      </c>
      <c r="E189" s="91" t="str">
        <f>IFERROR(IF(VLOOKUP($A189,'Annex 2 Designated EHV charges'!$A:$O,9,FALSE)=0,"",VLOOKUP($A189,'Annex 2 Designated EHV charges'!$A:$O,9,FALSE)),"")</f>
        <v/>
      </c>
      <c r="F189" s="188" t="str">
        <f>IFERROR(IF(VLOOKUP($A189,'Annex 2 Designated EHV charges'!$A:$O,10,FALSE)=0,"",VLOOKUP($A189,'Annex 2 Designated EHV charges'!$A:$O,10,FALSE)),"")</f>
        <v/>
      </c>
      <c r="G189" s="188">
        <f>IFERROR(IF(VLOOKUP($A189,'Annex 2 Designated EHV charges'!$A:$O,11,FALSE)=0,"",VLOOKUP($A189,'Annex 2 Designated EHV charges'!$A:$O,11,FALSE)),"")</f>
        <v>1.42</v>
      </c>
      <c r="H189" s="188">
        <f>IFERROR(IF(VLOOKUP($A189,'Annex 2 Designated EHV charges'!$A:$O,12,FALSE)=0,"",VLOOKUP($A189,'Annex 2 Designated EHV charges'!$A:$O,12,FALSE)),"")</f>
        <v>1.42</v>
      </c>
    </row>
    <row r="190" spans="1:8" x14ac:dyDescent="0.25">
      <c r="A190" s="88" t="str" cm="1">
        <f t="array" ref="A190">IFERROR(INDEX('Annex 2 Designated EHV charges'!$A$10:$A$400, MATCH(0, IF(ISBLANK('Annex 2 Designated EHV charges'!$A$10:$A$400),1, COUNTIF(A$4:$A189, 'Annex 2 Designated EHV charges'!$A$10:$A$400)), 0)),"")</f>
        <v>GUNFL3</v>
      </c>
      <c r="B190" s="88">
        <f>IF($A190="","",VLOOKUP($A190,'Annex 2 Designated EHV charges'!$A:$O,2,0))</f>
        <v>0</v>
      </c>
      <c r="C190" s="89" t="str">
        <f>IF($A190="","",VLOOKUP($A190,'Annex 2 Designated EHV charges'!$A:$O,3,0))</f>
        <v>MSID: 7277</v>
      </c>
      <c r="D190" s="88" t="str">
        <f>IF($A190="","",VLOOKUP($A190,'Annex 2 Designated EHV charges'!$A:$O,7,0))</f>
        <v>GUNFL3</v>
      </c>
      <c r="E190" s="91">
        <f>IFERROR(IF(VLOOKUP($A190,'Annex 2 Designated EHV charges'!$A:$O,9,FALSE)=0,"",VLOOKUP($A190,'Annex 2 Designated EHV charges'!$A:$O,9,FALSE)),"")</f>
        <v>0.30399999999999999</v>
      </c>
      <c r="F190" s="188">
        <f>IFERROR(IF(VLOOKUP($A190,'Annex 2 Designated EHV charges'!$A:$O,10,FALSE)=0,"",VLOOKUP($A190,'Annex 2 Designated EHV charges'!$A:$O,10,FALSE)),"")</f>
        <v>108.26</v>
      </c>
      <c r="G190" s="188">
        <f>IFERROR(IF(VLOOKUP($A190,'Annex 2 Designated EHV charges'!$A:$O,11,FALSE)=0,"",VLOOKUP($A190,'Annex 2 Designated EHV charges'!$A:$O,11,FALSE)),"")</f>
        <v>1.41</v>
      </c>
      <c r="H190" s="188">
        <f>IFERROR(IF(VLOOKUP($A190,'Annex 2 Designated EHV charges'!$A:$O,12,FALSE)=0,"",VLOOKUP($A190,'Annex 2 Designated EHV charges'!$A:$O,12,FALSE)),"")</f>
        <v>1.41</v>
      </c>
    </row>
    <row r="191" spans="1:8" x14ac:dyDescent="0.25">
      <c r="A191" s="88" t="str" cm="1">
        <f t="array" ref="A191">IFERROR(INDEX('Annex 2 Designated EHV charges'!$A$10:$A$400, MATCH(0, IF(ISBLANK('Annex 2 Designated EHV charges'!$A$10:$A$400),1, COUNTIF(A$4:$A190, 'Annex 2 Designated EHV charges'!$A$10:$A$400)), 0)),"")</f>
        <v>GUNFLT</v>
      </c>
      <c r="B191" s="88">
        <f>IF($A191="","",VLOOKUP($A191,'Annex 2 Designated EHV charges'!$A:$O,2,0))</f>
        <v>0</v>
      </c>
      <c r="C191" s="89" t="str">
        <f>IF($A191="","",VLOOKUP($A191,'Annex 2 Designated EHV charges'!$A:$O,3,0))</f>
        <v>MSID: 7243</v>
      </c>
      <c r="D191" s="88" t="str">
        <f>IF($A191="","",VLOOKUP($A191,'Annex 2 Designated EHV charges'!$A:$O,7,0))</f>
        <v>GUNFLT</v>
      </c>
      <c r="E191" s="91">
        <f>IFERROR(IF(VLOOKUP($A191,'Annex 2 Designated EHV charges'!$A:$O,9,FALSE)=0,"",VLOOKUP($A191,'Annex 2 Designated EHV charges'!$A:$O,9,FALSE)),"")</f>
        <v>6.5000000000000002E-2</v>
      </c>
      <c r="F191" s="188">
        <f>IFERROR(IF(VLOOKUP($A191,'Annex 2 Designated EHV charges'!$A:$O,10,FALSE)=0,"",VLOOKUP($A191,'Annex 2 Designated EHV charges'!$A:$O,10,FALSE)),"")</f>
        <v>22.96</v>
      </c>
      <c r="G191" s="188">
        <f>IFERROR(IF(VLOOKUP($A191,'Annex 2 Designated EHV charges'!$A:$O,11,FALSE)=0,"",VLOOKUP($A191,'Annex 2 Designated EHV charges'!$A:$O,11,FALSE)),"")</f>
        <v>1.33</v>
      </c>
      <c r="H191" s="188">
        <f>IFERROR(IF(VLOOKUP($A191,'Annex 2 Designated EHV charges'!$A:$O,12,FALSE)=0,"",VLOOKUP($A191,'Annex 2 Designated EHV charges'!$A:$O,12,FALSE)),"")</f>
        <v>1.33</v>
      </c>
    </row>
    <row r="192" spans="1:8" x14ac:dyDescent="0.25">
      <c r="A192" s="88" t="str" cm="1">
        <f t="array" ref="A192">IFERROR(INDEX('Annex 2 Designated EHV charges'!$A$10:$A$400, MATCH(0, IF(ISBLANK('Annex 2 Designated EHV charges'!$A$10:$A$400),1, COUNTIF(A$4:$A191, 'Annex 2 Designated EHV charges'!$A$10:$A$400)), 0)),"")</f>
        <v>HALEBS</v>
      </c>
      <c r="B192" s="88">
        <f>IF($A192="","",VLOOKUP($A192,'Annex 2 Designated EHV charges'!$A:$O,2,0))</f>
        <v>344</v>
      </c>
      <c r="C192" s="89">
        <f>IF($A192="","",VLOOKUP($A192,'Annex 2 Designated EHV charges'!$A:$O,3,0))</f>
        <v>1050002549087</v>
      </c>
      <c r="D192" s="88" t="str">
        <f>IF($A192="","",VLOOKUP($A192,'Annex 2 Designated EHV charges'!$A:$O,7,0))</f>
        <v>HALEBS</v>
      </c>
      <c r="E192" s="91" t="str">
        <f>IFERROR(IF(VLOOKUP($A192,'Annex 2 Designated EHV charges'!$A:$O,9,FALSE)=0,"",VLOOKUP($A192,'Annex 2 Designated EHV charges'!$A:$O,9,FALSE)),"")</f>
        <v/>
      </c>
      <c r="F192" s="188">
        <f>IFERROR(IF(VLOOKUP($A192,'Annex 2 Designated EHV charges'!$A:$O,10,FALSE)=0,"",VLOOKUP($A192,'Annex 2 Designated EHV charges'!$A:$O,10,FALSE)),"")</f>
        <v>1732.26</v>
      </c>
      <c r="G192" s="188">
        <f>IFERROR(IF(VLOOKUP($A192,'Annex 2 Designated EHV charges'!$A:$O,11,FALSE)=0,"",VLOOKUP($A192,'Annex 2 Designated EHV charges'!$A:$O,11,FALSE)),"")</f>
        <v>2.1800000000000002</v>
      </c>
      <c r="H192" s="188">
        <f>IFERROR(IF(VLOOKUP($A192,'Annex 2 Designated EHV charges'!$A:$O,12,FALSE)=0,"",VLOOKUP($A192,'Annex 2 Designated EHV charges'!$A:$O,12,FALSE)),"")</f>
        <v>2.1800000000000002</v>
      </c>
    </row>
    <row r="193" spans="1:8" x14ac:dyDescent="0.25">
      <c r="A193" s="88" t="str" cm="1">
        <f t="array" ref="A193">IFERROR(INDEX('Annex 2 Designated EHV charges'!$A$10:$A$400, MATCH(0, IF(ISBLANK('Annex 2 Designated EHV charges'!$A$10:$A$400),1, COUNTIF(A$4:$A192, 'Annex 2 Designated EHV charges'!$A$10:$A$400)), 0)),"")</f>
        <v>HALLFM</v>
      </c>
      <c r="B193" s="88">
        <f>IF($A193="","",VLOOKUP($A193,'Annex 2 Designated EHV charges'!$A:$O,2,0))</f>
        <v>888</v>
      </c>
      <c r="C193" s="89">
        <f>IF($A193="","",VLOOKUP($A193,'Annex 2 Designated EHV charges'!$A:$O,3,0))</f>
        <v>1050000834219</v>
      </c>
      <c r="D193" s="88" t="str">
        <f>IF($A193="","",VLOOKUP($A193,'Annex 2 Designated EHV charges'!$A:$O,7,0))</f>
        <v>HALLFM</v>
      </c>
      <c r="E193" s="91" t="str">
        <f>IFERROR(IF(VLOOKUP($A193,'Annex 2 Designated EHV charges'!$A:$O,9,FALSE)=0,"",VLOOKUP($A193,'Annex 2 Designated EHV charges'!$A:$O,9,FALSE)),"")</f>
        <v/>
      </c>
      <c r="F193" s="188">
        <f>IFERROR(IF(VLOOKUP($A193,'Annex 2 Designated EHV charges'!$A:$O,10,FALSE)=0,"",VLOOKUP($A193,'Annex 2 Designated EHV charges'!$A:$O,10,FALSE)),"")</f>
        <v>22.76</v>
      </c>
      <c r="G193" s="188">
        <f>IFERROR(IF(VLOOKUP($A193,'Annex 2 Designated EHV charges'!$A:$O,11,FALSE)=0,"",VLOOKUP($A193,'Annex 2 Designated EHV charges'!$A:$O,11,FALSE)),"")</f>
        <v>9</v>
      </c>
      <c r="H193" s="188">
        <f>IFERROR(IF(VLOOKUP($A193,'Annex 2 Designated EHV charges'!$A:$O,12,FALSE)=0,"",VLOOKUP($A193,'Annex 2 Designated EHV charges'!$A:$O,12,FALSE)),"")</f>
        <v>9</v>
      </c>
    </row>
    <row r="194" spans="1:8" x14ac:dyDescent="0.25">
      <c r="A194" s="88" t="str" cm="1">
        <f t="array" ref="A194">IFERROR(INDEX('Annex 2 Designated EHV charges'!$A$10:$A$400, MATCH(0, IF(ISBLANK('Annex 2 Designated EHV charges'!$A$10:$A$400),1, COUNTIF(A$4:$A193, 'Annex 2 Designated EHV charges'!$A$10:$A$400)), 0)),"")</f>
        <v>HDATTP</v>
      </c>
      <c r="B194" s="88">
        <f>IF($A194="","",VLOOKUP($A194,'Annex 2 Designated EHV charges'!$A:$O,2,0))</f>
        <v>571</v>
      </c>
      <c r="C194" s="89">
        <f>IF($A194="","",VLOOKUP($A194,'Annex 2 Designated EHV charges'!$A:$O,3,0))</f>
        <v>1050001197873</v>
      </c>
      <c r="D194" s="88" t="str">
        <f>IF($A194="","",VLOOKUP($A194,'Annex 2 Designated EHV charges'!$A:$O,7,0))</f>
        <v>HDATTP</v>
      </c>
      <c r="E194" s="91" t="str">
        <f>IFERROR(IF(VLOOKUP($A194,'Annex 2 Designated EHV charges'!$A:$O,9,FALSE)=0,"",VLOOKUP($A194,'Annex 2 Designated EHV charges'!$A:$O,9,FALSE)),"")</f>
        <v/>
      </c>
      <c r="F194" s="188">
        <f>IFERROR(IF(VLOOKUP($A194,'Annex 2 Designated EHV charges'!$A:$O,10,FALSE)=0,"",VLOOKUP($A194,'Annex 2 Designated EHV charges'!$A:$O,10,FALSE)),"")</f>
        <v>5250.92</v>
      </c>
      <c r="G194" s="188">
        <f>IFERROR(IF(VLOOKUP($A194,'Annex 2 Designated EHV charges'!$A:$O,11,FALSE)=0,"",VLOOKUP($A194,'Annex 2 Designated EHV charges'!$A:$O,11,FALSE)),"")</f>
        <v>1.64</v>
      </c>
      <c r="H194" s="188">
        <f>IFERROR(IF(VLOOKUP($A194,'Annex 2 Designated EHV charges'!$A:$O,12,FALSE)=0,"",VLOOKUP($A194,'Annex 2 Designated EHV charges'!$A:$O,12,FALSE)),"")</f>
        <v>1.64</v>
      </c>
    </row>
    <row r="195" spans="1:8" x14ac:dyDescent="0.25">
      <c r="A195" s="88" t="str" cm="1">
        <f t="array" ref="A195">IFERROR(INDEX('Annex 2 Designated EHV charges'!$A$10:$A$400, MATCH(0, IF(ISBLANK('Annex 2 Designated EHV charges'!$A$10:$A$400),1, COUNTIF(A$4:$A194, 'Annex 2 Designated EHV charges'!$A$10:$A$400)), 0)),"")</f>
        <v>HDGMSF</v>
      </c>
      <c r="B195" s="88">
        <f>IF($A195="","",VLOOKUP($A195,'Annex 2 Designated EHV charges'!$A:$O,2,0))</f>
        <v>884</v>
      </c>
      <c r="C195" s="89">
        <f>IF($A195="","",VLOOKUP($A195,'Annex 2 Designated EHV charges'!$A:$O,3,0))</f>
        <v>1050000521726</v>
      </c>
      <c r="D195" s="88" t="str">
        <f>IF($A195="","",VLOOKUP($A195,'Annex 2 Designated EHV charges'!$A:$O,7,0))</f>
        <v>HDGMSF</v>
      </c>
      <c r="E195" s="91" t="str">
        <f>IFERROR(IF(VLOOKUP($A195,'Annex 2 Designated EHV charges'!$A:$O,9,FALSE)=0,"",VLOOKUP($A195,'Annex 2 Designated EHV charges'!$A:$O,9,FALSE)),"")</f>
        <v/>
      </c>
      <c r="F195" s="188">
        <f>IFERROR(IF(VLOOKUP($A195,'Annex 2 Designated EHV charges'!$A:$O,10,FALSE)=0,"",VLOOKUP($A195,'Annex 2 Designated EHV charges'!$A:$O,10,FALSE)),"")</f>
        <v>7.66</v>
      </c>
      <c r="G195" s="188">
        <f>IFERROR(IF(VLOOKUP($A195,'Annex 2 Designated EHV charges'!$A:$O,11,FALSE)=0,"",VLOOKUP($A195,'Annex 2 Designated EHV charges'!$A:$O,11,FALSE)),"")</f>
        <v>3.69</v>
      </c>
      <c r="H195" s="188">
        <f>IFERROR(IF(VLOOKUP($A195,'Annex 2 Designated EHV charges'!$A:$O,12,FALSE)=0,"",VLOOKUP($A195,'Annex 2 Designated EHV charges'!$A:$O,12,FALSE)),"")</f>
        <v>3.69</v>
      </c>
    </row>
    <row r="196" spans="1:8" x14ac:dyDescent="0.25">
      <c r="A196" s="88" t="str" cm="1">
        <f t="array" ref="A196">IFERROR(INDEX('Annex 2 Designated EHV charges'!$A$10:$A$400, MATCH(0, IF(ISBLANK('Annex 2 Designated EHV charges'!$A$10:$A$400),1, COUNTIF(A$4:$A195, 'Annex 2 Designated EHV charges'!$A$10:$A$400)), 0)),"")</f>
        <v>HGHFLD</v>
      </c>
      <c r="B196" s="88">
        <f>IF($A196="","",VLOOKUP($A196,'Annex 2 Designated EHV charges'!$A:$O,2,0))</f>
        <v>885</v>
      </c>
      <c r="C196" s="89">
        <f>IF($A196="","",VLOOKUP($A196,'Annex 2 Designated EHV charges'!$A:$O,3,0))</f>
        <v>1050000563150</v>
      </c>
      <c r="D196" s="88" t="str">
        <f>IF($A196="","",VLOOKUP($A196,'Annex 2 Designated EHV charges'!$A:$O,7,0))</f>
        <v>HGHFLD</v>
      </c>
      <c r="E196" s="91">
        <f>IFERROR(IF(VLOOKUP($A196,'Annex 2 Designated EHV charges'!$A:$O,9,FALSE)=0,"",VLOOKUP($A196,'Annex 2 Designated EHV charges'!$A:$O,9,FALSE)),"")</f>
        <v>3.5030000000000001</v>
      </c>
      <c r="F196" s="188">
        <f>IFERROR(IF(VLOOKUP($A196,'Annex 2 Designated EHV charges'!$A:$O,10,FALSE)=0,"",VLOOKUP($A196,'Annex 2 Designated EHV charges'!$A:$O,10,FALSE)),"")</f>
        <v>10.06</v>
      </c>
      <c r="G196" s="188">
        <f>IFERROR(IF(VLOOKUP($A196,'Annex 2 Designated EHV charges'!$A:$O,11,FALSE)=0,"",VLOOKUP($A196,'Annex 2 Designated EHV charges'!$A:$O,11,FALSE)),"")</f>
        <v>6.14</v>
      </c>
      <c r="H196" s="188">
        <f>IFERROR(IF(VLOOKUP($A196,'Annex 2 Designated EHV charges'!$A:$O,12,FALSE)=0,"",VLOOKUP($A196,'Annex 2 Designated EHV charges'!$A:$O,12,FALSE)),"")</f>
        <v>6.14</v>
      </c>
    </row>
    <row r="197" spans="1:8" x14ac:dyDescent="0.25">
      <c r="A197" s="88" t="str" cm="1">
        <f t="array" ref="A197">IFERROR(INDEX('Annex 2 Designated EHV charges'!$A$10:$A$400, MATCH(0, IF(ISBLANK('Annex 2 Designated EHV charges'!$A$10:$A$400),1, COUNTIF(A$4:$A196, 'Annex 2 Designated EHV charges'!$A$10:$A$400)), 0)),"")</f>
        <v>HHFARM</v>
      </c>
      <c r="B197" s="88">
        <f>IF($A197="","",VLOOKUP($A197,'Annex 2 Designated EHV charges'!$A:$O,2,0))</f>
        <v>570</v>
      </c>
      <c r="C197" s="89">
        <f>IF($A197="","",VLOOKUP($A197,'Annex 2 Designated EHV charges'!$A:$O,3,0))</f>
        <v>1050001231451</v>
      </c>
      <c r="D197" s="88" t="str">
        <f>IF($A197="","",VLOOKUP($A197,'Annex 2 Designated EHV charges'!$A:$O,7,0))</f>
        <v>HHFARM</v>
      </c>
      <c r="E197" s="91">
        <f>IFERROR(IF(VLOOKUP($A197,'Annex 2 Designated EHV charges'!$A:$O,9,FALSE)=0,"",VLOOKUP($A197,'Annex 2 Designated EHV charges'!$A:$O,9,FALSE)),"")</f>
        <v>1.952</v>
      </c>
      <c r="F197" s="188">
        <f>IFERROR(IF(VLOOKUP($A197,'Annex 2 Designated EHV charges'!$A:$O,10,FALSE)=0,"",VLOOKUP($A197,'Annex 2 Designated EHV charges'!$A:$O,10,FALSE)),"")</f>
        <v>28.83</v>
      </c>
      <c r="G197" s="188">
        <f>IFERROR(IF(VLOOKUP($A197,'Annex 2 Designated EHV charges'!$A:$O,11,FALSE)=0,"",VLOOKUP($A197,'Annex 2 Designated EHV charges'!$A:$O,11,FALSE)),"")</f>
        <v>2.29</v>
      </c>
      <c r="H197" s="188">
        <f>IFERROR(IF(VLOOKUP($A197,'Annex 2 Designated EHV charges'!$A:$O,12,FALSE)=0,"",VLOOKUP($A197,'Annex 2 Designated EHV charges'!$A:$O,12,FALSE)),"")</f>
        <v>2.29</v>
      </c>
    </row>
    <row r="198" spans="1:8" x14ac:dyDescent="0.25">
      <c r="A198" s="88" t="str" cm="1">
        <f t="array" ref="A198">IFERROR(INDEX('Annex 2 Designated EHV charges'!$A$10:$A$400, MATCH(0, IF(ISBLANK('Annex 2 Designated EHV charges'!$A$10:$A$400),1, COUNTIF(A$4:$A197, 'Annex 2 Designated EHV charges'!$A$10:$A$400)), 0)),"")</f>
        <v>HOBACK</v>
      </c>
      <c r="B198" s="88">
        <f>IF($A198="","",VLOOKUP($A198,'Annex 2 Designated EHV charges'!$A:$O,2,0))</f>
        <v>517</v>
      </c>
      <c r="C198" s="89">
        <f>IF($A198="","",VLOOKUP($A198,'Annex 2 Designated EHV charges'!$A:$O,3,0))</f>
        <v>1050000708514</v>
      </c>
      <c r="D198" s="88" t="str">
        <f>IF($A198="","",VLOOKUP($A198,'Annex 2 Designated EHV charges'!$A:$O,7,0))</f>
        <v>HOBACK</v>
      </c>
      <c r="E198" s="91">
        <f>IFERROR(IF(VLOOKUP($A198,'Annex 2 Designated EHV charges'!$A:$O,9,FALSE)=0,"",VLOOKUP($A198,'Annex 2 Designated EHV charges'!$A:$O,9,FALSE)),"")</f>
        <v>0.222</v>
      </c>
      <c r="F198" s="188">
        <f>IFERROR(IF(VLOOKUP($A198,'Annex 2 Designated EHV charges'!$A:$O,10,FALSE)=0,"",VLOOKUP($A198,'Annex 2 Designated EHV charges'!$A:$O,10,FALSE)),"")</f>
        <v>4.8499999999999996</v>
      </c>
      <c r="G198" s="188">
        <f>IFERROR(IF(VLOOKUP($A198,'Annex 2 Designated EHV charges'!$A:$O,11,FALSE)=0,"",VLOOKUP($A198,'Annex 2 Designated EHV charges'!$A:$O,11,FALSE)),"")</f>
        <v>3.15</v>
      </c>
      <c r="H198" s="188">
        <f>IFERROR(IF(VLOOKUP($A198,'Annex 2 Designated EHV charges'!$A:$O,12,FALSE)=0,"",VLOOKUP($A198,'Annex 2 Designated EHV charges'!$A:$O,12,FALSE)),"")</f>
        <v>3.15</v>
      </c>
    </row>
    <row r="199" spans="1:8" x14ac:dyDescent="0.25">
      <c r="A199" s="88" t="str" cm="1">
        <f t="array" ref="A199">IFERROR(INDEX('Annex 2 Designated EHV charges'!$A$10:$A$400, MATCH(0, IF(ISBLANK('Annex 2 Designated EHV charges'!$A$10:$A$400),1, COUNTIF(A$4:$A198, 'Annex 2 Designated EHV charges'!$A$10:$A$400)), 0)),"")</f>
        <v>HOLTON</v>
      </c>
      <c r="B199" s="88">
        <f>IF($A199="","",VLOOKUP($A199,'Annex 2 Designated EHV charges'!$A:$O,2,0))</f>
        <v>547</v>
      </c>
      <c r="C199" s="89">
        <f>IF($A199="","",VLOOKUP($A199,'Annex 2 Designated EHV charges'!$A:$O,3,0))</f>
        <v>1050000769118</v>
      </c>
      <c r="D199" s="88" t="str">
        <f>IF($A199="","",VLOOKUP($A199,'Annex 2 Designated EHV charges'!$A:$O,7,0))</f>
        <v>HOLTON</v>
      </c>
      <c r="E199" s="91">
        <f>IFERROR(IF(VLOOKUP($A199,'Annex 2 Designated EHV charges'!$A:$O,9,FALSE)=0,"",VLOOKUP($A199,'Annex 2 Designated EHV charges'!$A:$O,9,FALSE)),"")</f>
        <v>5.4589999999999996</v>
      </c>
      <c r="F199" s="188">
        <f>IFERROR(IF(VLOOKUP($A199,'Annex 2 Designated EHV charges'!$A:$O,10,FALSE)=0,"",VLOOKUP($A199,'Annex 2 Designated EHV charges'!$A:$O,10,FALSE)),"")</f>
        <v>27.97</v>
      </c>
      <c r="G199" s="188">
        <f>IFERROR(IF(VLOOKUP($A199,'Annex 2 Designated EHV charges'!$A:$O,11,FALSE)=0,"",VLOOKUP($A199,'Annex 2 Designated EHV charges'!$A:$O,11,FALSE)),"")</f>
        <v>1.51</v>
      </c>
      <c r="H199" s="188">
        <f>IFERROR(IF(VLOOKUP($A199,'Annex 2 Designated EHV charges'!$A:$O,12,FALSE)=0,"",VLOOKUP($A199,'Annex 2 Designated EHV charges'!$A:$O,12,FALSE)),"")</f>
        <v>1.51</v>
      </c>
    </row>
    <row r="200" spans="1:8" x14ac:dyDescent="0.25">
      <c r="A200" s="88" t="str" cm="1">
        <f t="array" ref="A200">IFERROR(INDEX('Annex 2 Designated EHV charges'!$A$10:$A$400, MATCH(0, IF(ISBLANK('Annex 2 Designated EHV charges'!$A$10:$A$400),1, COUNTIF(A$4:$A199, 'Annex 2 Designated EHV charges'!$A$10:$A$400)), 0)),"")</f>
        <v>HONYSM</v>
      </c>
      <c r="B200" s="88">
        <f>IF($A200="","",VLOOKUP($A200,'Annex 2 Designated EHV charges'!$A:$O,2,0))</f>
        <v>548</v>
      </c>
      <c r="C200" s="89">
        <f>IF($A200="","",VLOOKUP($A200,'Annex 2 Designated EHV charges'!$A:$O,3,0))</f>
        <v>1050001036670</v>
      </c>
      <c r="D200" s="88" t="str">
        <f>IF($A200="","",VLOOKUP($A200,'Annex 2 Designated EHV charges'!$A:$O,7,0))</f>
        <v>HONYSM</v>
      </c>
      <c r="E200" s="91">
        <f>IFERROR(IF(VLOOKUP($A200,'Annex 2 Designated EHV charges'!$A:$O,9,FALSE)=0,"",VLOOKUP($A200,'Annex 2 Designated EHV charges'!$A:$O,9,FALSE)),"")</f>
        <v>0.36099999999999999</v>
      </c>
      <c r="F200" s="188">
        <f>IFERROR(IF(VLOOKUP($A200,'Annex 2 Designated EHV charges'!$A:$O,10,FALSE)=0,"",VLOOKUP($A200,'Annex 2 Designated EHV charges'!$A:$O,10,FALSE)),"")</f>
        <v>18.239999999999998</v>
      </c>
      <c r="G200" s="188">
        <f>IFERROR(IF(VLOOKUP($A200,'Annex 2 Designated EHV charges'!$A:$O,11,FALSE)=0,"",VLOOKUP($A200,'Annex 2 Designated EHV charges'!$A:$O,11,FALSE)),"")</f>
        <v>1.34</v>
      </c>
      <c r="H200" s="188">
        <f>IFERROR(IF(VLOOKUP($A200,'Annex 2 Designated EHV charges'!$A:$O,12,FALSE)=0,"",VLOOKUP($A200,'Annex 2 Designated EHV charges'!$A:$O,12,FALSE)),"")</f>
        <v>1.34</v>
      </c>
    </row>
    <row r="201" spans="1:8" x14ac:dyDescent="0.25">
      <c r="A201" s="88" t="str" cm="1">
        <f t="array" ref="A201">IFERROR(INDEX('Annex 2 Designated EHV charges'!$A$10:$A$400, MATCH(0, IF(ISBLANK('Annex 2 Designated EHV charges'!$A$10:$A$400),1, COUNTIF(A$4:$A200, 'Annex 2 Designated EHV charges'!$A$10:$A$400)), 0)),"")</f>
        <v>HRMT_B</v>
      </c>
      <c r="B201" s="88">
        <f>IF($A201="","",VLOOKUP($A201,'Annex 2 Designated EHV charges'!$A:$O,2,0))</f>
        <v>312</v>
      </c>
      <c r="C201" s="89">
        <f>IF($A201="","",VLOOKUP($A201,'Annex 2 Designated EHV charges'!$A:$O,3,0))</f>
        <v>1050001324390</v>
      </c>
      <c r="D201" s="88" t="str">
        <f>IF($A201="","",VLOOKUP($A201,'Annex 2 Designated EHV charges'!$A:$O,7,0))</f>
        <v>HRMT_B</v>
      </c>
      <c r="E201" s="91">
        <f>IFERROR(IF(VLOOKUP($A201,'Annex 2 Designated EHV charges'!$A:$O,9,FALSE)=0,"",VLOOKUP($A201,'Annex 2 Designated EHV charges'!$A:$O,9,FALSE)),"")</f>
        <v>4.0000000000000001E-3</v>
      </c>
      <c r="F201" s="188">
        <f>IFERROR(IF(VLOOKUP($A201,'Annex 2 Designated EHV charges'!$A:$O,10,FALSE)=0,"",VLOOKUP($A201,'Annex 2 Designated EHV charges'!$A:$O,10,FALSE)),"")</f>
        <v>246.25</v>
      </c>
      <c r="G201" s="188">
        <f>IFERROR(IF(VLOOKUP($A201,'Annex 2 Designated EHV charges'!$A:$O,11,FALSE)=0,"",VLOOKUP($A201,'Annex 2 Designated EHV charges'!$A:$O,11,FALSE)),"")</f>
        <v>1.36</v>
      </c>
      <c r="H201" s="188">
        <f>IFERROR(IF(VLOOKUP($A201,'Annex 2 Designated EHV charges'!$A:$O,12,FALSE)=0,"",VLOOKUP($A201,'Annex 2 Designated EHV charges'!$A:$O,12,FALSE)),"")</f>
        <v>1.36</v>
      </c>
    </row>
    <row r="202" spans="1:8" x14ac:dyDescent="0.25">
      <c r="A202" s="88" t="str" cm="1">
        <f t="array" ref="A202">IFERROR(INDEX('Annex 2 Designated EHV charges'!$A$10:$A$400, MATCH(0, IF(ISBLANK('Annex 2 Designated EHV charges'!$A$10:$A$400),1, COUNTIF(A$4:$A201, 'Annex 2 Designated EHV charges'!$A$10:$A$400)), 0)),"")</f>
        <v>HRMT_P</v>
      </c>
      <c r="B202" s="88">
        <f>IF($A202="","",VLOOKUP($A202,'Annex 2 Designated EHV charges'!$A:$O,2,0))</f>
        <v>569</v>
      </c>
      <c r="C202" s="89">
        <f>IF($A202="","",VLOOKUP($A202,'Annex 2 Designated EHV charges'!$A:$O,3,0))</f>
        <v>1050001324414</v>
      </c>
      <c r="D202" s="88" t="str">
        <f>IF($A202="","",VLOOKUP($A202,'Annex 2 Designated EHV charges'!$A:$O,7,0))</f>
        <v>HRMT_P</v>
      </c>
      <c r="E202" s="91">
        <f>IFERROR(IF(VLOOKUP($A202,'Annex 2 Designated EHV charges'!$A:$O,9,FALSE)=0,"",VLOOKUP($A202,'Annex 2 Designated EHV charges'!$A:$O,9,FALSE)),"")</f>
        <v>4.0000000000000001E-3</v>
      </c>
      <c r="F202" s="188">
        <f>IFERROR(IF(VLOOKUP($A202,'Annex 2 Designated EHV charges'!$A:$O,10,FALSE)=0,"",VLOOKUP($A202,'Annex 2 Designated EHV charges'!$A:$O,10,FALSE)),"")</f>
        <v>9.66</v>
      </c>
      <c r="G202" s="188">
        <f>IFERROR(IF(VLOOKUP($A202,'Annex 2 Designated EHV charges'!$A:$O,11,FALSE)=0,"",VLOOKUP($A202,'Annex 2 Designated EHV charges'!$A:$O,11,FALSE)),"")</f>
        <v>1.52</v>
      </c>
      <c r="H202" s="188">
        <f>IFERROR(IF(VLOOKUP($A202,'Annex 2 Designated EHV charges'!$A:$O,12,FALSE)=0,"",VLOOKUP($A202,'Annex 2 Designated EHV charges'!$A:$O,12,FALSE)),"")</f>
        <v>1.52</v>
      </c>
    </row>
    <row r="203" spans="1:8" x14ac:dyDescent="0.25">
      <c r="A203" s="88" t="str" cm="1">
        <f t="array" ref="A203">IFERROR(INDEX('Annex 2 Designated EHV charges'!$A$10:$A$400, MATCH(0, IF(ISBLANK('Annex 2 Designated EHV charges'!$A$10:$A$400),1, COUNTIF(A$4:$A202, 'Annex 2 Designated EHV charges'!$A$10:$A$400)), 0)),"")</f>
        <v>HRSFEN</v>
      </c>
      <c r="B203" s="88">
        <f>IF($A203="","",VLOOKUP($A203,'Annex 2 Designated EHV charges'!$A:$O,2,0))</f>
        <v>313</v>
      </c>
      <c r="C203" s="89">
        <f>IF($A203="","",VLOOKUP($A203,'Annex 2 Designated EHV charges'!$A:$O,3,0))</f>
        <v>1050001041642</v>
      </c>
      <c r="D203" s="88" t="str">
        <f>IF($A203="","",VLOOKUP($A203,'Annex 2 Designated EHV charges'!$A:$O,7,0))</f>
        <v>HRSFEN</v>
      </c>
      <c r="E203" s="91">
        <f>IFERROR(IF(VLOOKUP($A203,'Annex 2 Designated EHV charges'!$A:$O,9,FALSE)=0,"",VLOOKUP($A203,'Annex 2 Designated EHV charges'!$A:$O,9,FALSE)),"")</f>
        <v>0.44400000000000001</v>
      </c>
      <c r="F203" s="188">
        <f>IFERROR(IF(VLOOKUP($A203,'Annex 2 Designated EHV charges'!$A:$O,10,FALSE)=0,"",VLOOKUP($A203,'Annex 2 Designated EHV charges'!$A:$O,10,FALSE)),"")</f>
        <v>5059.49</v>
      </c>
      <c r="G203" s="188">
        <f>IFERROR(IF(VLOOKUP($A203,'Annex 2 Designated EHV charges'!$A:$O,11,FALSE)=0,"",VLOOKUP($A203,'Annex 2 Designated EHV charges'!$A:$O,11,FALSE)),"")</f>
        <v>1.27</v>
      </c>
      <c r="H203" s="188">
        <f>IFERROR(IF(VLOOKUP($A203,'Annex 2 Designated EHV charges'!$A:$O,12,FALSE)=0,"",VLOOKUP($A203,'Annex 2 Designated EHV charges'!$A:$O,12,FALSE)),"")</f>
        <v>1.27</v>
      </c>
    </row>
    <row r="204" spans="1:8" x14ac:dyDescent="0.25">
      <c r="A204" s="88" t="str" cm="1">
        <f t="array" ref="A204">IFERROR(INDEX('Annex 2 Designated EHV charges'!$A$10:$A$400, MATCH(0, IF(ISBLANK('Annex 2 Designated EHV charges'!$A$10:$A$400),1, COUNTIF(A$4:$A203, 'Annex 2 Designated EHV charges'!$A$10:$A$400)), 0)),"")</f>
        <v>HUTBAT</v>
      </c>
      <c r="B204" s="88">
        <f>IF($A204="","",VLOOKUP($A204,'Annex 2 Designated EHV charges'!$A:$O,2,0))</f>
        <v>0</v>
      </c>
      <c r="C204" s="89" t="str">
        <f>IF($A204="","",VLOOKUP($A204,'Annex 2 Designated EHV charges'!$A:$O,3,0))</f>
        <v>MSID: 7432</v>
      </c>
      <c r="D204" s="88" t="str">
        <f>IF($A204="","",VLOOKUP($A204,'Annex 2 Designated EHV charges'!$A:$O,7,0))</f>
        <v>HUTBAT</v>
      </c>
      <c r="E204" s="91">
        <f>IFERROR(IF(VLOOKUP($A204,'Annex 2 Designated EHV charges'!$A:$O,9,FALSE)=0,"",VLOOKUP($A204,'Annex 2 Designated EHV charges'!$A:$O,9,FALSE)),"")</f>
        <v>2.2440000000000002</v>
      </c>
      <c r="F204" s="188">
        <f>IFERROR(IF(VLOOKUP($A204,'Annex 2 Designated EHV charges'!$A:$O,10,FALSE)=0,"",VLOOKUP($A204,'Annex 2 Designated EHV charges'!$A:$O,10,FALSE)),"")</f>
        <v>738.75</v>
      </c>
      <c r="G204" s="188">
        <f>IFERROR(IF(VLOOKUP($A204,'Annex 2 Designated EHV charges'!$A:$O,11,FALSE)=0,"",VLOOKUP($A204,'Annex 2 Designated EHV charges'!$A:$O,11,FALSE)),"")</f>
        <v>1.1599999999999999</v>
      </c>
      <c r="H204" s="188">
        <f>IFERROR(IF(VLOOKUP($A204,'Annex 2 Designated EHV charges'!$A:$O,12,FALSE)=0,"",VLOOKUP($A204,'Annex 2 Designated EHV charges'!$A:$O,12,FALSE)),"")</f>
        <v>1.1599999999999999</v>
      </c>
    </row>
    <row r="205" spans="1:8" x14ac:dyDescent="0.25">
      <c r="A205" s="88" t="str" cm="1">
        <f t="array" ref="A205">IFERROR(INDEX('Annex 2 Designated EHV charges'!$A$10:$A$400, MATCH(0, IF(ISBLANK('Annex 2 Designated EHV charges'!$A$10:$A$400),1, COUNTIF(A$4:$A204, 'Annex 2 Designated EHV charges'!$A$10:$A$400)), 0)),"")</f>
        <v>HYDESF</v>
      </c>
      <c r="B205" s="88">
        <f>IF($A205="","",VLOOKUP($A205,'Annex 2 Designated EHV charges'!$A:$O,2,0))</f>
        <v>518</v>
      </c>
      <c r="C205" s="89">
        <f>IF($A205="","",VLOOKUP($A205,'Annex 2 Designated EHV charges'!$A:$O,3,0))</f>
        <v>1050000759713</v>
      </c>
      <c r="D205" s="88" t="str">
        <f>IF($A205="","",VLOOKUP($A205,'Annex 2 Designated EHV charges'!$A:$O,7,0))</f>
        <v>HYDESF</v>
      </c>
      <c r="E205" s="91">
        <f>IFERROR(IF(VLOOKUP($A205,'Annex 2 Designated EHV charges'!$A:$O,9,FALSE)=0,"",VLOOKUP($A205,'Annex 2 Designated EHV charges'!$A:$O,9,FALSE)),"")</f>
        <v>0.89200000000000002</v>
      </c>
      <c r="F205" s="188">
        <f>IFERROR(IF(VLOOKUP($A205,'Annex 2 Designated EHV charges'!$A:$O,10,FALSE)=0,"",VLOOKUP($A205,'Annex 2 Designated EHV charges'!$A:$O,10,FALSE)),"")</f>
        <v>24.3</v>
      </c>
      <c r="G205" s="188">
        <f>IFERROR(IF(VLOOKUP($A205,'Annex 2 Designated EHV charges'!$A:$O,11,FALSE)=0,"",VLOOKUP($A205,'Annex 2 Designated EHV charges'!$A:$O,11,FALSE)),"")</f>
        <v>2.13</v>
      </c>
      <c r="H205" s="188">
        <f>IFERROR(IF(VLOOKUP($A205,'Annex 2 Designated EHV charges'!$A:$O,12,FALSE)=0,"",VLOOKUP($A205,'Annex 2 Designated EHV charges'!$A:$O,12,FALSE)),"")</f>
        <v>2.13</v>
      </c>
    </row>
    <row r="206" spans="1:8" x14ac:dyDescent="0.25">
      <c r="A206" s="88" t="str" cm="1">
        <f t="array" ref="A206">IFERROR(INDEX('Annex 2 Designated EHV charges'!$A$10:$A$400, MATCH(0, IF(ISBLANK('Annex 2 Designated EHV charges'!$A$10:$A$400),1, COUNTIF(A$4:$A205, 'Annex 2 Designated EHV charges'!$A$10:$A$400)), 0)),"")</f>
        <v>ICGLTD</v>
      </c>
      <c r="B206" s="88">
        <f>IF($A206="","",VLOOKUP($A206,'Annex 2 Designated EHV charges'!$A:$O,2,0))</f>
        <v>866</v>
      </c>
      <c r="C206" s="89">
        <f>IF($A206="","",VLOOKUP($A206,'Annex 2 Designated EHV charges'!$A:$O,3,0))</f>
        <v>1030075706342</v>
      </c>
      <c r="D206" s="88" t="str">
        <f>IF($A206="","",VLOOKUP($A206,'Annex 2 Designated EHV charges'!$A:$O,7,0))</f>
        <v>ICGLTD</v>
      </c>
      <c r="E206" s="91" t="str">
        <f>IFERROR(IF(VLOOKUP($A206,'Annex 2 Designated EHV charges'!$A:$O,9,FALSE)=0,"",VLOOKUP($A206,'Annex 2 Designated EHV charges'!$A:$O,9,FALSE)),"")</f>
        <v/>
      </c>
      <c r="F206" s="188">
        <f>IFERROR(IF(VLOOKUP($A206,'Annex 2 Designated EHV charges'!$A:$O,10,FALSE)=0,"",VLOOKUP($A206,'Annex 2 Designated EHV charges'!$A:$O,10,FALSE)),"")</f>
        <v>59023.07</v>
      </c>
      <c r="G206" s="188">
        <f>IFERROR(IF(VLOOKUP($A206,'Annex 2 Designated EHV charges'!$A:$O,11,FALSE)=0,"",VLOOKUP($A206,'Annex 2 Designated EHV charges'!$A:$O,11,FALSE)),"")</f>
        <v>3.18</v>
      </c>
      <c r="H206" s="188">
        <f>IFERROR(IF(VLOOKUP($A206,'Annex 2 Designated EHV charges'!$A:$O,12,FALSE)=0,"",VLOOKUP($A206,'Annex 2 Designated EHV charges'!$A:$O,12,FALSE)),"")</f>
        <v>3.18</v>
      </c>
    </row>
    <row r="207" spans="1:8" x14ac:dyDescent="0.25">
      <c r="A207" s="88" t="str" cm="1">
        <f t="array" ref="A207">IFERROR(INDEX('Annex 2 Designated EHV charges'!$A$10:$A$400, MATCH(0, IF(ISBLANK('Annex 2 Designated EHV charges'!$A$10:$A$400),1, COUNTIF(A$4:$A206, 'Annex 2 Designated EHV charges'!$A$10:$A$400)), 0)),"")</f>
        <v>ILMEBS</v>
      </c>
      <c r="B207" s="88">
        <f>IF($A207="","",VLOOKUP($A207,'Annex 2 Designated EHV charges'!$A:$O,2,0))</f>
        <v>0</v>
      </c>
      <c r="C207" s="89" t="str">
        <f>IF($A207="","",VLOOKUP($A207,'Annex 2 Designated EHV charges'!$A:$O,3,0))</f>
        <v>MSID: 7537</v>
      </c>
      <c r="D207" s="88" t="str">
        <f>IF($A207="","",VLOOKUP($A207,'Annex 2 Designated EHV charges'!$A:$O,7,0))</f>
        <v>ILMEBS</v>
      </c>
      <c r="E207" s="91" t="str">
        <f>IFERROR(IF(VLOOKUP($A207,'Annex 2 Designated EHV charges'!$A:$O,9,FALSE)=0,"",VLOOKUP($A207,'Annex 2 Designated EHV charges'!$A:$O,9,FALSE)),"")</f>
        <v/>
      </c>
      <c r="F207" s="188">
        <f>IFERROR(IF(VLOOKUP($A207,'Annex 2 Designated EHV charges'!$A:$O,10,FALSE)=0,"",VLOOKUP($A207,'Annex 2 Designated EHV charges'!$A:$O,10,FALSE)),"")</f>
        <v>1931.56</v>
      </c>
      <c r="G207" s="188">
        <f>IFERROR(IF(VLOOKUP($A207,'Annex 2 Designated EHV charges'!$A:$O,11,FALSE)=0,"",VLOOKUP($A207,'Annex 2 Designated EHV charges'!$A:$O,11,FALSE)),"")</f>
        <v>1.82</v>
      </c>
      <c r="H207" s="188">
        <f>IFERROR(IF(VLOOKUP($A207,'Annex 2 Designated EHV charges'!$A:$O,12,FALSE)=0,"",VLOOKUP($A207,'Annex 2 Designated EHV charges'!$A:$O,12,FALSE)),"")</f>
        <v>1.82</v>
      </c>
    </row>
    <row r="208" spans="1:8" x14ac:dyDescent="0.25">
      <c r="A208" s="88" t="str" cm="1">
        <f t="array" ref="A208">IFERROR(INDEX('Annex 2 Designated EHV charges'!$A$10:$A$400, MATCH(0, IF(ISBLANK('Annex 2 Designated EHV charges'!$A$10:$A$400),1, COUNTIF(A$4:$A207, 'Annex 2 Designated EHV charges'!$A$10:$A$400)), 0)),"")</f>
        <v>INGMSF</v>
      </c>
      <c r="B208" s="88">
        <f>IF($A208="","",VLOOKUP($A208,'Annex 2 Designated EHV charges'!$A:$O,2,0))</f>
        <v>338</v>
      </c>
      <c r="C208" s="89">
        <f>IF($A208="","",VLOOKUP($A208,'Annex 2 Designated EHV charges'!$A:$O,3,0))</f>
        <v>1050002077454</v>
      </c>
      <c r="D208" s="88" t="str">
        <f>IF($A208="","",VLOOKUP($A208,'Annex 2 Designated EHV charges'!$A:$O,7,0))</f>
        <v>INGMSF</v>
      </c>
      <c r="E208" s="91">
        <f>IFERROR(IF(VLOOKUP($A208,'Annex 2 Designated EHV charges'!$A:$O,9,FALSE)=0,"",VLOOKUP($A208,'Annex 2 Designated EHV charges'!$A:$O,9,FALSE)),"")</f>
        <v>0.41899999999999998</v>
      </c>
      <c r="F208" s="188">
        <f>IFERROR(IF(VLOOKUP($A208,'Annex 2 Designated EHV charges'!$A:$O,10,FALSE)=0,"",VLOOKUP($A208,'Annex 2 Designated EHV charges'!$A:$O,10,FALSE)),"")</f>
        <v>1.4</v>
      </c>
      <c r="G208" s="188">
        <f>IFERROR(IF(VLOOKUP($A208,'Annex 2 Designated EHV charges'!$A:$O,11,FALSE)=0,"",VLOOKUP($A208,'Annex 2 Designated EHV charges'!$A:$O,11,FALSE)),"")</f>
        <v>2.5099999999999998</v>
      </c>
      <c r="H208" s="188">
        <f>IFERROR(IF(VLOOKUP($A208,'Annex 2 Designated EHV charges'!$A:$O,12,FALSE)=0,"",VLOOKUP($A208,'Annex 2 Designated EHV charges'!$A:$O,12,FALSE)),"")</f>
        <v>2.5099999999999998</v>
      </c>
    </row>
    <row r="209" spans="1:8" x14ac:dyDescent="0.25">
      <c r="A209" s="88" t="str" cm="1">
        <f t="array" ref="A209">IFERROR(INDEX('Annex 2 Designated EHV charges'!$A$10:$A$400, MATCH(0, IF(ISBLANK('Annex 2 Designated EHV charges'!$A$10:$A$400),1, COUNTIF(A$4:$A208, 'Annex 2 Designated EHV charges'!$A$10:$A$400)), 0)),"")</f>
        <v>JKSLNE</v>
      </c>
      <c r="B209" s="88">
        <f>IF($A209="","",VLOOKUP($A209,'Annex 2 Designated EHV charges'!$A:$O,2,0))</f>
        <v>519</v>
      </c>
      <c r="C209" s="89">
        <f>IF($A209="","",VLOOKUP($A209,'Annex 2 Designated EHV charges'!$A:$O,3,0))</f>
        <v>1050000556055</v>
      </c>
      <c r="D209" s="88" t="str">
        <f>IF($A209="","",VLOOKUP($A209,'Annex 2 Designated EHV charges'!$A:$O,7,0))</f>
        <v>JKSLNE</v>
      </c>
      <c r="E209" s="91">
        <f>IFERROR(IF(VLOOKUP($A209,'Annex 2 Designated EHV charges'!$A:$O,9,FALSE)=0,"",VLOOKUP($A209,'Annex 2 Designated EHV charges'!$A:$O,9,FALSE)),"")</f>
        <v>0.254</v>
      </c>
      <c r="F209" s="188">
        <f>IFERROR(IF(VLOOKUP($A209,'Annex 2 Designated EHV charges'!$A:$O,10,FALSE)=0,"",VLOOKUP($A209,'Annex 2 Designated EHV charges'!$A:$O,10,FALSE)),"")</f>
        <v>50.73</v>
      </c>
      <c r="G209" s="188">
        <f>IFERROR(IF(VLOOKUP($A209,'Annex 2 Designated EHV charges'!$A:$O,11,FALSE)=0,"",VLOOKUP($A209,'Annex 2 Designated EHV charges'!$A:$O,11,FALSE)),"")</f>
        <v>1.4</v>
      </c>
      <c r="H209" s="188">
        <f>IFERROR(IF(VLOOKUP($A209,'Annex 2 Designated EHV charges'!$A:$O,12,FALSE)=0,"",VLOOKUP($A209,'Annex 2 Designated EHV charges'!$A:$O,12,FALSE)),"")</f>
        <v>1.4</v>
      </c>
    </row>
    <row r="210" spans="1:8" x14ac:dyDescent="0.25">
      <c r="A210" s="88" t="str" cm="1">
        <f t="array" ref="A210">IFERROR(INDEX('Annex 2 Designated EHV charges'!$A$10:$A$400, MATCH(0, IF(ISBLANK('Annex 2 Designated EHV charges'!$A$10:$A$400),1, COUNTIF(A$4:$A209, 'Annex 2 Designated EHV charges'!$A$10:$A$400)), 0)),"")</f>
        <v>KNGSLN</v>
      </c>
      <c r="B210" s="88">
        <f>IF($A210="","",VLOOKUP($A210,'Annex 2 Designated EHV charges'!$A:$O,2,0))</f>
        <v>0</v>
      </c>
      <c r="C210" s="89" t="str">
        <f>IF($A210="","",VLOOKUP($A210,'Annex 2 Designated EHV charges'!$A:$O,3,0))</f>
        <v>MSID: 7044</v>
      </c>
      <c r="D210" s="88" t="str">
        <f>IF($A210="","",VLOOKUP($A210,'Annex 2 Designated EHV charges'!$A:$O,7,0))</f>
        <v>KNGSLN</v>
      </c>
      <c r="E210" s="91" t="str">
        <f>IFERROR(IF(VLOOKUP($A210,'Annex 2 Designated EHV charges'!$A:$O,9,FALSE)=0,"",VLOOKUP($A210,'Annex 2 Designated EHV charges'!$A:$O,9,FALSE)),"")</f>
        <v/>
      </c>
      <c r="F210" s="188">
        <f>IFERROR(IF(VLOOKUP($A210,'Annex 2 Designated EHV charges'!$A:$O,10,FALSE)=0,"",VLOOKUP($A210,'Annex 2 Designated EHV charges'!$A:$O,10,FALSE)),"")</f>
        <v>49.98</v>
      </c>
      <c r="G210" s="188">
        <f>IFERROR(IF(VLOOKUP($A210,'Annex 2 Designated EHV charges'!$A:$O,11,FALSE)=0,"",VLOOKUP($A210,'Annex 2 Designated EHV charges'!$A:$O,11,FALSE)),"")</f>
        <v>1.45</v>
      </c>
      <c r="H210" s="188">
        <f>IFERROR(IF(VLOOKUP($A210,'Annex 2 Designated EHV charges'!$A:$O,12,FALSE)=0,"",VLOOKUP($A210,'Annex 2 Designated EHV charges'!$A:$O,12,FALSE)),"")</f>
        <v>1.45</v>
      </c>
    </row>
    <row r="211" spans="1:8" x14ac:dyDescent="0.25">
      <c r="A211" s="88" t="str" cm="1">
        <f t="array" ref="A211">IFERROR(INDEX('Annex 2 Designated EHV charges'!$A$10:$A$400, MATCH(0, IF(ISBLANK('Annex 2 Designated EHV charges'!$A$10:$A$400),1, COUNTIF(A$4:$A210, 'Annex 2 Designated EHV charges'!$A$10:$A$400)), 0)),"")</f>
        <v>KNNING</v>
      </c>
      <c r="B211" s="88">
        <f>IF($A211="","",VLOOKUP($A211,'Annex 2 Designated EHV charges'!$A:$O,2,0))</f>
        <v>520</v>
      </c>
      <c r="C211" s="89">
        <f>IF($A211="","",VLOOKUP($A211,'Annex 2 Designated EHV charges'!$A:$O,3,0))</f>
        <v>1050000823458</v>
      </c>
      <c r="D211" s="88" t="str">
        <f>IF($A211="","",VLOOKUP($A211,'Annex 2 Designated EHV charges'!$A:$O,7,0))</f>
        <v>KNNING</v>
      </c>
      <c r="E211" s="91" t="str">
        <f>IFERROR(IF(VLOOKUP($A211,'Annex 2 Designated EHV charges'!$A:$O,9,FALSE)=0,"",VLOOKUP($A211,'Annex 2 Designated EHV charges'!$A:$O,9,FALSE)),"")</f>
        <v/>
      </c>
      <c r="F211" s="188">
        <f>IFERROR(IF(VLOOKUP($A211,'Annex 2 Designated EHV charges'!$A:$O,10,FALSE)=0,"",VLOOKUP($A211,'Annex 2 Designated EHV charges'!$A:$O,10,FALSE)),"")</f>
        <v>7.79</v>
      </c>
      <c r="G211" s="188">
        <f>IFERROR(IF(VLOOKUP($A211,'Annex 2 Designated EHV charges'!$A:$O,11,FALSE)=0,"",VLOOKUP($A211,'Annex 2 Designated EHV charges'!$A:$O,11,FALSE)),"")</f>
        <v>8.4700000000000006</v>
      </c>
      <c r="H211" s="188">
        <f>IFERROR(IF(VLOOKUP($A211,'Annex 2 Designated EHV charges'!$A:$O,12,FALSE)=0,"",VLOOKUP($A211,'Annex 2 Designated EHV charges'!$A:$O,12,FALSE)),"")</f>
        <v>8.4700000000000006</v>
      </c>
    </row>
    <row r="212" spans="1:8" x14ac:dyDescent="0.25">
      <c r="A212" s="88" t="str" cm="1">
        <f t="array" ref="A212">IFERROR(INDEX('Annex 2 Designated EHV charges'!$A$10:$A$400, MATCH(0, IF(ISBLANK('Annex 2 Designated EHV charges'!$A$10:$A$400),1, COUNTIF(A$4:$A211, 'Annex 2 Designated EHV charges'!$A$10:$A$400)), 0)),"")</f>
        <v>LAYRSF</v>
      </c>
      <c r="B212" s="88">
        <f>IF($A212="","",VLOOKUP($A212,'Annex 2 Designated EHV charges'!$A:$O,2,0))</f>
        <v>0</v>
      </c>
      <c r="C212" s="89" t="str">
        <f>IF($A212="","",VLOOKUP($A212,'Annex 2 Designated EHV charges'!$A:$O,3,0))</f>
        <v>ENET</v>
      </c>
      <c r="D212" s="88" t="str">
        <f>IF($A212="","",VLOOKUP($A212,'Annex 2 Designated EHV charges'!$A:$O,7,0))</f>
        <v>LAYRSF</v>
      </c>
      <c r="E212" s="91" t="str">
        <f>IFERROR(IF(VLOOKUP($A212,'Annex 2 Designated EHV charges'!$A:$O,9,FALSE)=0,"",VLOOKUP($A212,'Annex 2 Designated EHV charges'!$A:$O,9,FALSE)),"")</f>
        <v/>
      </c>
      <c r="F212" s="188">
        <f>IFERROR(IF(VLOOKUP($A212,'Annex 2 Designated EHV charges'!$A:$O,10,FALSE)=0,"",VLOOKUP($A212,'Annex 2 Designated EHV charges'!$A:$O,10,FALSE)),"")</f>
        <v>4.0199999999999996</v>
      </c>
      <c r="G212" s="188">
        <f>IFERROR(IF(VLOOKUP($A212,'Annex 2 Designated EHV charges'!$A:$O,11,FALSE)=0,"",VLOOKUP($A212,'Annex 2 Designated EHV charges'!$A:$O,11,FALSE)),"")</f>
        <v>1.93</v>
      </c>
      <c r="H212" s="188">
        <f>IFERROR(IF(VLOOKUP($A212,'Annex 2 Designated EHV charges'!$A:$O,12,FALSE)=0,"",VLOOKUP($A212,'Annex 2 Designated EHV charges'!$A:$O,12,FALSE)),"")</f>
        <v>1.93</v>
      </c>
    </row>
    <row r="213" spans="1:8" x14ac:dyDescent="0.25">
      <c r="A213" s="88" t="str" cm="1">
        <f t="array" ref="A213">IFERROR(INDEX('Annex 2 Designated EHV charges'!$A$10:$A$400, MATCH(0, IF(ISBLANK('Annex 2 Designated EHV charges'!$A$10:$A$400),1, COUNTIF(A$4:$A212, 'Annex 2 Designated EHV charges'!$A$10:$A$400)), 0)),"")</f>
        <v>LBZSNS</v>
      </c>
      <c r="B213" s="88">
        <f>IF($A213="","",VLOOKUP($A213,'Annex 2 Designated EHV charges'!$A:$O,2,0))</f>
        <v>549</v>
      </c>
      <c r="C213" s="89">
        <f>IF($A213="","",VLOOKUP($A213,'Annex 2 Designated EHV charges'!$A:$O,3,0))</f>
        <v>1050000687486</v>
      </c>
      <c r="D213" s="88" t="str">
        <f>IF($A213="","",VLOOKUP($A213,'Annex 2 Designated EHV charges'!$A:$O,7,0))</f>
        <v>LBZSNS</v>
      </c>
      <c r="E213" s="91">
        <f>IFERROR(IF(VLOOKUP($A213,'Annex 2 Designated EHV charges'!$A:$O,9,FALSE)=0,"",VLOOKUP($A213,'Annex 2 Designated EHV charges'!$A:$O,9,FALSE)),"")</f>
        <v>2.008</v>
      </c>
      <c r="F213" s="188">
        <f>IFERROR(IF(VLOOKUP($A213,'Annex 2 Designated EHV charges'!$A:$O,10,FALSE)=0,"",VLOOKUP($A213,'Annex 2 Designated EHV charges'!$A:$O,10,FALSE)),"")</f>
        <v>24615.34</v>
      </c>
      <c r="G213" s="188">
        <f>IFERROR(IF(VLOOKUP($A213,'Annex 2 Designated EHV charges'!$A:$O,11,FALSE)=0,"",VLOOKUP($A213,'Annex 2 Designated EHV charges'!$A:$O,11,FALSE)),"")</f>
        <v>1.1299999999999999</v>
      </c>
      <c r="H213" s="188">
        <f>IFERROR(IF(VLOOKUP($A213,'Annex 2 Designated EHV charges'!$A:$O,12,FALSE)=0,"",VLOOKUP($A213,'Annex 2 Designated EHV charges'!$A:$O,12,FALSE)),"")</f>
        <v>1.1299999999999999</v>
      </c>
    </row>
    <row r="214" spans="1:8" x14ac:dyDescent="0.25">
      <c r="A214" s="88" t="str" cm="1">
        <f t="array" ref="A214">IFERROR(INDEX('Annex 2 Designated EHV charges'!$A$10:$A$400, MATCH(0, IF(ISBLANK('Annex 2 Designated EHV charges'!$A$10:$A$400),1, COUNTIF(A$4:$A213, 'Annex 2 Designated EHV charges'!$A$10:$A$400)), 0)),"")</f>
        <v>LCKFRD</v>
      </c>
      <c r="B214" s="88">
        <f>IF($A214="","",VLOOKUP($A214,'Annex 2 Designated EHV charges'!$A:$O,2,0))</f>
        <v>886</v>
      </c>
      <c r="C214" s="89">
        <f>IF($A214="","",VLOOKUP($A214,'Annex 2 Designated EHV charges'!$A:$O,3,0))</f>
        <v>1050000578704</v>
      </c>
      <c r="D214" s="88" t="str">
        <f>IF($A214="","",VLOOKUP($A214,'Annex 2 Designated EHV charges'!$A:$O,7,0))</f>
        <v>LCKFRD</v>
      </c>
      <c r="E214" s="91" t="str">
        <f>IFERROR(IF(VLOOKUP($A214,'Annex 2 Designated EHV charges'!$A:$O,9,FALSE)=0,"",VLOOKUP($A214,'Annex 2 Designated EHV charges'!$A:$O,9,FALSE)),"")</f>
        <v/>
      </c>
      <c r="F214" s="188">
        <f>IFERROR(IF(VLOOKUP($A214,'Annex 2 Designated EHV charges'!$A:$O,10,FALSE)=0,"",VLOOKUP($A214,'Annex 2 Designated EHV charges'!$A:$O,10,FALSE)),"")</f>
        <v>4.26</v>
      </c>
      <c r="G214" s="188">
        <f>IFERROR(IF(VLOOKUP($A214,'Annex 2 Designated EHV charges'!$A:$O,11,FALSE)=0,"",VLOOKUP($A214,'Annex 2 Designated EHV charges'!$A:$O,11,FALSE)),"")</f>
        <v>7</v>
      </c>
      <c r="H214" s="188">
        <f>IFERROR(IF(VLOOKUP($A214,'Annex 2 Designated EHV charges'!$A:$O,12,FALSE)=0,"",VLOOKUP($A214,'Annex 2 Designated EHV charges'!$A:$O,12,FALSE)),"")</f>
        <v>7</v>
      </c>
    </row>
    <row r="215" spans="1:8" x14ac:dyDescent="0.25">
      <c r="A215" s="88" t="str" cm="1">
        <f t="array" ref="A215">IFERROR(INDEX('Annex 2 Designated EHV charges'!$A$10:$A$400, MATCH(0, IF(ISBLANK('Annex 2 Designated EHV charges'!$A$10:$A$400),1, COUNTIF(A$4:$A214, 'Annex 2 Designated EHV charges'!$A$10:$A$400)), 0)),"")</f>
        <v>LDAHSF</v>
      </c>
      <c r="B215" s="88">
        <f>IF($A215="","",VLOOKUP($A215,'Annex 2 Designated EHV charges'!$A:$O,2,0))</f>
        <v>536</v>
      </c>
      <c r="C215" s="89">
        <f>IF($A215="","",VLOOKUP($A215,'Annex 2 Designated EHV charges'!$A:$O,3,0))</f>
        <v>1030083806024</v>
      </c>
      <c r="D215" s="88" t="str">
        <f>IF($A215="","",VLOOKUP($A215,'Annex 2 Designated EHV charges'!$A:$O,7,0))</f>
        <v>LDAHSF</v>
      </c>
      <c r="E215" s="91">
        <f>IFERROR(IF(VLOOKUP($A215,'Annex 2 Designated EHV charges'!$A:$O,9,FALSE)=0,"",VLOOKUP($A215,'Annex 2 Designated EHV charges'!$A:$O,9,FALSE)),"")</f>
        <v>0.105</v>
      </c>
      <c r="F215" s="188">
        <f>IFERROR(IF(VLOOKUP($A215,'Annex 2 Designated EHV charges'!$A:$O,10,FALSE)=0,"",VLOOKUP($A215,'Annex 2 Designated EHV charges'!$A:$O,10,FALSE)),"")</f>
        <v>9.7200000000000006</v>
      </c>
      <c r="G215" s="188">
        <f>IFERROR(IF(VLOOKUP($A215,'Annex 2 Designated EHV charges'!$A:$O,11,FALSE)=0,"",VLOOKUP($A215,'Annex 2 Designated EHV charges'!$A:$O,11,FALSE)),"")</f>
        <v>2.86</v>
      </c>
      <c r="H215" s="188">
        <f>IFERROR(IF(VLOOKUP($A215,'Annex 2 Designated EHV charges'!$A:$O,12,FALSE)=0,"",VLOOKUP($A215,'Annex 2 Designated EHV charges'!$A:$O,12,FALSE)),"")</f>
        <v>2.86</v>
      </c>
    </row>
    <row r="216" spans="1:8" x14ac:dyDescent="0.25">
      <c r="A216" s="88" t="str" cm="1">
        <f t="array" ref="A216">IFERROR(INDEX('Annex 2 Designated EHV charges'!$A$10:$A$400, MATCH(0, IF(ISBLANK('Annex 2 Designated EHV charges'!$A$10:$A$400),1, COUNTIF(A$4:$A215, 'Annex 2 Designated EHV charges'!$A$10:$A$400)), 0)),"")</f>
        <v>LEICSQ</v>
      </c>
      <c r="B216" s="88">
        <f>IF($A216="","",VLOOKUP($A216,'Annex 2 Designated EHV charges'!$A:$O,2,0))</f>
        <v>550</v>
      </c>
      <c r="C216" s="89">
        <f>IF($A216="","",VLOOKUP($A216,'Annex 2 Designated EHV charges'!$A:$O,3,0))</f>
        <v>1050001008681</v>
      </c>
      <c r="D216" s="88" t="str">
        <f>IF($A216="","",VLOOKUP($A216,'Annex 2 Designated EHV charges'!$A:$O,7,0))</f>
        <v>LEICSQ</v>
      </c>
      <c r="E216" s="91" t="str">
        <f>IFERROR(IF(VLOOKUP($A216,'Annex 2 Designated EHV charges'!$A:$O,9,FALSE)=0,"",VLOOKUP($A216,'Annex 2 Designated EHV charges'!$A:$O,9,FALSE)),"")</f>
        <v/>
      </c>
      <c r="F216" s="188">
        <f>IFERROR(IF(VLOOKUP($A216,'Annex 2 Designated EHV charges'!$A:$O,10,FALSE)=0,"",VLOOKUP($A216,'Annex 2 Designated EHV charges'!$A:$O,10,FALSE)),"")</f>
        <v>14.13</v>
      </c>
      <c r="G216" s="188">
        <f>IFERROR(IF(VLOOKUP($A216,'Annex 2 Designated EHV charges'!$A:$O,11,FALSE)=0,"",VLOOKUP($A216,'Annex 2 Designated EHV charges'!$A:$O,11,FALSE)),"")</f>
        <v>3.98</v>
      </c>
      <c r="H216" s="188">
        <f>IFERROR(IF(VLOOKUP($A216,'Annex 2 Designated EHV charges'!$A:$O,12,FALSE)=0,"",VLOOKUP($A216,'Annex 2 Designated EHV charges'!$A:$O,12,FALSE)),"")</f>
        <v>3.98</v>
      </c>
    </row>
    <row r="217" spans="1:8" x14ac:dyDescent="0.25">
      <c r="A217" s="88" t="str" cm="1">
        <f t="array" ref="A217">IFERROR(INDEX('Annex 2 Designated EHV charges'!$A$10:$A$400, MATCH(0, IF(ISBLANK('Annex 2 Designated EHV charges'!$A$10:$A$400),1, COUNTIF(A$4:$A216, 'Annex 2 Designated EHV charges'!$A$10:$A$400)), 0)),"")</f>
        <v>LEXHSF</v>
      </c>
      <c r="B217" s="88">
        <f>IF($A217="","",VLOOKUP($A217,'Annex 2 Designated EHV charges'!$A:$O,2,0))</f>
        <v>889</v>
      </c>
      <c r="C217" s="89">
        <f>IF($A217="","",VLOOKUP($A217,'Annex 2 Designated EHV charges'!$A:$O,3,0))</f>
        <v>1030083805563</v>
      </c>
      <c r="D217" s="88" t="str">
        <f>IF($A217="","",VLOOKUP($A217,'Annex 2 Designated EHV charges'!$A:$O,7,0))</f>
        <v>LEXHSF</v>
      </c>
      <c r="E217" s="91">
        <f>IFERROR(IF(VLOOKUP($A217,'Annex 2 Designated EHV charges'!$A:$O,9,FALSE)=0,"",VLOOKUP($A217,'Annex 2 Designated EHV charges'!$A:$O,9,FALSE)),"")</f>
        <v>0.124</v>
      </c>
      <c r="F217" s="188">
        <f>IFERROR(IF(VLOOKUP($A217,'Annex 2 Designated EHV charges'!$A:$O,10,FALSE)=0,"",VLOOKUP($A217,'Annex 2 Designated EHV charges'!$A:$O,10,FALSE)),"")</f>
        <v>11.9</v>
      </c>
      <c r="G217" s="188">
        <f>IFERROR(IF(VLOOKUP($A217,'Annex 2 Designated EHV charges'!$A:$O,11,FALSE)=0,"",VLOOKUP($A217,'Annex 2 Designated EHV charges'!$A:$O,11,FALSE)),"")</f>
        <v>1.5</v>
      </c>
      <c r="H217" s="188">
        <f>IFERROR(IF(VLOOKUP($A217,'Annex 2 Designated EHV charges'!$A:$O,12,FALSE)=0,"",VLOOKUP($A217,'Annex 2 Designated EHV charges'!$A:$O,12,FALSE)),"")</f>
        <v>1.5</v>
      </c>
    </row>
    <row r="218" spans="1:8" x14ac:dyDescent="0.25">
      <c r="A218" s="88" t="str" cm="1">
        <f t="array" ref="A218">IFERROR(INDEX('Annex 2 Designated EHV charges'!$A$10:$A$400, MATCH(0, IF(ISBLANK('Annex 2 Designated EHV charges'!$A$10:$A$400),1, COUNTIF(A$4:$A217, 'Annex 2 Designated EHV charges'!$A$10:$A$400)), 0)),"")</f>
        <v>LIMKLN</v>
      </c>
      <c r="B218" s="88">
        <f>IF($A218="","",VLOOKUP($A218,'Annex 2 Designated EHV charges'!$A:$O,2,0))</f>
        <v>334</v>
      </c>
      <c r="C218" s="89">
        <f>IF($A218="","",VLOOKUP($A218,'Annex 2 Designated EHV charges'!$A:$O,3,0))</f>
        <v>1050002012030</v>
      </c>
      <c r="D218" s="88" t="str">
        <f>IF($A218="","",VLOOKUP($A218,'Annex 2 Designated EHV charges'!$A:$O,7,0))</f>
        <v>LIMKLN</v>
      </c>
      <c r="E218" s="91" t="str">
        <f>IFERROR(IF(VLOOKUP($A218,'Annex 2 Designated EHV charges'!$A:$O,9,FALSE)=0,"",VLOOKUP($A218,'Annex 2 Designated EHV charges'!$A:$O,9,FALSE)),"")</f>
        <v/>
      </c>
      <c r="F218" s="188">
        <f>IFERROR(IF(VLOOKUP($A218,'Annex 2 Designated EHV charges'!$A:$O,10,FALSE)=0,"",VLOOKUP($A218,'Annex 2 Designated EHV charges'!$A:$O,10,FALSE)),"")</f>
        <v>18.940000000000001</v>
      </c>
      <c r="G218" s="188">
        <f>IFERROR(IF(VLOOKUP($A218,'Annex 2 Designated EHV charges'!$A:$O,11,FALSE)=0,"",VLOOKUP($A218,'Annex 2 Designated EHV charges'!$A:$O,11,FALSE)),"")</f>
        <v>2.61</v>
      </c>
      <c r="H218" s="188">
        <f>IFERROR(IF(VLOOKUP($A218,'Annex 2 Designated EHV charges'!$A:$O,12,FALSE)=0,"",VLOOKUP($A218,'Annex 2 Designated EHV charges'!$A:$O,12,FALSE)),"")</f>
        <v>2.61</v>
      </c>
    </row>
    <row r="219" spans="1:8" x14ac:dyDescent="0.25">
      <c r="A219" s="88" t="str" cm="1">
        <f t="array" ref="A219">IFERROR(INDEX('Annex 2 Designated EHV charges'!$A$10:$A$400, MATCH(0, IF(ISBLANK('Annex 2 Designated EHV charges'!$A$10:$A$400),1, COUNTIF(A$4:$A218, 'Annex 2 Designated EHV charges'!$A$10:$A$400)), 0)),"")</f>
        <v>LINKSF</v>
      </c>
      <c r="B219" s="88">
        <f>IF($A219="","",VLOOKUP($A219,'Annex 2 Designated EHV charges'!$A:$O,2,0))</f>
        <v>355</v>
      </c>
      <c r="C219" s="89">
        <f>IF($A219="","",VLOOKUP($A219,'Annex 2 Designated EHV charges'!$A:$O,3,0))</f>
        <v>1050003008930</v>
      </c>
      <c r="D219" s="88" t="str">
        <f>IF($A219="","",VLOOKUP($A219,'Annex 2 Designated EHV charges'!$A:$O,7,0))</f>
        <v>LINKSF</v>
      </c>
      <c r="E219" s="91" t="str">
        <f>IFERROR(IF(VLOOKUP($A219,'Annex 2 Designated EHV charges'!$A:$O,9,FALSE)=0,"",VLOOKUP($A219,'Annex 2 Designated EHV charges'!$A:$O,9,FALSE)),"")</f>
        <v/>
      </c>
      <c r="F219" s="188">
        <f>IFERROR(IF(VLOOKUP($A219,'Annex 2 Designated EHV charges'!$A:$O,10,FALSE)=0,"",VLOOKUP($A219,'Annex 2 Designated EHV charges'!$A:$O,10,FALSE)),"")</f>
        <v>95.53</v>
      </c>
      <c r="G219" s="188">
        <f>IFERROR(IF(VLOOKUP($A219,'Annex 2 Designated EHV charges'!$A:$O,11,FALSE)=0,"",VLOOKUP($A219,'Annex 2 Designated EHV charges'!$A:$O,11,FALSE)),"")</f>
        <v>2.57</v>
      </c>
      <c r="H219" s="188">
        <f>IFERROR(IF(VLOOKUP($A219,'Annex 2 Designated EHV charges'!$A:$O,12,FALSE)=0,"",VLOOKUP($A219,'Annex 2 Designated EHV charges'!$A:$O,12,FALSE)),"")</f>
        <v>2.57</v>
      </c>
    </row>
    <row r="220" spans="1:8" x14ac:dyDescent="0.25">
      <c r="A220" s="88" t="str" cm="1">
        <f t="array" ref="A220">IFERROR(INDEX('Annex 2 Designated EHV charges'!$A$10:$A$400, MATCH(0, IF(ISBLANK('Annex 2 Designated EHV charges'!$A$10:$A$400),1, COUNTIF(A$4:$A219, 'Annex 2 Designated EHV charges'!$A$10:$A$400)), 0)),"")</f>
        <v>LITSTA</v>
      </c>
      <c r="B220" s="88">
        <f>IF($A220="","",VLOOKUP($A220,'Annex 2 Designated EHV charges'!$A:$O,2,0))</f>
        <v>427</v>
      </c>
      <c r="C220" s="89">
        <f>IF($A220="","",VLOOKUP($A220,'Annex 2 Designated EHV charges'!$A:$O,3,0))</f>
        <v>1050001858070</v>
      </c>
      <c r="D220" s="88" t="str">
        <f>IF($A220="","",VLOOKUP($A220,'Annex 2 Designated EHV charges'!$A:$O,7,0))</f>
        <v>LITSTA</v>
      </c>
      <c r="E220" s="91">
        <f>IFERROR(IF(VLOOKUP($A220,'Annex 2 Designated EHV charges'!$A:$O,9,FALSE)=0,"",VLOOKUP($A220,'Annex 2 Designated EHV charges'!$A:$O,9,FALSE)),"")</f>
        <v>0.182</v>
      </c>
      <c r="F220" s="188">
        <f>IFERROR(IF(VLOOKUP($A220,'Annex 2 Designated EHV charges'!$A:$O,10,FALSE)=0,"",VLOOKUP($A220,'Annex 2 Designated EHV charges'!$A:$O,10,FALSE)),"")</f>
        <v>6.18</v>
      </c>
      <c r="G220" s="188">
        <f>IFERROR(IF(VLOOKUP($A220,'Annex 2 Designated EHV charges'!$A:$O,11,FALSE)=0,"",VLOOKUP($A220,'Annex 2 Designated EHV charges'!$A:$O,11,FALSE)),"")</f>
        <v>2.95</v>
      </c>
      <c r="H220" s="188">
        <f>IFERROR(IF(VLOOKUP($A220,'Annex 2 Designated EHV charges'!$A:$O,12,FALSE)=0,"",VLOOKUP($A220,'Annex 2 Designated EHV charges'!$A:$O,12,FALSE)),"")</f>
        <v>2.95</v>
      </c>
    </row>
    <row r="221" spans="1:8" x14ac:dyDescent="0.25">
      <c r="A221" s="88" t="str" cm="1">
        <f t="array" ref="A221">IFERROR(INDEX('Annex 2 Designated EHV charges'!$A$10:$A$400, MATCH(0, IF(ISBLANK('Annex 2 Designated EHV charges'!$A$10:$A$400),1, COUNTIF(A$4:$A220, 'Annex 2 Designated EHV charges'!$A$10:$A$400)), 0)),"")</f>
        <v>LNGFRD</v>
      </c>
      <c r="B221" s="88">
        <f>IF($A221="","",VLOOKUP($A221,'Annex 2 Designated EHV charges'!$A:$O,2,0))</f>
        <v>521</v>
      </c>
      <c r="C221" s="89">
        <f>IF($A221="","",VLOOKUP($A221,'Annex 2 Designated EHV charges'!$A:$O,3,0))</f>
        <v>1050000698283</v>
      </c>
      <c r="D221" s="88" t="str">
        <f>IF($A221="","",VLOOKUP($A221,'Annex 2 Designated EHV charges'!$A:$O,7,0))</f>
        <v>LNGFRD</v>
      </c>
      <c r="E221" s="91" t="str">
        <f>IFERROR(IF(VLOOKUP($A221,'Annex 2 Designated EHV charges'!$A:$O,9,FALSE)=0,"",VLOOKUP($A221,'Annex 2 Designated EHV charges'!$A:$O,9,FALSE)),"")</f>
        <v/>
      </c>
      <c r="F221" s="188">
        <f>IFERROR(IF(VLOOKUP($A221,'Annex 2 Designated EHV charges'!$A:$O,10,FALSE)=0,"",VLOOKUP($A221,'Annex 2 Designated EHV charges'!$A:$O,10,FALSE)),"")</f>
        <v>22.6</v>
      </c>
      <c r="G221" s="188">
        <f>IFERROR(IF(VLOOKUP($A221,'Annex 2 Designated EHV charges'!$A:$O,11,FALSE)=0,"",VLOOKUP($A221,'Annex 2 Designated EHV charges'!$A:$O,11,FALSE)),"")</f>
        <v>6.57</v>
      </c>
      <c r="H221" s="188">
        <f>IFERROR(IF(VLOOKUP($A221,'Annex 2 Designated EHV charges'!$A:$O,12,FALSE)=0,"",VLOOKUP($A221,'Annex 2 Designated EHV charges'!$A:$O,12,FALSE)),"")</f>
        <v>6.57</v>
      </c>
    </row>
    <row r="222" spans="1:8" x14ac:dyDescent="0.25">
      <c r="A222" s="88" t="str" cm="1">
        <f t="array" ref="A222">IFERROR(INDEX('Annex 2 Designated EHV charges'!$A$10:$A$400, MATCH(0, IF(ISBLANK('Annex 2 Designated EHV charges'!$A$10:$A$400),1, COUNTIF(A$4:$A221, 'Annex 2 Designated EHV charges'!$A$10:$A$400)), 0)),"")</f>
        <v>LNGHO2</v>
      </c>
      <c r="B222" s="88">
        <f>IF($A222="","",VLOOKUP($A222,'Annex 2 Designated EHV charges'!$A:$O,2,0))</f>
        <v>523</v>
      </c>
      <c r="C222" s="89">
        <f>IF($A222="","",VLOOKUP($A222,'Annex 2 Designated EHV charges'!$A:$O,3,0))</f>
        <v>1050000802936</v>
      </c>
      <c r="D222" s="88" t="str">
        <f>IF($A222="","",VLOOKUP($A222,'Annex 2 Designated EHV charges'!$A:$O,7,0))</f>
        <v>LNGHO2</v>
      </c>
      <c r="E222" s="91">
        <f>IFERROR(IF(VLOOKUP($A222,'Annex 2 Designated EHV charges'!$A:$O,9,FALSE)=0,"",VLOOKUP($A222,'Annex 2 Designated EHV charges'!$A:$O,9,FALSE)),"")</f>
        <v>5.8529999999999998</v>
      </c>
      <c r="F222" s="188">
        <f>IFERROR(IF(VLOOKUP($A222,'Annex 2 Designated EHV charges'!$A:$O,10,FALSE)=0,"",VLOOKUP($A222,'Annex 2 Designated EHV charges'!$A:$O,10,FALSE)),"")</f>
        <v>50.75</v>
      </c>
      <c r="G222" s="188">
        <f>IFERROR(IF(VLOOKUP($A222,'Annex 2 Designated EHV charges'!$A:$O,11,FALSE)=0,"",VLOOKUP($A222,'Annex 2 Designated EHV charges'!$A:$O,11,FALSE)),"")</f>
        <v>1.84</v>
      </c>
      <c r="H222" s="188">
        <f>IFERROR(IF(VLOOKUP($A222,'Annex 2 Designated EHV charges'!$A:$O,12,FALSE)=0,"",VLOOKUP($A222,'Annex 2 Designated EHV charges'!$A:$O,12,FALSE)),"")</f>
        <v>1.84</v>
      </c>
    </row>
    <row r="223" spans="1:8" x14ac:dyDescent="0.25">
      <c r="A223" s="88" t="str" cm="1">
        <f t="array" ref="A223">IFERROR(INDEX('Annex 2 Designated EHV charges'!$A$10:$A$400, MATCH(0, IF(ISBLANK('Annex 2 Designated EHV charges'!$A$10:$A$400),1, COUNTIF(A$4:$A222, 'Annex 2 Designated EHV charges'!$A$10:$A$400)), 0)),"")</f>
        <v>LNGHOE</v>
      </c>
      <c r="B223" s="88">
        <f>IF($A223="","",VLOOKUP($A223,'Annex 2 Designated EHV charges'!$A:$O,2,0))</f>
        <v>522</v>
      </c>
      <c r="C223" s="89">
        <f>IF($A223="","",VLOOKUP($A223,'Annex 2 Designated EHV charges'!$A:$O,3,0))</f>
        <v>1050000774109</v>
      </c>
      <c r="D223" s="88" t="str">
        <f>IF($A223="","",VLOOKUP($A223,'Annex 2 Designated EHV charges'!$A:$O,7,0))</f>
        <v>LNGHOE</v>
      </c>
      <c r="E223" s="91">
        <f>IFERROR(IF(VLOOKUP($A223,'Annex 2 Designated EHV charges'!$A:$O,9,FALSE)=0,"",VLOOKUP($A223,'Annex 2 Designated EHV charges'!$A:$O,9,FALSE)),"")</f>
        <v>5.851</v>
      </c>
      <c r="F223" s="188">
        <f>IFERROR(IF(VLOOKUP($A223,'Annex 2 Designated EHV charges'!$A:$O,10,FALSE)=0,"",VLOOKUP($A223,'Annex 2 Designated EHV charges'!$A:$O,10,FALSE)),"")</f>
        <v>75.290000000000006</v>
      </c>
      <c r="G223" s="188">
        <f>IFERROR(IF(VLOOKUP($A223,'Annex 2 Designated EHV charges'!$A:$O,11,FALSE)=0,"",VLOOKUP($A223,'Annex 2 Designated EHV charges'!$A:$O,11,FALSE)),"")</f>
        <v>1.91</v>
      </c>
      <c r="H223" s="188">
        <f>IFERROR(IF(VLOOKUP($A223,'Annex 2 Designated EHV charges'!$A:$O,12,FALSE)=0,"",VLOOKUP($A223,'Annex 2 Designated EHV charges'!$A:$O,12,FALSE)),"")</f>
        <v>1.91</v>
      </c>
    </row>
    <row r="224" spans="1:8" x14ac:dyDescent="0.25">
      <c r="A224" s="88" t="str" cm="1">
        <f t="array" ref="A224">IFERROR(INDEX('Annex 2 Designated EHV charges'!$A$10:$A$400, MATCH(0, IF(ISBLANK('Annex 2 Designated EHV charges'!$A$10:$A$400),1, COUNTIF(A$4:$A223, 'Annex 2 Designated EHV charges'!$A$10:$A$400)), 0)),"")</f>
        <v>LONWST</v>
      </c>
      <c r="B224" s="88">
        <f>IF($A224="","",VLOOKUP($A224,'Annex 2 Designated EHV charges'!$A:$O,2,0))</f>
        <v>826</v>
      </c>
      <c r="C224" s="89">
        <f>IF($A224="","",VLOOKUP($A224,'Annex 2 Designated EHV charges'!$A:$O,3,0))</f>
        <v>1023497360519</v>
      </c>
      <c r="D224" s="88" t="str">
        <f>IF($A224="","",VLOOKUP($A224,'Annex 2 Designated EHV charges'!$A:$O,7,0))</f>
        <v>LONWST</v>
      </c>
      <c r="E224" s="91">
        <f>IFERROR(IF(VLOOKUP($A224,'Annex 2 Designated EHV charges'!$A:$O,9,FALSE)=0,"",VLOOKUP($A224,'Annex 2 Designated EHV charges'!$A:$O,9,FALSE)),"")</f>
        <v>7.8E-2</v>
      </c>
      <c r="F224" s="188">
        <f>IFERROR(IF(VLOOKUP($A224,'Annex 2 Designated EHV charges'!$A:$O,10,FALSE)=0,"",VLOOKUP($A224,'Annex 2 Designated EHV charges'!$A:$O,10,FALSE)),"")</f>
        <v>5357.83</v>
      </c>
      <c r="G224" s="188">
        <f>IFERROR(IF(VLOOKUP($A224,'Annex 2 Designated EHV charges'!$A:$O,11,FALSE)=0,"",VLOOKUP($A224,'Annex 2 Designated EHV charges'!$A:$O,11,FALSE)),"")</f>
        <v>1.32</v>
      </c>
      <c r="H224" s="188">
        <f>IFERROR(IF(VLOOKUP($A224,'Annex 2 Designated EHV charges'!$A:$O,12,FALSE)=0,"",VLOOKUP($A224,'Annex 2 Designated EHV charges'!$A:$O,12,FALSE)),"")</f>
        <v>1.32</v>
      </c>
    </row>
    <row r="225" spans="1:8" x14ac:dyDescent="0.25">
      <c r="A225" s="88" t="str" cm="1">
        <f t="array" ref="A225">IFERROR(INDEX('Annex 2 Designated EHV charges'!$A$10:$A$400, MATCH(0, IF(ISBLANK('Annex 2 Designated EHV charges'!$A$10:$A$400),1, COUNTIF(A$4:$A224, 'Annex 2 Designated EHV charges'!$A$10:$A$400)), 0)),"")</f>
        <v>LORDSW</v>
      </c>
      <c r="B225" s="88">
        <f>IF($A225="","",VLOOKUP($A225,'Annex 2 Designated EHV charges'!$A:$O,2,0))</f>
        <v>481</v>
      </c>
      <c r="C225" s="89">
        <f>IF($A225="","",VLOOKUP($A225,'Annex 2 Designated EHV charges'!$A:$O,3,0))</f>
        <v>1050001905660</v>
      </c>
      <c r="D225" s="88" t="str">
        <f>IF($A225="","",VLOOKUP($A225,'Annex 2 Designated EHV charges'!$A:$O,7,0))</f>
        <v>LORDSW</v>
      </c>
      <c r="E225" s="91">
        <f>IFERROR(IF(VLOOKUP($A225,'Annex 2 Designated EHV charges'!$A:$O,9,FALSE)=0,"",VLOOKUP($A225,'Annex 2 Designated EHV charges'!$A:$O,9,FALSE)),"")</f>
        <v>1.927</v>
      </c>
      <c r="F225" s="188">
        <f>IFERROR(IF(VLOOKUP($A225,'Annex 2 Designated EHV charges'!$A:$O,10,FALSE)=0,"",VLOOKUP($A225,'Annex 2 Designated EHV charges'!$A:$O,10,FALSE)),"")</f>
        <v>55.04</v>
      </c>
      <c r="G225" s="188">
        <f>IFERROR(IF(VLOOKUP($A225,'Annex 2 Designated EHV charges'!$A:$O,11,FALSE)=0,"",VLOOKUP($A225,'Annex 2 Designated EHV charges'!$A:$O,11,FALSE)),"")</f>
        <v>2.42</v>
      </c>
      <c r="H225" s="188">
        <f>IFERROR(IF(VLOOKUP($A225,'Annex 2 Designated EHV charges'!$A:$O,12,FALSE)=0,"",VLOOKUP($A225,'Annex 2 Designated EHV charges'!$A:$O,12,FALSE)),"")</f>
        <v>2.42</v>
      </c>
    </row>
    <row r="226" spans="1:8" x14ac:dyDescent="0.25">
      <c r="A226" s="88" t="str" cm="1">
        <f t="array" ref="A226">IFERROR(INDEX('Annex 2 Designated EHV charges'!$A$10:$A$400, MATCH(0, IF(ISBLANK('Annex 2 Designated EHV charges'!$A$10:$A$400),1, COUNTIF(A$4:$A225, 'Annex 2 Designated EHV charges'!$A$10:$A$400)), 0)),"")</f>
        <v>LWRNCE</v>
      </c>
      <c r="B226" s="88">
        <f>IF($A226="","",VLOOKUP($A226,'Annex 2 Designated EHV charges'!$A:$O,2,0))</f>
        <v>551</v>
      </c>
      <c r="C226" s="89">
        <f>IF($A226="","",VLOOKUP($A226,'Annex 2 Designated EHV charges'!$A:$O,3,0))</f>
        <v>1050001008645</v>
      </c>
      <c r="D226" s="88" t="str">
        <f>IF($A226="","",VLOOKUP($A226,'Annex 2 Designated EHV charges'!$A:$O,7,0))</f>
        <v>LWRNCE</v>
      </c>
      <c r="E226" s="91" t="str">
        <f>IFERROR(IF(VLOOKUP($A226,'Annex 2 Designated EHV charges'!$A:$O,9,FALSE)=0,"",VLOOKUP($A226,'Annex 2 Designated EHV charges'!$A:$O,9,FALSE)),"")</f>
        <v/>
      </c>
      <c r="F226" s="188">
        <f>IFERROR(IF(VLOOKUP($A226,'Annex 2 Designated EHV charges'!$A:$O,10,FALSE)=0,"",VLOOKUP($A226,'Annex 2 Designated EHV charges'!$A:$O,10,FALSE)),"")</f>
        <v>41.31</v>
      </c>
      <c r="G226" s="188">
        <f>IFERROR(IF(VLOOKUP($A226,'Annex 2 Designated EHV charges'!$A:$O,11,FALSE)=0,"",VLOOKUP($A226,'Annex 2 Designated EHV charges'!$A:$O,11,FALSE)),"")</f>
        <v>2.16</v>
      </c>
      <c r="H226" s="188">
        <f>IFERROR(IF(VLOOKUP($A226,'Annex 2 Designated EHV charges'!$A:$O,12,FALSE)=0,"",VLOOKUP($A226,'Annex 2 Designated EHV charges'!$A:$O,12,FALSE)),"")</f>
        <v>2.16</v>
      </c>
    </row>
    <row r="227" spans="1:8" x14ac:dyDescent="0.25">
      <c r="A227" s="88" t="str" cm="1">
        <f t="array" ref="A227">IFERROR(INDEX('Annex 2 Designated EHV charges'!$A$10:$A$400, MATCH(0, IF(ISBLANK('Annex 2 Designated EHV charges'!$A$10:$A$400),1, COUNTIF(A$4:$A226, 'Annex 2 Designated EHV charges'!$A$10:$A$400)), 0)),"")</f>
        <v>LYONSH</v>
      </c>
      <c r="B227" s="88">
        <f>IF($A227="","",VLOOKUP($A227,'Annex 2 Designated EHV charges'!$A:$O,2,0))</f>
        <v>572</v>
      </c>
      <c r="C227" s="89">
        <f>IF($A227="","",VLOOKUP($A227,'Annex 2 Designated EHV charges'!$A:$O,3,0))</f>
        <v>1050001205345</v>
      </c>
      <c r="D227" s="88" t="str">
        <f>IF($A227="","",VLOOKUP($A227,'Annex 2 Designated EHV charges'!$A:$O,7,0))</f>
        <v>LYONSH</v>
      </c>
      <c r="E227" s="91" t="str">
        <f>IFERROR(IF(VLOOKUP($A227,'Annex 2 Designated EHV charges'!$A:$O,9,FALSE)=0,"",VLOOKUP($A227,'Annex 2 Designated EHV charges'!$A:$O,9,FALSE)),"")</f>
        <v/>
      </c>
      <c r="F227" s="188">
        <f>IFERROR(IF(VLOOKUP($A227,'Annex 2 Designated EHV charges'!$A:$O,10,FALSE)=0,"",VLOOKUP($A227,'Annex 2 Designated EHV charges'!$A:$O,10,FALSE)),"")</f>
        <v>4.66</v>
      </c>
      <c r="G227" s="188">
        <f>IFERROR(IF(VLOOKUP($A227,'Annex 2 Designated EHV charges'!$A:$O,11,FALSE)=0,"",VLOOKUP($A227,'Annex 2 Designated EHV charges'!$A:$O,11,FALSE)),"")</f>
        <v>4.21</v>
      </c>
      <c r="H227" s="188">
        <f>IFERROR(IF(VLOOKUP($A227,'Annex 2 Designated EHV charges'!$A:$O,12,FALSE)=0,"",VLOOKUP($A227,'Annex 2 Designated EHV charges'!$A:$O,12,FALSE)),"")</f>
        <v>4.21</v>
      </c>
    </row>
    <row r="228" spans="1:8" x14ac:dyDescent="0.25">
      <c r="A228" s="88" t="str" cm="1">
        <f t="array" ref="A228">IFERROR(INDEX('Annex 2 Designated EHV charges'!$A$10:$A$400, MATCH(0, IF(ISBLANK('Annex 2 Designated EHV charges'!$A$10:$A$400),1, COUNTIF(A$4:$A227, 'Annex 2 Designated EHV charges'!$A$10:$A$400)), 0)),"")</f>
        <v>MALDBS</v>
      </c>
      <c r="B228" s="88">
        <f>IF($A228="","",VLOOKUP($A228,'Annex 2 Designated EHV charges'!$A:$O,2,0))</f>
        <v>346</v>
      </c>
      <c r="C228" s="89">
        <f>IF($A228="","",VLOOKUP($A228,'Annex 2 Designated EHV charges'!$A:$O,3,0))</f>
        <v>1050002444180</v>
      </c>
      <c r="D228" s="88" t="str">
        <f>IF($A228="","",VLOOKUP($A228,'Annex 2 Designated EHV charges'!$A:$O,7,0))</f>
        <v>MALDBS</v>
      </c>
      <c r="E228" s="91" t="str">
        <f>IFERROR(IF(VLOOKUP($A228,'Annex 2 Designated EHV charges'!$A:$O,9,FALSE)=0,"",VLOOKUP($A228,'Annex 2 Designated EHV charges'!$A:$O,9,FALSE)),"")</f>
        <v/>
      </c>
      <c r="F228" s="188">
        <f>IFERROR(IF(VLOOKUP($A228,'Annex 2 Designated EHV charges'!$A:$O,10,FALSE)=0,"",VLOOKUP($A228,'Annex 2 Designated EHV charges'!$A:$O,10,FALSE)),"")</f>
        <v>805.82</v>
      </c>
      <c r="G228" s="188">
        <f>IFERROR(IF(VLOOKUP($A228,'Annex 2 Designated EHV charges'!$A:$O,11,FALSE)=0,"",VLOOKUP($A228,'Annex 2 Designated EHV charges'!$A:$O,11,FALSE)),"")</f>
        <v>1.97</v>
      </c>
      <c r="H228" s="188">
        <f>IFERROR(IF(VLOOKUP($A228,'Annex 2 Designated EHV charges'!$A:$O,12,FALSE)=0,"",VLOOKUP($A228,'Annex 2 Designated EHV charges'!$A:$O,12,FALSE)),"")</f>
        <v>1.97</v>
      </c>
    </row>
    <row r="229" spans="1:8" x14ac:dyDescent="0.25">
      <c r="A229" s="88" t="str" cm="1">
        <f t="array" ref="A229">IFERROR(INDEX('Annex 2 Designated EHV charges'!$A$10:$A$400, MATCH(0, IF(ISBLANK('Annex 2 Designated EHV charges'!$A$10:$A$400),1, COUNTIF(A$4:$A228, 'Annex 2 Designated EHV charges'!$A$10:$A$400)), 0)),"")</f>
        <v>MANFRM</v>
      </c>
      <c r="B229" s="88">
        <f>IF($A229="","",VLOOKUP($A229,'Annex 2 Designated EHV charges'!$A:$O,2,0))</f>
        <v>552</v>
      </c>
      <c r="C229" s="89">
        <f>IF($A229="","",VLOOKUP($A229,'Annex 2 Designated EHV charges'!$A:$O,3,0))</f>
        <v>1050000961361</v>
      </c>
      <c r="D229" s="88" t="str">
        <f>IF($A229="","",VLOOKUP($A229,'Annex 2 Designated EHV charges'!$A:$O,7,0))</f>
        <v>MANFRM</v>
      </c>
      <c r="E229" s="91" t="str">
        <f>IFERROR(IF(VLOOKUP($A229,'Annex 2 Designated EHV charges'!$A:$O,9,FALSE)=0,"",VLOOKUP($A229,'Annex 2 Designated EHV charges'!$A:$O,9,FALSE)),"")</f>
        <v/>
      </c>
      <c r="F229" s="188">
        <f>IFERROR(IF(VLOOKUP($A229,'Annex 2 Designated EHV charges'!$A:$O,10,FALSE)=0,"",VLOOKUP($A229,'Annex 2 Designated EHV charges'!$A:$O,10,FALSE)),"")</f>
        <v>5042.87</v>
      </c>
      <c r="G229" s="188">
        <f>IFERROR(IF(VLOOKUP($A229,'Annex 2 Designated EHV charges'!$A:$O,11,FALSE)=0,"",VLOOKUP($A229,'Annex 2 Designated EHV charges'!$A:$O,11,FALSE)),"")</f>
        <v>4.79</v>
      </c>
      <c r="H229" s="188">
        <f>IFERROR(IF(VLOOKUP($A229,'Annex 2 Designated EHV charges'!$A:$O,12,FALSE)=0,"",VLOOKUP($A229,'Annex 2 Designated EHV charges'!$A:$O,12,FALSE)),"")</f>
        <v>4.79</v>
      </c>
    </row>
    <row r="230" spans="1:8" x14ac:dyDescent="0.25">
      <c r="A230" s="88" t="str" cm="1">
        <f t="array" ref="A230">IFERROR(INDEX('Annex 2 Designated EHV charges'!$A$10:$A$400, MATCH(0, IF(ISBLANK('Annex 2 Designated EHV charges'!$A$10:$A$400),1, COUNTIF(A$4:$A229, 'Annex 2 Designated EHV charges'!$A$10:$A$400)), 0)),"")</f>
        <v>MANORF</v>
      </c>
      <c r="B230" s="88">
        <f>IF($A230="","",VLOOKUP($A230,'Annex 2 Designated EHV charges'!$A:$O,2,0))</f>
        <v>524</v>
      </c>
      <c r="C230" s="89">
        <f>IF($A230="","",VLOOKUP($A230,'Annex 2 Designated EHV charges'!$A:$O,3,0))</f>
        <v>1050000843640</v>
      </c>
      <c r="D230" s="88" t="str">
        <f>IF($A230="","",VLOOKUP($A230,'Annex 2 Designated EHV charges'!$A:$O,7,0))</f>
        <v>MANORF</v>
      </c>
      <c r="E230" s="91" t="str">
        <f>IFERROR(IF(VLOOKUP($A230,'Annex 2 Designated EHV charges'!$A:$O,9,FALSE)=0,"",VLOOKUP($A230,'Annex 2 Designated EHV charges'!$A:$O,9,FALSE)),"")</f>
        <v/>
      </c>
      <c r="F230" s="188">
        <f>IFERROR(IF(VLOOKUP($A230,'Annex 2 Designated EHV charges'!$A:$O,10,FALSE)=0,"",VLOOKUP($A230,'Annex 2 Designated EHV charges'!$A:$O,10,FALSE)),"")</f>
        <v>88.57</v>
      </c>
      <c r="G230" s="188">
        <f>IFERROR(IF(VLOOKUP($A230,'Annex 2 Designated EHV charges'!$A:$O,11,FALSE)=0,"",VLOOKUP($A230,'Annex 2 Designated EHV charges'!$A:$O,11,FALSE)),"")</f>
        <v>3.21</v>
      </c>
      <c r="H230" s="188">
        <f>IFERROR(IF(VLOOKUP($A230,'Annex 2 Designated EHV charges'!$A:$O,12,FALSE)=0,"",VLOOKUP($A230,'Annex 2 Designated EHV charges'!$A:$O,12,FALSE)),"")</f>
        <v>3.21</v>
      </c>
    </row>
    <row r="231" spans="1:8" x14ac:dyDescent="0.25">
      <c r="A231" s="88" t="str" cm="1">
        <f t="array" ref="A231">IFERROR(INDEX('Annex 2 Designated EHV charges'!$A$10:$A$400, MATCH(0, IF(ISBLANK('Annex 2 Designated EHV charges'!$A$10:$A$400),1, COUNTIF(A$4:$A230, 'Annex 2 Designated EHV charges'!$A$10:$A$400)), 0)),"")</f>
        <v>MDLWCK</v>
      </c>
      <c r="B231" s="88">
        <f>IF($A231="","",VLOOKUP($A231,'Annex 2 Designated EHV charges'!$A:$O,2,0))</f>
        <v>892</v>
      </c>
      <c r="C231" s="89">
        <f>IF($A231="","",VLOOKUP($A231,'Annex 2 Designated EHV charges'!$A:$O,3,0))</f>
        <v>1050000543223</v>
      </c>
      <c r="D231" s="88" t="str">
        <f>IF($A231="","",VLOOKUP($A231,'Annex 2 Designated EHV charges'!$A:$O,7,0))</f>
        <v>MDLWCK</v>
      </c>
      <c r="E231" s="91">
        <f>IFERROR(IF(VLOOKUP($A231,'Annex 2 Designated EHV charges'!$A:$O,9,FALSE)=0,"",VLOOKUP($A231,'Annex 2 Designated EHV charges'!$A:$O,9,FALSE)),"")</f>
        <v>1.677</v>
      </c>
      <c r="F231" s="188">
        <f>IFERROR(IF(VLOOKUP($A231,'Annex 2 Designated EHV charges'!$A:$O,10,FALSE)=0,"",VLOOKUP($A231,'Annex 2 Designated EHV charges'!$A:$O,10,FALSE)),"")</f>
        <v>46.33</v>
      </c>
      <c r="G231" s="188">
        <f>IFERROR(IF(VLOOKUP($A231,'Annex 2 Designated EHV charges'!$A:$O,11,FALSE)=0,"",VLOOKUP($A231,'Annex 2 Designated EHV charges'!$A:$O,11,FALSE)),"")</f>
        <v>2.0699999999999998</v>
      </c>
      <c r="H231" s="188">
        <f>IFERROR(IF(VLOOKUP($A231,'Annex 2 Designated EHV charges'!$A:$O,12,FALSE)=0,"",VLOOKUP($A231,'Annex 2 Designated EHV charges'!$A:$O,12,FALSE)),"")</f>
        <v>2.0699999999999998</v>
      </c>
    </row>
    <row r="232" spans="1:8" x14ac:dyDescent="0.25">
      <c r="A232" s="88" t="str" cm="1">
        <f t="array" ref="A232">IFERROR(INDEX('Annex 2 Designated EHV charges'!$A$10:$A$400, MATCH(0, IF(ISBLANK('Annex 2 Designated EHV charges'!$A$10:$A$400),1, COUNTIF(A$4:$A231, 'Annex 2 Designated EHV charges'!$A$10:$A$400)), 0)),"")</f>
        <v>MDWFRM</v>
      </c>
      <c r="B232" s="88">
        <f>IF($A232="","",VLOOKUP($A232,'Annex 2 Designated EHV charges'!$A:$O,2,0))</f>
        <v>891</v>
      </c>
      <c r="C232" s="89">
        <f>IF($A232="","",VLOOKUP($A232,'Annex 2 Designated EHV charges'!$A:$O,3,0))</f>
        <v>1050000589956</v>
      </c>
      <c r="D232" s="88" t="str">
        <f>IF($A232="","",VLOOKUP($A232,'Annex 2 Designated EHV charges'!$A:$O,7,0))</f>
        <v>MDWFRM</v>
      </c>
      <c r="E232" s="91">
        <f>IFERROR(IF(VLOOKUP($A232,'Annex 2 Designated EHV charges'!$A:$O,9,FALSE)=0,"",VLOOKUP($A232,'Annex 2 Designated EHV charges'!$A:$O,9,FALSE)),"")</f>
        <v>0.13900000000000001</v>
      </c>
      <c r="F232" s="188">
        <f>IFERROR(IF(VLOOKUP($A232,'Annex 2 Designated EHV charges'!$A:$O,10,FALSE)=0,"",VLOOKUP($A232,'Annex 2 Designated EHV charges'!$A:$O,10,FALSE)),"")</f>
        <v>9.52</v>
      </c>
      <c r="G232" s="188">
        <f>IFERROR(IF(VLOOKUP($A232,'Annex 2 Designated EHV charges'!$A:$O,11,FALSE)=0,"",VLOOKUP($A232,'Annex 2 Designated EHV charges'!$A:$O,11,FALSE)),"")</f>
        <v>2.09</v>
      </c>
      <c r="H232" s="188">
        <f>IFERROR(IF(VLOOKUP($A232,'Annex 2 Designated EHV charges'!$A:$O,12,FALSE)=0,"",VLOOKUP($A232,'Annex 2 Designated EHV charges'!$A:$O,12,FALSE)),"")</f>
        <v>2.09</v>
      </c>
    </row>
    <row r="233" spans="1:8" x14ac:dyDescent="0.25">
      <c r="A233" s="88" t="str" cm="1">
        <f t="array" ref="A233">IFERROR(INDEX('Annex 2 Designated EHV charges'!$A$10:$A$400, MATCH(0, IF(ISBLANK('Annex 2 Designated EHV charges'!$A$10:$A$400),1, COUNTIF(A$4:$A232, 'Annex 2 Designated EHV charges'!$A$10:$A$400)), 0)),"")</f>
        <v>MELBRN</v>
      </c>
      <c r="B233" s="88">
        <f>IF($A233="","",VLOOKUP($A233,'Annex 2 Designated EHV charges'!$A:$O,2,0))</f>
        <v>537</v>
      </c>
      <c r="C233" s="89">
        <f>IF($A233="","",VLOOKUP($A233,'Annex 2 Designated EHV charges'!$A:$O,3,0))</f>
        <v>1050000810928</v>
      </c>
      <c r="D233" s="88" t="str">
        <f>IF($A233="","",VLOOKUP($A233,'Annex 2 Designated EHV charges'!$A:$O,7,0))</f>
        <v>MELBRN</v>
      </c>
      <c r="E233" s="91">
        <f>IFERROR(IF(VLOOKUP($A233,'Annex 2 Designated EHV charges'!$A:$O,9,FALSE)=0,"",VLOOKUP($A233,'Annex 2 Designated EHV charges'!$A:$O,9,FALSE)),"")</f>
        <v>0.26500000000000001</v>
      </c>
      <c r="F233" s="188">
        <f>IFERROR(IF(VLOOKUP($A233,'Annex 2 Designated EHV charges'!$A:$O,10,FALSE)=0,"",VLOOKUP($A233,'Annex 2 Designated EHV charges'!$A:$O,10,FALSE)),"")</f>
        <v>19.920000000000002</v>
      </c>
      <c r="G233" s="188">
        <f>IFERROR(IF(VLOOKUP($A233,'Annex 2 Designated EHV charges'!$A:$O,11,FALSE)=0,"",VLOOKUP($A233,'Annex 2 Designated EHV charges'!$A:$O,11,FALSE)),"")</f>
        <v>2.33</v>
      </c>
      <c r="H233" s="188">
        <f>IFERROR(IF(VLOOKUP($A233,'Annex 2 Designated EHV charges'!$A:$O,12,FALSE)=0,"",VLOOKUP($A233,'Annex 2 Designated EHV charges'!$A:$O,12,FALSE)),"")</f>
        <v>2.33</v>
      </c>
    </row>
    <row r="234" spans="1:8" x14ac:dyDescent="0.25">
      <c r="A234" s="88" t="str" cm="1">
        <f t="array" ref="A234">IFERROR(INDEX('Annex 2 Designated EHV charges'!$A$10:$A$400, MATCH(0, IF(ISBLANK('Annex 2 Designated EHV charges'!$A$10:$A$400),1, COUNTIF(A$4:$A233, 'Annex 2 Designated EHV charges'!$A$10:$A$400)), 0)),"")</f>
        <v>MILLDR</v>
      </c>
      <c r="B234" s="88">
        <f>IF($A234="","",VLOOKUP($A234,'Annex 2 Designated EHV charges'!$A:$O,2,0))</f>
        <v>573</v>
      </c>
      <c r="C234" s="89">
        <f>IF($A234="","",VLOOKUP($A234,'Annex 2 Designated EHV charges'!$A:$O,3,0))</f>
        <v>1050001197855</v>
      </c>
      <c r="D234" s="88" t="str">
        <f>IF($A234="","",VLOOKUP($A234,'Annex 2 Designated EHV charges'!$A:$O,7,0))</f>
        <v>MILLDR</v>
      </c>
      <c r="E234" s="91">
        <f>IFERROR(IF(VLOOKUP($A234,'Annex 2 Designated EHV charges'!$A:$O,9,FALSE)=0,"",VLOOKUP($A234,'Annex 2 Designated EHV charges'!$A:$O,9,FALSE)),"")</f>
        <v>0.17</v>
      </c>
      <c r="F234" s="188">
        <f>IFERROR(IF(VLOOKUP($A234,'Annex 2 Designated EHV charges'!$A:$O,10,FALSE)=0,"",VLOOKUP($A234,'Annex 2 Designated EHV charges'!$A:$O,10,FALSE)),"")</f>
        <v>5032.8999999999996</v>
      </c>
      <c r="G234" s="188">
        <f>IFERROR(IF(VLOOKUP($A234,'Annex 2 Designated EHV charges'!$A:$O,11,FALSE)=0,"",VLOOKUP($A234,'Annex 2 Designated EHV charges'!$A:$O,11,FALSE)),"")</f>
        <v>1.95</v>
      </c>
      <c r="H234" s="188">
        <f>IFERROR(IF(VLOOKUP($A234,'Annex 2 Designated EHV charges'!$A:$O,12,FALSE)=0,"",VLOOKUP($A234,'Annex 2 Designated EHV charges'!$A:$O,12,FALSE)),"")</f>
        <v>1.95</v>
      </c>
    </row>
    <row r="235" spans="1:8" x14ac:dyDescent="0.25">
      <c r="A235" s="88" t="str" cm="1">
        <f t="array" ref="A235">IFERROR(INDEX('Annex 2 Designated EHV charges'!$A$10:$A$400, MATCH(0, IF(ISBLANK('Annex 2 Designated EHV charges'!$A$10:$A$400),1, COUNTIF(A$4:$A234, 'Annex 2 Designated EHV charges'!$A$10:$A$400)), 0)),"")</f>
        <v>MILLFM</v>
      </c>
      <c r="B235" s="88">
        <f>IF($A235="","",VLOOKUP($A235,'Annex 2 Designated EHV charges'!$A:$O,2,0))</f>
        <v>574</v>
      </c>
      <c r="C235" s="89">
        <f>IF($A235="","",VLOOKUP($A235,'Annex 2 Designated EHV charges'!$A:$O,3,0))</f>
        <v>1050001261465</v>
      </c>
      <c r="D235" s="88" t="str">
        <f>IF($A235="","",VLOOKUP($A235,'Annex 2 Designated EHV charges'!$A:$O,7,0))</f>
        <v>MILLFM</v>
      </c>
      <c r="E235" s="91" t="str">
        <f>IFERROR(IF(VLOOKUP($A235,'Annex 2 Designated EHV charges'!$A:$O,9,FALSE)=0,"",VLOOKUP($A235,'Annex 2 Designated EHV charges'!$A:$O,9,FALSE)),"")</f>
        <v/>
      </c>
      <c r="F235" s="188">
        <f>IFERROR(IF(VLOOKUP($A235,'Annex 2 Designated EHV charges'!$A:$O,10,FALSE)=0,"",VLOOKUP($A235,'Annex 2 Designated EHV charges'!$A:$O,10,FALSE)),"")</f>
        <v>47.93</v>
      </c>
      <c r="G235" s="188">
        <f>IFERROR(IF(VLOOKUP($A235,'Annex 2 Designated EHV charges'!$A:$O,11,FALSE)=0,"",VLOOKUP($A235,'Annex 2 Designated EHV charges'!$A:$O,11,FALSE)),"")</f>
        <v>7.48</v>
      </c>
      <c r="H235" s="188">
        <f>IFERROR(IF(VLOOKUP($A235,'Annex 2 Designated EHV charges'!$A:$O,12,FALSE)=0,"",VLOOKUP($A235,'Annex 2 Designated EHV charges'!$A:$O,12,FALSE)),"")</f>
        <v>7.48</v>
      </c>
    </row>
    <row r="236" spans="1:8" x14ac:dyDescent="0.25">
      <c r="A236" s="88" t="str" cm="1">
        <f t="array" ref="A236">IFERROR(INDEX('Annex 2 Designated EHV charges'!$A$10:$A$400, MATCH(0, IF(ISBLANK('Annex 2 Designated EHV charges'!$A$10:$A$400),1, COUNTIF(A$4:$A235, 'Annex 2 Designated EHV charges'!$A$10:$A$400)), 0)),"")</f>
        <v>MINGAY</v>
      </c>
      <c r="B236" s="88">
        <f>IF($A236="","",VLOOKUP($A236,'Annex 2 Designated EHV charges'!$A:$O,2,0))</f>
        <v>893</v>
      </c>
      <c r="C236" s="89">
        <f>IF($A236="","",VLOOKUP($A236,'Annex 2 Designated EHV charges'!$A:$O,3,0))</f>
        <v>1050000574667</v>
      </c>
      <c r="D236" s="88" t="str">
        <f>IF($A236="","",VLOOKUP($A236,'Annex 2 Designated EHV charges'!$A:$O,7,0))</f>
        <v>MINGAY</v>
      </c>
      <c r="E236" s="91" t="str">
        <f>IFERROR(IF(VLOOKUP($A236,'Annex 2 Designated EHV charges'!$A:$O,9,FALSE)=0,"",VLOOKUP($A236,'Annex 2 Designated EHV charges'!$A:$O,9,FALSE)),"")</f>
        <v/>
      </c>
      <c r="F236" s="188">
        <f>IFERROR(IF(VLOOKUP($A236,'Annex 2 Designated EHV charges'!$A:$O,10,FALSE)=0,"",VLOOKUP($A236,'Annex 2 Designated EHV charges'!$A:$O,10,FALSE)),"")</f>
        <v>6.19</v>
      </c>
      <c r="G236" s="188">
        <f>IFERROR(IF(VLOOKUP($A236,'Annex 2 Designated EHV charges'!$A:$O,11,FALSE)=0,"",VLOOKUP($A236,'Annex 2 Designated EHV charges'!$A:$O,11,FALSE)),"")</f>
        <v>3.26</v>
      </c>
      <c r="H236" s="188">
        <f>IFERROR(IF(VLOOKUP($A236,'Annex 2 Designated EHV charges'!$A:$O,12,FALSE)=0,"",VLOOKUP($A236,'Annex 2 Designated EHV charges'!$A:$O,12,FALSE)),"")</f>
        <v>3.26</v>
      </c>
    </row>
    <row r="237" spans="1:8" x14ac:dyDescent="0.25">
      <c r="A237" s="88" t="str" cm="1">
        <f t="array" ref="A237">IFERROR(INDEX('Annex 2 Designated EHV charges'!$A$10:$A$400, MATCH(0, IF(ISBLANK('Annex 2 Designated EHV charges'!$A$10:$A$400),1, COUNTIF(A$4:$A236, 'Annex 2 Designated EHV charges'!$A$10:$A$400)), 0)),"")</f>
        <v>MLLFLD</v>
      </c>
      <c r="B237" s="88">
        <f>IF($A237="","",VLOOKUP($A237,'Annex 2 Designated EHV charges'!$A:$O,2,0))</f>
        <v>314</v>
      </c>
      <c r="C237" s="89">
        <f>IF($A237="","",VLOOKUP($A237,'Annex 2 Designated EHV charges'!$A:$O,3,0))</f>
        <v>1050001060050</v>
      </c>
      <c r="D237" s="88" t="str">
        <f>IF($A237="","",VLOOKUP($A237,'Annex 2 Designated EHV charges'!$A:$O,7,0))</f>
        <v>MLLFLD</v>
      </c>
      <c r="E237" s="91" t="str">
        <f>IFERROR(IF(VLOOKUP($A237,'Annex 2 Designated EHV charges'!$A:$O,9,FALSE)=0,"",VLOOKUP($A237,'Annex 2 Designated EHV charges'!$A:$O,9,FALSE)),"")</f>
        <v/>
      </c>
      <c r="F237" s="188">
        <f>IFERROR(IF(VLOOKUP($A237,'Annex 2 Designated EHV charges'!$A:$O,10,FALSE)=0,"",VLOOKUP($A237,'Annex 2 Designated EHV charges'!$A:$O,10,FALSE)),"")</f>
        <v>1.77</v>
      </c>
      <c r="G237" s="188">
        <f>IFERROR(IF(VLOOKUP($A237,'Annex 2 Designated EHV charges'!$A:$O,11,FALSE)=0,"",VLOOKUP($A237,'Annex 2 Designated EHV charges'!$A:$O,11,FALSE)),"")</f>
        <v>9.6</v>
      </c>
      <c r="H237" s="188">
        <f>IFERROR(IF(VLOOKUP($A237,'Annex 2 Designated EHV charges'!$A:$O,12,FALSE)=0,"",VLOOKUP($A237,'Annex 2 Designated EHV charges'!$A:$O,12,FALSE)),"")</f>
        <v>9.6</v>
      </c>
    </row>
    <row r="238" spans="1:8" x14ac:dyDescent="0.25">
      <c r="A238" s="88" t="str" cm="1">
        <f t="array" ref="A238">IFERROR(INDEX('Annex 2 Designated EHV charges'!$A$10:$A$400, MATCH(0, IF(ISBLANK('Annex 2 Designated EHV charges'!$A$10:$A$400),1, COUNTIF(A$4:$A237, 'Annex 2 Designated EHV charges'!$A$10:$A$400)), 0)),"")</f>
        <v>MOATSF</v>
      </c>
      <c r="B238" s="88">
        <f>IF($A238="","",VLOOKUP($A238,'Annex 2 Designated EHV charges'!$A:$O,2,0))</f>
        <v>356</v>
      </c>
      <c r="C238" s="89">
        <f>IF($A238="","",VLOOKUP($A238,'Annex 2 Designated EHV charges'!$A:$O,3,0))</f>
        <v>1050002943499</v>
      </c>
      <c r="D238" s="88" t="str">
        <f>IF($A238="","",VLOOKUP($A238,'Annex 2 Designated EHV charges'!$A:$O,7,0))</f>
        <v>MOATSF</v>
      </c>
      <c r="E238" s="91">
        <f>IFERROR(IF(VLOOKUP($A238,'Annex 2 Designated EHV charges'!$A:$O,9,FALSE)=0,"",VLOOKUP($A238,'Annex 2 Designated EHV charges'!$A:$O,9,FALSE)),"")</f>
        <v>1.137</v>
      </c>
      <c r="F238" s="188">
        <f>IFERROR(IF(VLOOKUP($A238,'Annex 2 Designated EHV charges'!$A:$O,10,FALSE)=0,"",VLOOKUP($A238,'Annex 2 Designated EHV charges'!$A:$O,10,FALSE)),"")</f>
        <v>5022.6099999999997</v>
      </c>
      <c r="G238" s="188">
        <f>IFERROR(IF(VLOOKUP($A238,'Annex 2 Designated EHV charges'!$A:$O,11,FALSE)=0,"",VLOOKUP($A238,'Annex 2 Designated EHV charges'!$A:$O,11,FALSE)),"")</f>
        <v>2.77</v>
      </c>
      <c r="H238" s="188">
        <f>IFERROR(IF(VLOOKUP($A238,'Annex 2 Designated EHV charges'!$A:$O,12,FALSE)=0,"",VLOOKUP($A238,'Annex 2 Designated EHV charges'!$A:$O,12,FALSE)),"")</f>
        <v>2.77</v>
      </c>
    </row>
    <row r="239" spans="1:8" x14ac:dyDescent="0.25">
      <c r="A239" s="88" t="str" cm="1">
        <f t="array" ref="A239">IFERROR(INDEX('Annex 2 Designated EHV charges'!$A$10:$A$400, MATCH(0, IF(ISBLANK('Annex 2 Designated EHV charges'!$A$10:$A$400),1, COUNTIF(A$4:$A238, 'Annex 2 Designated EHV charges'!$A$10:$A$400)), 0)),"")</f>
        <v>MOLLAV</v>
      </c>
      <c r="B239" s="88">
        <f>IF($A239="","",VLOOKUP($A239,'Annex 2 Designated EHV charges'!$A:$O,2,0))</f>
        <v>428</v>
      </c>
      <c r="C239" s="89">
        <f>IF($A239="","",VLOOKUP($A239,'Annex 2 Designated EHV charges'!$A:$O,3,0))</f>
        <v>1050001620710</v>
      </c>
      <c r="D239" s="88" t="str">
        <f>IF($A239="","",VLOOKUP($A239,'Annex 2 Designated EHV charges'!$A:$O,7,0))</f>
        <v>MOLLAV</v>
      </c>
      <c r="E239" s="91" t="str">
        <f>IFERROR(IF(VLOOKUP($A239,'Annex 2 Designated EHV charges'!$A:$O,9,FALSE)=0,"",VLOOKUP($A239,'Annex 2 Designated EHV charges'!$A:$O,9,FALSE)),"")</f>
        <v/>
      </c>
      <c r="F239" s="188">
        <f>IFERROR(IF(VLOOKUP($A239,'Annex 2 Designated EHV charges'!$A:$O,10,FALSE)=0,"",VLOOKUP($A239,'Annex 2 Designated EHV charges'!$A:$O,10,FALSE)),"")</f>
        <v>15.9</v>
      </c>
      <c r="G239" s="188">
        <f>IFERROR(IF(VLOOKUP($A239,'Annex 2 Designated EHV charges'!$A:$O,11,FALSE)=0,"",VLOOKUP($A239,'Annex 2 Designated EHV charges'!$A:$O,11,FALSE)),"")</f>
        <v>2.82</v>
      </c>
      <c r="H239" s="188">
        <f>IFERROR(IF(VLOOKUP($A239,'Annex 2 Designated EHV charges'!$A:$O,12,FALSE)=0,"",VLOOKUP($A239,'Annex 2 Designated EHV charges'!$A:$O,12,FALSE)),"")</f>
        <v>2.82</v>
      </c>
    </row>
    <row r="240" spans="1:8" x14ac:dyDescent="0.25">
      <c r="A240" s="88" t="str" cm="1">
        <f t="array" ref="A240">IFERROR(INDEX('Annex 2 Designated EHV charges'!$A$10:$A$400, MATCH(0, IF(ISBLANK('Annex 2 Designated EHV charges'!$A$10:$A$400),1, COUNTIF(A$4:$A239, 'Annex 2 Designated EHV charges'!$A$10:$A$400)), 0)),"")</f>
        <v>MOWLEM</v>
      </c>
      <c r="B240" s="88">
        <f>IF($A240="","",VLOOKUP($A240,'Annex 2 Designated EHV charges'!$A:$O,2,0))</f>
        <v>575</v>
      </c>
      <c r="C240" s="89">
        <f>IF($A240="","",VLOOKUP($A240,'Annex 2 Designated EHV charges'!$A:$O,3,0))</f>
        <v>1050001054233</v>
      </c>
      <c r="D240" s="88" t="str">
        <f>IF($A240="","",VLOOKUP($A240,'Annex 2 Designated EHV charges'!$A:$O,7,0))</f>
        <v>MOWLEM</v>
      </c>
      <c r="E240" s="91">
        <f>IFERROR(IF(VLOOKUP($A240,'Annex 2 Designated EHV charges'!$A:$O,9,FALSE)=0,"",VLOOKUP($A240,'Annex 2 Designated EHV charges'!$A:$O,9,FALSE)),"")</f>
        <v>2.8000000000000001E-2</v>
      </c>
      <c r="F240" s="188">
        <f>IFERROR(IF(VLOOKUP($A240,'Annex 2 Designated EHV charges'!$A:$O,10,FALSE)=0,"",VLOOKUP($A240,'Annex 2 Designated EHV charges'!$A:$O,10,FALSE)),"")</f>
        <v>37.5</v>
      </c>
      <c r="G240" s="188">
        <f>IFERROR(IF(VLOOKUP($A240,'Annex 2 Designated EHV charges'!$A:$O,11,FALSE)=0,"",VLOOKUP($A240,'Annex 2 Designated EHV charges'!$A:$O,11,FALSE)),"")</f>
        <v>1.86</v>
      </c>
      <c r="H240" s="188">
        <f>IFERROR(IF(VLOOKUP($A240,'Annex 2 Designated EHV charges'!$A:$O,12,FALSE)=0,"",VLOOKUP($A240,'Annex 2 Designated EHV charges'!$A:$O,12,FALSE)),"")</f>
        <v>1.86</v>
      </c>
    </row>
    <row r="241" spans="1:8" x14ac:dyDescent="0.25">
      <c r="A241" s="88" t="str" cm="1">
        <f t="array" ref="A241">IFERROR(INDEX('Annex 2 Designated EHV charges'!$A$10:$A$400, MATCH(0, IF(ISBLANK('Annex 2 Designated EHV charges'!$A$10:$A$400),1, COUNTIF(A$4:$A240, 'Annex 2 Designated EHV charges'!$A$10:$A$400)), 0)),"")</f>
        <v>NEVEDN</v>
      </c>
      <c r="B241" s="88">
        <f>IF($A241="","",VLOOKUP($A241,'Annex 2 Designated EHV charges'!$A:$O,2,0))</f>
        <v>315</v>
      </c>
      <c r="C241" s="89">
        <f>IF($A241="","",VLOOKUP($A241,'Annex 2 Designated EHV charges'!$A:$O,3,0))</f>
        <v>1050001507449</v>
      </c>
      <c r="D241" s="88" t="str">
        <f>IF($A241="","",VLOOKUP($A241,'Annex 2 Designated EHV charges'!$A:$O,7,0))</f>
        <v>NEVEDN</v>
      </c>
      <c r="E241" s="91">
        <f>IFERROR(IF(VLOOKUP($A241,'Annex 2 Designated EHV charges'!$A:$O,9,FALSE)=0,"",VLOOKUP($A241,'Annex 2 Designated EHV charges'!$A:$O,9,FALSE)),"")</f>
        <v>2.29</v>
      </c>
      <c r="F241" s="188">
        <f>IFERROR(IF(VLOOKUP($A241,'Annex 2 Designated EHV charges'!$A:$O,10,FALSE)=0,"",VLOOKUP($A241,'Annex 2 Designated EHV charges'!$A:$O,10,FALSE)),"")</f>
        <v>708.77</v>
      </c>
      <c r="G241" s="188">
        <f>IFERROR(IF(VLOOKUP($A241,'Annex 2 Designated EHV charges'!$A:$O,11,FALSE)=0,"",VLOOKUP($A241,'Annex 2 Designated EHV charges'!$A:$O,11,FALSE)),"")</f>
        <v>1.22</v>
      </c>
      <c r="H241" s="188">
        <f>IFERROR(IF(VLOOKUP($A241,'Annex 2 Designated EHV charges'!$A:$O,12,FALSE)=0,"",VLOOKUP($A241,'Annex 2 Designated EHV charges'!$A:$O,12,FALSE)),"")</f>
        <v>1.22</v>
      </c>
    </row>
    <row r="242" spans="1:8" x14ac:dyDescent="0.25">
      <c r="A242" s="88" t="str" cm="1">
        <f t="array" ref="A242">IFERROR(INDEX('Annex 2 Designated EHV charges'!$A$10:$A$400, MATCH(0, IF(ISBLANK('Annex 2 Designated EHV charges'!$A$10:$A$400),1, COUNTIF(A$4:$A241, 'Annex 2 Designated EHV charges'!$A$10:$A$400)), 0)),"")</f>
        <v>NEWTON</v>
      </c>
      <c r="B242" s="88">
        <f>IF($A242="","",VLOOKUP($A242,'Annex 2 Designated EHV charges'!$A:$O,2,0))</f>
        <v>553</v>
      </c>
      <c r="C242" s="89">
        <f>IF($A242="","",VLOOKUP($A242,'Annex 2 Designated EHV charges'!$A:$O,3,0))</f>
        <v>1050001042238</v>
      </c>
      <c r="D242" s="88" t="str">
        <f>IF($A242="","",VLOOKUP($A242,'Annex 2 Designated EHV charges'!$A:$O,7,0))</f>
        <v>NEWTON</v>
      </c>
      <c r="E242" s="91">
        <f>IFERROR(IF(VLOOKUP($A242,'Annex 2 Designated EHV charges'!$A:$O,9,FALSE)=0,"",VLOOKUP($A242,'Annex 2 Designated EHV charges'!$A:$O,9,FALSE)),"")</f>
        <v>0.5</v>
      </c>
      <c r="F242" s="188">
        <f>IFERROR(IF(VLOOKUP($A242,'Annex 2 Designated EHV charges'!$A:$O,10,FALSE)=0,"",VLOOKUP($A242,'Annex 2 Designated EHV charges'!$A:$O,10,FALSE)),"")</f>
        <v>9.7200000000000006</v>
      </c>
      <c r="G242" s="188">
        <f>IFERROR(IF(VLOOKUP($A242,'Annex 2 Designated EHV charges'!$A:$O,11,FALSE)=0,"",VLOOKUP($A242,'Annex 2 Designated EHV charges'!$A:$O,11,FALSE)),"")</f>
        <v>1.8</v>
      </c>
      <c r="H242" s="188">
        <f>IFERROR(IF(VLOOKUP($A242,'Annex 2 Designated EHV charges'!$A:$O,12,FALSE)=0,"",VLOOKUP($A242,'Annex 2 Designated EHV charges'!$A:$O,12,FALSE)),"")</f>
        <v>1.8</v>
      </c>
    </row>
    <row r="243" spans="1:8" x14ac:dyDescent="0.25">
      <c r="A243" s="88" t="str" cm="1">
        <f t="array" ref="A243">IFERROR(INDEX('Annex 2 Designated EHV charges'!$A$10:$A$400, MATCH(0, IF(ISBLANK('Annex 2 Designated EHV charges'!$A$10:$A$400),1, COUNTIF(A$4:$A242, 'Annex 2 Designated EHV charges'!$A$10:$A$400)), 0)),"")</f>
        <v>NNFKSF</v>
      </c>
      <c r="B243" s="88">
        <f>IF($A243="","",VLOOKUP($A243,'Annex 2 Designated EHV charges'!$A:$O,2,0))</f>
        <v>894</v>
      </c>
      <c r="C243" s="89">
        <f>IF($A243="","",VLOOKUP($A243,'Annex 2 Designated EHV charges'!$A:$O,3,0))</f>
        <v>1050000599909</v>
      </c>
      <c r="D243" s="88" t="str">
        <f>IF($A243="","",VLOOKUP($A243,'Annex 2 Designated EHV charges'!$A:$O,7,0))</f>
        <v>NNFKSF</v>
      </c>
      <c r="E243" s="91" t="str">
        <f>IFERROR(IF(VLOOKUP($A243,'Annex 2 Designated EHV charges'!$A:$O,9,FALSE)=0,"",VLOOKUP($A243,'Annex 2 Designated EHV charges'!$A:$O,9,FALSE)),"")</f>
        <v/>
      </c>
      <c r="F243" s="188">
        <f>IFERROR(IF(VLOOKUP($A243,'Annex 2 Designated EHV charges'!$A:$O,10,FALSE)=0,"",VLOOKUP($A243,'Annex 2 Designated EHV charges'!$A:$O,10,FALSE)),"")</f>
        <v>11.81</v>
      </c>
      <c r="G243" s="188">
        <f>IFERROR(IF(VLOOKUP($A243,'Annex 2 Designated EHV charges'!$A:$O,11,FALSE)=0,"",VLOOKUP($A243,'Annex 2 Designated EHV charges'!$A:$O,11,FALSE)),"")</f>
        <v>9.4499999999999993</v>
      </c>
      <c r="H243" s="188">
        <f>IFERROR(IF(VLOOKUP($A243,'Annex 2 Designated EHV charges'!$A:$O,12,FALSE)=0,"",VLOOKUP($A243,'Annex 2 Designated EHV charges'!$A:$O,12,FALSE)),"")</f>
        <v>9.4499999999999993</v>
      </c>
    </row>
    <row r="244" spans="1:8" x14ac:dyDescent="0.25">
      <c r="A244" s="88" t="str" cm="1">
        <f t="array" ref="A244">IFERROR(INDEX('Annex 2 Designated EHV charges'!$A$10:$A$400, MATCH(0, IF(ISBLANK('Annex 2 Designated EHV charges'!$A$10:$A$400),1, COUNTIF(A$4:$A243, 'Annex 2 Designated EHV charges'!$A$10:$A$400)), 0)),"")</f>
        <v>NVASCT</v>
      </c>
      <c r="B244" s="88">
        <f>IF($A244="","",VLOOKUP($A244,'Annex 2 Designated EHV charges'!$A:$O,2,0))</f>
        <v>890</v>
      </c>
      <c r="C244" s="89">
        <f>IF($A244="","",VLOOKUP($A244,'Annex 2 Designated EHV charges'!$A:$O,3,0))</f>
        <v>1050000588206</v>
      </c>
      <c r="D244" s="88" t="str">
        <f>IF($A244="","",VLOOKUP($A244,'Annex 2 Designated EHV charges'!$A:$O,7,0))</f>
        <v>NVASCT</v>
      </c>
      <c r="E244" s="91">
        <f>IFERROR(IF(VLOOKUP($A244,'Annex 2 Designated EHV charges'!$A:$O,9,FALSE)=0,"",VLOOKUP($A244,'Annex 2 Designated EHV charges'!$A:$O,9,FALSE)),"")</f>
        <v>0.52300000000000002</v>
      </c>
      <c r="F244" s="188">
        <f>IFERROR(IF(VLOOKUP($A244,'Annex 2 Designated EHV charges'!$A:$O,10,FALSE)=0,"",VLOOKUP($A244,'Annex 2 Designated EHV charges'!$A:$O,10,FALSE)),"")</f>
        <v>71.930000000000007</v>
      </c>
      <c r="G244" s="188">
        <f>IFERROR(IF(VLOOKUP($A244,'Annex 2 Designated EHV charges'!$A:$O,11,FALSE)=0,"",VLOOKUP($A244,'Annex 2 Designated EHV charges'!$A:$O,11,FALSE)),"")</f>
        <v>2.37</v>
      </c>
      <c r="H244" s="188">
        <f>IFERROR(IF(VLOOKUP($A244,'Annex 2 Designated EHV charges'!$A:$O,12,FALSE)=0,"",VLOOKUP($A244,'Annex 2 Designated EHV charges'!$A:$O,12,FALSE)),"")</f>
        <v>2.37</v>
      </c>
    </row>
    <row r="245" spans="1:8" x14ac:dyDescent="0.25">
      <c r="A245" s="88" t="str" cm="1">
        <f t="array" ref="A245">IFERROR(INDEX('Annex 2 Designated EHV charges'!$A$10:$A$400, MATCH(0, IF(ISBLANK('Annex 2 Designated EHV charges'!$A$10:$A$400),1, COUNTIF(A$4:$A244, 'Annex 2 Designated EHV charges'!$A$10:$A$400)), 0)),"")</f>
        <v>OCKESF</v>
      </c>
      <c r="B245" s="88">
        <f>IF($A245="","",VLOOKUP($A245,'Annex 2 Designated EHV charges'!$A:$O,2,0))</f>
        <v>343</v>
      </c>
      <c r="C245" s="89">
        <f>IF($A245="","",VLOOKUP($A245,'Annex 2 Designated EHV charges'!$A:$O,3,0))</f>
        <v>1050002638045</v>
      </c>
      <c r="D245" s="88" t="str">
        <f>IF($A245="","",VLOOKUP($A245,'Annex 2 Designated EHV charges'!$A:$O,7,0))</f>
        <v>OCKESF</v>
      </c>
      <c r="E245" s="91" t="str">
        <f>IFERROR(IF(VLOOKUP($A245,'Annex 2 Designated EHV charges'!$A:$O,9,FALSE)=0,"",VLOOKUP($A245,'Annex 2 Designated EHV charges'!$A:$O,9,FALSE)),"")</f>
        <v/>
      </c>
      <c r="F245" s="188">
        <f>IFERROR(IF(VLOOKUP($A245,'Annex 2 Designated EHV charges'!$A:$O,10,FALSE)=0,"",VLOOKUP($A245,'Annex 2 Designated EHV charges'!$A:$O,10,FALSE)),"")</f>
        <v>270.75</v>
      </c>
      <c r="G245" s="188">
        <f>IFERROR(IF(VLOOKUP($A245,'Annex 2 Designated EHV charges'!$A:$O,11,FALSE)=0,"",VLOOKUP($A245,'Annex 2 Designated EHV charges'!$A:$O,11,FALSE)),"")</f>
        <v>1.1299999999999999</v>
      </c>
      <c r="H245" s="188">
        <f>IFERROR(IF(VLOOKUP($A245,'Annex 2 Designated EHV charges'!$A:$O,12,FALSE)=0,"",VLOOKUP($A245,'Annex 2 Designated EHV charges'!$A:$O,12,FALSE)),"")</f>
        <v>1.1299999999999999</v>
      </c>
    </row>
    <row r="246" spans="1:8" ht="25" x14ac:dyDescent="0.25">
      <c r="A246" s="88" t="str" cm="1">
        <f t="array" ref="A246">IFERROR(INDEX('Annex 2 Designated EHV charges'!$A$10:$A$400, MATCH(0, IF(ISBLANK('Annex 2 Designated EHV charges'!$A$10:$A$400),1, COUNTIF(A$4:$A245, 'Annex 2 Designated EHV charges'!$A$10:$A$400)), 0)),"")</f>
        <v>OLDAIR</v>
      </c>
      <c r="B246" s="88">
        <f>IF($A246="","",VLOOKUP($A246,'Annex 2 Designated EHV charges'!$A:$O,2,0))</f>
        <v>525</v>
      </c>
      <c r="C246" s="89" t="str">
        <f>IF($A246="","",VLOOKUP($A246,'Annex 2 Designated EHV charges'!$A:$O,3,0))</f>
        <v>1050000890756;1050001013812</v>
      </c>
      <c r="D246" s="88" t="str">
        <f>IF($A246="","",VLOOKUP($A246,'Annex 2 Designated EHV charges'!$A:$O,7,0))</f>
        <v>OLDAIR</v>
      </c>
      <c r="E246" s="91">
        <f>IFERROR(IF(VLOOKUP($A246,'Annex 2 Designated EHV charges'!$A:$O,9,FALSE)=0,"",VLOOKUP($A246,'Annex 2 Designated EHV charges'!$A:$O,9,FALSE)),"")</f>
        <v>2.069</v>
      </c>
      <c r="F246" s="188">
        <f>IFERROR(IF(VLOOKUP($A246,'Annex 2 Designated EHV charges'!$A:$O,10,FALSE)=0,"",VLOOKUP($A246,'Annex 2 Designated EHV charges'!$A:$O,10,FALSE)),"")</f>
        <v>22.5</v>
      </c>
      <c r="G246" s="188">
        <f>IFERROR(IF(VLOOKUP($A246,'Annex 2 Designated EHV charges'!$A:$O,11,FALSE)=0,"",VLOOKUP($A246,'Annex 2 Designated EHV charges'!$A:$O,11,FALSE)),"")</f>
        <v>4.25</v>
      </c>
      <c r="H246" s="188">
        <f>IFERROR(IF(VLOOKUP($A246,'Annex 2 Designated EHV charges'!$A:$O,12,FALSE)=0,"",VLOOKUP($A246,'Annex 2 Designated EHV charges'!$A:$O,12,FALSE)),"")</f>
        <v>4.25</v>
      </c>
    </row>
    <row r="247" spans="1:8" x14ac:dyDescent="0.25">
      <c r="A247" s="88" t="str" cm="1">
        <f t="array" ref="A247">IFERROR(INDEX('Annex 2 Designated EHV charges'!$A$10:$A$400, MATCH(0, IF(ISBLANK('Annex 2 Designated EHV charges'!$A$10:$A$400),1, COUNTIF(A$4:$A246, 'Annex 2 Designated EHV charges'!$A$10:$A$400)), 0)),"")</f>
        <v>OULTON</v>
      </c>
      <c r="B247" s="88">
        <f>IF($A247="","",VLOOKUP($A247,'Annex 2 Designated EHV charges'!$A:$O,2,0))</f>
        <v>554</v>
      </c>
      <c r="C247" s="89">
        <f>IF($A247="","",VLOOKUP($A247,'Annex 2 Designated EHV charges'!$A:$O,3,0))</f>
        <v>1050001028544</v>
      </c>
      <c r="D247" s="88" t="str">
        <f>IF($A247="","",VLOOKUP($A247,'Annex 2 Designated EHV charges'!$A:$O,7,0))</f>
        <v>OULTON</v>
      </c>
      <c r="E247" s="91" t="str">
        <f>IFERROR(IF(VLOOKUP($A247,'Annex 2 Designated EHV charges'!$A:$O,9,FALSE)=0,"",VLOOKUP($A247,'Annex 2 Designated EHV charges'!$A:$O,9,FALSE)),"")</f>
        <v/>
      </c>
      <c r="F247" s="188">
        <f>IFERROR(IF(VLOOKUP($A247,'Annex 2 Designated EHV charges'!$A:$O,10,FALSE)=0,"",VLOOKUP($A247,'Annex 2 Designated EHV charges'!$A:$O,10,FALSE)),"")</f>
        <v>3.95</v>
      </c>
      <c r="G247" s="188">
        <f>IFERROR(IF(VLOOKUP($A247,'Annex 2 Designated EHV charges'!$A:$O,11,FALSE)=0,"",VLOOKUP($A247,'Annex 2 Designated EHV charges'!$A:$O,11,FALSE)),"")</f>
        <v>2.46</v>
      </c>
      <c r="H247" s="188">
        <f>IFERROR(IF(VLOOKUP($A247,'Annex 2 Designated EHV charges'!$A:$O,12,FALSE)=0,"",VLOOKUP($A247,'Annex 2 Designated EHV charges'!$A:$O,12,FALSE)),"")</f>
        <v>2.46</v>
      </c>
    </row>
    <row r="248" spans="1:8" x14ac:dyDescent="0.25">
      <c r="A248" s="88" t="str" cm="1">
        <f t="array" ref="A248">IFERROR(INDEX('Annex 2 Designated EHV charges'!$A$10:$A$400, MATCH(0, IF(ISBLANK('Annex 2 Designated EHV charges'!$A$10:$A$400),1, COUNTIF(A$4:$A247, 'Annex 2 Designated EHV charges'!$A$10:$A$400)), 0)),"")</f>
        <v>OUTWD2</v>
      </c>
      <c r="B248" s="88">
        <f>IF($A248="","",VLOOKUP($A248,'Annex 2 Designated EHV charges'!$A:$O,2,0))</f>
        <v>351</v>
      </c>
      <c r="C248" s="89">
        <f>IF($A248="","",VLOOKUP($A248,'Annex 2 Designated EHV charges'!$A:$O,3,0))</f>
        <v>1050002380321</v>
      </c>
      <c r="D248" s="88" t="str">
        <f>IF($A248="","",VLOOKUP($A248,'Annex 2 Designated EHV charges'!$A:$O,7,0))</f>
        <v>OUTWD2</v>
      </c>
      <c r="E248" s="91">
        <f>IFERROR(IF(VLOOKUP($A248,'Annex 2 Designated EHV charges'!$A:$O,9,FALSE)=0,"",VLOOKUP($A248,'Annex 2 Designated EHV charges'!$A:$O,9,FALSE)),"")</f>
        <v>1.734</v>
      </c>
      <c r="F248" s="188">
        <f>IFERROR(IF(VLOOKUP($A248,'Annex 2 Designated EHV charges'!$A:$O,10,FALSE)=0,"",VLOOKUP($A248,'Annex 2 Designated EHV charges'!$A:$O,10,FALSE)),"")</f>
        <v>5023.93</v>
      </c>
      <c r="G248" s="188">
        <f>IFERROR(IF(VLOOKUP($A248,'Annex 2 Designated EHV charges'!$A:$O,11,FALSE)=0,"",VLOOKUP($A248,'Annex 2 Designated EHV charges'!$A:$O,11,FALSE)),"")</f>
        <v>1.77</v>
      </c>
      <c r="H248" s="188">
        <f>IFERROR(IF(VLOOKUP($A248,'Annex 2 Designated EHV charges'!$A:$O,12,FALSE)=0,"",VLOOKUP($A248,'Annex 2 Designated EHV charges'!$A:$O,12,FALSE)),"")</f>
        <v>1.77</v>
      </c>
    </row>
    <row r="249" spans="1:8" x14ac:dyDescent="0.25">
      <c r="A249" s="88" t="str" cm="1">
        <f t="array" ref="A249">IFERROR(INDEX('Annex 2 Designated EHV charges'!$A$10:$A$400, MATCH(0, IF(ISBLANK('Annex 2 Designated EHV charges'!$A$10:$A$400),1, COUNTIF(A$4:$A248, 'Annex 2 Designated EHV charges'!$A$10:$A$400)), 0)),"")</f>
        <v>OUTWDS</v>
      </c>
      <c r="B249" s="88">
        <f>IF($A249="","",VLOOKUP($A249,'Annex 2 Designated EHV charges'!$A:$O,2,0))</f>
        <v>576</v>
      </c>
      <c r="C249" s="89">
        <f>IF($A249="","",VLOOKUP($A249,'Annex 2 Designated EHV charges'!$A:$O,3,0))</f>
        <v>1050001054190</v>
      </c>
      <c r="D249" s="88" t="str">
        <f>IF($A249="","",VLOOKUP($A249,'Annex 2 Designated EHV charges'!$A:$O,7,0))</f>
        <v>OUTWDS</v>
      </c>
      <c r="E249" s="91">
        <f>IFERROR(IF(VLOOKUP($A249,'Annex 2 Designated EHV charges'!$A:$O,9,FALSE)=0,"",VLOOKUP($A249,'Annex 2 Designated EHV charges'!$A:$O,9,FALSE)),"")</f>
        <v>2.0910000000000002</v>
      </c>
      <c r="F249" s="188">
        <f>IFERROR(IF(VLOOKUP($A249,'Annex 2 Designated EHV charges'!$A:$O,10,FALSE)=0,"",VLOOKUP($A249,'Annex 2 Designated EHV charges'!$A:$O,10,FALSE)),"")</f>
        <v>18.510000000000002</v>
      </c>
      <c r="G249" s="188">
        <f>IFERROR(IF(VLOOKUP($A249,'Annex 2 Designated EHV charges'!$A:$O,11,FALSE)=0,"",VLOOKUP($A249,'Annex 2 Designated EHV charges'!$A:$O,11,FALSE)),"")</f>
        <v>1.41</v>
      </c>
      <c r="H249" s="188">
        <f>IFERROR(IF(VLOOKUP($A249,'Annex 2 Designated EHV charges'!$A:$O,12,FALSE)=0,"",VLOOKUP($A249,'Annex 2 Designated EHV charges'!$A:$O,12,FALSE)),"")</f>
        <v>1.41</v>
      </c>
    </row>
    <row r="250" spans="1:8" x14ac:dyDescent="0.25">
      <c r="A250" s="88" t="str" cm="1">
        <f t="array" ref="A250">IFERROR(INDEX('Annex 2 Designated EHV charges'!$A$10:$A$400, MATCH(0, IF(ISBLANK('Annex 2 Designated EHV charges'!$A$10:$A$400),1, COUNTIF(A$4:$A249, 'Annex 2 Designated EHV charges'!$A$10:$A$400)), 0)),"")</f>
        <v>PARKFM</v>
      </c>
      <c r="B250" s="88">
        <f>IF($A250="","",VLOOKUP($A250,'Annex 2 Designated EHV charges'!$A:$O,2,0))</f>
        <v>336</v>
      </c>
      <c r="C250" s="89">
        <f>IF($A250="","",VLOOKUP($A250,'Annex 2 Designated EHV charges'!$A:$O,3,0))</f>
        <v>1050001523760</v>
      </c>
      <c r="D250" s="88" t="str">
        <f>IF($A250="","",VLOOKUP($A250,'Annex 2 Designated EHV charges'!$A:$O,7,0))</f>
        <v>PARKFM</v>
      </c>
      <c r="E250" s="91">
        <f>IFERROR(IF(VLOOKUP($A250,'Annex 2 Designated EHV charges'!$A:$O,9,FALSE)=0,"",VLOOKUP($A250,'Annex 2 Designated EHV charges'!$A:$O,9,FALSE)),"")</f>
        <v>0.88200000000000001</v>
      </c>
      <c r="F250" s="188">
        <f>IFERROR(IF(VLOOKUP($A250,'Annex 2 Designated EHV charges'!$A:$O,10,FALSE)=0,"",VLOOKUP($A250,'Annex 2 Designated EHV charges'!$A:$O,10,FALSE)),"")</f>
        <v>24670.74</v>
      </c>
      <c r="G250" s="188">
        <f>IFERROR(IF(VLOOKUP($A250,'Annex 2 Designated EHV charges'!$A:$O,11,FALSE)=0,"",VLOOKUP($A250,'Annex 2 Designated EHV charges'!$A:$O,11,FALSE)),"")</f>
        <v>1.33</v>
      </c>
      <c r="H250" s="188">
        <f>IFERROR(IF(VLOOKUP($A250,'Annex 2 Designated EHV charges'!$A:$O,12,FALSE)=0,"",VLOOKUP($A250,'Annex 2 Designated EHV charges'!$A:$O,12,FALSE)),"")</f>
        <v>1.33</v>
      </c>
    </row>
    <row r="251" spans="1:8" x14ac:dyDescent="0.25">
      <c r="A251" s="88" t="str" cm="1">
        <f t="array" ref="A251">IFERROR(INDEX('Annex 2 Designated EHV charges'!$A$10:$A$400, MATCH(0, IF(ISBLANK('Annex 2 Designated EHV charges'!$A$10:$A$400),1, COUNTIF(A$4:$A250, 'Annex 2 Designated EHV charges'!$A$10:$A$400)), 0)),"")</f>
        <v>PBPS_3</v>
      </c>
      <c r="B251" s="88">
        <f>IF($A251="","",VLOOKUP($A251,'Annex 2 Designated EHV charges'!$A:$O,2,0))</f>
        <v>0</v>
      </c>
      <c r="C251" s="89" t="str">
        <f>IF($A251="","",VLOOKUP($A251,'Annex 2 Designated EHV charges'!$A:$O,3,0))</f>
        <v>MSID: 7566</v>
      </c>
      <c r="D251" s="88" t="str">
        <f>IF($A251="","",VLOOKUP($A251,'Annex 2 Designated EHV charges'!$A:$O,7,0))</f>
        <v>PBPS_3</v>
      </c>
      <c r="E251" s="91" t="str">
        <f>IFERROR(IF(VLOOKUP($A251,'Annex 2 Designated EHV charges'!$A:$O,9,FALSE)=0,"",VLOOKUP($A251,'Annex 2 Designated EHV charges'!$A:$O,9,FALSE)),"")</f>
        <v/>
      </c>
      <c r="F251" s="188">
        <f>IFERROR(IF(VLOOKUP($A251,'Annex 2 Designated EHV charges'!$A:$O,10,FALSE)=0,"",VLOOKUP($A251,'Annex 2 Designated EHV charges'!$A:$O,10,FALSE)),"")</f>
        <v>12.46</v>
      </c>
      <c r="G251" s="188">
        <f>IFERROR(IF(VLOOKUP($A251,'Annex 2 Designated EHV charges'!$A:$O,11,FALSE)=0,"",VLOOKUP($A251,'Annex 2 Designated EHV charges'!$A:$O,11,FALSE)),"")</f>
        <v>3.03</v>
      </c>
      <c r="H251" s="188">
        <f>IFERROR(IF(VLOOKUP($A251,'Annex 2 Designated EHV charges'!$A:$O,12,FALSE)=0,"",VLOOKUP($A251,'Annex 2 Designated EHV charges'!$A:$O,12,FALSE)),"")</f>
        <v>3.03</v>
      </c>
    </row>
    <row r="252" spans="1:8" x14ac:dyDescent="0.25">
      <c r="A252" s="88" t="str" cm="1">
        <f t="array" ref="A252">IFERROR(INDEX('Annex 2 Designated EHV charges'!$A$10:$A$400, MATCH(0, IF(ISBLANK('Annex 2 Designated EHV charges'!$A$10:$A$400),1, COUNTIF(A$4:$A251, 'Annex 2 Designated EHV charges'!$A$10:$A$400)), 0)),"")</f>
        <v>PEMBSF</v>
      </c>
      <c r="B252" s="88">
        <f>IF($A252="","",VLOOKUP($A252,'Annex 2 Designated EHV charges'!$A:$O,2,0))</f>
        <v>357</v>
      </c>
      <c r="C252" s="89">
        <f>IF($A252="","",VLOOKUP($A252,'Annex 2 Designated EHV charges'!$A:$O,3,0))</f>
        <v>1050002899281</v>
      </c>
      <c r="D252" s="88" t="str">
        <f>IF($A252="","",VLOOKUP($A252,'Annex 2 Designated EHV charges'!$A:$O,7,0))</f>
        <v>PEMBSF</v>
      </c>
      <c r="E252" s="91">
        <f>IFERROR(IF(VLOOKUP($A252,'Annex 2 Designated EHV charges'!$A:$O,9,FALSE)=0,"",VLOOKUP($A252,'Annex 2 Designated EHV charges'!$A:$O,9,FALSE)),"")</f>
        <v>2.968</v>
      </c>
      <c r="F252" s="188">
        <f>IFERROR(IF(VLOOKUP($A252,'Annex 2 Designated EHV charges'!$A:$O,10,FALSE)=0,"",VLOOKUP($A252,'Annex 2 Designated EHV charges'!$A:$O,10,FALSE)),"")</f>
        <v>1.05</v>
      </c>
      <c r="G252" s="188">
        <f>IFERROR(IF(VLOOKUP($A252,'Annex 2 Designated EHV charges'!$A:$O,11,FALSE)=0,"",VLOOKUP($A252,'Annex 2 Designated EHV charges'!$A:$O,11,FALSE)),"")</f>
        <v>2.74</v>
      </c>
      <c r="H252" s="188">
        <f>IFERROR(IF(VLOOKUP($A252,'Annex 2 Designated EHV charges'!$A:$O,12,FALSE)=0,"",VLOOKUP($A252,'Annex 2 Designated EHV charges'!$A:$O,12,FALSE)),"")</f>
        <v>2.74</v>
      </c>
    </row>
    <row r="253" spans="1:8" x14ac:dyDescent="0.25">
      <c r="A253" s="88" t="str" cm="1">
        <f t="array" ref="A253">IFERROR(INDEX('Annex 2 Designated EHV charges'!$A$10:$A$400, MATCH(0, IF(ISBLANK('Annex 2 Designated EHV charges'!$A$10:$A$400),1, COUNTIF(A$4:$A252, 'Annex 2 Designated EHV charges'!$A$10:$A$400)), 0)),"")</f>
        <v>PENTSF</v>
      </c>
      <c r="B253" s="88">
        <f>IF($A253="","",VLOOKUP($A253,'Annex 2 Designated EHV charges'!$A:$O,2,0))</f>
        <v>354</v>
      </c>
      <c r="C253" s="89">
        <f>IF($A253="","",VLOOKUP($A253,'Annex 2 Designated EHV charges'!$A:$O,3,0))</f>
        <v>1050002866365</v>
      </c>
      <c r="D253" s="88" t="str">
        <f>IF($A253="","",VLOOKUP($A253,'Annex 2 Designated EHV charges'!$A:$O,7,0))</f>
        <v>PENTSF</v>
      </c>
      <c r="E253" s="91">
        <f>IFERROR(IF(VLOOKUP($A253,'Annex 2 Designated EHV charges'!$A:$O,9,FALSE)=0,"",VLOOKUP($A253,'Annex 2 Designated EHV charges'!$A:$O,9,FALSE)),"")</f>
        <v>0.61899999999999999</v>
      </c>
      <c r="F253" s="188">
        <f>IFERROR(IF(VLOOKUP($A253,'Annex 2 Designated EHV charges'!$A:$O,10,FALSE)=0,"",VLOOKUP($A253,'Annex 2 Designated EHV charges'!$A:$O,10,FALSE)),"")</f>
        <v>15</v>
      </c>
      <c r="G253" s="188">
        <f>IFERROR(IF(VLOOKUP($A253,'Annex 2 Designated EHV charges'!$A:$O,11,FALSE)=0,"",VLOOKUP($A253,'Annex 2 Designated EHV charges'!$A:$O,11,FALSE)),"")</f>
        <v>2.4700000000000002</v>
      </c>
      <c r="H253" s="188">
        <f>IFERROR(IF(VLOOKUP($A253,'Annex 2 Designated EHV charges'!$A:$O,12,FALSE)=0,"",VLOOKUP($A253,'Annex 2 Designated EHV charges'!$A:$O,12,FALSE)),"")</f>
        <v>2.4700000000000002</v>
      </c>
    </row>
    <row r="254" spans="1:8" x14ac:dyDescent="0.25">
      <c r="A254" s="88" t="str" cm="1">
        <f t="array" ref="A254">IFERROR(INDEX('Annex 2 Designated EHV charges'!$A$10:$A$400, MATCH(0, IF(ISBLANK('Annex 2 Designated EHV charges'!$A$10:$A$400),1, COUNTIF(A$4:$A253, 'Annex 2 Designated EHV charges'!$A$10:$A$400)), 0)),"")</f>
        <v>PICKEN</v>
      </c>
      <c r="B254" s="88">
        <f>IF($A254="","",VLOOKUP($A254,'Annex 2 Designated EHV charges'!$A:$O,2,0))</f>
        <v>830</v>
      </c>
      <c r="C254" s="89">
        <f>IF($A254="","",VLOOKUP($A254,'Annex 2 Designated EHV charges'!$A:$O,3,0))</f>
        <v>1030030431071</v>
      </c>
      <c r="D254" s="88" t="str">
        <f>IF($A254="","",VLOOKUP($A254,'Annex 2 Designated EHV charges'!$A:$O,7,0))</f>
        <v>PICKEN</v>
      </c>
      <c r="E254" s="91">
        <f>IFERROR(IF(VLOOKUP($A254,'Annex 2 Designated EHV charges'!$A:$O,9,FALSE)=0,"",VLOOKUP($A254,'Annex 2 Designated EHV charges'!$A:$O,9,FALSE)),"")</f>
        <v>0.25800000000000001</v>
      </c>
      <c r="F254" s="188">
        <f>IFERROR(IF(VLOOKUP($A254,'Annex 2 Designated EHV charges'!$A:$O,10,FALSE)=0,"",VLOOKUP($A254,'Annex 2 Designated EHV charges'!$A:$O,10,FALSE)),"")</f>
        <v>9.44</v>
      </c>
      <c r="G254" s="188">
        <f>IFERROR(IF(VLOOKUP($A254,'Annex 2 Designated EHV charges'!$A:$O,11,FALSE)=0,"",VLOOKUP($A254,'Annex 2 Designated EHV charges'!$A:$O,11,FALSE)),"")</f>
        <v>1.32</v>
      </c>
      <c r="H254" s="188">
        <f>IFERROR(IF(VLOOKUP($A254,'Annex 2 Designated EHV charges'!$A:$O,12,FALSE)=0,"",VLOOKUP($A254,'Annex 2 Designated EHV charges'!$A:$O,12,FALSE)),"")</f>
        <v>1.32</v>
      </c>
    </row>
    <row r="255" spans="1:8" x14ac:dyDescent="0.25">
      <c r="A255" s="88" t="str" cm="1">
        <f t="array" ref="A255">IFERROR(INDEX('Annex 2 Designated EHV charges'!$A$10:$A$400, MATCH(0, IF(ISBLANK('Annex 2 Designated EHV charges'!$A$10:$A$400),1, COUNTIF(A$4:$A254, 'Annex 2 Designated EHV charges'!$A$10:$A$400)), 0)),"")</f>
        <v>PLYTRS</v>
      </c>
      <c r="B255" s="88">
        <f>IF($A255="","",VLOOKUP($A255,'Annex 2 Designated EHV charges'!$A:$O,2,0))</f>
        <v>577</v>
      </c>
      <c r="C255" s="89">
        <f>IF($A255="","",VLOOKUP($A255,'Annex 2 Designated EHV charges'!$A:$O,3,0))</f>
        <v>1050000903165</v>
      </c>
      <c r="D255" s="88" t="str">
        <f>IF($A255="","",VLOOKUP($A255,'Annex 2 Designated EHV charges'!$A:$O,7,0))</f>
        <v>PLYTRS</v>
      </c>
      <c r="E255" s="91">
        <f>IFERROR(IF(VLOOKUP($A255,'Annex 2 Designated EHV charges'!$A:$O,9,FALSE)=0,"",VLOOKUP($A255,'Annex 2 Designated EHV charges'!$A:$O,9,FALSE)),"")</f>
        <v>3.3410000000000002</v>
      </c>
      <c r="F255" s="188">
        <f>IFERROR(IF(VLOOKUP($A255,'Annex 2 Designated EHV charges'!$A:$O,10,FALSE)=0,"",VLOOKUP($A255,'Annex 2 Designated EHV charges'!$A:$O,10,FALSE)),"")</f>
        <v>67.73</v>
      </c>
      <c r="G255" s="188">
        <f>IFERROR(IF(VLOOKUP($A255,'Annex 2 Designated EHV charges'!$A:$O,11,FALSE)=0,"",VLOOKUP($A255,'Annex 2 Designated EHV charges'!$A:$O,11,FALSE)),"")</f>
        <v>3.13</v>
      </c>
      <c r="H255" s="188">
        <f>IFERROR(IF(VLOOKUP($A255,'Annex 2 Designated EHV charges'!$A:$O,12,FALSE)=0,"",VLOOKUP($A255,'Annex 2 Designated EHV charges'!$A:$O,12,FALSE)),"")</f>
        <v>3.13</v>
      </c>
    </row>
    <row r="256" spans="1:8" x14ac:dyDescent="0.25">
      <c r="A256" s="88" t="str" cm="1">
        <f t="array" ref="A256">IFERROR(INDEX('Annex 2 Designated EHV charges'!$A$10:$A$400, MATCH(0, IF(ISBLANK('Annex 2 Designated EHV charges'!$A$10:$A$400),1, COUNTIF(A$4:$A255, 'Annex 2 Designated EHV charges'!$A$10:$A$400)), 0)),"")</f>
        <v>POBAIL</v>
      </c>
      <c r="B256" s="88">
        <f>IF($A256="","",VLOOKUP($A256,'Annex 2 Designated EHV charges'!$A:$O,2,0))</f>
        <v>565</v>
      </c>
      <c r="C256" s="89">
        <f>IF($A256="","",VLOOKUP($A256,'Annex 2 Designated EHV charges'!$A:$O,3,0))</f>
        <v>1050001118598</v>
      </c>
      <c r="D256" s="88" t="str">
        <f>IF($A256="","",VLOOKUP($A256,'Annex 2 Designated EHV charges'!$A:$O,7,0))</f>
        <v>POBAIL</v>
      </c>
      <c r="E256" s="91">
        <f>IFERROR(IF(VLOOKUP($A256,'Annex 2 Designated EHV charges'!$A:$O,9,FALSE)=0,"",VLOOKUP($A256,'Annex 2 Designated EHV charges'!$A:$O,9,FALSE)),"")</f>
        <v>0.308</v>
      </c>
      <c r="F256" s="188">
        <f>IFERROR(IF(VLOOKUP($A256,'Annex 2 Designated EHV charges'!$A:$O,10,FALSE)=0,"",VLOOKUP($A256,'Annex 2 Designated EHV charges'!$A:$O,10,FALSE)),"")</f>
        <v>5046.2</v>
      </c>
      <c r="G256" s="188">
        <f>IFERROR(IF(VLOOKUP($A256,'Annex 2 Designated EHV charges'!$A:$O,11,FALSE)=0,"",VLOOKUP($A256,'Annex 2 Designated EHV charges'!$A:$O,11,FALSE)),"")</f>
        <v>6.91</v>
      </c>
      <c r="H256" s="188">
        <f>IFERROR(IF(VLOOKUP($A256,'Annex 2 Designated EHV charges'!$A:$O,12,FALSE)=0,"",VLOOKUP($A256,'Annex 2 Designated EHV charges'!$A:$O,12,FALSE)),"")</f>
        <v>6.91</v>
      </c>
    </row>
    <row r="257" spans="1:8" x14ac:dyDescent="0.25">
      <c r="A257" s="88" t="str" cm="1">
        <f t="array" ref="A257">IFERROR(INDEX('Annex 2 Designated EHV charges'!$A$10:$A$400, MATCH(0, IF(ISBLANK('Annex 2 Designated EHV charges'!$A$10:$A$400),1, COUNTIF(A$4:$A256, 'Annex 2 Designated EHV charges'!$A$10:$A$400)), 0)),"")</f>
        <v>PRHMSF</v>
      </c>
      <c r="B257" s="88">
        <f>IF($A257="","",VLOOKUP($A257,'Annex 2 Designated EHV charges'!$A:$O,2,0))</f>
        <v>895</v>
      </c>
      <c r="C257" s="89">
        <f>IF($A257="","",VLOOKUP($A257,'Annex 2 Designated EHV charges'!$A:$O,3,0))</f>
        <v>1030085099084</v>
      </c>
      <c r="D257" s="88" t="str">
        <f>IF($A257="","",VLOOKUP($A257,'Annex 2 Designated EHV charges'!$A:$O,7,0))</f>
        <v>PRHMSF</v>
      </c>
      <c r="E257" s="91" t="str">
        <f>IFERROR(IF(VLOOKUP($A257,'Annex 2 Designated EHV charges'!$A:$O,9,FALSE)=0,"",VLOOKUP($A257,'Annex 2 Designated EHV charges'!$A:$O,9,FALSE)),"")</f>
        <v/>
      </c>
      <c r="F257" s="188">
        <f>IFERROR(IF(VLOOKUP($A257,'Annex 2 Designated EHV charges'!$A:$O,10,FALSE)=0,"",VLOOKUP($A257,'Annex 2 Designated EHV charges'!$A:$O,10,FALSE)),"")</f>
        <v>11.58</v>
      </c>
      <c r="G257" s="188">
        <f>IFERROR(IF(VLOOKUP($A257,'Annex 2 Designated EHV charges'!$A:$O,11,FALSE)=0,"",VLOOKUP($A257,'Annex 2 Designated EHV charges'!$A:$O,11,FALSE)),"")</f>
        <v>10.85</v>
      </c>
      <c r="H257" s="188">
        <f>IFERROR(IF(VLOOKUP($A257,'Annex 2 Designated EHV charges'!$A:$O,12,FALSE)=0,"",VLOOKUP($A257,'Annex 2 Designated EHV charges'!$A:$O,12,FALSE)),"")</f>
        <v>10.85</v>
      </c>
    </row>
    <row r="258" spans="1:8" x14ac:dyDescent="0.25">
      <c r="A258" s="88" t="str" cm="1">
        <f t="array" ref="A258">IFERROR(INDEX('Annex 2 Designated EHV charges'!$A$10:$A$400, MATCH(0, IF(ISBLANK('Annex 2 Designated EHV charges'!$A$10:$A$400),1, COUNTIF(A$4:$A257, 'Annex 2 Designated EHV charges'!$A$10:$A$400)), 0)),"")</f>
        <v>PTRBRO</v>
      </c>
      <c r="B258" s="88">
        <f>IF($A258="","",VLOOKUP($A258,'Annex 2 Designated EHV charges'!$A:$O,2,0))</f>
        <v>0</v>
      </c>
      <c r="C258" s="89" t="str">
        <f>IF($A258="","",VLOOKUP($A258,'Annex 2 Designated EHV charges'!$A:$O,3,0))</f>
        <v>MSID: 7006</v>
      </c>
      <c r="D258" s="88" t="str">
        <f>IF($A258="","",VLOOKUP($A258,'Annex 2 Designated EHV charges'!$A:$O,7,0))</f>
        <v>PTRBRO</v>
      </c>
      <c r="E258" s="91" t="str">
        <f>IFERROR(IF(VLOOKUP($A258,'Annex 2 Designated EHV charges'!$A:$O,9,FALSE)=0,"",VLOOKUP($A258,'Annex 2 Designated EHV charges'!$A:$O,9,FALSE)),"")</f>
        <v/>
      </c>
      <c r="F258" s="188">
        <f>IFERROR(IF(VLOOKUP($A258,'Annex 2 Designated EHV charges'!$A:$O,10,FALSE)=0,"",VLOOKUP($A258,'Annex 2 Designated EHV charges'!$A:$O,10,FALSE)),"")</f>
        <v>1.96</v>
      </c>
      <c r="G258" s="188">
        <f>IFERROR(IF(VLOOKUP($A258,'Annex 2 Designated EHV charges'!$A:$O,11,FALSE)=0,"",VLOOKUP($A258,'Annex 2 Designated EHV charges'!$A:$O,11,FALSE)),"")</f>
        <v>1.61</v>
      </c>
      <c r="H258" s="188">
        <f>IFERROR(IF(VLOOKUP($A258,'Annex 2 Designated EHV charges'!$A:$O,12,FALSE)=0,"",VLOOKUP($A258,'Annex 2 Designated EHV charges'!$A:$O,12,FALSE)),"")</f>
        <v>1.61</v>
      </c>
    </row>
    <row r="259" spans="1:8" x14ac:dyDescent="0.25">
      <c r="A259" s="88" t="str" cm="1">
        <f t="array" ref="A259">IFERROR(INDEX('Annex 2 Designated EHV charges'!$A$10:$A$400, MATCH(0, IF(ISBLANK('Annex 2 Designated EHV charges'!$A$10:$A$400),1, COUNTIF(A$4:$A258, 'Annex 2 Designated EHV charges'!$A$10:$A$400)), 0)),"")</f>
        <v>QRRNDN</v>
      </c>
      <c r="B259" s="88">
        <f>IF($A259="","",VLOOKUP($A259,'Annex 2 Designated EHV charges'!$A:$O,2,0))</f>
        <v>526</v>
      </c>
      <c r="C259" s="89">
        <f>IF($A259="","",VLOOKUP($A259,'Annex 2 Designated EHV charges'!$A:$O,3,0))</f>
        <v>1050000768550</v>
      </c>
      <c r="D259" s="88" t="str">
        <f>IF($A259="","",VLOOKUP($A259,'Annex 2 Designated EHV charges'!$A:$O,7,0))</f>
        <v>QRRNDN</v>
      </c>
      <c r="E259" s="91">
        <f>IFERROR(IF(VLOOKUP($A259,'Annex 2 Designated EHV charges'!$A:$O,9,FALSE)=0,"",VLOOKUP($A259,'Annex 2 Designated EHV charges'!$A:$O,9,FALSE)),"")</f>
        <v>0.96099999999999997</v>
      </c>
      <c r="F259" s="188">
        <f>IFERROR(IF(VLOOKUP($A259,'Annex 2 Designated EHV charges'!$A:$O,10,FALSE)=0,"",VLOOKUP($A259,'Annex 2 Designated EHV charges'!$A:$O,10,FALSE)),"")</f>
        <v>58.17</v>
      </c>
      <c r="G259" s="188">
        <f>IFERROR(IF(VLOOKUP($A259,'Annex 2 Designated EHV charges'!$A:$O,11,FALSE)=0,"",VLOOKUP($A259,'Annex 2 Designated EHV charges'!$A:$O,11,FALSE)),"")</f>
        <v>9.02</v>
      </c>
      <c r="H259" s="188">
        <f>IFERROR(IF(VLOOKUP($A259,'Annex 2 Designated EHV charges'!$A:$O,12,FALSE)=0,"",VLOOKUP($A259,'Annex 2 Designated EHV charges'!$A:$O,12,FALSE)),"")</f>
        <v>9.02</v>
      </c>
    </row>
    <row r="260" spans="1:8" ht="25" x14ac:dyDescent="0.25">
      <c r="A260" s="88" t="str" cm="1">
        <f t="array" ref="A260">IFERROR(INDEX('Annex 2 Designated EHV charges'!$A$10:$A$400, MATCH(0, IF(ISBLANK('Annex 2 Designated EHV charges'!$A$10:$A$400),1, COUNTIF(A$4:$A259, 'Annex 2 Designated EHV charges'!$A$10:$A$400)), 0)),"")</f>
        <v>RAINHM</v>
      </c>
      <c r="B260" s="88">
        <f>IF($A260="","",VLOOKUP($A260,'Annex 2 Designated EHV charges'!$A:$O,2,0))</f>
        <v>862</v>
      </c>
      <c r="C260" s="89" t="str">
        <f>IF($A260="","",VLOOKUP($A260,'Annex 2 Designated EHV charges'!$A:$O,3,0))</f>
        <v>1023487352751;1023487353212</v>
      </c>
      <c r="D260" s="88" t="str">
        <f>IF($A260="","",VLOOKUP($A260,'Annex 2 Designated EHV charges'!$A:$O,7,0))</f>
        <v>RAINHM</v>
      </c>
      <c r="E260" s="91">
        <f>IFERROR(IF(VLOOKUP($A260,'Annex 2 Designated EHV charges'!$A:$O,9,FALSE)=0,"",VLOOKUP($A260,'Annex 2 Designated EHV charges'!$A:$O,9,FALSE)),"")</f>
        <v>1.3149999999999999</v>
      </c>
      <c r="F260" s="188">
        <f>IFERROR(IF(VLOOKUP($A260,'Annex 2 Designated EHV charges'!$A:$O,10,FALSE)=0,"",VLOOKUP($A260,'Annex 2 Designated EHV charges'!$A:$O,10,FALSE)),"")</f>
        <v>5070.1899999999996</v>
      </c>
      <c r="G260" s="188">
        <f>IFERROR(IF(VLOOKUP($A260,'Annex 2 Designated EHV charges'!$A:$O,11,FALSE)=0,"",VLOOKUP($A260,'Annex 2 Designated EHV charges'!$A:$O,11,FALSE)),"")</f>
        <v>2.29</v>
      </c>
      <c r="H260" s="188">
        <f>IFERROR(IF(VLOOKUP($A260,'Annex 2 Designated EHV charges'!$A:$O,12,FALSE)=0,"",VLOOKUP($A260,'Annex 2 Designated EHV charges'!$A:$O,12,FALSE)),"")</f>
        <v>2.29</v>
      </c>
    </row>
    <row r="261" spans="1:8" x14ac:dyDescent="0.25">
      <c r="A261" s="88" t="str" cm="1">
        <f t="array" ref="A261">IFERROR(INDEX('Annex 2 Designated EHV charges'!$A$10:$A$400, MATCH(0, IF(ISBLANK('Annex 2 Designated EHV charges'!$A$10:$A$400),1, COUNTIF(A$4:$A260, 'Annex 2 Designated EHV charges'!$A$10:$A$400)), 0)),"")</f>
        <v>RANDCS</v>
      </c>
      <c r="B261" s="88">
        <f>IF($A261="","",VLOOKUP($A261,'Annex 2 Designated EHV charges'!$A:$O,2,0))</f>
        <v>555</v>
      </c>
      <c r="C261" s="89">
        <f>IF($A261="","",VLOOKUP($A261,'Annex 2 Designated EHV charges'!$A:$O,3,0))</f>
        <v>1050001041962</v>
      </c>
      <c r="D261" s="88" t="str">
        <f>IF($A261="","",VLOOKUP($A261,'Annex 2 Designated EHV charges'!$A:$O,7,0))</f>
        <v>RANDCS</v>
      </c>
      <c r="E261" s="91">
        <f>IFERROR(IF(VLOOKUP($A261,'Annex 2 Designated EHV charges'!$A:$O,9,FALSE)=0,"",VLOOKUP($A261,'Annex 2 Designated EHV charges'!$A:$O,9,FALSE)),"")</f>
        <v>0.17199999999999999</v>
      </c>
      <c r="F261" s="188">
        <f>IFERROR(IF(VLOOKUP($A261,'Annex 2 Designated EHV charges'!$A:$O,10,FALSE)=0,"",VLOOKUP($A261,'Annex 2 Designated EHV charges'!$A:$O,10,FALSE)),"")</f>
        <v>11.3</v>
      </c>
      <c r="G261" s="188">
        <f>IFERROR(IF(VLOOKUP($A261,'Annex 2 Designated EHV charges'!$A:$O,11,FALSE)=0,"",VLOOKUP($A261,'Annex 2 Designated EHV charges'!$A:$O,11,FALSE)),"")</f>
        <v>2.17</v>
      </c>
      <c r="H261" s="188">
        <f>IFERROR(IF(VLOOKUP($A261,'Annex 2 Designated EHV charges'!$A:$O,12,FALSE)=0,"",VLOOKUP($A261,'Annex 2 Designated EHV charges'!$A:$O,12,FALSE)),"")</f>
        <v>2.17</v>
      </c>
    </row>
    <row r="262" spans="1:8" x14ac:dyDescent="0.25">
      <c r="A262" s="88" t="str" cm="1">
        <f t="array" ref="A262">IFERROR(INDEX('Annex 2 Designated EHV charges'!$A$10:$A$400, MATCH(0, IF(ISBLANK('Annex 2 Designated EHV charges'!$A$10:$A$400),1, COUNTIF(A$4:$A261, 'Annex 2 Designated EHV charges'!$A$10:$A$400)), 0)),"")</f>
        <v>RANSON</v>
      </c>
      <c r="B262" s="88">
        <f>IF($A262="","",VLOOKUP($A262,'Annex 2 Designated EHV charges'!$A:$O,2,0))</f>
        <v>834</v>
      </c>
      <c r="C262" s="89">
        <f>IF($A262="","",VLOOKUP($A262,'Annex 2 Designated EHV charges'!$A:$O,3,0))</f>
        <v>1030034117745</v>
      </c>
      <c r="D262" s="88" t="str">
        <f>IF($A262="","",VLOOKUP($A262,'Annex 2 Designated EHV charges'!$A:$O,7,0))</f>
        <v>RANSON</v>
      </c>
      <c r="E262" s="91">
        <f>IFERROR(IF(VLOOKUP($A262,'Annex 2 Designated EHV charges'!$A:$O,9,FALSE)=0,"",VLOOKUP($A262,'Annex 2 Designated EHV charges'!$A:$O,9,FALSE)),"")</f>
        <v>0.42499999999999999</v>
      </c>
      <c r="F262" s="188">
        <f>IFERROR(IF(VLOOKUP($A262,'Annex 2 Designated EHV charges'!$A:$O,10,FALSE)=0,"",VLOOKUP($A262,'Annex 2 Designated EHV charges'!$A:$O,10,FALSE)),"")</f>
        <v>4.3</v>
      </c>
      <c r="G262" s="188">
        <f>IFERROR(IF(VLOOKUP($A262,'Annex 2 Designated EHV charges'!$A:$O,11,FALSE)=0,"",VLOOKUP($A262,'Annex 2 Designated EHV charges'!$A:$O,11,FALSE)),"")</f>
        <v>1.34</v>
      </c>
      <c r="H262" s="188">
        <f>IFERROR(IF(VLOOKUP($A262,'Annex 2 Designated EHV charges'!$A:$O,12,FALSE)=0,"",VLOOKUP($A262,'Annex 2 Designated EHV charges'!$A:$O,12,FALSE)),"")</f>
        <v>1.34</v>
      </c>
    </row>
    <row r="263" spans="1:8" ht="25" x14ac:dyDescent="0.25">
      <c r="A263" s="88" t="str" cm="1">
        <f t="array" ref="A263">IFERROR(INDEX('Annex 2 Designated EHV charges'!$A$10:$A$400, MATCH(0, IF(ISBLANK('Annex 2 Designated EHV charges'!$A$10:$A$400),1, COUNTIF(A$4:$A262, 'Annex 2 Designated EHV charges'!$A$10:$A$400)), 0)),"")</f>
        <v>REDTI1</v>
      </c>
      <c r="B263" s="88">
        <f>IF($A263="","",VLOOKUP($A263,'Annex 2 Designated EHV charges'!$A:$O,2,0))</f>
        <v>815</v>
      </c>
      <c r="C263" s="89" t="str">
        <f>IF($A263="","",VLOOKUP($A263,'Annex 2 Designated EHV charges'!$A:$O,3,0))</f>
        <v>1030037258165;1030037720697</v>
      </c>
      <c r="D263" s="88" t="str">
        <f>IF($A263="","",VLOOKUP($A263,'Annex 2 Designated EHV charges'!$A:$O,7,0))</f>
        <v>REDTI1</v>
      </c>
      <c r="E263" s="91">
        <f>IFERROR(IF(VLOOKUP($A263,'Annex 2 Designated EHV charges'!$A:$O,9,FALSE)=0,"",VLOOKUP($A263,'Annex 2 Designated EHV charges'!$A:$O,9,FALSE)),"")</f>
        <v>0.77200000000000002</v>
      </c>
      <c r="F263" s="188">
        <f>IFERROR(IF(VLOOKUP($A263,'Annex 2 Designated EHV charges'!$A:$O,10,FALSE)=0,"",VLOOKUP($A263,'Annex 2 Designated EHV charges'!$A:$O,10,FALSE)),"")</f>
        <v>293.94</v>
      </c>
      <c r="G263" s="188">
        <f>IFERROR(IF(VLOOKUP($A263,'Annex 2 Designated EHV charges'!$A:$O,11,FALSE)=0,"",VLOOKUP($A263,'Annex 2 Designated EHV charges'!$A:$O,11,FALSE)),"")</f>
        <v>2.79</v>
      </c>
      <c r="H263" s="188">
        <f>IFERROR(IF(VLOOKUP($A263,'Annex 2 Designated EHV charges'!$A:$O,12,FALSE)=0,"",VLOOKUP($A263,'Annex 2 Designated EHV charges'!$A:$O,12,FALSE)),"")</f>
        <v>2.79</v>
      </c>
    </row>
    <row r="264" spans="1:8" x14ac:dyDescent="0.25">
      <c r="A264" s="88" t="str" cm="1">
        <f t="array" ref="A264">IFERROR(INDEX('Annex 2 Designated EHV charges'!$A$10:$A$400, MATCH(0, IF(ISBLANK('Annex 2 Designated EHV charges'!$A$10:$A$400),1, COUNTIF(A$4:$A263, 'Annex 2 Designated EHV charges'!$A$10:$A$400)), 0)),"")</f>
        <v>REYDON</v>
      </c>
      <c r="B264" s="88">
        <f>IF($A264="","",VLOOKUP($A264,'Annex 2 Designated EHV charges'!$A:$O,2,0))</f>
        <v>896</v>
      </c>
      <c r="C264" s="89">
        <f>IF($A264="","",VLOOKUP($A264,'Annex 2 Designated EHV charges'!$A:$O,3,0))</f>
        <v>1050000612816</v>
      </c>
      <c r="D264" s="88" t="str">
        <f>IF($A264="","",VLOOKUP($A264,'Annex 2 Designated EHV charges'!$A:$O,7,0))</f>
        <v>REYDON</v>
      </c>
      <c r="E264" s="91">
        <f>IFERROR(IF(VLOOKUP($A264,'Annex 2 Designated EHV charges'!$A:$O,9,FALSE)=0,"",VLOOKUP($A264,'Annex 2 Designated EHV charges'!$A:$O,9,FALSE)),"")</f>
        <v>3.5870000000000002</v>
      </c>
      <c r="F264" s="188">
        <f>IFERROR(IF(VLOOKUP($A264,'Annex 2 Designated EHV charges'!$A:$O,10,FALSE)=0,"",VLOOKUP($A264,'Annex 2 Designated EHV charges'!$A:$O,10,FALSE)),"")</f>
        <v>5019.2700000000004</v>
      </c>
      <c r="G264" s="188">
        <f>IFERROR(IF(VLOOKUP($A264,'Annex 2 Designated EHV charges'!$A:$O,11,FALSE)=0,"",VLOOKUP($A264,'Annex 2 Designated EHV charges'!$A:$O,11,FALSE)),"")</f>
        <v>2.0499999999999998</v>
      </c>
      <c r="H264" s="188">
        <f>IFERROR(IF(VLOOKUP($A264,'Annex 2 Designated EHV charges'!$A:$O,12,FALSE)=0,"",VLOOKUP($A264,'Annex 2 Designated EHV charges'!$A:$O,12,FALSE)),"")</f>
        <v>2.0499999999999998</v>
      </c>
    </row>
    <row r="265" spans="1:8" x14ac:dyDescent="0.25">
      <c r="A265" s="88" t="str" cm="1">
        <f t="array" ref="A265">IFERROR(INDEX('Annex 2 Designated EHV charges'!$A$10:$A$400, MATCH(0, IF(ISBLANK('Annex 2 Designated EHV charges'!$A$10:$A$400),1, COUNTIF(A$4:$A264, 'Annex 2 Designated EHV charges'!$A$10:$A$400)), 0)),"")</f>
        <v>RKYERF</v>
      </c>
      <c r="B265" s="88">
        <f>IF($A265="","",VLOOKUP($A265,'Annex 2 Designated EHV charges'!$A:$O,2,0))</f>
        <v>331</v>
      </c>
      <c r="C265" s="89">
        <f>IF($A265="","",VLOOKUP($A265,'Annex 2 Designated EHV charges'!$A:$O,3,0))</f>
        <v>1050001971040</v>
      </c>
      <c r="D265" s="88" t="str">
        <f>IF($A265="","",VLOOKUP($A265,'Annex 2 Designated EHV charges'!$A:$O,7,0))</f>
        <v>RKYERF</v>
      </c>
      <c r="E265" s="91" t="str">
        <f>IFERROR(IF(VLOOKUP($A265,'Annex 2 Designated EHV charges'!$A:$O,9,FALSE)=0,"",VLOOKUP($A265,'Annex 2 Designated EHV charges'!$A:$O,9,FALSE)),"")</f>
        <v/>
      </c>
      <c r="F265" s="188">
        <f>IFERROR(IF(VLOOKUP($A265,'Annex 2 Designated EHV charges'!$A:$O,10,FALSE)=0,"",VLOOKUP($A265,'Annex 2 Designated EHV charges'!$A:$O,10,FALSE)),"")</f>
        <v>1383.77</v>
      </c>
      <c r="G265" s="188">
        <f>IFERROR(IF(VLOOKUP($A265,'Annex 2 Designated EHV charges'!$A:$O,11,FALSE)=0,"",VLOOKUP($A265,'Annex 2 Designated EHV charges'!$A:$O,11,FALSE)),"")</f>
        <v>1.57</v>
      </c>
      <c r="H265" s="188">
        <f>IFERROR(IF(VLOOKUP($A265,'Annex 2 Designated EHV charges'!$A:$O,12,FALSE)=0,"",VLOOKUP($A265,'Annex 2 Designated EHV charges'!$A:$O,12,FALSE)),"")</f>
        <v>1.57</v>
      </c>
    </row>
    <row r="266" spans="1:8" x14ac:dyDescent="0.25">
      <c r="A266" s="88" t="str" cm="1">
        <f t="array" ref="A266">IFERROR(INDEX('Annex 2 Designated EHV charges'!$A$10:$A$400, MATCH(0, IF(ISBLANK('Annex 2 Designated EHV charges'!$A$10:$A$400),1, COUNTIF(A$4:$A265, 'Annex 2 Designated EHV charges'!$A$10:$A$400)), 0)),"")</f>
        <v>RMSYSF</v>
      </c>
      <c r="B266" s="88">
        <f>IF($A266="","",VLOOKUP($A266,'Annex 2 Designated EHV charges'!$A:$O,2,0))</f>
        <v>556</v>
      </c>
      <c r="C266" s="89">
        <f>IF($A266="","",VLOOKUP($A266,'Annex 2 Designated EHV charges'!$A:$O,3,0))</f>
        <v>1050001036651</v>
      </c>
      <c r="D266" s="88" t="str">
        <f>IF($A266="","",VLOOKUP($A266,'Annex 2 Designated EHV charges'!$A:$O,7,0))</f>
        <v>RMSYSF</v>
      </c>
      <c r="E266" s="91">
        <f>IFERROR(IF(VLOOKUP($A266,'Annex 2 Designated EHV charges'!$A:$O,9,FALSE)=0,"",VLOOKUP($A266,'Annex 2 Designated EHV charges'!$A:$O,9,FALSE)),"")</f>
        <v>0.73399999999999999</v>
      </c>
      <c r="F266" s="188">
        <f>IFERROR(IF(VLOOKUP($A266,'Annex 2 Designated EHV charges'!$A:$O,10,FALSE)=0,"",VLOOKUP($A266,'Annex 2 Designated EHV charges'!$A:$O,10,FALSE)),"")</f>
        <v>145.1</v>
      </c>
      <c r="G266" s="188">
        <f>IFERROR(IF(VLOOKUP($A266,'Annex 2 Designated EHV charges'!$A:$O,11,FALSE)=0,"",VLOOKUP($A266,'Annex 2 Designated EHV charges'!$A:$O,11,FALSE)),"")</f>
        <v>1.64</v>
      </c>
      <c r="H266" s="188">
        <f>IFERROR(IF(VLOOKUP($A266,'Annex 2 Designated EHV charges'!$A:$O,12,FALSE)=0,"",VLOOKUP($A266,'Annex 2 Designated EHV charges'!$A:$O,12,FALSE)),"")</f>
        <v>1.64</v>
      </c>
    </row>
    <row r="267" spans="1:8" x14ac:dyDescent="0.25">
      <c r="A267" s="88" t="str" cm="1">
        <f t="array" ref="A267">IFERROR(INDEX('Annex 2 Designated EHV charges'!$A$10:$A$400, MATCH(0, IF(ISBLANK('Annex 2 Designated EHV charges'!$A$10:$A$400),1, COUNTIF(A$4:$A266, 'Annex 2 Designated EHV charges'!$A$10:$A$400)), 0)),"")</f>
        <v>RMWFII</v>
      </c>
      <c r="B267" s="88">
        <f>IF($A267="","",VLOOKUP($A267,'Annex 2 Designated EHV charges'!$A:$O,2,0))</f>
        <v>557</v>
      </c>
      <c r="C267" s="89">
        <f>IF($A267="","",VLOOKUP($A267,'Annex 2 Designated EHV charges'!$A:$O,3,0))</f>
        <v>1050000811220</v>
      </c>
      <c r="D267" s="88" t="str">
        <f>IF($A267="","",VLOOKUP($A267,'Annex 2 Designated EHV charges'!$A:$O,7,0))</f>
        <v>RMWFII</v>
      </c>
      <c r="E267" s="91">
        <f>IFERROR(IF(VLOOKUP($A267,'Annex 2 Designated EHV charges'!$A:$O,9,FALSE)=0,"",VLOOKUP($A267,'Annex 2 Designated EHV charges'!$A:$O,9,FALSE)),"")</f>
        <v>0.72699999999999998</v>
      </c>
      <c r="F267" s="188">
        <f>IFERROR(IF(VLOOKUP($A267,'Annex 2 Designated EHV charges'!$A:$O,10,FALSE)=0,"",VLOOKUP($A267,'Annex 2 Designated EHV charges'!$A:$O,10,FALSE)),"")</f>
        <v>24.13</v>
      </c>
      <c r="G267" s="188">
        <f>IFERROR(IF(VLOOKUP($A267,'Annex 2 Designated EHV charges'!$A:$O,11,FALSE)=0,"",VLOOKUP($A267,'Annex 2 Designated EHV charges'!$A:$O,11,FALSE)),"")</f>
        <v>2.04</v>
      </c>
      <c r="H267" s="188">
        <f>IFERROR(IF(VLOOKUP($A267,'Annex 2 Designated EHV charges'!$A:$O,12,FALSE)=0,"",VLOOKUP($A267,'Annex 2 Designated EHV charges'!$A:$O,12,FALSE)),"")</f>
        <v>2.04</v>
      </c>
    </row>
    <row r="268" spans="1:8" x14ac:dyDescent="0.25">
      <c r="A268" s="88" t="str" cm="1">
        <f t="array" ref="A268">IFERROR(INDEX('Annex 2 Designated EHV charges'!$A$10:$A$400, MATCH(0, IF(ISBLANK('Annex 2 Designated EHV charges'!$A$10:$A$400),1, COUNTIF(A$4:$A267, 'Annex 2 Designated EHV charges'!$A$10:$A$400)), 0)),"")</f>
        <v>ROOKRY</v>
      </c>
      <c r="B268" s="88">
        <f>IF($A268="","",VLOOKUP($A268,'Annex 2 Designated EHV charges'!$A:$O,2,0))</f>
        <v>558</v>
      </c>
      <c r="C268" s="89">
        <f>IF($A268="","",VLOOKUP($A268,'Annex 2 Designated EHV charges'!$A:$O,3,0))</f>
        <v>1050001028465</v>
      </c>
      <c r="D268" s="88" t="str">
        <f>IF($A268="","",VLOOKUP($A268,'Annex 2 Designated EHV charges'!$A:$O,7,0))</f>
        <v>ROOKRY</v>
      </c>
      <c r="E268" s="91" t="str">
        <f>IFERROR(IF(VLOOKUP($A268,'Annex 2 Designated EHV charges'!$A:$O,9,FALSE)=0,"",VLOOKUP($A268,'Annex 2 Designated EHV charges'!$A:$O,9,FALSE)),"")</f>
        <v/>
      </c>
      <c r="F268" s="188">
        <f>IFERROR(IF(VLOOKUP($A268,'Annex 2 Designated EHV charges'!$A:$O,10,FALSE)=0,"",VLOOKUP($A268,'Annex 2 Designated EHV charges'!$A:$O,10,FALSE)),"")</f>
        <v>10.11</v>
      </c>
      <c r="G268" s="188">
        <f>IFERROR(IF(VLOOKUP($A268,'Annex 2 Designated EHV charges'!$A:$O,11,FALSE)=0,"",VLOOKUP($A268,'Annex 2 Designated EHV charges'!$A:$O,11,FALSE)),"")</f>
        <v>9.4700000000000006</v>
      </c>
      <c r="H268" s="188">
        <f>IFERROR(IF(VLOOKUP($A268,'Annex 2 Designated EHV charges'!$A:$O,12,FALSE)=0,"",VLOOKUP($A268,'Annex 2 Designated EHV charges'!$A:$O,12,FALSE)),"")</f>
        <v>9.4700000000000006</v>
      </c>
    </row>
    <row r="269" spans="1:8" x14ac:dyDescent="0.25">
      <c r="A269" s="88" t="str" cm="1">
        <f t="array" ref="A269">IFERROR(INDEX('Annex 2 Designated EHV charges'!$A$10:$A$400, MATCH(0, IF(ISBLANK('Annex 2 Designated EHV charges'!$A$10:$A$400),1, COUNTIF(A$4:$A268, 'Annex 2 Designated EHV charges'!$A$10:$A$400)), 0)),"")</f>
        <v>ROYSTN</v>
      </c>
      <c r="B269" s="88">
        <f>IF($A269="","",VLOOKUP($A269,'Annex 2 Designated EHV charges'!$A:$O,2,0))</f>
        <v>559</v>
      </c>
      <c r="C269" s="89">
        <f>IF($A269="","",VLOOKUP($A269,'Annex 2 Designated EHV charges'!$A:$O,3,0))</f>
        <v>1050000996105</v>
      </c>
      <c r="D269" s="88" t="str">
        <f>IF($A269="","",VLOOKUP($A269,'Annex 2 Designated EHV charges'!$A:$O,7,0))</f>
        <v>ROYSTN</v>
      </c>
      <c r="E269" s="91">
        <f>IFERROR(IF(VLOOKUP($A269,'Annex 2 Designated EHV charges'!$A:$O,9,FALSE)=0,"",VLOOKUP($A269,'Annex 2 Designated EHV charges'!$A:$O,9,FALSE)),"")</f>
        <v>0.12</v>
      </c>
      <c r="F269" s="188">
        <f>IFERROR(IF(VLOOKUP($A269,'Annex 2 Designated EHV charges'!$A:$O,10,FALSE)=0,"",VLOOKUP($A269,'Annex 2 Designated EHV charges'!$A:$O,10,FALSE)),"")</f>
        <v>7.18</v>
      </c>
      <c r="G269" s="188">
        <f>IFERROR(IF(VLOOKUP($A269,'Annex 2 Designated EHV charges'!$A:$O,11,FALSE)=0,"",VLOOKUP($A269,'Annex 2 Designated EHV charges'!$A:$O,11,FALSE)),"")</f>
        <v>2.0699999999999998</v>
      </c>
      <c r="H269" s="188">
        <f>IFERROR(IF(VLOOKUP($A269,'Annex 2 Designated EHV charges'!$A:$O,12,FALSE)=0,"",VLOOKUP($A269,'Annex 2 Designated EHV charges'!$A:$O,12,FALSE)),"")</f>
        <v>2.0699999999999998</v>
      </c>
    </row>
    <row r="270" spans="1:8" x14ac:dyDescent="0.25">
      <c r="A270" s="88" t="str" cm="1">
        <f t="array" ref="A270">IFERROR(INDEX('Annex 2 Designated EHV charges'!$A$10:$A$400, MATCH(0, IF(ISBLANK('Annex 2 Designated EHV charges'!$A$10:$A$400),1, COUNTIF(A$4:$A269, 'Annex 2 Designated EHV charges'!$A$10:$A$400)), 0)),"")</f>
        <v>SALHSE</v>
      </c>
      <c r="B270" s="88">
        <f>IF($A270="","",VLOOKUP($A270,'Annex 2 Designated EHV charges'!$A:$O,2,0))</f>
        <v>317</v>
      </c>
      <c r="C270" s="89">
        <f>IF($A270="","",VLOOKUP($A270,'Annex 2 Designated EHV charges'!$A:$O,3,0))</f>
        <v>1050000946025</v>
      </c>
      <c r="D270" s="88" t="str">
        <f>IF($A270="","",VLOOKUP($A270,'Annex 2 Designated EHV charges'!$A:$O,7,0))</f>
        <v>SALHSE</v>
      </c>
      <c r="E270" s="91">
        <f>IFERROR(IF(VLOOKUP($A270,'Annex 2 Designated EHV charges'!$A:$O,9,FALSE)=0,"",VLOOKUP($A270,'Annex 2 Designated EHV charges'!$A:$O,9,FALSE)),"")</f>
        <v>0.16</v>
      </c>
      <c r="F270" s="188">
        <f>IFERROR(IF(VLOOKUP($A270,'Annex 2 Designated EHV charges'!$A:$O,10,FALSE)=0,"",VLOOKUP($A270,'Annex 2 Designated EHV charges'!$A:$O,10,FALSE)),"")</f>
        <v>5.25</v>
      </c>
      <c r="G270" s="188">
        <f>IFERROR(IF(VLOOKUP($A270,'Annex 2 Designated EHV charges'!$A:$O,11,FALSE)=0,"",VLOOKUP($A270,'Annex 2 Designated EHV charges'!$A:$O,11,FALSE)),"")</f>
        <v>1.8</v>
      </c>
      <c r="H270" s="188">
        <f>IFERROR(IF(VLOOKUP($A270,'Annex 2 Designated EHV charges'!$A:$O,12,FALSE)=0,"",VLOOKUP($A270,'Annex 2 Designated EHV charges'!$A:$O,12,FALSE)),"")</f>
        <v>1.8</v>
      </c>
    </row>
    <row r="271" spans="1:8" ht="62.5" x14ac:dyDescent="0.25">
      <c r="A271" s="88" t="str" cm="1">
        <f t="array" ref="A271">IFERROR(INDEX('Annex 2 Designated EHV charges'!$A$10:$A$400, MATCH(0, IF(ISBLANK('Annex 2 Designated EHV charges'!$A$10:$A$400),1, COUNTIF(A$4:$A270, 'Annex 2 Designated EHV charges'!$A$10:$A$400)), 0)),"")</f>
        <v>SCMOOR</v>
      </c>
      <c r="B271" s="88">
        <f>IF($A271="","",VLOOKUP($A271,'Annex 2 Designated EHV charges'!$A:$O,2,0))</f>
        <v>578</v>
      </c>
      <c r="C271" s="89" t="str">
        <f>IF($A271="","",VLOOKUP($A271,'Annex 2 Designated EHV charges'!$A:$O,3,0))</f>
        <v>1050001073468;1050001073459;1050001073440;1050001073412;1050001073342</v>
      </c>
      <c r="D271" s="88" t="str">
        <f>IF($A271="","",VLOOKUP($A271,'Annex 2 Designated EHV charges'!$A:$O,7,0))</f>
        <v>SCMOOR</v>
      </c>
      <c r="E271" s="91" t="str">
        <f>IFERROR(IF(VLOOKUP($A271,'Annex 2 Designated EHV charges'!$A:$O,9,FALSE)=0,"",VLOOKUP($A271,'Annex 2 Designated EHV charges'!$A:$O,9,FALSE)),"")</f>
        <v/>
      </c>
      <c r="F271" s="188">
        <f>IFERROR(IF(VLOOKUP($A271,'Annex 2 Designated EHV charges'!$A:$O,10,FALSE)=0,"",VLOOKUP($A271,'Annex 2 Designated EHV charges'!$A:$O,10,FALSE)),"")</f>
        <v>112.04</v>
      </c>
      <c r="G271" s="188">
        <f>IFERROR(IF(VLOOKUP($A271,'Annex 2 Designated EHV charges'!$A:$O,11,FALSE)=0,"",VLOOKUP($A271,'Annex 2 Designated EHV charges'!$A:$O,11,FALSE)),"")</f>
        <v>4.12</v>
      </c>
      <c r="H271" s="188">
        <f>IFERROR(IF(VLOOKUP($A271,'Annex 2 Designated EHV charges'!$A:$O,12,FALSE)=0,"",VLOOKUP($A271,'Annex 2 Designated EHV charges'!$A:$O,12,FALSE)),"")</f>
        <v>4.12</v>
      </c>
    </row>
    <row r="272" spans="1:8" x14ac:dyDescent="0.25">
      <c r="A272" s="88" t="str" cm="1">
        <f t="array" ref="A272">IFERROR(INDEX('Annex 2 Designated EHV charges'!$A$10:$A$400, MATCH(0, IF(ISBLANK('Annex 2 Designated EHV charges'!$A$10:$A$400),1, COUNTIF(A$4:$A271, 'Annex 2 Designated EHV charges'!$A$10:$A$400)), 0)),"")</f>
        <v>SCROBY</v>
      </c>
      <c r="B272" s="88">
        <f>IF($A272="","",VLOOKUP($A272,'Annex 2 Designated EHV charges'!$A:$O,2,0))</f>
        <v>836</v>
      </c>
      <c r="C272" s="89">
        <f>IF($A272="","",VLOOKUP($A272,'Annex 2 Designated EHV charges'!$A:$O,3,0))</f>
        <v>1023545564889</v>
      </c>
      <c r="D272" s="88" t="str">
        <f>IF($A272="","",VLOOKUP($A272,'Annex 2 Designated EHV charges'!$A:$O,7,0))</f>
        <v>SCROBY</v>
      </c>
      <c r="E272" s="91" t="str">
        <f>IFERROR(IF(VLOOKUP($A272,'Annex 2 Designated EHV charges'!$A:$O,9,FALSE)=0,"",VLOOKUP($A272,'Annex 2 Designated EHV charges'!$A:$O,9,FALSE)),"")</f>
        <v/>
      </c>
      <c r="F272" s="188">
        <f>IFERROR(IF(VLOOKUP($A272,'Annex 2 Designated EHV charges'!$A:$O,10,FALSE)=0,"",VLOOKUP($A272,'Annex 2 Designated EHV charges'!$A:$O,10,FALSE)),"")</f>
        <v>35.229999999999997</v>
      </c>
      <c r="G272" s="188">
        <f>IFERROR(IF(VLOOKUP($A272,'Annex 2 Designated EHV charges'!$A:$O,11,FALSE)=0,"",VLOOKUP($A272,'Annex 2 Designated EHV charges'!$A:$O,11,FALSE)),"")</f>
        <v>1.98</v>
      </c>
      <c r="H272" s="188">
        <f>IFERROR(IF(VLOOKUP($A272,'Annex 2 Designated EHV charges'!$A:$O,12,FALSE)=0,"",VLOOKUP($A272,'Annex 2 Designated EHV charges'!$A:$O,12,FALSE)),"")</f>
        <v>1.98</v>
      </c>
    </row>
    <row r="273" spans="1:8" x14ac:dyDescent="0.25">
      <c r="A273" s="88" t="str" cm="1">
        <f t="array" ref="A273">IFERROR(INDEX('Annex 2 Designated EHV charges'!$A$10:$A$400, MATCH(0, IF(ISBLANK('Annex 2 Designated EHV charges'!$A$10:$A$400),1, COUNTIF(A$4:$A272, 'Annex 2 Designated EHV charges'!$A$10:$A$400)), 0)),"")</f>
        <v>SCTTOW</v>
      </c>
      <c r="B273" s="88">
        <f>IF($A273="","",VLOOKUP($A273,'Annex 2 Designated EHV charges'!$A:$O,2,0))</f>
        <v>527</v>
      </c>
      <c r="C273" s="89">
        <f>IF($A273="","",VLOOKUP($A273,'Annex 2 Designated EHV charges'!$A:$O,3,0))</f>
        <v>1050000841935</v>
      </c>
      <c r="D273" s="88" t="str">
        <f>IF($A273="","",VLOOKUP($A273,'Annex 2 Designated EHV charges'!$A:$O,7,0))</f>
        <v>SCTTOW</v>
      </c>
      <c r="E273" s="91" t="str">
        <f>IFERROR(IF(VLOOKUP($A273,'Annex 2 Designated EHV charges'!$A:$O,9,FALSE)=0,"",VLOOKUP($A273,'Annex 2 Designated EHV charges'!$A:$O,9,FALSE)),"")</f>
        <v/>
      </c>
      <c r="F273" s="188">
        <f>IFERROR(IF(VLOOKUP($A273,'Annex 2 Designated EHV charges'!$A:$O,10,FALSE)=0,"",VLOOKUP($A273,'Annex 2 Designated EHV charges'!$A:$O,10,FALSE)),"")</f>
        <v>79.53</v>
      </c>
      <c r="G273" s="188">
        <f>IFERROR(IF(VLOOKUP($A273,'Annex 2 Designated EHV charges'!$A:$O,11,FALSE)=0,"",VLOOKUP($A273,'Annex 2 Designated EHV charges'!$A:$O,11,FALSE)),"")</f>
        <v>4.59</v>
      </c>
      <c r="H273" s="188">
        <f>IFERROR(IF(VLOOKUP($A273,'Annex 2 Designated EHV charges'!$A:$O,12,FALSE)=0,"",VLOOKUP($A273,'Annex 2 Designated EHV charges'!$A:$O,12,FALSE)),"")</f>
        <v>4.59</v>
      </c>
    </row>
    <row r="274" spans="1:8" x14ac:dyDescent="0.25">
      <c r="A274" s="88" t="str" cm="1">
        <f t="array" ref="A274">IFERROR(INDEX('Annex 2 Designated EHV charges'!$A$10:$A$400, MATCH(0, IF(ISBLANK('Annex 2 Designated EHV charges'!$A$10:$A$400),1, COUNTIF(A$4:$A273, 'Annex 2 Designated EHV charges'!$A$10:$A$400)), 0)),"")</f>
        <v>SFKEFW</v>
      </c>
      <c r="B274" s="88">
        <f>IF($A274="","",VLOOKUP($A274,'Annex 2 Designated EHV charges'!$A:$O,2,0))</f>
        <v>502</v>
      </c>
      <c r="C274" s="89">
        <f>IF($A274="","",VLOOKUP($A274,'Annex 2 Designated EHV charges'!$A:$O,3,0))</f>
        <v>1050000628009</v>
      </c>
      <c r="D274" s="88" t="str">
        <f>IF($A274="","",VLOOKUP($A274,'Annex 2 Designated EHV charges'!$A:$O,7,0))</f>
        <v>SFKEFW</v>
      </c>
      <c r="E274" s="91">
        <f>IFERROR(IF(VLOOKUP($A274,'Annex 2 Designated EHV charges'!$A:$O,9,FALSE)=0,"",VLOOKUP($A274,'Annex 2 Designated EHV charges'!$A:$O,9,FALSE)),"")</f>
        <v>1.7030000000000001</v>
      </c>
      <c r="F274" s="188">
        <f>IFERROR(IF(VLOOKUP($A274,'Annex 2 Designated EHV charges'!$A:$O,10,FALSE)=0,"",VLOOKUP($A274,'Annex 2 Designated EHV charges'!$A:$O,10,FALSE)),"")</f>
        <v>6674.53</v>
      </c>
      <c r="G274" s="188">
        <f>IFERROR(IF(VLOOKUP($A274,'Annex 2 Designated EHV charges'!$A:$O,11,FALSE)=0,"",VLOOKUP($A274,'Annex 2 Designated EHV charges'!$A:$O,11,FALSE)),"")</f>
        <v>1.29</v>
      </c>
      <c r="H274" s="188">
        <f>IFERROR(IF(VLOOKUP($A274,'Annex 2 Designated EHV charges'!$A:$O,12,FALSE)=0,"",VLOOKUP($A274,'Annex 2 Designated EHV charges'!$A:$O,12,FALSE)),"")</f>
        <v>1.29</v>
      </c>
    </row>
    <row r="275" spans="1:8" x14ac:dyDescent="0.25">
      <c r="A275" s="88" t="str" cm="1">
        <f t="array" ref="A275">IFERROR(INDEX('Annex 2 Designated EHV charges'!$A$10:$A$400, MATCH(0, IF(ISBLANK('Annex 2 Designated EHV charges'!$A$10:$A$400),1, COUNTIF(A$4:$A274, 'Annex 2 Designated EHV charges'!$A$10:$A$400)), 0)),"")</f>
        <v>SHERSH</v>
      </c>
      <c r="B275" s="88">
        <f>IF($A275="","",VLOOKUP($A275,'Annex 2 Designated EHV charges'!$A:$O,2,0))</f>
        <v>0</v>
      </c>
      <c r="C275" s="89" t="str">
        <f>IF($A275="","",VLOOKUP($A275,'Annex 2 Designated EHV charges'!$A:$O,3,0))</f>
        <v>MSID: 7234</v>
      </c>
      <c r="D275" s="88" t="str">
        <f>IF($A275="","",VLOOKUP($A275,'Annex 2 Designated EHV charges'!$A:$O,7,0))</f>
        <v>SHERSH</v>
      </c>
      <c r="E275" s="91" t="str">
        <f>IFERROR(IF(VLOOKUP($A275,'Annex 2 Designated EHV charges'!$A:$O,9,FALSE)=0,"",VLOOKUP($A275,'Annex 2 Designated EHV charges'!$A:$O,9,FALSE)),"")</f>
        <v/>
      </c>
      <c r="F275" s="188">
        <f>IFERROR(IF(VLOOKUP($A275,'Annex 2 Designated EHV charges'!$A:$O,10,FALSE)=0,"",VLOOKUP($A275,'Annex 2 Designated EHV charges'!$A:$O,10,FALSE)),"")</f>
        <v>24376.55</v>
      </c>
      <c r="G275" s="188">
        <f>IFERROR(IF(VLOOKUP($A275,'Annex 2 Designated EHV charges'!$A:$O,11,FALSE)=0,"",VLOOKUP($A275,'Annex 2 Designated EHV charges'!$A:$O,11,FALSE)),"")</f>
        <v>1.28</v>
      </c>
      <c r="H275" s="188">
        <f>IFERROR(IF(VLOOKUP($A275,'Annex 2 Designated EHV charges'!$A:$O,12,FALSE)=0,"",VLOOKUP($A275,'Annex 2 Designated EHV charges'!$A:$O,12,FALSE)),"")</f>
        <v>1.28</v>
      </c>
    </row>
    <row r="276" spans="1:8" x14ac:dyDescent="0.25">
      <c r="A276" s="88" t="str" cm="1">
        <f t="array" ref="A276">IFERROR(INDEX('Annex 2 Designated EHV charges'!$A$10:$A$400, MATCH(0, IF(ISBLANK('Annex 2 Designated EHV charges'!$A$10:$A$400),1, COUNTIF(A$4:$A275, 'Annex 2 Designated EHV charges'!$A$10:$A$400)), 0)),"")</f>
        <v>SHOTSF</v>
      </c>
      <c r="B276" s="88">
        <f>IF($A276="","",VLOOKUP($A276,'Annex 2 Designated EHV charges'!$A:$O,2,0))</f>
        <v>329</v>
      </c>
      <c r="C276" s="89">
        <f>IF($A276="","",VLOOKUP($A276,'Annex 2 Designated EHV charges'!$A:$O,3,0))</f>
        <v>1050002464089</v>
      </c>
      <c r="D276" s="88" t="str">
        <f>IF($A276="","",VLOOKUP($A276,'Annex 2 Designated EHV charges'!$A:$O,7,0))</f>
        <v>SHOTSF</v>
      </c>
      <c r="E276" s="91" t="str">
        <f>IFERROR(IF(VLOOKUP($A276,'Annex 2 Designated EHV charges'!$A:$O,9,FALSE)=0,"",VLOOKUP($A276,'Annex 2 Designated EHV charges'!$A:$O,9,FALSE)),"")</f>
        <v/>
      </c>
      <c r="F276" s="188">
        <f>IFERROR(IF(VLOOKUP($A276,'Annex 2 Designated EHV charges'!$A:$O,10,FALSE)=0,"",VLOOKUP($A276,'Annex 2 Designated EHV charges'!$A:$O,10,FALSE)),"")</f>
        <v>5027.99</v>
      </c>
      <c r="G276" s="188">
        <f>IFERROR(IF(VLOOKUP($A276,'Annex 2 Designated EHV charges'!$A:$O,11,FALSE)=0,"",VLOOKUP($A276,'Annex 2 Designated EHV charges'!$A:$O,11,FALSE)),"")</f>
        <v>2.37</v>
      </c>
      <c r="H276" s="188">
        <f>IFERROR(IF(VLOOKUP($A276,'Annex 2 Designated EHV charges'!$A:$O,12,FALSE)=0,"",VLOOKUP($A276,'Annex 2 Designated EHV charges'!$A:$O,12,FALSE)),"")</f>
        <v>2.37</v>
      </c>
    </row>
    <row r="277" spans="1:8" x14ac:dyDescent="0.25">
      <c r="A277" s="88" t="str" cm="1">
        <f t="array" ref="A277">IFERROR(INDEX('Annex 2 Designated EHV charges'!$A$10:$A$400, MATCH(0, IF(ISBLANK('Annex 2 Designated EHV charges'!$A$10:$A$400),1, COUNTIF(A$4:$A276, 'Annex 2 Designated EHV charges'!$A$10:$A$400)), 0)),"")</f>
        <v>SNTBRE</v>
      </c>
      <c r="B277" s="88">
        <f>IF($A277="","",VLOOKUP($A277,'Annex 2 Designated EHV charges'!$A:$O,2,0))</f>
        <v>579</v>
      </c>
      <c r="C277" s="89">
        <f>IF($A277="","",VLOOKUP($A277,'Annex 2 Designated EHV charges'!$A:$O,3,0))</f>
        <v>1050001084200</v>
      </c>
      <c r="D277" s="88" t="str">
        <f>IF($A277="","",VLOOKUP($A277,'Annex 2 Designated EHV charges'!$A:$O,7,0))</f>
        <v>SNTBRE</v>
      </c>
      <c r="E277" s="91">
        <f>IFERROR(IF(VLOOKUP($A277,'Annex 2 Designated EHV charges'!$A:$O,9,FALSE)=0,"",VLOOKUP($A277,'Annex 2 Designated EHV charges'!$A:$O,9,FALSE)),"")</f>
        <v>0.33300000000000002</v>
      </c>
      <c r="F277" s="188">
        <f>IFERROR(IF(VLOOKUP($A277,'Annex 2 Designated EHV charges'!$A:$O,10,FALSE)=0,"",VLOOKUP($A277,'Annex 2 Designated EHV charges'!$A:$O,10,FALSE)),"")</f>
        <v>191.94</v>
      </c>
      <c r="G277" s="188">
        <f>IFERROR(IF(VLOOKUP($A277,'Annex 2 Designated EHV charges'!$A:$O,11,FALSE)=0,"",VLOOKUP($A277,'Annex 2 Designated EHV charges'!$A:$O,11,FALSE)),"")</f>
        <v>1.23</v>
      </c>
      <c r="H277" s="188">
        <f>IFERROR(IF(VLOOKUP($A277,'Annex 2 Designated EHV charges'!$A:$O,12,FALSE)=0,"",VLOOKUP($A277,'Annex 2 Designated EHV charges'!$A:$O,12,FALSE)),"")</f>
        <v>1.23</v>
      </c>
    </row>
    <row r="278" spans="1:8" x14ac:dyDescent="0.25">
      <c r="A278" s="88" t="str" cm="1">
        <f t="array" ref="A278">IFERROR(INDEX('Annex 2 Designated EHV charges'!$A$10:$A$400, MATCH(0, IF(ISBLANK('Annex 2 Designated EHV charges'!$A$10:$A$400),1, COUNTIF(A$4:$A277, 'Annex 2 Designated EHV charges'!$A$10:$A$400)), 0)),"")</f>
        <v>SPRIGS</v>
      </c>
      <c r="B278" s="88">
        <f>IF($A278="","",VLOOKUP($A278,'Annex 2 Designated EHV charges'!$A:$O,2,0))</f>
        <v>897</v>
      </c>
      <c r="C278" s="89">
        <f>IF($A278="","",VLOOKUP($A278,'Annex 2 Designated EHV charges'!$A:$O,3,0))</f>
        <v>1050000540019</v>
      </c>
      <c r="D278" s="88" t="str">
        <f>IF($A278="","",VLOOKUP($A278,'Annex 2 Designated EHV charges'!$A:$O,7,0))</f>
        <v>SPRIGS</v>
      </c>
      <c r="E278" s="91">
        <f>IFERROR(IF(VLOOKUP($A278,'Annex 2 Designated EHV charges'!$A:$O,9,FALSE)=0,"",VLOOKUP($A278,'Annex 2 Designated EHV charges'!$A:$O,9,FALSE)),"")</f>
        <v>2.1110000000000002</v>
      </c>
      <c r="F278" s="188">
        <f>IFERROR(IF(VLOOKUP($A278,'Annex 2 Designated EHV charges'!$A:$O,10,FALSE)=0,"",VLOOKUP($A278,'Annex 2 Designated EHV charges'!$A:$O,10,FALSE)),"")</f>
        <v>7.87</v>
      </c>
      <c r="G278" s="188">
        <f>IFERROR(IF(VLOOKUP($A278,'Annex 2 Designated EHV charges'!$A:$O,11,FALSE)=0,"",VLOOKUP($A278,'Annex 2 Designated EHV charges'!$A:$O,11,FALSE)),"")</f>
        <v>3.34</v>
      </c>
      <c r="H278" s="188">
        <f>IFERROR(IF(VLOOKUP($A278,'Annex 2 Designated EHV charges'!$A:$O,12,FALSE)=0,"",VLOOKUP($A278,'Annex 2 Designated EHV charges'!$A:$O,12,FALSE)),"")</f>
        <v>3.34</v>
      </c>
    </row>
    <row r="279" spans="1:8" x14ac:dyDescent="0.25">
      <c r="A279" s="88" t="str" cm="1">
        <f t="array" ref="A279">IFERROR(INDEX('Annex 2 Designated EHV charges'!$A$10:$A$400, MATCH(0, IF(ISBLANK('Annex 2 Designated EHV charges'!$A$10:$A$400),1, COUNTIF(A$4:$A278, 'Annex 2 Designated EHV charges'!$A$10:$A$400)), 0)),"")</f>
        <v>STAGSH</v>
      </c>
      <c r="B279" s="88">
        <f>IF($A279="","",VLOOKUP($A279,'Annex 2 Designated EHV charges'!$A:$O,2,0))</f>
        <v>838</v>
      </c>
      <c r="C279" s="89">
        <f>IF($A279="","",VLOOKUP($A279,'Annex 2 Designated EHV charges'!$A:$O,3,0))</f>
        <v>1030037478730</v>
      </c>
      <c r="D279" s="88" t="str">
        <f>IF($A279="","",VLOOKUP($A279,'Annex 2 Designated EHV charges'!$A:$O,7,0))</f>
        <v>STAGSH</v>
      </c>
      <c r="E279" s="91">
        <f>IFERROR(IF(VLOOKUP($A279,'Annex 2 Designated EHV charges'!$A:$O,9,FALSE)=0,"",VLOOKUP($A279,'Annex 2 Designated EHV charges'!$A:$O,9,FALSE)),"")</f>
        <v>0.42199999999999999</v>
      </c>
      <c r="F279" s="188">
        <f>IFERROR(IF(VLOOKUP($A279,'Annex 2 Designated EHV charges'!$A:$O,10,FALSE)=0,"",VLOOKUP($A279,'Annex 2 Designated EHV charges'!$A:$O,10,FALSE)),"")</f>
        <v>354.13</v>
      </c>
      <c r="G279" s="188">
        <f>IFERROR(IF(VLOOKUP($A279,'Annex 2 Designated EHV charges'!$A:$O,11,FALSE)=0,"",VLOOKUP($A279,'Annex 2 Designated EHV charges'!$A:$O,11,FALSE)),"")</f>
        <v>1.17</v>
      </c>
      <c r="H279" s="188">
        <f>IFERROR(IF(VLOOKUP($A279,'Annex 2 Designated EHV charges'!$A:$O,12,FALSE)=0,"",VLOOKUP($A279,'Annex 2 Designated EHV charges'!$A:$O,12,FALSE)),"")</f>
        <v>1.17</v>
      </c>
    </row>
    <row r="280" spans="1:8" x14ac:dyDescent="0.25">
      <c r="A280" s="88" t="str" cm="1">
        <f t="array" ref="A280">IFERROR(INDEX('Annex 2 Designated EHV charges'!$A$10:$A$400, MATCH(0, IF(ISBLANK('Annex 2 Designated EHV charges'!$A$10:$A$400),1, COUNTIF(A$4:$A279, 'Annex 2 Designated EHV charges'!$A$10:$A$400)), 0)),"")</f>
        <v>STCLSF</v>
      </c>
      <c r="B280" s="88">
        <f>IF($A280="","",VLOOKUP($A280,'Annex 2 Designated EHV charges'!$A:$O,2,0))</f>
        <v>352</v>
      </c>
      <c r="C280" s="89">
        <f>IF($A280="","",VLOOKUP($A280,'Annex 2 Designated EHV charges'!$A:$O,3,0))</f>
        <v>1050002797108</v>
      </c>
      <c r="D280" s="88" t="str">
        <f>IF($A280="","",VLOOKUP($A280,'Annex 2 Designated EHV charges'!$A:$O,7,0))</f>
        <v>STCLSF</v>
      </c>
      <c r="E280" s="91">
        <f>IFERROR(IF(VLOOKUP($A280,'Annex 2 Designated EHV charges'!$A:$O,9,FALSE)=0,"",VLOOKUP($A280,'Annex 2 Designated EHV charges'!$A:$O,9,FALSE)),"")</f>
        <v>0.97299999999999998</v>
      </c>
      <c r="F280" s="188">
        <f>IFERROR(IF(VLOOKUP($A280,'Annex 2 Designated EHV charges'!$A:$O,10,FALSE)=0,"",VLOOKUP($A280,'Annex 2 Designated EHV charges'!$A:$O,10,FALSE)),"")</f>
        <v>5021.97</v>
      </c>
      <c r="G280" s="188">
        <f>IFERROR(IF(VLOOKUP($A280,'Annex 2 Designated EHV charges'!$A:$O,11,FALSE)=0,"",VLOOKUP($A280,'Annex 2 Designated EHV charges'!$A:$O,11,FALSE)),"")</f>
        <v>1.24</v>
      </c>
      <c r="H280" s="188">
        <f>IFERROR(IF(VLOOKUP($A280,'Annex 2 Designated EHV charges'!$A:$O,12,FALSE)=0,"",VLOOKUP($A280,'Annex 2 Designated EHV charges'!$A:$O,12,FALSE)),"")</f>
        <v>1.24</v>
      </c>
    </row>
    <row r="281" spans="1:8" x14ac:dyDescent="0.25">
      <c r="A281" s="88" t="str" cm="1">
        <f t="array" ref="A281">IFERROR(INDEX('Annex 2 Designated EHV charges'!$A$10:$A$400, MATCH(0, IF(ISBLANK('Annex 2 Designated EHV charges'!$A$10:$A$400),1, COUNTIF(A$4:$A280, 'Annex 2 Designated EHV charges'!$A$10:$A$400)), 0)),"")</f>
        <v>STNPTS</v>
      </c>
      <c r="B281" s="88">
        <f>IF($A281="","",VLOOKUP($A281,'Annex 2 Designated EHV charges'!$A:$O,2,0))</f>
        <v>581</v>
      </c>
      <c r="C281" s="89">
        <f>IF($A281="","",VLOOKUP($A281,'Annex 2 Designated EHV charges'!$A:$O,3,0))</f>
        <v>1050001232428</v>
      </c>
      <c r="D281" s="88" t="str">
        <f>IF($A281="","",VLOOKUP($A281,'Annex 2 Designated EHV charges'!$A:$O,7,0))</f>
        <v>STNPTS</v>
      </c>
      <c r="E281" s="91" t="str">
        <f>IFERROR(IF(VLOOKUP($A281,'Annex 2 Designated EHV charges'!$A:$O,9,FALSE)=0,"",VLOOKUP($A281,'Annex 2 Designated EHV charges'!$A:$O,9,FALSE)),"")</f>
        <v/>
      </c>
      <c r="F281" s="188">
        <f>IFERROR(IF(VLOOKUP($A281,'Annex 2 Designated EHV charges'!$A:$O,10,FALSE)=0,"",VLOOKUP($A281,'Annex 2 Designated EHV charges'!$A:$O,10,FALSE)),"")</f>
        <v>5.99</v>
      </c>
      <c r="G281" s="188">
        <f>IFERROR(IF(VLOOKUP($A281,'Annex 2 Designated EHV charges'!$A:$O,11,FALSE)=0,"",VLOOKUP($A281,'Annex 2 Designated EHV charges'!$A:$O,11,FALSE)),"")</f>
        <v>4.5999999999999996</v>
      </c>
      <c r="H281" s="188">
        <f>IFERROR(IF(VLOOKUP($A281,'Annex 2 Designated EHV charges'!$A:$O,12,FALSE)=0,"",VLOOKUP($A281,'Annex 2 Designated EHV charges'!$A:$O,12,FALSE)),"")</f>
        <v>4.5999999999999996</v>
      </c>
    </row>
    <row r="282" spans="1:8" x14ac:dyDescent="0.25">
      <c r="A282" s="88" t="str" cm="1">
        <f t="array" ref="A282">IFERROR(INDEX('Annex 2 Designated EHV charges'!$A$10:$A$400, MATCH(0, IF(ISBLANK('Annex 2 Designated EHV charges'!$A$10:$A$400),1, COUNTIF(A$4:$A281, 'Annex 2 Designated EHV charges'!$A$10:$A$400)), 0)),"")</f>
        <v>STOSTH</v>
      </c>
      <c r="B282" s="88">
        <f>IF($A282="","",VLOOKUP($A282,'Annex 2 Designated EHV charges'!$A:$O,2,0))</f>
        <v>528</v>
      </c>
      <c r="C282" s="89">
        <f>IF($A282="","",VLOOKUP($A282,'Annex 2 Designated EHV charges'!$A:$O,3,0))</f>
        <v>1050000783238</v>
      </c>
      <c r="D282" s="88" t="str">
        <f>IF($A282="","",VLOOKUP($A282,'Annex 2 Designated EHV charges'!$A:$O,7,0))</f>
        <v>STOSTH</v>
      </c>
      <c r="E282" s="91" t="str">
        <f>IFERROR(IF(VLOOKUP($A282,'Annex 2 Designated EHV charges'!$A:$O,9,FALSE)=0,"",VLOOKUP($A282,'Annex 2 Designated EHV charges'!$A:$O,9,FALSE)),"")</f>
        <v/>
      </c>
      <c r="F282" s="188">
        <f>IFERROR(IF(VLOOKUP($A282,'Annex 2 Designated EHV charges'!$A:$O,10,FALSE)=0,"",VLOOKUP($A282,'Annex 2 Designated EHV charges'!$A:$O,10,FALSE)),"")</f>
        <v>42.82</v>
      </c>
      <c r="G282" s="188">
        <f>IFERROR(IF(VLOOKUP($A282,'Annex 2 Designated EHV charges'!$A:$O,11,FALSE)=0,"",VLOOKUP($A282,'Annex 2 Designated EHV charges'!$A:$O,11,FALSE)),"")</f>
        <v>2.16</v>
      </c>
      <c r="H282" s="188">
        <f>IFERROR(IF(VLOOKUP($A282,'Annex 2 Designated EHV charges'!$A:$O,12,FALSE)=0,"",VLOOKUP($A282,'Annex 2 Designated EHV charges'!$A:$O,12,FALSE)),"")</f>
        <v>2.16</v>
      </c>
    </row>
    <row r="283" spans="1:8" x14ac:dyDescent="0.25">
      <c r="A283" s="88" t="str" cm="1">
        <f t="array" ref="A283">IFERROR(INDEX('Annex 2 Designated EHV charges'!$A$10:$A$400, MATCH(0, IF(ISBLANK('Annex 2 Designated EHV charges'!$A$10:$A$400),1, COUNTIF(A$4:$A282, 'Annex 2 Designated EHV charges'!$A$10:$A$400)), 0)),"")</f>
        <v>STRTHL</v>
      </c>
      <c r="B283" s="88">
        <f>IF($A283="","",VLOOKUP($A283,'Annex 2 Designated EHV charges'!$A:$O,2,0))</f>
        <v>500</v>
      </c>
      <c r="C283" s="89">
        <f>IF($A283="","",VLOOKUP($A283,'Annex 2 Designated EHV charges'!$A:$O,3,0))</f>
        <v>1050000563372</v>
      </c>
      <c r="D283" s="88" t="str">
        <f>IF($A283="","",VLOOKUP($A283,'Annex 2 Designated EHV charges'!$A:$O,7,0))</f>
        <v>STRTHL</v>
      </c>
      <c r="E283" s="91" t="str">
        <f>IFERROR(IF(VLOOKUP($A283,'Annex 2 Designated EHV charges'!$A:$O,9,FALSE)=0,"",VLOOKUP($A283,'Annex 2 Designated EHV charges'!$A:$O,9,FALSE)),"")</f>
        <v/>
      </c>
      <c r="F283" s="188">
        <f>IFERROR(IF(VLOOKUP($A283,'Annex 2 Designated EHV charges'!$A:$O,10,FALSE)=0,"",VLOOKUP($A283,'Annex 2 Designated EHV charges'!$A:$O,10,FALSE)),"")</f>
        <v>4.26</v>
      </c>
      <c r="G283" s="188">
        <f>IFERROR(IF(VLOOKUP($A283,'Annex 2 Designated EHV charges'!$A:$O,11,FALSE)=0,"",VLOOKUP($A283,'Annex 2 Designated EHV charges'!$A:$O,11,FALSE)),"")</f>
        <v>5.3</v>
      </c>
      <c r="H283" s="188">
        <f>IFERROR(IF(VLOOKUP($A283,'Annex 2 Designated EHV charges'!$A:$O,12,FALSE)=0,"",VLOOKUP($A283,'Annex 2 Designated EHV charges'!$A:$O,12,FALSE)),"")</f>
        <v>5.3</v>
      </c>
    </row>
    <row r="284" spans="1:8" x14ac:dyDescent="0.25">
      <c r="A284" s="88" t="str" cm="1">
        <f t="array" ref="A284">IFERROR(INDEX('Annex 2 Designated EHV charges'!$A$10:$A$400, MATCH(0, IF(ISBLANK('Annex 2 Designated EHV charges'!$A$10:$A$400),1, COUNTIF(A$4:$A283, 'Annex 2 Designated EHV charges'!$A$10:$A$400)), 0)),"")</f>
        <v>STWBRG</v>
      </c>
      <c r="B284" s="88">
        <f>IF($A284="","",VLOOKUP($A284,'Annex 2 Designated EHV charges'!$A:$O,2,0))</f>
        <v>898</v>
      </c>
      <c r="C284" s="89">
        <f>IF($A284="","",VLOOKUP($A284,'Annex 2 Designated EHV charges'!$A:$O,3,0))</f>
        <v>1050000613847</v>
      </c>
      <c r="D284" s="88" t="str">
        <f>IF($A284="","",VLOOKUP($A284,'Annex 2 Designated EHV charges'!$A:$O,7,0))</f>
        <v>STWBRG</v>
      </c>
      <c r="E284" s="91">
        <f>IFERROR(IF(VLOOKUP($A284,'Annex 2 Designated EHV charges'!$A:$O,9,FALSE)=0,"",VLOOKUP($A284,'Annex 2 Designated EHV charges'!$A:$O,9,FALSE)),"")</f>
        <v>0.13200000000000001</v>
      </c>
      <c r="F284" s="188">
        <f>IFERROR(IF(VLOOKUP($A284,'Annex 2 Designated EHV charges'!$A:$O,10,FALSE)=0,"",VLOOKUP($A284,'Annex 2 Designated EHV charges'!$A:$O,10,FALSE)),"")</f>
        <v>15.39</v>
      </c>
      <c r="G284" s="188">
        <f>IFERROR(IF(VLOOKUP($A284,'Annex 2 Designated EHV charges'!$A:$O,11,FALSE)=0,"",VLOOKUP($A284,'Annex 2 Designated EHV charges'!$A:$O,11,FALSE)),"")</f>
        <v>4.17</v>
      </c>
      <c r="H284" s="188">
        <f>IFERROR(IF(VLOOKUP($A284,'Annex 2 Designated EHV charges'!$A:$O,12,FALSE)=0,"",VLOOKUP($A284,'Annex 2 Designated EHV charges'!$A:$O,12,FALSE)),"")</f>
        <v>4.17</v>
      </c>
    </row>
    <row r="285" spans="1:8" x14ac:dyDescent="0.25">
      <c r="A285" s="88" t="str" cm="1">
        <f t="array" ref="A285">IFERROR(INDEX('Annex 2 Designated EHV charges'!$A$10:$A$400, MATCH(0, IF(ISBLANK('Annex 2 Designated EHV charges'!$A$10:$A$400),1, COUNTIF(A$4:$A284, 'Annex 2 Designated EHV charges'!$A$10:$A$400)), 0)),"")</f>
        <v>SWNLND</v>
      </c>
      <c r="B285" s="88">
        <f>IF($A285="","",VLOOKUP($A285,'Annex 2 Designated EHV charges'!$A:$O,2,0))</f>
        <v>580</v>
      </c>
      <c r="C285" s="89">
        <f>IF($A285="","",VLOOKUP($A285,'Annex 2 Designated EHV charges'!$A:$O,3,0))</f>
        <v>1050001290011</v>
      </c>
      <c r="D285" s="88" t="str">
        <f>IF($A285="","",VLOOKUP($A285,'Annex 2 Designated EHV charges'!$A:$O,7,0))</f>
        <v>SWNLND</v>
      </c>
      <c r="E285" s="91" t="str">
        <f>IFERROR(IF(VLOOKUP($A285,'Annex 2 Designated EHV charges'!$A:$O,9,FALSE)=0,"",VLOOKUP($A285,'Annex 2 Designated EHV charges'!$A:$O,9,FALSE)),"")</f>
        <v/>
      </c>
      <c r="F285" s="188">
        <f>IFERROR(IF(VLOOKUP($A285,'Annex 2 Designated EHV charges'!$A:$O,10,FALSE)=0,"",VLOOKUP($A285,'Annex 2 Designated EHV charges'!$A:$O,10,FALSE)),"")</f>
        <v>12.79</v>
      </c>
      <c r="G285" s="188">
        <f>IFERROR(IF(VLOOKUP($A285,'Annex 2 Designated EHV charges'!$A:$O,11,FALSE)=0,"",VLOOKUP($A285,'Annex 2 Designated EHV charges'!$A:$O,11,FALSE)),"")</f>
        <v>10.1</v>
      </c>
      <c r="H285" s="188">
        <f>IFERROR(IF(VLOOKUP($A285,'Annex 2 Designated EHV charges'!$A:$O,12,FALSE)=0,"",VLOOKUP($A285,'Annex 2 Designated EHV charges'!$A:$O,12,FALSE)),"")</f>
        <v>10.1</v>
      </c>
    </row>
    <row r="286" spans="1:8" x14ac:dyDescent="0.25">
      <c r="A286" s="88" t="str" cm="1">
        <f t="array" ref="A286">IFERROR(INDEX('Annex 2 Designated EHV charges'!$A$10:$A$400, MATCH(0, IF(ISBLANK('Annex 2 Designated EHV charges'!$A$10:$A$400),1, COUNTIF(A$4:$A285, 'Annex 2 Designated EHV charges'!$A$10:$A$400)), 0)),"")</f>
        <v>THAMBS</v>
      </c>
      <c r="B286" s="88">
        <f>IF($A286="","",VLOOKUP($A286,'Annex 2 Designated EHV charges'!$A:$O,2,0))</f>
        <v>0</v>
      </c>
      <c r="C286" s="89" t="str">
        <f>IF($A286="","",VLOOKUP($A286,'Annex 2 Designated EHV charges'!$A:$O,3,0))</f>
        <v>MSID: 7539</v>
      </c>
      <c r="D286" s="88" t="str">
        <f>IF($A286="","",VLOOKUP($A286,'Annex 2 Designated EHV charges'!$A:$O,7,0))</f>
        <v>THAMBS</v>
      </c>
      <c r="E286" s="91" t="str">
        <f>IFERROR(IF(VLOOKUP($A286,'Annex 2 Designated EHV charges'!$A:$O,9,FALSE)=0,"",VLOOKUP($A286,'Annex 2 Designated EHV charges'!$A:$O,9,FALSE)),"")</f>
        <v/>
      </c>
      <c r="F286" s="188">
        <f>IFERROR(IF(VLOOKUP($A286,'Annex 2 Designated EHV charges'!$A:$O,10,FALSE)=0,"",VLOOKUP($A286,'Annex 2 Designated EHV charges'!$A:$O,10,FALSE)),"")</f>
        <v>1931.56</v>
      </c>
      <c r="G286" s="188">
        <f>IFERROR(IF(VLOOKUP($A286,'Annex 2 Designated EHV charges'!$A:$O,11,FALSE)=0,"",VLOOKUP($A286,'Annex 2 Designated EHV charges'!$A:$O,11,FALSE)),"")</f>
        <v>1.85</v>
      </c>
      <c r="H286" s="188">
        <f>IFERROR(IF(VLOOKUP($A286,'Annex 2 Designated EHV charges'!$A:$O,12,FALSE)=0,"",VLOOKUP($A286,'Annex 2 Designated EHV charges'!$A:$O,12,FALSE)),"")</f>
        <v>1.85</v>
      </c>
    </row>
    <row r="287" spans="1:8" x14ac:dyDescent="0.25">
      <c r="A287" s="88" t="str" cm="1">
        <f t="array" ref="A287">IFERROR(INDEX('Annex 2 Designated EHV charges'!$A$10:$A$400, MATCH(0, IF(ISBLANK('Annex 2 Designated EHV charges'!$A$10:$A$400),1, COUNTIF(A$4:$A286, 'Annex 2 Designated EHV charges'!$A$10:$A$400)), 0)),"")</f>
        <v>THAXSF</v>
      </c>
      <c r="B287" s="88">
        <f>IF($A287="","",VLOOKUP($A287,'Annex 2 Designated EHV charges'!$A:$O,2,0))</f>
        <v>339</v>
      </c>
      <c r="C287" s="89">
        <f>IF($A287="","",VLOOKUP($A287,'Annex 2 Designated EHV charges'!$A:$O,3,0))</f>
        <v>1050002190498</v>
      </c>
      <c r="D287" s="88" t="str">
        <f>IF($A287="","",VLOOKUP($A287,'Annex 2 Designated EHV charges'!$A:$O,7,0))</f>
        <v>THAXSF</v>
      </c>
      <c r="E287" s="91">
        <f>IFERROR(IF(VLOOKUP($A287,'Annex 2 Designated EHV charges'!$A:$O,9,FALSE)=0,"",VLOOKUP($A287,'Annex 2 Designated EHV charges'!$A:$O,9,FALSE)),"")</f>
        <v>2.0680000000000001</v>
      </c>
      <c r="F287" s="188">
        <f>IFERROR(IF(VLOOKUP($A287,'Annex 2 Designated EHV charges'!$A:$O,10,FALSE)=0,"",VLOOKUP($A287,'Annex 2 Designated EHV charges'!$A:$O,10,FALSE)),"")</f>
        <v>3.28</v>
      </c>
      <c r="G287" s="188">
        <f>IFERROR(IF(VLOOKUP($A287,'Annex 2 Designated EHV charges'!$A:$O,11,FALSE)=0,"",VLOOKUP($A287,'Annex 2 Designated EHV charges'!$A:$O,11,FALSE)),"")</f>
        <v>3.36</v>
      </c>
      <c r="H287" s="188">
        <f>IFERROR(IF(VLOOKUP($A287,'Annex 2 Designated EHV charges'!$A:$O,12,FALSE)=0,"",VLOOKUP($A287,'Annex 2 Designated EHV charges'!$A:$O,12,FALSE)),"")</f>
        <v>3.36</v>
      </c>
    </row>
    <row r="288" spans="1:8" x14ac:dyDescent="0.25">
      <c r="A288" s="88" t="str" cm="1">
        <f t="array" ref="A288">IFERROR(INDEX('Annex 2 Designated EHV charges'!$A$10:$A$400, MATCH(0, IF(ISBLANK('Annex 2 Designated EHV charges'!$A$10:$A$400),1, COUNTIF(A$4:$A287, 'Annex 2 Designated EHV charges'!$A$10:$A$400)), 0)),"")</f>
        <v>THORNM</v>
      </c>
      <c r="B288" s="88">
        <f>IF($A288="","",VLOOKUP($A288,'Annex 2 Designated EHV charges'!$A:$O,2,0))</f>
        <v>337</v>
      </c>
      <c r="C288" s="89">
        <f>IF($A288="","",VLOOKUP($A288,'Annex 2 Designated EHV charges'!$A:$O,3,0))</f>
        <v>1050002185390</v>
      </c>
      <c r="D288" s="88" t="str">
        <f>IF($A288="","",VLOOKUP($A288,'Annex 2 Designated EHV charges'!$A:$O,7,0))</f>
        <v>THORNM</v>
      </c>
      <c r="E288" s="91">
        <f>IFERROR(IF(VLOOKUP($A288,'Annex 2 Designated EHV charges'!$A:$O,9,FALSE)=0,"",VLOOKUP($A288,'Annex 2 Designated EHV charges'!$A:$O,9,FALSE)),"")</f>
        <v>7.0000000000000001E-3</v>
      </c>
      <c r="F288" s="188">
        <f>IFERROR(IF(VLOOKUP($A288,'Annex 2 Designated EHV charges'!$A:$O,10,FALSE)=0,"",VLOOKUP($A288,'Annex 2 Designated EHV charges'!$A:$O,10,FALSE)),"")</f>
        <v>2.93</v>
      </c>
      <c r="G288" s="188">
        <f>IFERROR(IF(VLOOKUP($A288,'Annex 2 Designated EHV charges'!$A:$O,11,FALSE)=0,"",VLOOKUP($A288,'Annex 2 Designated EHV charges'!$A:$O,11,FALSE)),"")</f>
        <v>3.18</v>
      </c>
      <c r="H288" s="188">
        <f>IFERROR(IF(VLOOKUP($A288,'Annex 2 Designated EHV charges'!$A:$O,12,FALSE)=0,"",VLOOKUP($A288,'Annex 2 Designated EHV charges'!$A:$O,12,FALSE)),"")</f>
        <v>3.18</v>
      </c>
    </row>
    <row r="289" spans="1:8" x14ac:dyDescent="0.25">
      <c r="A289" s="88" t="str" cm="1">
        <f t="array" ref="A289">IFERROR(INDEX('Annex 2 Designated EHV charges'!$A$10:$A$400, MATCH(0, IF(ISBLANK('Annex 2 Designated EHV charges'!$A$10:$A$400),1, COUNTIF(A$4:$A288, 'Annex 2 Designated EHV charges'!$A$10:$A$400)), 0)),"")</f>
        <v>TILGRN</v>
      </c>
      <c r="B289" s="88">
        <f>IF($A289="","",VLOOKUP($A289,'Annex 2 Designated EHV charges'!$A:$O,2,0))</f>
        <v>582</v>
      </c>
      <c r="C289" s="89">
        <f>IF($A289="","",VLOOKUP($A289,'Annex 2 Designated EHV charges'!$A:$O,3,0))</f>
        <v>1050001109352</v>
      </c>
      <c r="D289" s="88" t="str">
        <f>IF($A289="","",VLOOKUP($A289,'Annex 2 Designated EHV charges'!$A:$O,7,0))</f>
        <v>TILGRN</v>
      </c>
      <c r="E289" s="91" t="str">
        <f>IFERROR(IF(VLOOKUP($A289,'Annex 2 Designated EHV charges'!$A:$O,9,FALSE)=0,"",VLOOKUP($A289,'Annex 2 Designated EHV charges'!$A:$O,9,FALSE)),"")</f>
        <v/>
      </c>
      <c r="F289" s="188">
        <f>IFERROR(IF(VLOOKUP($A289,'Annex 2 Designated EHV charges'!$A:$O,10,FALSE)=0,"",VLOOKUP($A289,'Annex 2 Designated EHV charges'!$A:$O,10,FALSE)),"")</f>
        <v>7489.56</v>
      </c>
      <c r="G289" s="188">
        <f>IFERROR(IF(VLOOKUP($A289,'Annex 2 Designated EHV charges'!$A:$O,11,FALSE)=0,"",VLOOKUP($A289,'Annex 2 Designated EHV charges'!$A:$O,11,FALSE)),"")</f>
        <v>1.26</v>
      </c>
      <c r="H289" s="188">
        <f>IFERROR(IF(VLOOKUP($A289,'Annex 2 Designated EHV charges'!$A:$O,12,FALSE)=0,"",VLOOKUP($A289,'Annex 2 Designated EHV charges'!$A:$O,12,FALSE)),"")</f>
        <v>1.26</v>
      </c>
    </row>
    <row r="290" spans="1:8" x14ac:dyDescent="0.25">
      <c r="A290" s="88" t="str" cm="1">
        <f t="array" ref="A290">IFERROR(INDEX('Annex 2 Designated EHV charges'!$A$10:$A$400, MATCH(0, IF(ISBLANK('Annex 2 Designated EHV charges'!$A$10:$A$400),1, COUNTIF(A$4:$A289, 'Annex 2 Designated EHV charges'!$A$10:$A$400)), 0)),"")</f>
        <v>TOGGAM</v>
      </c>
      <c r="B290" s="88">
        <f>IF($A290="","",VLOOKUP($A290,'Annex 2 Designated EHV charges'!$A:$O,2,0))</f>
        <v>560</v>
      </c>
      <c r="C290" s="89">
        <f>IF($A290="","",VLOOKUP($A290,'Annex 2 Designated EHV charges'!$A:$O,3,0))</f>
        <v>1050001059393</v>
      </c>
      <c r="D290" s="88" t="str">
        <f>IF($A290="","",VLOOKUP($A290,'Annex 2 Designated EHV charges'!$A:$O,7,0))</f>
        <v>TOGGAM</v>
      </c>
      <c r="E290" s="91">
        <f>IFERROR(IF(VLOOKUP($A290,'Annex 2 Designated EHV charges'!$A:$O,9,FALSE)=0,"",VLOOKUP($A290,'Annex 2 Designated EHV charges'!$A:$O,9,FALSE)),"")</f>
        <v>0.70699999999999996</v>
      </c>
      <c r="F290" s="188">
        <f>IFERROR(IF(VLOOKUP($A290,'Annex 2 Designated EHV charges'!$A:$O,10,FALSE)=0,"",VLOOKUP($A290,'Annex 2 Designated EHV charges'!$A:$O,10,FALSE)),"")</f>
        <v>5085.95</v>
      </c>
      <c r="G290" s="188">
        <f>IFERROR(IF(VLOOKUP($A290,'Annex 2 Designated EHV charges'!$A:$O,11,FALSE)=0,"",VLOOKUP($A290,'Annex 2 Designated EHV charges'!$A:$O,11,FALSE)),"")</f>
        <v>2.2200000000000002</v>
      </c>
      <c r="H290" s="188">
        <f>IFERROR(IF(VLOOKUP($A290,'Annex 2 Designated EHV charges'!$A:$O,12,FALSE)=0,"",VLOOKUP($A290,'Annex 2 Designated EHV charges'!$A:$O,12,FALSE)),"")</f>
        <v>2.2200000000000002</v>
      </c>
    </row>
    <row r="291" spans="1:8" x14ac:dyDescent="0.25">
      <c r="A291" s="88" t="str" cm="1">
        <f t="array" ref="A291">IFERROR(INDEX('Annex 2 Designated EHV charges'!$A$10:$A$400, MATCH(0, IF(ISBLANK('Annex 2 Designated EHV charges'!$A$10:$A$400),1, COUNTIF(A$4:$A290, 'Annex 2 Designated EHV charges'!$A$10:$A$400)), 0)),"")</f>
        <v>TOLLBS</v>
      </c>
      <c r="B291" s="88">
        <f>IF($A291="","",VLOOKUP($A291,'Annex 2 Designated EHV charges'!$A:$O,2,0))</f>
        <v>0</v>
      </c>
      <c r="C291" s="89" t="str">
        <f>IF($A291="","",VLOOKUP($A291,'Annex 2 Designated EHV charges'!$A:$O,3,0))</f>
        <v>MSID: 7498</v>
      </c>
      <c r="D291" s="88" t="str">
        <f>IF($A291="","",VLOOKUP($A291,'Annex 2 Designated EHV charges'!$A:$O,7,0))</f>
        <v>TOLLBS</v>
      </c>
      <c r="E291" s="91">
        <f>IFERROR(IF(VLOOKUP($A291,'Annex 2 Designated EHV charges'!$A:$O,9,FALSE)=0,"",VLOOKUP($A291,'Annex 2 Designated EHV charges'!$A:$O,9,FALSE)),"")</f>
        <v>1.163</v>
      </c>
      <c r="F291" s="188">
        <f>IFERROR(IF(VLOOKUP($A291,'Annex 2 Designated EHV charges'!$A:$O,10,FALSE)=0,"",VLOOKUP($A291,'Annex 2 Designated EHV charges'!$A:$O,10,FALSE)),"")</f>
        <v>4180.46</v>
      </c>
      <c r="G291" s="188">
        <f>IFERROR(IF(VLOOKUP($A291,'Annex 2 Designated EHV charges'!$A:$O,11,FALSE)=0,"",VLOOKUP($A291,'Annex 2 Designated EHV charges'!$A:$O,11,FALSE)),"")</f>
        <v>1.24</v>
      </c>
      <c r="H291" s="188">
        <f>IFERROR(IF(VLOOKUP($A291,'Annex 2 Designated EHV charges'!$A:$O,12,FALSE)=0,"",VLOOKUP($A291,'Annex 2 Designated EHV charges'!$A:$O,12,FALSE)),"")</f>
        <v>1.24</v>
      </c>
    </row>
    <row r="292" spans="1:8" x14ac:dyDescent="0.25">
      <c r="A292" s="88" t="str" cm="1">
        <f t="array" ref="A292">IFERROR(INDEX('Annex 2 Designated EHV charges'!$A$10:$A$400, MATCH(0, IF(ISBLANK('Annex 2 Designated EHV charges'!$A$10:$A$400),1, COUNTIF(A$4:$A291, 'Annex 2 Designated EHV charges'!$A$10:$A$400)), 0)),"")</f>
        <v>TOOLEY</v>
      </c>
      <c r="B292" s="88">
        <f>IF($A292="","",VLOOKUP($A292,'Annex 2 Designated EHV charges'!$A:$O,2,0))</f>
        <v>561</v>
      </c>
      <c r="C292" s="89">
        <f>IF($A292="","",VLOOKUP($A292,'Annex 2 Designated EHV charges'!$A:$O,3,0))</f>
        <v>1050000903217</v>
      </c>
      <c r="D292" s="88" t="str">
        <f>IF($A292="","",VLOOKUP($A292,'Annex 2 Designated EHV charges'!$A:$O,7,0))</f>
        <v>TOOLEY</v>
      </c>
      <c r="E292" s="91" t="str">
        <f>IFERROR(IF(VLOOKUP($A292,'Annex 2 Designated EHV charges'!$A:$O,9,FALSE)=0,"",VLOOKUP($A292,'Annex 2 Designated EHV charges'!$A:$O,9,FALSE)),"")</f>
        <v/>
      </c>
      <c r="F292" s="188">
        <f>IFERROR(IF(VLOOKUP($A292,'Annex 2 Designated EHV charges'!$A:$O,10,FALSE)=0,"",VLOOKUP($A292,'Annex 2 Designated EHV charges'!$A:$O,10,FALSE)),"")</f>
        <v>38.71</v>
      </c>
      <c r="G292" s="188">
        <f>IFERROR(IF(VLOOKUP($A292,'Annex 2 Designated EHV charges'!$A:$O,11,FALSE)=0,"",VLOOKUP($A292,'Annex 2 Designated EHV charges'!$A:$O,11,FALSE)),"")</f>
        <v>8.49</v>
      </c>
      <c r="H292" s="188">
        <f>IFERROR(IF(VLOOKUP($A292,'Annex 2 Designated EHV charges'!$A:$O,12,FALSE)=0,"",VLOOKUP($A292,'Annex 2 Designated EHV charges'!$A:$O,12,FALSE)),"")</f>
        <v>8.49</v>
      </c>
    </row>
    <row r="293" spans="1:8" x14ac:dyDescent="0.25">
      <c r="A293" s="88" t="str" cm="1">
        <f t="array" ref="A293">IFERROR(INDEX('Annex 2 Designated EHV charges'!$A$10:$A$400, MATCH(0, IF(ISBLANK('Annex 2 Designated EHV charges'!$A$10:$A$400),1, COUNTIF(A$4:$A292, 'Annex 2 Designated EHV charges'!$A$10:$A$400)), 0)),"")</f>
        <v>TRNCLE</v>
      </c>
      <c r="B293" s="88">
        <f>IF($A293="","",VLOOKUP($A293,'Annex 2 Designated EHV charges'!$A:$O,2,0))</f>
        <v>583</v>
      </c>
      <c r="C293" s="89">
        <f>IF($A293="","",VLOOKUP($A293,'Annex 2 Designated EHV charges'!$A:$O,3,0))</f>
        <v>1050001078642</v>
      </c>
      <c r="D293" s="88" t="str">
        <f>IF($A293="","",VLOOKUP($A293,'Annex 2 Designated EHV charges'!$A:$O,7,0))</f>
        <v>TRNCLE</v>
      </c>
      <c r="E293" s="91">
        <f>IFERROR(IF(VLOOKUP($A293,'Annex 2 Designated EHV charges'!$A:$O,9,FALSE)=0,"",VLOOKUP($A293,'Annex 2 Designated EHV charges'!$A:$O,9,FALSE)),"")</f>
        <v>1.663</v>
      </c>
      <c r="F293" s="188">
        <f>IFERROR(IF(VLOOKUP($A293,'Annex 2 Designated EHV charges'!$A:$O,10,FALSE)=0,"",VLOOKUP($A293,'Annex 2 Designated EHV charges'!$A:$O,10,FALSE)),"")</f>
        <v>205.61</v>
      </c>
      <c r="G293" s="188">
        <f>IFERROR(IF(VLOOKUP($A293,'Annex 2 Designated EHV charges'!$A:$O,11,FALSE)=0,"",VLOOKUP($A293,'Annex 2 Designated EHV charges'!$A:$O,11,FALSE)),"")</f>
        <v>1.89</v>
      </c>
      <c r="H293" s="188">
        <f>IFERROR(IF(VLOOKUP($A293,'Annex 2 Designated EHV charges'!$A:$O,12,FALSE)=0,"",VLOOKUP($A293,'Annex 2 Designated EHV charges'!$A:$O,12,FALSE)),"")</f>
        <v>1.89</v>
      </c>
    </row>
    <row r="294" spans="1:8" ht="25" x14ac:dyDescent="0.25">
      <c r="A294" s="88" t="str" cm="1">
        <f t="array" ref="A294">IFERROR(INDEX('Annex 2 Designated EHV charges'!$A$10:$A$400, MATCH(0, IF(ISBLANK('Annex 2 Designated EHV charges'!$A$10:$A$400),1, COUNTIF(A$4:$A293, 'Annex 2 Designated EHV charges'!$A$10:$A$400)), 0)),"")</f>
        <v>TROWSF</v>
      </c>
      <c r="B294" s="88">
        <f>IF($A294="","",VLOOKUP($A294,'Annex 2 Designated EHV charges'!$A:$O,2,0))</f>
        <v>822</v>
      </c>
      <c r="C294" s="89" t="str">
        <f>IF($A294="","",VLOOKUP($A294,'Annex 2 Designated EHV charges'!$A:$O,3,0))</f>
        <v>1050001541858;1050002380289</v>
      </c>
      <c r="D294" s="88" t="str">
        <f>IF($A294="","",VLOOKUP($A294,'Annex 2 Designated EHV charges'!$A:$O,7,0))</f>
        <v>TROWSF</v>
      </c>
      <c r="E294" s="91">
        <f>IFERROR(IF(VLOOKUP($A294,'Annex 2 Designated EHV charges'!$A:$O,9,FALSE)=0,"",VLOOKUP($A294,'Annex 2 Designated EHV charges'!$A:$O,9,FALSE)),"")</f>
        <v>0.48599999999999999</v>
      </c>
      <c r="F294" s="188">
        <f>IFERROR(IF(VLOOKUP($A294,'Annex 2 Designated EHV charges'!$A:$O,10,FALSE)=0,"",VLOOKUP($A294,'Annex 2 Designated EHV charges'!$A:$O,10,FALSE)),"")</f>
        <v>5032.25</v>
      </c>
      <c r="G294" s="188">
        <f>IFERROR(IF(VLOOKUP($A294,'Annex 2 Designated EHV charges'!$A:$O,11,FALSE)=0,"",VLOOKUP($A294,'Annex 2 Designated EHV charges'!$A:$O,11,FALSE)),"")</f>
        <v>1.42</v>
      </c>
      <c r="H294" s="188">
        <f>IFERROR(IF(VLOOKUP($A294,'Annex 2 Designated EHV charges'!$A:$O,12,FALSE)=0,"",VLOOKUP($A294,'Annex 2 Designated EHV charges'!$A:$O,12,FALSE)),"")</f>
        <v>1.42</v>
      </c>
    </row>
    <row r="295" spans="1:8" x14ac:dyDescent="0.25">
      <c r="A295" s="88" t="str" cm="1">
        <f t="array" ref="A295">IFERROR(INDEX('Annex 2 Designated EHV charges'!$A$10:$A$400, MATCH(0, IF(ISBLANK('Annex 2 Designated EHV charges'!$A$10:$A$400),1, COUNTIF(A$4:$A294, 'Annex 2 Designated EHV charges'!$A$10:$A$400)), 0)),"")</f>
        <v>UKPRST</v>
      </c>
      <c r="B295" s="88">
        <f>IF($A295="","",VLOOKUP($A295,'Annex 2 Designated EHV charges'!$A:$O,2,0))</f>
        <v>584</v>
      </c>
      <c r="C295" s="89">
        <f>IF($A295="","",VLOOKUP($A295,'Annex 2 Designated EHV charges'!$A:$O,3,0))</f>
        <v>1050001052193</v>
      </c>
      <c r="D295" s="88" t="str">
        <f>IF($A295="","",VLOOKUP($A295,'Annex 2 Designated EHV charges'!$A:$O,7,0))</f>
        <v>UKPRST</v>
      </c>
      <c r="E295" s="91">
        <f>IFERROR(IF(VLOOKUP($A295,'Annex 2 Designated EHV charges'!$A:$O,9,FALSE)=0,"",VLOOKUP($A295,'Annex 2 Designated EHV charges'!$A:$O,9,FALSE)),"")</f>
        <v>1.4419999999999999</v>
      </c>
      <c r="F295" s="188">
        <f>IFERROR(IF(VLOOKUP($A295,'Annex 2 Designated EHV charges'!$A:$O,10,FALSE)=0,"",VLOOKUP($A295,'Annex 2 Designated EHV charges'!$A:$O,10,FALSE)),"")</f>
        <v>10.79</v>
      </c>
      <c r="G295" s="188">
        <f>IFERROR(IF(VLOOKUP($A295,'Annex 2 Designated EHV charges'!$A:$O,11,FALSE)=0,"",VLOOKUP($A295,'Annex 2 Designated EHV charges'!$A:$O,11,FALSE)),"")</f>
        <v>2.12</v>
      </c>
      <c r="H295" s="188">
        <f>IFERROR(IF(VLOOKUP($A295,'Annex 2 Designated EHV charges'!$A:$O,12,FALSE)=0,"",VLOOKUP($A295,'Annex 2 Designated EHV charges'!$A:$O,12,FALSE)),"")</f>
        <v>2.12</v>
      </c>
    </row>
    <row r="296" spans="1:8" x14ac:dyDescent="0.25">
      <c r="A296" s="88" t="str" cm="1">
        <f t="array" ref="A296">IFERROR(INDEX('Annex 2 Designated EHV charges'!$A$10:$A$400, MATCH(0, IF(ISBLANK('Annex 2 Designated EHV charges'!$A$10:$A$400),1, COUNTIF(A$4:$A295, 'Annex 2 Designated EHV charges'!$A$10:$A$400)), 0)),"")</f>
        <v>VINESF</v>
      </c>
      <c r="B296" s="88">
        <f>IF($A296="","",VLOOKUP($A296,'Annex 2 Designated EHV charges'!$A:$O,2,0))</f>
        <v>562</v>
      </c>
      <c r="C296" s="89">
        <f>IF($A296="","",VLOOKUP($A296,'Annex 2 Designated EHV charges'!$A:$O,3,0))</f>
        <v>1050000996141</v>
      </c>
      <c r="D296" s="88" t="str">
        <f>IF($A296="","",VLOOKUP($A296,'Annex 2 Designated EHV charges'!$A:$O,7,0))</f>
        <v>VINESF</v>
      </c>
      <c r="E296" s="91">
        <f>IFERROR(IF(VLOOKUP($A296,'Annex 2 Designated EHV charges'!$A:$O,9,FALSE)=0,"",VLOOKUP($A296,'Annex 2 Designated EHV charges'!$A:$O,9,FALSE)),"")</f>
        <v>0.26500000000000001</v>
      </c>
      <c r="F296" s="188">
        <f>IFERROR(IF(VLOOKUP($A296,'Annex 2 Designated EHV charges'!$A:$O,10,FALSE)=0,"",VLOOKUP($A296,'Annex 2 Designated EHV charges'!$A:$O,10,FALSE)),"")</f>
        <v>80.53</v>
      </c>
      <c r="G296" s="188">
        <f>IFERROR(IF(VLOOKUP($A296,'Annex 2 Designated EHV charges'!$A:$O,11,FALSE)=0,"",VLOOKUP($A296,'Annex 2 Designated EHV charges'!$A:$O,11,FALSE)),"")</f>
        <v>3.37</v>
      </c>
      <c r="H296" s="188">
        <f>IFERROR(IF(VLOOKUP($A296,'Annex 2 Designated EHV charges'!$A:$O,12,FALSE)=0,"",VLOOKUP($A296,'Annex 2 Designated EHV charges'!$A:$O,12,FALSE)),"")</f>
        <v>3.37</v>
      </c>
    </row>
    <row r="297" spans="1:8" x14ac:dyDescent="0.25">
      <c r="A297" s="88" t="str" cm="1">
        <f t="array" ref="A297">IFERROR(INDEX('Annex 2 Designated EHV charges'!$A$10:$A$400, MATCH(0, IF(ISBLANK('Annex 2 Designated EHV charges'!$A$10:$A$400),1, COUNTIF(A$4:$A296, 'Annex 2 Designated EHV charges'!$A$10:$A$400)), 0)),"")</f>
        <v>WAIRWF</v>
      </c>
      <c r="B297" s="88">
        <f>IF($A297="","",VLOOKUP($A297,'Annex 2 Designated EHV charges'!$A:$O,2,0))</f>
        <v>501</v>
      </c>
      <c r="C297" s="89">
        <f>IF($A297="","",VLOOKUP($A297,'Annex 2 Designated EHV charges'!$A:$O,3,0))</f>
        <v>1050000529637</v>
      </c>
      <c r="D297" s="88" t="str">
        <f>IF($A297="","",VLOOKUP($A297,'Annex 2 Designated EHV charges'!$A:$O,7,0))</f>
        <v>WAIRWF</v>
      </c>
      <c r="E297" s="91" t="str">
        <f>IFERROR(IF(VLOOKUP($A297,'Annex 2 Designated EHV charges'!$A:$O,9,FALSE)=0,"",VLOOKUP($A297,'Annex 2 Designated EHV charges'!$A:$O,9,FALSE)),"")</f>
        <v/>
      </c>
      <c r="F297" s="188">
        <f>IFERROR(IF(VLOOKUP($A297,'Annex 2 Designated EHV charges'!$A:$O,10,FALSE)=0,"",VLOOKUP($A297,'Annex 2 Designated EHV charges'!$A:$O,10,FALSE)),"")</f>
        <v>30.21</v>
      </c>
      <c r="G297" s="188">
        <f>IFERROR(IF(VLOOKUP($A297,'Annex 2 Designated EHV charges'!$A:$O,11,FALSE)=0,"",VLOOKUP($A297,'Annex 2 Designated EHV charges'!$A:$O,11,FALSE)),"")</f>
        <v>5.18</v>
      </c>
      <c r="H297" s="188">
        <f>IFERROR(IF(VLOOKUP($A297,'Annex 2 Designated EHV charges'!$A:$O,12,FALSE)=0,"",VLOOKUP($A297,'Annex 2 Designated EHV charges'!$A:$O,12,FALSE)),"")</f>
        <v>5.18</v>
      </c>
    </row>
    <row r="298" spans="1:8" x14ac:dyDescent="0.25">
      <c r="A298" s="88" t="str" cm="1">
        <f t="array" ref="A298">IFERROR(INDEX('Annex 2 Designated EHV charges'!$A$10:$A$400, MATCH(0, IF(ISBLANK('Annex 2 Designated EHV charges'!$A$10:$A$400),1, COUNTIF(A$4:$A297, 'Annex 2 Designated EHV charges'!$A$10:$A$400)), 0)),"")</f>
        <v>WCKHAM</v>
      </c>
      <c r="B298" s="88">
        <f>IF($A298="","",VLOOKUP($A298,'Annex 2 Designated EHV charges'!$A:$O,2,0))</f>
        <v>342</v>
      </c>
      <c r="C298" s="89">
        <f>IF($A298="","",VLOOKUP($A298,'Annex 2 Designated EHV charges'!$A:$O,3,0))</f>
        <v>1050001967470</v>
      </c>
      <c r="D298" s="88" t="str">
        <f>IF($A298="","",VLOOKUP($A298,'Annex 2 Designated EHV charges'!$A:$O,7,0))</f>
        <v>WCKHAM</v>
      </c>
      <c r="E298" s="91">
        <f>IFERROR(IF(VLOOKUP($A298,'Annex 2 Designated EHV charges'!$A:$O,9,FALSE)=0,"",VLOOKUP($A298,'Annex 2 Designated EHV charges'!$A:$O,9,FALSE)),"")</f>
        <v>0.221</v>
      </c>
      <c r="F298" s="188">
        <f>IFERROR(IF(VLOOKUP($A298,'Annex 2 Designated EHV charges'!$A:$O,10,FALSE)=0,"",VLOOKUP($A298,'Annex 2 Designated EHV charges'!$A:$O,10,FALSE)),"")</f>
        <v>895.97</v>
      </c>
      <c r="G298" s="188">
        <f>IFERROR(IF(VLOOKUP($A298,'Annex 2 Designated EHV charges'!$A:$O,11,FALSE)=0,"",VLOOKUP($A298,'Annex 2 Designated EHV charges'!$A:$O,11,FALSE)),"")</f>
        <v>2.0299999999999998</v>
      </c>
      <c r="H298" s="188">
        <f>IFERROR(IF(VLOOKUP($A298,'Annex 2 Designated EHV charges'!$A:$O,12,FALSE)=0,"",VLOOKUP($A298,'Annex 2 Designated EHV charges'!$A:$O,12,FALSE)),"")</f>
        <v>2.0299999999999998</v>
      </c>
    </row>
    <row r="299" spans="1:8" x14ac:dyDescent="0.25">
      <c r="A299" s="88" t="str" cm="1">
        <f t="array" ref="A299">IFERROR(INDEX('Annex 2 Designated EHV charges'!$A$10:$A$400, MATCH(0, IF(ISBLANK('Annex 2 Designated EHV charges'!$A$10:$A$400),1, COUNTIF(A$4:$A298, 'Annex 2 Designated EHV charges'!$A$10:$A$400)), 0)),"")</f>
        <v>WDLWWF</v>
      </c>
      <c r="B299" s="88">
        <f>IF($A299="","",VLOOKUP($A299,'Annex 2 Designated EHV charges'!$A:$O,2,0))</f>
        <v>867</v>
      </c>
      <c r="C299" s="89">
        <f>IF($A299="","",VLOOKUP($A299,'Annex 2 Designated EHV charges'!$A:$O,3,0))</f>
        <v>1030078016464</v>
      </c>
      <c r="D299" s="88" t="str">
        <f>IF($A299="","",VLOOKUP($A299,'Annex 2 Designated EHV charges'!$A:$O,7,0))</f>
        <v>WDLWWF</v>
      </c>
      <c r="E299" s="91">
        <f>IFERROR(IF(VLOOKUP($A299,'Annex 2 Designated EHV charges'!$A:$O,9,FALSE)=0,"",VLOOKUP($A299,'Annex 2 Designated EHV charges'!$A:$O,9,FALSE)),"")</f>
        <v>0.14799999999999999</v>
      </c>
      <c r="F299" s="188">
        <f>IFERROR(IF(VLOOKUP($A299,'Annex 2 Designated EHV charges'!$A:$O,10,FALSE)=0,"",VLOOKUP($A299,'Annex 2 Designated EHV charges'!$A:$O,10,FALSE)),"")</f>
        <v>7.8</v>
      </c>
      <c r="G299" s="188">
        <f>IFERROR(IF(VLOOKUP($A299,'Annex 2 Designated EHV charges'!$A:$O,11,FALSE)=0,"",VLOOKUP($A299,'Annex 2 Designated EHV charges'!$A:$O,11,FALSE)),"")</f>
        <v>2.88</v>
      </c>
      <c r="H299" s="188">
        <f>IFERROR(IF(VLOOKUP($A299,'Annex 2 Designated EHV charges'!$A:$O,12,FALSE)=0,"",VLOOKUP($A299,'Annex 2 Designated EHV charges'!$A:$O,12,FALSE)),"")</f>
        <v>2.88</v>
      </c>
    </row>
    <row r="300" spans="1:8" x14ac:dyDescent="0.25">
      <c r="A300" s="88" t="str" cm="1">
        <f t="array" ref="A300">IFERROR(INDEX('Annex 2 Designated EHV charges'!$A$10:$A$400, MATCH(0, IF(ISBLANK('Annex 2 Designated EHV charges'!$A$10:$A$400),1, COUNTIF(A$4:$A299, 'Annex 2 Designated EHV charges'!$A$10:$A$400)), 0)),"")</f>
        <v>WDLWWW</v>
      </c>
      <c r="B300" s="88">
        <f>IF($A300="","",VLOOKUP($A300,'Annex 2 Designated EHV charges'!$A:$O,2,0))</f>
        <v>430</v>
      </c>
      <c r="C300" s="89">
        <f>IF($A300="","",VLOOKUP($A300,'Annex 2 Designated EHV charges'!$A:$O,3,0))</f>
        <v>1030078016696</v>
      </c>
      <c r="D300" s="88" t="str">
        <f>IF($A300="","",VLOOKUP($A300,'Annex 2 Designated EHV charges'!$A:$O,7,0))</f>
        <v>WDLWWW</v>
      </c>
      <c r="E300" s="91">
        <f>IFERROR(IF(VLOOKUP($A300,'Annex 2 Designated EHV charges'!$A:$O,9,FALSE)=0,"",VLOOKUP($A300,'Annex 2 Designated EHV charges'!$A:$O,9,FALSE)),"")</f>
        <v>0.47</v>
      </c>
      <c r="F300" s="188">
        <f>IFERROR(IF(VLOOKUP($A300,'Annex 2 Designated EHV charges'!$A:$O,10,FALSE)=0,"",VLOOKUP($A300,'Annex 2 Designated EHV charges'!$A:$O,10,FALSE)),"")</f>
        <v>9.1300000000000008</v>
      </c>
      <c r="G300" s="188">
        <f>IFERROR(IF(VLOOKUP($A300,'Annex 2 Designated EHV charges'!$A:$O,11,FALSE)=0,"",VLOOKUP($A300,'Annex 2 Designated EHV charges'!$A:$O,11,FALSE)),"")</f>
        <v>2.2599999999999998</v>
      </c>
      <c r="H300" s="188">
        <f>IFERROR(IF(VLOOKUP($A300,'Annex 2 Designated EHV charges'!$A:$O,12,FALSE)=0,"",VLOOKUP($A300,'Annex 2 Designated EHV charges'!$A:$O,12,FALSE)),"")</f>
        <v>2.2599999999999998</v>
      </c>
    </row>
    <row r="301" spans="1:8" x14ac:dyDescent="0.25">
      <c r="A301" s="88" t="str" cm="1">
        <f t="array" ref="A301">IFERROR(INDEX('Annex 2 Designated EHV charges'!$A$10:$A$400, MATCH(0, IF(ISBLANK('Annex 2 Designated EHV charges'!$A$10:$A$400),1, COUNTIF(A$4:$A300, 'Annex 2 Designated EHV charges'!$A$10:$A$400)), 0)),"")</f>
        <v>WHIRSF</v>
      </c>
      <c r="B301" s="88">
        <f>IF($A301="","",VLOOKUP($A301,'Annex 2 Designated EHV charges'!$A:$O,2,0))</f>
        <v>345</v>
      </c>
      <c r="C301" s="89">
        <f>IF($A301="","",VLOOKUP($A301,'Annex 2 Designated EHV charges'!$A:$O,3,0))</f>
        <v>1050002982113</v>
      </c>
      <c r="D301" s="88" t="str">
        <f>IF($A301="","",VLOOKUP($A301,'Annex 2 Designated EHV charges'!$A:$O,7,0))</f>
        <v>WHIRSF</v>
      </c>
      <c r="E301" s="91" t="str">
        <f>IFERROR(IF(VLOOKUP($A301,'Annex 2 Designated EHV charges'!$A:$O,9,FALSE)=0,"",VLOOKUP($A301,'Annex 2 Designated EHV charges'!$A:$O,9,FALSE)),"")</f>
        <v/>
      </c>
      <c r="F301" s="188">
        <f>IFERROR(IF(VLOOKUP($A301,'Annex 2 Designated EHV charges'!$A:$O,10,FALSE)=0,"",VLOOKUP($A301,'Annex 2 Designated EHV charges'!$A:$O,10,FALSE)),"")</f>
        <v>5020.25</v>
      </c>
      <c r="G301" s="188">
        <f>IFERROR(IF(VLOOKUP($A301,'Annex 2 Designated EHV charges'!$A:$O,11,FALSE)=0,"",VLOOKUP($A301,'Annex 2 Designated EHV charges'!$A:$O,11,FALSE)),"")</f>
        <v>2.11</v>
      </c>
      <c r="H301" s="188">
        <f>IFERROR(IF(VLOOKUP($A301,'Annex 2 Designated EHV charges'!$A:$O,12,FALSE)=0,"",VLOOKUP($A301,'Annex 2 Designated EHV charges'!$A:$O,12,FALSE)),"")</f>
        <v>2.11</v>
      </c>
    </row>
    <row r="302" spans="1:8" x14ac:dyDescent="0.25">
      <c r="A302" s="88" t="str" cm="1">
        <f t="array" ref="A302">IFERROR(INDEX('Annex 2 Designated EHV charges'!$A$10:$A$400, MATCH(0, IF(ISBLANK('Annex 2 Designated EHV charges'!$A$10:$A$400),1, COUNTIF(A$4:$A301, 'Annex 2 Designated EHV charges'!$A$10:$A$400)), 0)),"")</f>
        <v>WHMLWF</v>
      </c>
      <c r="B302" s="88">
        <f>IF($A302="","",VLOOKUP($A302,'Annex 2 Designated EHV charges'!$A:$O,2,0))</f>
        <v>868</v>
      </c>
      <c r="C302" s="89">
        <f>IF($A302="","",VLOOKUP($A302,'Annex 2 Designated EHV charges'!$A:$O,3,0))</f>
        <v>1030079196591</v>
      </c>
      <c r="D302" s="88" t="str">
        <f>IF($A302="","",VLOOKUP($A302,'Annex 2 Designated EHV charges'!$A:$O,7,0))</f>
        <v>WHMLWF</v>
      </c>
      <c r="E302" s="91">
        <f>IFERROR(IF(VLOOKUP($A302,'Annex 2 Designated EHV charges'!$A:$O,9,FALSE)=0,"",VLOOKUP($A302,'Annex 2 Designated EHV charges'!$A:$O,9,FALSE)),"")</f>
        <v>0.16500000000000001</v>
      </c>
      <c r="F302" s="188">
        <f>IFERROR(IF(VLOOKUP($A302,'Annex 2 Designated EHV charges'!$A:$O,10,FALSE)=0,"",VLOOKUP($A302,'Annex 2 Designated EHV charges'!$A:$O,10,FALSE)),"")</f>
        <v>159.04</v>
      </c>
      <c r="G302" s="188">
        <f>IFERROR(IF(VLOOKUP($A302,'Annex 2 Designated EHV charges'!$A:$O,11,FALSE)=0,"",VLOOKUP($A302,'Annex 2 Designated EHV charges'!$A:$O,11,FALSE)),"")</f>
        <v>1.26</v>
      </c>
      <c r="H302" s="188">
        <f>IFERROR(IF(VLOOKUP($A302,'Annex 2 Designated EHV charges'!$A:$O,12,FALSE)=0,"",VLOOKUP($A302,'Annex 2 Designated EHV charges'!$A:$O,12,FALSE)),"")</f>
        <v>1.26</v>
      </c>
    </row>
    <row r="303" spans="1:8" x14ac:dyDescent="0.25">
      <c r="A303" s="88" t="str" cm="1">
        <f t="array" ref="A303">IFERROR(INDEX('Annex 2 Designated EHV charges'!$A$10:$A$400, MATCH(0, IF(ISBLANK('Annex 2 Designated EHV charges'!$A$10:$A$400),1, COUNTIF(A$4:$A302, 'Annex 2 Designated EHV charges'!$A$10:$A$400)), 0)),"")</f>
        <v>WIGGIN</v>
      </c>
      <c r="B303" s="88">
        <f>IF($A303="","",VLOOKUP($A303,'Annex 2 Designated EHV charges'!$A:$O,2,0))</f>
        <v>529</v>
      </c>
      <c r="C303" s="89">
        <f>IF($A303="","",VLOOKUP($A303,'Annex 2 Designated EHV charges'!$A:$O,3,0))</f>
        <v>1050000769145</v>
      </c>
      <c r="D303" s="88" t="str">
        <f>IF($A303="","",VLOOKUP($A303,'Annex 2 Designated EHV charges'!$A:$O,7,0))</f>
        <v>WIGGIN</v>
      </c>
      <c r="E303" s="91">
        <f>IFERROR(IF(VLOOKUP($A303,'Annex 2 Designated EHV charges'!$A:$O,9,FALSE)=0,"",VLOOKUP($A303,'Annex 2 Designated EHV charges'!$A:$O,9,FALSE)),"")</f>
        <v>1.2509999999999999</v>
      </c>
      <c r="F303" s="188">
        <f>IFERROR(IF(VLOOKUP($A303,'Annex 2 Designated EHV charges'!$A:$O,10,FALSE)=0,"",VLOOKUP($A303,'Annex 2 Designated EHV charges'!$A:$O,10,FALSE)),"")</f>
        <v>18.25</v>
      </c>
      <c r="G303" s="188">
        <f>IFERROR(IF(VLOOKUP($A303,'Annex 2 Designated EHV charges'!$A:$O,11,FALSE)=0,"",VLOOKUP($A303,'Annex 2 Designated EHV charges'!$A:$O,11,FALSE)),"")</f>
        <v>4.59</v>
      </c>
      <c r="H303" s="188">
        <f>IFERROR(IF(VLOOKUP($A303,'Annex 2 Designated EHV charges'!$A:$O,12,FALSE)=0,"",VLOOKUP($A303,'Annex 2 Designated EHV charges'!$A:$O,12,FALSE)),"")</f>
        <v>4.59</v>
      </c>
    </row>
    <row r="304" spans="1:8" x14ac:dyDescent="0.25">
      <c r="A304" s="88" t="str" cm="1">
        <f t="array" ref="A304">IFERROR(INDEX('Annex 2 Designated EHV charges'!$A$10:$A$400, MATCH(0, IF(ISBLANK('Annex 2 Designated EHV charges'!$A$10:$A$400),1, COUNTIF(A$4:$A303, 'Annex 2 Designated EHV charges'!$A$10:$A$400)), 0)),"")</f>
        <v>WLBRHM</v>
      </c>
      <c r="B304" s="88">
        <f>IF($A304="","",VLOOKUP($A304,'Annex 2 Designated EHV charges'!$A:$O,2,0))</f>
        <v>530</v>
      </c>
      <c r="C304" s="89">
        <f>IF($A304="","",VLOOKUP($A304,'Annex 2 Designated EHV charges'!$A:$O,3,0))</f>
        <v>1050000714155</v>
      </c>
      <c r="D304" s="88" t="str">
        <f>IF($A304="","",VLOOKUP($A304,'Annex 2 Designated EHV charges'!$A:$O,7,0))</f>
        <v>WLBRHM</v>
      </c>
      <c r="E304" s="91">
        <f>IFERROR(IF(VLOOKUP($A304,'Annex 2 Designated EHV charges'!$A:$O,9,FALSE)=0,"",VLOOKUP($A304,'Annex 2 Designated EHV charges'!$A:$O,9,FALSE)),"")</f>
        <v>0.69299999999999995</v>
      </c>
      <c r="F304" s="188">
        <f>IFERROR(IF(VLOOKUP($A304,'Annex 2 Designated EHV charges'!$A:$O,10,FALSE)=0,"",VLOOKUP($A304,'Annex 2 Designated EHV charges'!$A:$O,10,FALSE)),"")</f>
        <v>19.45</v>
      </c>
      <c r="G304" s="188">
        <f>IFERROR(IF(VLOOKUP($A304,'Annex 2 Designated EHV charges'!$A:$O,11,FALSE)=0,"",VLOOKUP($A304,'Annex 2 Designated EHV charges'!$A:$O,11,FALSE)),"")</f>
        <v>8.41</v>
      </c>
      <c r="H304" s="188">
        <f>IFERROR(IF(VLOOKUP($A304,'Annex 2 Designated EHV charges'!$A:$O,12,FALSE)=0,"",VLOOKUP($A304,'Annex 2 Designated EHV charges'!$A:$O,12,FALSE)),"")</f>
        <v>8.41</v>
      </c>
    </row>
    <row r="305" spans="1:8" x14ac:dyDescent="0.25">
      <c r="A305" s="88" t="str" cm="1">
        <f t="array" ref="A305">IFERROR(INDEX('Annex 2 Designated EHV charges'!$A$10:$A$400, MATCH(0, IF(ISBLANK('Annex 2 Designated EHV charges'!$A$10:$A$400),1, COUNTIF(A$4:$A304, 'Annex 2 Designated EHV charges'!$A$10:$A$400)), 0)),"")</f>
        <v>WOOLLY</v>
      </c>
      <c r="B305" s="88">
        <f>IF($A305="","",VLOOKUP($A305,'Annex 2 Designated EHV charges'!$A:$O,2,0))</f>
        <v>532</v>
      </c>
      <c r="C305" s="89">
        <f>IF($A305="","",VLOOKUP($A305,'Annex 2 Designated EHV charges'!$A:$O,3,0))</f>
        <v>1050000555920</v>
      </c>
      <c r="D305" s="88" t="str">
        <f>IF($A305="","",VLOOKUP($A305,'Annex 2 Designated EHV charges'!$A:$O,7,0))</f>
        <v>WOOLLY</v>
      </c>
      <c r="E305" s="91" t="str">
        <f>IFERROR(IF(VLOOKUP($A305,'Annex 2 Designated EHV charges'!$A:$O,9,FALSE)=0,"",VLOOKUP($A305,'Annex 2 Designated EHV charges'!$A:$O,9,FALSE)),"")</f>
        <v/>
      </c>
      <c r="F305" s="188">
        <f>IFERROR(IF(VLOOKUP($A305,'Annex 2 Designated EHV charges'!$A:$O,10,FALSE)=0,"",VLOOKUP($A305,'Annex 2 Designated EHV charges'!$A:$O,10,FALSE)),"")</f>
        <v>107.13</v>
      </c>
      <c r="G305" s="188">
        <f>IFERROR(IF(VLOOKUP($A305,'Annex 2 Designated EHV charges'!$A:$O,11,FALSE)=0,"",VLOOKUP($A305,'Annex 2 Designated EHV charges'!$A:$O,11,FALSE)),"")</f>
        <v>3.09</v>
      </c>
      <c r="H305" s="188">
        <f>IFERROR(IF(VLOOKUP($A305,'Annex 2 Designated EHV charges'!$A:$O,12,FALSE)=0,"",VLOOKUP($A305,'Annex 2 Designated EHV charges'!$A:$O,12,FALSE)),"")</f>
        <v>3.09</v>
      </c>
    </row>
    <row r="306" spans="1:8" x14ac:dyDescent="0.25">
      <c r="A306" s="88" t="str" cm="1">
        <f t="array" ref="A306">IFERROR(INDEX('Annex 2 Designated EHV charges'!$A$10:$A$400, MATCH(0, IF(ISBLANK('Annex 2 Designated EHV charges'!$A$10:$A$400),1, COUNTIF(A$4:$A305, 'Annex 2 Designated EHV charges'!$A$10:$A$400)), 0)),"")</f>
        <v>WRGSTE</v>
      </c>
      <c r="B306" s="88">
        <f>IF($A306="","",VLOOKUP($A306,'Annex 2 Designated EHV charges'!$A:$O,2,0))</f>
        <v>839</v>
      </c>
      <c r="C306" s="89">
        <f>IF($A306="","",VLOOKUP($A306,'Annex 2 Designated EHV charges'!$A:$O,3,0))</f>
        <v>1023479303448</v>
      </c>
      <c r="D306" s="88" t="str">
        <f>IF($A306="","",VLOOKUP($A306,'Annex 2 Designated EHV charges'!$A:$O,7,0))</f>
        <v>WRGSTE</v>
      </c>
      <c r="E306" s="91">
        <f>IFERROR(IF(VLOOKUP($A306,'Annex 2 Designated EHV charges'!$A:$O,9,FALSE)=0,"",VLOOKUP($A306,'Annex 2 Designated EHV charges'!$A:$O,9,FALSE)),"")</f>
        <v>1.0920000000000001</v>
      </c>
      <c r="F306" s="188">
        <f>IFERROR(IF(VLOOKUP($A306,'Annex 2 Designated EHV charges'!$A:$O,10,FALSE)=0,"",VLOOKUP($A306,'Annex 2 Designated EHV charges'!$A:$O,10,FALSE)),"")</f>
        <v>134.11000000000001</v>
      </c>
      <c r="G306" s="188">
        <f>IFERROR(IF(VLOOKUP($A306,'Annex 2 Designated EHV charges'!$A:$O,11,FALSE)=0,"",VLOOKUP($A306,'Annex 2 Designated EHV charges'!$A:$O,11,FALSE)),"")</f>
        <v>1.1499999999999999</v>
      </c>
      <c r="H306" s="188">
        <f>IFERROR(IF(VLOOKUP($A306,'Annex 2 Designated EHV charges'!$A:$O,12,FALSE)=0,"",VLOOKUP($A306,'Annex 2 Designated EHV charges'!$A:$O,12,FALSE)),"")</f>
        <v>1.1499999999999999</v>
      </c>
    </row>
    <row r="307" spans="1:8" x14ac:dyDescent="0.25">
      <c r="A307" s="88" t="str" cm="1">
        <f t="array" ref="A307">IFERROR(INDEX('Annex 2 Designated EHV charges'!$A$10:$A$400, MATCH(0, IF(ISBLANK('Annex 2 Designated EHV charges'!$A$10:$A$400),1, COUNTIF(A$4:$A306, 'Annex 2 Designated EHV charges'!$A$10:$A$400)), 0)),"")</f>
        <v>WRYDEC</v>
      </c>
      <c r="B307" s="88">
        <f>IF($A307="","",VLOOKUP($A307,'Annex 2 Designated EHV charges'!$A:$O,2,0))</f>
        <v>563</v>
      </c>
      <c r="C307" s="89">
        <f>IF($A307="","",VLOOKUP($A307,'Annex 2 Designated EHV charges'!$A:$O,3,0))</f>
        <v>1050000948110</v>
      </c>
      <c r="D307" s="88" t="str">
        <f>IF($A307="","",VLOOKUP($A307,'Annex 2 Designated EHV charges'!$A:$O,7,0))</f>
        <v>WRYDEC</v>
      </c>
      <c r="E307" s="91">
        <f>IFERROR(IF(VLOOKUP($A307,'Annex 2 Designated EHV charges'!$A:$O,9,FALSE)=0,"",VLOOKUP($A307,'Annex 2 Designated EHV charges'!$A:$O,9,FALSE)),"")</f>
        <v>0.38700000000000001</v>
      </c>
      <c r="F307" s="188">
        <f>IFERROR(IF(VLOOKUP($A307,'Annex 2 Designated EHV charges'!$A:$O,10,FALSE)=0,"",VLOOKUP($A307,'Annex 2 Designated EHV charges'!$A:$O,10,FALSE)),"")</f>
        <v>37.700000000000003</v>
      </c>
      <c r="G307" s="188">
        <f>IFERROR(IF(VLOOKUP($A307,'Annex 2 Designated EHV charges'!$A:$O,11,FALSE)=0,"",VLOOKUP($A307,'Annex 2 Designated EHV charges'!$A:$O,11,FALSE)),"")</f>
        <v>1.56</v>
      </c>
      <c r="H307" s="188">
        <f>IFERROR(IF(VLOOKUP($A307,'Annex 2 Designated EHV charges'!$A:$O,12,FALSE)=0,"",VLOOKUP($A307,'Annex 2 Designated EHV charges'!$A:$O,12,FALSE)),"")</f>
        <v>1.56</v>
      </c>
    </row>
    <row r="308" spans="1:8" x14ac:dyDescent="0.25">
      <c r="A308" s="88" t="str" cm="1">
        <f t="array" ref="A308">IFERROR(INDEX('Annex 2 Designated EHV charges'!$A$10:$A$400, MATCH(0, IF(ISBLANK('Annex 2 Designated EHV charges'!$A$10:$A$400),1, COUNTIF(A$4:$A307, 'Annex 2 Designated EHV charges'!$A$10:$A$400)), 0)),"")</f>
        <v>WSBRDG</v>
      </c>
      <c r="B308" s="88">
        <f>IF($A308="","",VLOOKUP($A308,'Annex 2 Designated EHV charges'!$A:$O,2,0))</f>
        <v>531</v>
      </c>
      <c r="C308" s="89">
        <f>IF($A308="","",VLOOKUP($A308,'Annex 2 Designated EHV charges'!$A:$O,3,0))</f>
        <v>1050000650690</v>
      </c>
      <c r="D308" s="88" t="str">
        <f>IF($A308="","",VLOOKUP($A308,'Annex 2 Designated EHV charges'!$A:$O,7,0))</f>
        <v>WSBRDG</v>
      </c>
      <c r="E308" s="91" t="str">
        <f>IFERROR(IF(VLOOKUP($A308,'Annex 2 Designated EHV charges'!$A:$O,9,FALSE)=0,"",VLOOKUP($A308,'Annex 2 Designated EHV charges'!$A:$O,9,FALSE)),"")</f>
        <v/>
      </c>
      <c r="F308" s="188">
        <f>IFERROR(IF(VLOOKUP($A308,'Annex 2 Designated EHV charges'!$A:$O,10,FALSE)=0,"",VLOOKUP($A308,'Annex 2 Designated EHV charges'!$A:$O,10,FALSE)),"")</f>
        <v>15.77</v>
      </c>
      <c r="G308" s="188">
        <f>IFERROR(IF(VLOOKUP($A308,'Annex 2 Designated EHV charges'!$A:$O,11,FALSE)=0,"",VLOOKUP($A308,'Annex 2 Designated EHV charges'!$A:$O,11,FALSE)),"")</f>
        <v>10.24</v>
      </c>
      <c r="H308" s="188">
        <f>IFERROR(IF(VLOOKUP($A308,'Annex 2 Designated EHV charges'!$A:$O,12,FALSE)=0,"",VLOOKUP($A308,'Annex 2 Designated EHV charges'!$A:$O,12,FALSE)),"")</f>
        <v>10.24</v>
      </c>
    </row>
    <row r="309" spans="1:8" x14ac:dyDescent="0.25">
      <c r="A309" s="88" t="str" cm="1">
        <f t="array" ref="A309">IFERROR(INDEX('Annex 2 Designated EHV charges'!$A$10:$A$400, MATCH(0, IF(ISBLANK('Annex 2 Designated EHV charges'!$A$10:$A$400),1, COUNTIF(A$4:$A308, 'Annex 2 Designated EHV charges'!$A$10:$A$400)), 0)),"")</f>
        <v>WSTNLV</v>
      </c>
      <c r="B309" s="88">
        <f>IF($A309="","",VLOOKUP($A309,'Annex 2 Designated EHV charges'!$A:$O,2,0))</f>
        <v>538</v>
      </c>
      <c r="C309" s="89">
        <f>IF($A309="","",VLOOKUP($A309,'Annex 2 Designated EHV charges'!$A:$O,3,0))</f>
        <v>1050000811596</v>
      </c>
      <c r="D309" s="88" t="str">
        <f>IF($A309="","",VLOOKUP($A309,'Annex 2 Designated EHV charges'!$A:$O,7,0))</f>
        <v>WSTNLV</v>
      </c>
      <c r="E309" s="91" t="str">
        <f>IFERROR(IF(VLOOKUP($A309,'Annex 2 Designated EHV charges'!$A:$O,9,FALSE)=0,"",VLOOKUP($A309,'Annex 2 Designated EHV charges'!$A:$O,9,FALSE)),"")</f>
        <v/>
      </c>
      <c r="F309" s="188">
        <f>IFERROR(IF(VLOOKUP($A309,'Annex 2 Designated EHV charges'!$A:$O,10,FALSE)=0,"",VLOOKUP($A309,'Annex 2 Designated EHV charges'!$A:$O,10,FALSE)),"")</f>
        <v>29.38</v>
      </c>
      <c r="G309" s="188">
        <f>IFERROR(IF(VLOOKUP($A309,'Annex 2 Designated EHV charges'!$A:$O,11,FALSE)=0,"",VLOOKUP($A309,'Annex 2 Designated EHV charges'!$A:$O,11,FALSE)),"")</f>
        <v>5.03</v>
      </c>
      <c r="H309" s="188">
        <f>IFERROR(IF(VLOOKUP($A309,'Annex 2 Designated EHV charges'!$A:$O,12,FALSE)=0,"",VLOOKUP($A309,'Annex 2 Designated EHV charges'!$A:$O,12,FALSE)),"")</f>
        <v>5.03</v>
      </c>
    </row>
    <row r="310" spans="1:8" x14ac:dyDescent="0.25">
      <c r="A310" s="88" t="str" cm="1">
        <f t="array" ref="A310">IFERROR(INDEX('Annex 2 Designated EHV charges'!$A$10:$A$400, MATCH(0, IF(ISBLANK('Annex 2 Designated EHV charges'!$A$10:$A$400),1, COUNTIF(A$4:$A309, 'Annex 2 Designated EHV charges'!$A$10:$A$400)), 0)),"")</f>
        <v>WTRLOO</v>
      </c>
      <c r="B310" s="88">
        <f>IF($A310="","",VLOOKUP($A310,'Annex 2 Designated EHV charges'!$A:$O,2,0))</f>
        <v>533</v>
      </c>
      <c r="C310" s="89">
        <f>IF($A310="","",VLOOKUP($A310,'Annex 2 Designated EHV charges'!$A:$O,3,0))</f>
        <v>1050000769163</v>
      </c>
      <c r="D310" s="88" t="str">
        <f>IF($A310="","",VLOOKUP($A310,'Annex 2 Designated EHV charges'!$A:$O,7,0))</f>
        <v>WTRLOO</v>
      </c>
      <c r="E310" s="91" t="str">
        <f>IFERROR(IF(VLOOKUP($A310,'Annex 2 Designated EHV charges'!$A:$O,9,FALSE)=0,"",VLOOKUP($A310,'Annex 2 Designated EHV charges'!$A:$O,9,FALSE)),"")</f>
        <v/>
      </c>
      <c r="F310" s="188">
        <f>IFERROR(IF(VLOOKUP($A310,'Annex 2 Designated EHV charges'!$A:$O,10,FALSE)=0,"",VLOOKUP($A310,'Annex 2 Designated EHV charges'!$A:$O,10,FALSE)),"")</f>
        <v>11.3</v>
      </c>
      <c r="G310" s="188">
        <f>IFERROR(IF(VLOOKUP($A310,'Annex 2 Designated EHV charges'!$A:$O,11,FALSE)=0,"",VLOOKUP($A310,'Annex 2 Designated EHV charges'!$A:$O,11,FALSE)),"")</f>
        <v>4.9400000000000004</v>
      </c>
      <c r="H310" s="188">
        <f>IFERROR(IF(VLOOKUP($A310,'Annex 2 Designated EHV charges'!$A:$O,12,FALSE)=0,"",VLOOKUP($A310,'Annex 2 Designated EHV charges'!$A:$O,12,FALSE)),"")</f>
        <v>4.9400000000000004</v>
      </c>
    </row>
    <row r="311" spans="1:8" x14ac:dyDescent="0.25">
      <c r="A311" s="42" t="str" cm="1">
        <f t="array" ref="A311">IFERROR(INDEX('Annex 2 Designated EHV charges'!$A$10:$A$400, MATCH(0, IF(ISBLANK('Annex 2 Designated EHV charges'!$A$10:$A$400),1, COUNTIF(A$4:$A310, 'Annex 2 Designated EHV charges'!$A$10:$A$400)), 0)),"")</f>
        <v/>
      </c>
      <c r="B311" s="42" t="str">
        <f>IF($A311="","",VLOOKUP($A311,'Annex 2 Designated EHV charges'!$A:$O,2,0))</f>
        <v/>
      </c>
      <c r="C311" s="50" t="str">
        <f>IF($A311="","",VLOOKUP($A311,'Annex 2 Designated EHV charges'!$A:$O,3,0))</f>
        <v/>
      </c>
      <c r="D311" s="50" t="str">
        <f>IF($A311="","",VLOOKUP($A311,'Annex 2 Designated EHV charges'!$A:$O,7,0))</f>
        <v/>
      </c>
      <c r="E311" s="51" t="str">
        <f>IFERROR(IF(VLOOKUP($A311,'Annex 2 Designated EHV charges'!$A:$O,9,FALSE)=0,"",VLOOKUP($A311,'Annex 2 Designated EHV charges'!$A:$O,9,FALSE)),"")</f>
        <v/>
      </c>
      <c r="F311" s="52" t="str">
        <f>IFERROR(IF(VLOOKUP($A311,'Annex 2 Designated EHV charges'!$A:$O,10,FALSE)=0,"",VLOOKUP($A311,'Annex 2 Designated EHV charges'!$A:$O,10,FALSE)),"")</f>
        <v/>
      </c>
      <c r="G311" s="52" t="str">
        <f>IFERROR(IF(VLOOKUP($A311,'Annex 2 Designated EHV charges'!$A:$O,11,FALSE)=0,"",VLOOKUP($A311,'Annex 2 Designated EHV charges'!$A:$O,11,FALSE)),"")</f>
        <v/>
      </c>
      <c r="H311" s="42" t="str">
        <f>IFERROR(IF(VLOOKUP($A311,'Annex 2 Designated EHV charges'!$A:$O,12,FALSE)=0,"",VLOOKUP($A311,'Annex 2 Designated EHV charges'!$A:$O,12,FALSE)),"")</f>
        <v/>
      </c>
    </row>
    <row r="312" spans="1:8" x14ac:dyDescent="0.25">
      <c r="A312" s="42" t="str" cm="1">
        <f t="array" ref="A312">IFERROR(INDEX('Annex 2 Designated EHV charges'!$A$10:$A$400, MATCH(0, IF(ISBLANK('Annex 2 Designated EHV charges'!$A$10:$A$400),1, COUNTIF(A$4:$A311, 'Annex 2 Designated EHV charges'!$A$10:$A$400)), 0)),"")</f>
        <v/>
      </c>
      <c r="B312" s="42" t="str">
        <f>IF($A312="","",VLOOKUP($A312,'Annex 2 Designated EHV charges'!$A:$O,2,0))</f>
        <v/>
      </c>
      <c r="C312" s="50" t="str">
        <f>IF($A312="","",VLOOKUP($A312,'Annex 2 Designated EHV charges'!$A:$O,3,0))</f>
        <v/>
      </c>
      <c r="D312" s="50" t="str">
        <f>IF($A312="","",VLOOKUP($A312,'Annex 2 Designated EHV charges'!$A:$O,7,0))</f>
        <v/>
      </c>
      <c r="E312" s="51" t="str">
        <f>IFERROR(IF(VLOOKUP($A312,'Annex 2 Designated EHV charges'!$A:$O,9,FALSE)=0,"",VLOOKUP($A312,'Annex 2 Designated EHV charges'!$A:$O,9,FALSE)),"")</f>
        <v/>
      </c>
      <c r="F312" s="52" t="str">
        <f>IFERROR(IF(VLOOKUP($A312,'Annex 2 Designated EHV charges'!$A:$O,10,FALSE)=0,"",VLOOKUP($A312,'Annex 2 Designated EHV charges'!$A:$O,10,FALSE)),"")</f>
        <v/>
      </c>
      <c r="G312" s="52" t="str">
        <f>IFERROR(IF(VLOOKUP($A312,'Annex 2 Designated EHV charges'!$A:$O,11,FALSE)=0,"",VLOOKUP($A312,'Annex 2 Designated EHV charges'!$A:$O,11,FALSE)),"")</f>
        <v/>
      </c>
      <c r="H312" s="42" t="str">
        <f>IFERROR(IF(VLOOKUP($A312,'Annex 2 Designated EHV charges'!$A:$O,12,FALSE)=0,"",VLOOKUP($A312,'Annex 2 Designated EHV charges'!$A:$O,12,FALSE)),"")</f>
        <v/>
      </c>
    </row>
    <row r="313" spans="1:8" x14ac:dyDescent="0.25">
      <c r="A313" s="42" t="str" cm="1">
        <f t="array" ref="A313">IFERROR(INDEX('Annex 2 Designated EHV charges'!$A$10:$A$400, MATCH(0, IF(ISBLANK('Annex 2 Designated EHV charges'!$A$10:$A$400),1, COUNTIF(A$4:$A312, 'Annex 2 Designated EHV charges'!$A$10:$A$400)), 0)),"")</f>
        <v/>
      </c>
      <c r="B313" s="42" t="str">
        <f>IF($A313="","",VLOOKUP($A313,'Annex 2 Designated EHV charges'!$A:$O,2,0))</f>
        <v/>
      </c>
      <c r="C313" s="50" t="str">
        <f>IF($A313="","",VLOOKUP($A313,'Annex 2 Designated EHV charges'!$A:$O,3,0))</f>
        <v/>
      </c>
      <c r="D313" s="50" t="str">
        <f>IF($A313="","",VLOOKUP($A313,'Annex 2 Designated EHV charges'!$A:$O,7,0))</f>
        <v/>
      </c>
      <c r="E313" s="51" t="str">
        <f>IFERROR(IF(VLOOKUP($A313,'Annex 2 Designated EHV charges'!$A:$O,9,FALSE)=0,"",VLOOKUP($A313,'Annex 2 Designated EHV charges'!$A:$O,9,FALSE)),"")</f>
        <v/>
      </c>
      <c r="F313" s="52" t="str">
        <f>IFERROR(IF(VLOOKUP($A313,'Annex 2 Designated EHV charges'!$A:$O,10,FALSE)=0,"",VLOOKUP($A313,'Annex 2 Designated EHV charges'!$A:$O,10,FALSE)),"")</f>
        <v/>
      </c>
      <c r="G313" s="52" t="str">
        <f>IFERROR(IF(VLOOKUP($A313,'Annex 2 Designated EHV charges'!$A:$O,11,FALSE)=0,"",VLOOKUP($A313,'Annex 2 Designated EHV charges'!$A:$O,11,FALSE)),"")</f>
        <v/>
      </c>
      <c r="H313" s="42" t="str">
        <f>IFERROR(IF(VLOOKUP($A313,'Annex 2 Designated EHV charges'!$A:$O,12,FALSE)=0,"",VLOOKUP($A313,'Annex 2 Designated EHV charges'!$A:$O,12,FALSE)),"")</f>
        <v/>
      </c>
    </row>
    <row r="314" spans="1:8" x14ac:dyDescent="0.25">
      <c r="A314" s="42" t="str" cm="1">
        <f t="array" ref="A314">IFERROR(INDEX('Annex 2 Designated EHV charges'!$A$10:$A$400, MATCH(0, IF(ISBLANK('Annex 2 Designated EHV charges'!$A$10:$A$400),1, COUNTIF(A$4:$A313, 'Annex 2 Designated EHV charges'!$A$10:$A$400)), 0)),"")</f>
        <v/>
      </c>
      <c r="B314" s="42" t="str">
        <f>IF($A314="","",VLOOKUP($A314,'Annex 2 Designated EHV charges'!$A:$O,2,0))</f>
        <v/>
      </c>
      <c r="C314" s="50" t="str">
        <f>IF($A314="","",VLOOKUP($A314,'Annex 2 Designated EHV charges'!$A:$O,3,0))</f>
        <v/>
      </c>
      <c r="D314" s="50" t="str">
        <f>IF($A314="","",VLOOKUP($A314,'Annex 2 Designated EHV charges'!$A:$O,7,0))</f>
        <v/>
      </c>
      <c r="E314" s="51" t="str">
        <f>IFERROR(IF(VLOOKUP($A314,'Annex 2 Designated EHV charges'!$A:$O,9,FALSE)=0,"",VLOOKUP($A314,'Annex 2 Designated EHV charges'!$A:$O,9,FALSE)),"")</f>
        <v/>
      </c>
      <c r="F314" s="52" t="str">
        <f>IFERROR(IF(VLOOKUP($A314,'Annex 2 Designated EHV charges'!$A:$O,10,FALSE)=0,"",VLOOKUP($A314,'Annex 2 Designated EHV charges'!$A:$O,10,FALSE)),"")</f>
        <v/>
      </c>
      <c r="G314" s="52" t="str">
        <f>IFERROR(IF(VLOOKUP($A314,'Annex 2 Designated EHV charges'!$A:$O,11,FALSE)=0,"",VLOOKUP($A314,'Annex 2 Designated EHV charges'!$A:$O,11,FALSE)),"")</f>
        <v/>
      </c>
      <c r="H314" s="42" t="str">
        <f>IFERROR(IF(VLOOKUP($A314,'Annex 2 Designated EHV charges'!$A:$O,12,FALSE)=0,"",VLOOKUP($A314,'Annex 2 Designated EHV charges'!$A:$O,12,FALSE)),"")</f>
        <v/>
      </c>
    </row>
    <row r="315" spans="1:8" x14ac:dyDescent="0.25">
      <c r="A315" s="42" t="str" cm="1">
        <f t="array" ref="A315">IFERROR(INDEX('Annex 2 Designated EHV charges'!$A$10:$A$400, MATCH(0, IF(ISBLANK('Annex 2 Designated EHV charges'!$A$10:$A$400),1, COUNTIF(A$4:$A314, 'Annex 2 Designated EHV charges'!$A$10:$A$400)), 0)),"")</f>
        <v/>
      </c>
      <c r="B315" s="42" t="str">
        <f>IF($A315="","",VLOOKUP($A315,'Annex 2 Designated EHV charges'!$A:$O,2,0))</f>
        <v/>
      </c>
      <c r="C315" s="50" t="str">
        <f>IF($A315="","",VLOOKUP($A315,'Annex 2 Designated EHV charges'!$A:$O,3,0))</f>
        <v/>
      </c>
      <c r="D315" s="50" t="str">
        <f>IF($A315="","",VLOOKUP($A315,'Annex 2 Designated EHV charges'!$A:$O,7,0))</f>
        <v/>
      </c>
      <c r="E315" s="51" t="str">
        <f>IFERROR(IF(VLOOKUP($A315,'Annex 2 Designated EHV charges'!$A:$O,9,FALSE)=0,"",VLOOKUP($A315,'Annex 2 Designated EHV charges'!$A:$O,9,FALSE)),"")</f>
        <v/>
      </c>
      <c r="F315" s="52" t="str">
        <f>IFERROR(IF(VLOOKUP($A315,'Annex 2 Designated EHV charges'!$A:$O,10,FALSE)=0,"",VLOOKUP($A315,'Annex 2 Designated EHV charges'!$A:$O,10,FALSE)),"")</f>
        <v/>
      </c>
      <c r="G315" s="52" t="str">
        <f>IFERROR(IF(VLOOKUP($A315,'Annex 2 Designated EHV charges'!$A:$O,11,FALSE)=0,"",VLOOKUP($A315,'Annex 2 Designated EHV charges'!$A:$O,11,FALSE)),"")</f>
        <v/>
      </c>
      <c r="H315" s="42" t="str">
        <f>IFERROR(IF(VLOOKUP($A315,'Annex 2 Designated EHV charges'!$A:$O,12,FALSE)=0,"",VLOOKUP($A315,'Annex 2 Designated EHV charges'!$A:$O,12,FALSE)),"")</f>
        <v/>
      </c>
    </row>
    <row r="316" spans="1:8" x14ac:dyDescent="0.25">
      <c r="A316" s="42" t="str" cm="1">
        <f t="array" ref="A316">IFERROR(INDEX('Annex 2 Designated EHV charges'!$A$10:$A$400, MATCH(0, IF(ISBLANK('Annex 2 Designated EHV charges'!$A$10:$A$400),1, COUNTIF(A$4:$A315, 'Annex 2 Designated EHV charges'!$A$10:$A$400)), 0)),"")</f>
        <v/>
      </c>
      <c r="B316" s="42" t="str">
        <f>IF($A316="","",VLOOKUP($A316,'Annex 2 Designated EHV charges'!$A:$O,2,0))</f>
        <v/>
      </c>
      <c r="C316" s="50" t="str">
        <f>IF($A316="","",VLOOKUP($A316,'Annex 2 Designated EHV charges'!$A:$O,3,0))</f>
        <v/>
      </c>
      <c r="D316" s="50" t="str">
        <f>IF($A316="","",VLOOKUP($A316,'Annex 2 Designated EHV charges'!$A:$O,7,0))</f>
        <v/>
      </c>
      <c r="E316" s="51" t="str">
        <f>IFERROR(IF(VLOOKUP($A316,'Annex 2 Designated EHV charges'!$A:$O,9,FALSE)=0,"",VLOOKUP($A316,'Annex 2 Designated EHV charges'!$A:$O,9,FALSE)),"")</f>
        <v/>
      </c>
      <c r="F316" s="52" t="str">
        <f>IFERROR(IF(VLOOKUP($A316,'Annex 2 Designated EHV charges'!$A:$O,10,FALSE)=0,"",VLOOKUP($A316,'Annex 2 Designated EHV charges'!$A:$O,10,FALSE)),"")</f>
        <v/>
      </c>
      <c r="G316" s="52" t="str">
        <f>IFERROR(IF(VLOOKUP($A316,'Annex 2 Designated EHV charges'!$A:$O,11,FALSE)=0,"",VLOOKUP($A316,'Annex 2 Designated EHV charges'!$A:$O,11,FALSE)),"")</f>
        <v/>
      </c>
      <c r="H316" s="42" t="str">
        <f>IFERROR(IF(VLOOKUP($A316,'Annex 2 Designated EHV charges'!$A:$O,12,FALSE)=0,"",VLOOKUP($A316,'Annex 2 Designated EHV charges'!$A:$O,12,FALSE)),"")</f>
        <v/>
      </c>
    </row>
    <row r="317" spans="1:8" x14ac:dyDescent="0.25">
      <c r="A317" s="42" t="str" cm="1">
        <f t="array" ref="A317">IFERROR(INDEX('Annex 2 Designated EHV charges'!$A$10:$A$400, MATCH(0, IF(ISBLANK('Annex 2 Designated EHV charges'!$A$10:$A$400),1, COUNTIF(A$4:$A316, 'Annex 2 Designated EHV charges'!$A$10:$A$400)), 0)),"")</f>
        <v/>
      </c>
      <c r="B317" s="42" t="str">
        <f>IF($A317="","",VLOOKUP($A317,'Annex 2 Designated EHV charges'!$A:$O,2,0))</f>
        <v/>
      </c>
      <c r="C317" s="50" t="str">
        <f>IF($A317="","",VLOOKUP($A317,'Annex 2 Designated EHV charges'!$A:$O,3,0))</f>
        <v/>
      </c>
      <c r="D317" s="50" t="str">
        <f>IF($A317="","",VLOOKUP($A317,'Annex 2 Designated EHV charges'!$A:$O,7,0))</f>
        <v/>
      </c>
      <c r="E317" s="51" t="str">
        <f>IFERROR(IF(VLOOKUP($A317,'Annex 2 Designated EHV charges'!$A:$O,9,FALSE)=0,"",VLOOKUP($A317,'Annex 2 Designated EHV charges'!$A:$O,9,FALSE)),"")</f>
        <v/>
      </c>
      <c r="F317" s="52" t="str">
        <f>IFERROR(IF(VLOOKUP($A317,'Annex 2 Designated EHV charges'!$A:$O,10,FALSE)=0,"",VLOOKUP($A317,'Annex 2 Designated EHV charges'!$A:$O,10,FALSE)),"")</f>
        <v/>
      </c>
      <c r="G317" s="52" t="str">
        <f>IFERROR(IF(VLOOKUP($A317,'Annex 2 Designated EHV charges'!$A:$O,11,FALSE)=0,"",VLOOKUP($A317,'Annex 2 Designated EHV charges'!$A:$O,11,FALSE)),"")</f>
        <v/>
      </c>
      <c r="H317" s="42" t="str">
        <f>IFERROR(IF(VLOOKUP($A317,'Annex 2 Designated EHV charges'!$A:$O,12,FALSE)=0,"",VLOOKUP($A317,'Annex 2 Designated EHV charges'!$A:$O,12,FALSE)),"")</f>
        <v/>
      </c>
    </row>
    <row r="318" spans="1:8" x14ac:dyDescent="0.25">
      <c r="A318" s="42" t="str" cm="1">
        <f t="array" ref="A318">IFERROR(INDEX('Annex 2 Designated EHV charges'!$A$10:$A$400, MATCH(0, IF(ISBLANK('Annex 2 Designated EHV charges'!$A$10:$A$400),1, COUNTIF(A$4:$A317, 'Annex 2 Designated EHV charges'!$A$10:$A$400)), 0)),"")</f>
        <v/>
      </c>
      <c r="B318" s="42" t="str">
        <f>IF($A318="","",VLOOKUP($A318,'Annex 2 Designated EHV charges'!$A:$O,2,0))</f>
        <v/>
      </c>
      <c r="C318" s="50" t="str">
        <f>IF($A318="","",VLOOKUP($A318,'Annex 2 Designated EHV charges'!$A:$O,3,0))</f>
        <v/>
      </c>
      <c r="D318" s="50" t="str">
        <f>IF($A318="","",VLOOKUP($A318,'Annex 2 Designated EHV charges'!$A:$O,7,0))</f>
        <v/>
      </c>
      <c r="E318" s="51" t="str">
        <f>IFERROR(IF(VLOOKUP($A318,'Annex 2 Designated EHV charges'!$A:$O,9,FALSE)=0,"",VLOOKUP($A318,'Annex 2 Designated EHV charges'!$A:$O,9,FALSE)),"")</f>
        <v/>
      </c>
      <c r="F318" s="52" t="str">
        <f>IFERROR(IF(VLOOKUP($A318,'Annex 2 Designated EHV charges'!$A:$O,10,FALSE)=0,"",VLOOKUP($A318,'Annex 2 Designated EHV charges'!$A:$O,10,FALSE)),"")</f>
        <v/>
      </c>
      <c r="G318" s="52" t="str">
        <f>IFERROR(IF(VLOOKUP($A318,'Annex 2 Designated EHV charges'!$A:$O,11,FALSE)=0,"",VLOOKUP($A318,'Annex 2 Designated EHV charges'!$A:$O,11,FALSE)),"")</f>
        <v/>
      </c>
      <c r="H318" s="42" t="str">
        <f>IFERROR(IF(VLOOKUP($A318,'Annex 2 Designated EHV charges'!$A:$O,12,FALSE)=0,"",VLOOKUP($A318,'Annex 2 Designated EHV charges'!$A:$O,12,FALSE)),"")</f>
        <v/>
      </c>
    </row>
    <row r="319" spans="1:8" x14ac:dyDescent="0.25">
      <c r="A319" s="42" t="str" cm="1">
        <f t="array" ref="A319">IFERROR(INDEX('Annex 2 Designated EHV charges'!$A$10:$A$400, MATCH(0, IF(ISBLANK('Annex 2 Designated EHV charges'!$A$10:$A$400),1, COUNTIF(A$4:$A318, 'Annex 2 Designated EHV charges'!$A$10:$A$400)), 0)),"")</f>
        <v/>
      </c>
      <c r="B319" s="42" t="str">
        <f>IF($A319="","",VLOOKUP($A319,'Annex 2 Designated EHV charges'!$A:$O,2,0))</f>
        <v/>
      </c>
      <c r="C319" s="50" t="str">
        <f>IF($A319="","",VLOOKUP($A319,'Annex 2 Designated EHV charges'!$A:$O,3,0))</f>
        <v/>
      </c>
      <c r="D319" s="50" t="str">
        <f>IF($A319="","",VLOOKUP($A319,'Annex 2 Designated EHV charges'!$A:$O,7,0))</f>
        <v/>
      </c>
      <c r="E319" s="51" t="str">
        <f>IFERROR(IF(VLOOKUP($A319,'Annex 2 Designated EHV charges'!$A:$O,9,FALSE)=0,"",VLOOKUP($A319,'Annex 2 Designated EHV charges'!$A:$O,9,FALSE)),"")</f>
        <v/>
      </c>
      <c r="F319" s="52" t="str">
        <f>IFERROR(IF(VLOOKUP($A319,'Annex 2 Designated EHV charges'!$A:$O,10,FALSE)=0,"",VLOOKUP($A319,'Annex 2 Designated EHV charges'!$A:$O,10,FALSE)),"")</f>
        <v/>
      </c>
      <c r="G319" s="52" t="str">
        <f>IFERROR(IF(VLOOKUP($A319,'Annex 2 Designated EHV charges'!$A:$O,11,FALSE)=0,"",VLOOKUP($A319,'Annex 2 Designated EHV charges'!$A:$O,11,FALSE)),"")</f>
        <v/>
      </c>
      <c r="H319" s="42" t="str">
        <f>IFERROR(IF(VLOOKUP($A319,'Annex 2 Designated EHV charges'!$A:$O,12,FALSE)=0,"",VLOOKUP($A319,'Annex 2 Designated EHV charges'!$A:$O,12,FALSE)),"")</f>
        <v/>
      </c>
    </row>
    <row r="320" spans="1:8" x14ac:dyDescent="0.25">
      <c r="A320" s="42" t="str" cm="1">
        <f t="array" ref="A320">IFERROR(INDEX('Annex 2 Designated EHV charges'!$A$10:$A$400, MATCH(0, IF(ISBLANK('Annex 2 Designated EHV charges'!$A$10:$A$400),1, COUNTIF(A$4:$A319, 'Annex 2 Designated EHV charges'!$A$10:$A$400)), 0)),"")</f>
        <v/>
      </c>
      <c r="B320" s="42" t="str">
        <f>IF($A320="","",VLOOKUP($A320,'Annex 2 Designated EHV charges'!$A:$O,2,0))</f>
        <v/>
      </c>
      <c r="C320" s="50" t="str">
        <f>IF($A320="","",VLOOKUP($A320,'Annex 2 Designated EHV charges'!$A:$O,3,0))</f>
        <v/>
      </c>
      <c r="D320" s="50" t="str">
        <f>IF($A320="","",VLOOKUP($A320,'Annex 2 Designated EHV charges'!$A:$O,7,0))</f>
        <v/>
      </c>
      <c r="E320" s="51" t="str">
        <f>IFERROR(IF(VLOOKUP($A320,'Annex 2 Designated EHV charges'!$A:$O,9,FALSE)=0,"",VLOOKUP($A320,'Annex 2 Designated EHV charges'!$A:$O,9,FALSE)),"")</f>
        <v/>
      </c>
      <c r="F320" s="52" t="str">
        <f>IFERROR(IF(VLOOKUP($A320,'Annex 2 Designated EHV charges'!$A:$O,10,FALSE)=0,"",VLOOKUP($A320,'Annex 2 Designated EHV charges'!$A:$O,10,FALSE)),"")</f>
        <v/>
      </c>
      <c r="G320" s="52" t="str">
        <f>IFERROR(IF(VLOOKUP($A320,'Annex 2 Designated EHV charges'!$A:$O,11,FALSE)=0,"",VLOOKUP($A320,'Annex 2 Designated EHV charges'!$A:$O,11,FALSE)),"")</f>
        <v/>
      </c>
      <c r="H320" s="42" t="str">
        <f>IFERROR(IF(VLOOKUP($A320,'Annex 2 Designated EHV charges'!$A:$O,12,FALSE)=0,"",VLOOKUP($A320,'Annex 2 Designated EHV charges'!$A:$O,12,FALSE)),"")</f>
        <v/>
      </c>
    </row>
    <row r="321" spans="1:8" x14ac:dyDescent="0.25">
      <c r="A321" s="42" t="str" cm="1">
        <f t="array" ref="A321">IFERROR(INDEX('Annex 2 Designated EHV charges'!$A$10:$A$400, MATCH(0, IF(ISBLANK('Annex 2 Designated EHV charges'!$A$10:$A$400),1, COUNTIF(A$4:$A320, 'Annex 2 Designated EHV charges'!$A$10:$A$400)), 0)),"")</f>
        <v/>
      </c>
      <c r="B321" s="42" t="str">
        <f>IF($A321="","",VLOOKUP($A321,'Annex 2 Designated EHV charges'!$A:$O,2,0))</f>
        <v/>
      </c>
      <c r="C321" s="50" t="str">
        <f>IF($A321="","",VLOOKUP($A321,'Annex 2 Designated EHV charges'!$A:$O,3,0))</f>
        <v/>
      </c>
      <c r="D321" s="50" t="str">
        <f>IF($A321="","",VLOOKUP($A321,'Annex 2 Designated EHV charges'!$A:$O,7,0))</f>
        <v/>
      </c>
      <c r="E321" s="51" t="str">
        <f>IFERROR(IF(VLOOKUP($A321,'Annex 2 Designated EHV charges'!$A:$O,9,FALSE)=0,"",VLOOKUP($A321,'Annex 2 Designated EHV charges'!$A:$O,9,FALSE)),"")</f>
        <v/>
      </c>
      <c r="F321" s="52" t="str">
        <f>IFERROR(IF(VLOOKUP($A321,'Annex 2 Designated EHV charges'!$A:$O,10,FALSE)=0,"",VLOOKUP($A321,'Annex 2 Designated EHV charges'!$A:$O,10,FALSE)),"")</f>
        <v/>
      </c>
      <c r="G321" s="52" t="str">
        <f>IFERROR(IF(VLOOKUP($A321,'Annex 2 Designated EHV charges'!$A:$O,11,FALSE)=0,"",VLOOKUP($A321,'Annex 2 Designated EHV charges'!$A:$O,11,FALSE)),"")</f>
        <v/>
      </c>
      <c r="H321" s="42" t="str">
        <f>IFERROR(IF(VLOOKUP($A321,'Annex 2 Designated EHV charges'!$A:$O,12,FALSE)=0,"",VLOOKUP($A321,'Annex 2 Designated EHV charges'!$A:$O,12,FALSE)),"")</f>
        <v/>
      </c>
    </row>
    <row r="322" spans="1:8" x14ac:dyDescent="0.25">
      <c r="A322" s="42" t="str" cm="1">
        <f t="array" ref="A322">IFERROR(INDEX('Annex 2 Designated EHV charges'!$A$10:$A$400, MATCH(0, IF(ISBLANK('Annex 2 Designated EHV charges'!$A$10:$A$400),1, COUNTIF(A$4:$A321, 'Annex 2 Designated EHV charges'!$A$10:$A$400)), 0)),"")</f>
        <v/>
      </c>
      <c r="B322" s="42" t="str">
        <f>IF($A322="","",VLOOKUP($A322,'Annex 2 Designated EHV charges'!$A:$O,2,0))</f>
        <v/>
      </c>
      <c r="C322" s="50" t="str">
        <f>IF($A322="","",VLOOKUP($A322,'Annex 2 Designated EHV charges'!$A:$O,3,0))</f>
        <v/>
      </c>
      <c r="D322" s="50" t="str">
        <f>IF($A322="","",VLOOKUP($A322,'Annex 2 Designated EHV charges'!$A:$O,7,0))</f>
        <v/>
      </c>
      <c r="E322" s="51" t="str">
        <f>IFERROR(IF(VLOOKUP($A322,'Annex 2 Designated EHV charges'!$A:$O,9,FALSE)=0,"",VLOOKUP($A322,'Annex 2 Designated EHV charges'!$A:$O,9,FALSE)),"")</f>
        <v/>
      </c>
      <c r="F322" s="52" t="str">
        <f>IFERROR(IF(VLOOKUP($A322,'Annex 2 Designated EHV charges'!$A:$O,10,FALSE)=0,"",VLOOKUP($A322,'Annex 2 Designated EHV charges'!$A:$O,10,FALSE)),"")</f>
        <v/>
      </c>
      <c r="G322" s="52" t="str">
        <f>IFERROR(IF(VLOOKUP($A322,'Annex 2 Designated EHV charges'!$A:$O,11,FALSE)=0,"",VLOOKUP($A322,'Annex 2 Designated EHV charges'!$A:$O,11,FALSE)),"")</f>
        <v/>
      </c>
      <c r="H322" s="42" t="str">
        <f>IFERROR(IF(VLOOKUP($A322,'Annex 2 Designated EHV charges'!$A:$O,12,FALSE)=0,"",VLOOKUP($A322,'Annex 2 Designated EHV charges'!$A:$O,12,FALSE)),"")</f>
        <v/>
      </c>
    </row>
    <row r="323" spans="1:8" x14ac:dyDescent="0.25">
      <c r="A323" s="42" t="str" cm="1">
        <f t="array" ref="A323">IFERROR(INDEX('Annex 2 Designated EHV charges'!$A$10:$A$400, MATCH(0, IF(ISBLANK('Annex 2 Designated EHV charges'!$A$10:$A$400),1, COUNTIF(A$4:$A322, 'Annex 2 Designated EHV charges'!$A$10:$A$400)), 0)),"")</f>
        <v/>
      </c>
      <c r="B323" s="42" t="str">
        <f>IF($A323="","",VLOOKUP($A323,'Annex 2 Designated EHV charges'!$A:$O,2,0))</f>
        <v/>
      </c>
      <c r="C323" s="50" t="str">
        <f>IF($A323="","",VLOOKUP($A323,'Annex 2 Designated EHV charges'!$A:$O,3,0))</f>
        <v/>
      </c>
      <c r="D323" s="50" t="str">
        <f>IF($A323="","",VLOOKUP($A323,'Annex 2 Designated EHV charges'!$A:$O,7,0))</f>
        <v/>
      </c>
      <c r="E323" s="51" t="str">
        <f>IFERROR(IF(VLOOKUP($A323,'Annex 2 Designated EHV charges'!$A:$O,9,FALSE)=0,"",VLOOKUP($A323,'Annex 2 Designated EHV charges'!$A:$O,9,FALSE)),"")</f>
        <v/>
      </c>
      <c r="F323" s="52" t="str">
        <f>IFERROR(IF(VLOOKUP($A323,'Annex 2 Designated EHV charges'!$A:$O,10,FALSE)=0,"",VLOOKUP($A323,'Annex 2 Designated EHV charges'!$A:$O,10,FALSE)),"")</f>
        <v/>
      </c>
      <c r="G323" s="52" t="str">
        <f>IFERROR(IF(VLOOKUP($A323,'Annex 2 Designated EHV charges'!$A:$O,11,FALSE)=0,"",VLOOKUP($A323,'Annex 2 Designated EHV charges'!$A:$O,11,FALSE)),"")</f>
        <v/>
      </c>
      <c r="H323" s="42" t="str">
        <f>IFERROR(IF(VLOOKUP($A323,'Annex 2 Designated EHV charges'!$A:$O,12,FALSE)=0,"",VLOOKUP($A323,'Annex 2 Designated EHV charges'!$A:$O,12,FALSE)),"")</f>
        <v/>
      </c>
    </row>
    <row r="324" spans="1:8" x14ac:dyDescent="0.25">
      <c r="A324" s="42" t="str" cm="1">
        <f t="array" ref="A324">IFERROR(INDEX('Annex 2 Designated EHV charges'!$A$10:$A$400, MATCH(0, IF(ISBLANK('Annex 2 Designated EHV charges'!$A$10:$A$400),1, COUNTIF(A$4:$A323, 'Annex 2 Designated EHV charges'!$A$10:$A$400)), 0)),"")</f>
        <v/>
      </c>
      <c r="B324" s="42" t="str">
        <f>IF($A324="","",VLOOKUP($A324,'Annex 2 Designated EHV charges'!$A:$O,2,0))</f>
        <v/>
      </c>
      <c r="C324" s="50" t="str">
        <f>IF($A324="","",VLOOKUP($A324,'Annex 2 Designated EHV charges'!$A:$O,3,0))</f>
        <v/>
      </c>
      <c r="D324" s="50" t="str">
        <f>IF($A324="","",VLOOKUP($A324,'Annex 2 Designated EHV charges'!$A:$O,7,0))</f>
        <v/>
      </c>
      <c r="E324" s="51" t="str">
        <f>IFERROR(IF(VLOOKUP($A324,'Annex 2 Designated EHV charges'!$A:$O,9,FALSE)=0,"",VLOOKUP($A324,'Annex 2 Designated EHV charges'!$A:$O,9,FALSE)),"")</f>
        <v/>
      </c>
      <c r="F324" s="52" t="str">
        <f>IFERROR(IF(VLOOKUP($A324,'Annex 2 Designated EHV charges'!$A:$O,10,FALSE)=0,"",VLOOKUP($A324,'Annex 2 Designated EHV charges'!$A:$O,10,FALSE)),"")</f>
        <v/>
      </c>
      <c r="G324" s="52" t="str">
        <f>IFERROR(IF(VLOOKUP($A324,'Annex 2 Designated EHV charges'!$A:$O,11,FALSE)=0,"",VLOOKUP($A324,'Annex 2 Designated EHV charges'!$A:$O,11,FALSE)),"")</f>
        <v/>
      </c>
      <c r="H324" s="42" t="str">
        <f>IFERROR(IF(VLOOKUP($A324,'Annex 2 Designated EHV charges'!$A:$O,12,FALSE)=0,"",VLOOKUP($A324,'Annex 2 Designated EHV charges'!$A:$O,12,FALSE)),"")</f>
        <v/>
      </c>
    </row>
    <row r="325" spans="1:8" x14ac:dyDescent="0.25">
      <c r="A325" s="42" t="str" cm="1">
        <f t="array" ref="A325">IFERROR(INDEX('Annex 2 Designated EHV charges'!$A$10:$A$400, MATCH(0, IF(ISBLANK('Annex 2 Designated EHV charges'!$A$10:$A$400),1, COUNTIF(A$4:$A324, 'Annex 2 Designated EHV charges'!$A$10:$A$400)), 0)),"")</f>
        <v/>
      </c>
      <c r="B325" s="42" t="str">
        <f>IF($A325="","",VLOOKUP($A325,'Annex 2 Designated EHV charges'!$A:$O,2,0))</f>
        <v/>
      </c>
      <c r="C325" s="50" t="str">
        <f>IF($A325="","",VLOOKUP($A325,'Annex 2 Designated EHV charges'!$A:$O,3,0))</f>
        <v/>
      </c>
      <c r="D325" s="50" t="str">
        <f>IF($A325="","",VLOOKUP($A325,'Annex 2 Designated EHV charges'!$A:$O,7,0))</f>
        <v/>
      </c>
      <c r="E325" s="51" t="str">
        <f>IFERROR(IF(VLOOKUP($A325,'Annex 2 Designated EHV charges'!$A:$O,9,FALSE)=0,"",VLOOKUP($A325,'Annex 2 Designated EHV charges'!$A:$O,9,FALSE)),"")</f>
        <v/>
      </c>
      <c r="F325" s="52" t="str">
        <f>IFERROR(IF(VLOOKUP($A325,'Annex 2 Designated EHV charges'!$A:$O,10,FALSE)=0,"",VLOOKUP($A325,'Annex 2 Designated EHV charges'!$A:$O,10,FALSE)),"")</f>
        <v/>
      </c>
      <c r="G325" s="52" t="str">
        <f>IFERROR(IF(VLOOKUP($A325,'Annex 2 Designated EHV charges'!$A:$O,11,FALSE)=0,"",VLOOKUP($A325,'Annex 2 Designated EHV charges'!$A:$O,11,FALSE)),"")</f>
        <v/>
      </c>
      <c r="H325" s="42" t="str">
        <f>IFERROR(IF(VLOOKUP($A325,'Annex 2 Designated EHV charges'!$A:$O,12,FALSE)=0,"",VLOOKUP($A325,'Annex 2 Designated EHV charges'!$A:$O,12,FALSE)),"")</f>
        <v/>
      </c>
    </row>
    <row r="326" spans="1:8" x14ac:dyDescent="0.25">
      <c r="A326" s="42" t="str" cm="1">
        <f t="array" ref="A326">IFERROR(INDEX('Annex 2 Designated EHV charges'!$A$10:$A$400, MATCH(0, IF(ISBLANK('Annex 2 Designated EHV charges'!$A$10:$A$400),1, COUNTIF(A$4:$A325, 'Annex 2 Designated EHV charges'!$A$10:$A$400)), 0)),"")</f>
        <v/>
      </c>
      <c r="B326" s="42" t="str">
        <f>IF($A326="","",VLOOKUP($A326,'Annex 2 Designated EHV charges'!$A:$O,2,0))</f>
        <v/>
      </c>
      <c r="C326" s="50" t="str">
        <f>IF($A326="","",VLOOKUP($A326,'Annex 2 Designated EHV charges'!$A:$O,3,0))</f>
        <v/>
      </c>
      <c r="D326" s="50" t="str">
        <f>IF($A326="","",VLOOKUP($A326,'Annex 2 Designated EHV charges'!$A:$O,7,0))</f>
        <v/>
      </c>
      <c r="E326" s="51" t="str">
        <f>IFERROR(IF(VLOOKUP($A326,'Annex 2 Designated EHV charges'!$A:$O,9,FALSE)=0,"",VLOOKUP($A326,'Annex 2 Designated EHV charges'!$A:$O,9,FALSE)),"")</f>
        <v/>
      </c>
      <c r="F326" s="52" t="str">
        <f>IFERROR(IF(VLOOKUP($A326,'Annex 2 Designated EHV charges'!$A:$O,10,FALSE)=0,"",VLOOKUP($A326,'Annex 2 Designated EHV charges'!$A:$O,10,FALSE)),"")</f>
        <v/>
      </c>
      <c r="G326" s="52" t="str">
        <f>IFERROR(IF(VLOOKUP($A326,'Annex 2 Designated EHV charges'!$A:$O,11,FALSE)=0,"",VLOOKUP($A326,'Annex 2 Designated EHV charges'!$A:$O,11,FALSE)),"")</f>
        <v/>
      </c>
      <c r="H326" s="42" t="str">
        <f>IFERROR(IF(VLOOKUP($A326,'Annex 2 Designated EHV charges'!$A:$O,12,FALSE)=0,"",VLOOKUP($A326,'Annex 2 Designated EHV charges'!$A:$O,12,FALSE)),"")</f>
        <v/>
      </c>
    </row>
    <row r="327" spans="1:8" x14ac:dyDescent="0.25">
      <c r="A327" s="42" t="str" cm="1">
        <f t="array" ref="A327">IFERROR(INDEX('Annex 2 Designated EHV charges'!$A$10:$A$400, MATCH(0, IF(ISBLANK('Annex 2 Designated EHV charges'!$A$10:$A$400),1, COUNTIF(A$4:$A326, 'Annex 2 Designated EHV charges'!$A$10:$A$400)), 0)),"")</f>
        <v/>
      </c>
      <c r="B327" s="42" t="str">
        <f>IF($A327="","",VLOOKUP($A327,'Annex 2 Designated EHV charges'!$A:$O,2,0))</f>
        <v/>
      </c>
      <c r="C327" s="50" t="str">
        <f>IF($A327="","",VLOOKUP($A327,'Annex 2 Designated EHV charges'!$A:$O,3,0))</f>
        <v/>
      </c>
      <c r="D327" s="50" t="str">
        <f>IF($A327="","",VLOOKUP($A327,'Annex 2 Designated EHV charges'!$A:$O,7,0))</f>
        <v/>
      </c>
      <c r="E327" s="51" t="str">
        <f>IFERROR(IF(VLOOKUP($A327,'Annex 2 Designated EHV charges'!$A:$O,9,FALSE)=0,"",VLOOKUP($A327,'Annex 2 Designated EHV charges'!$A:$O,9,FALSE)),"")</f>
        <v/>
      </c>
      <c r="F327" s="52" t="str">
        <f>IFERROR(IF(VLOOKUP($A327,'Annex 2 Designated EHV charges'!$A:$O,10,FALSE)=0,"",VLOOKUP($A327,'Annex 2 Designated EHV charges'!$A:$O,10,FALSE)),"")</f>
        <v/>
      </c>
      <c r="G327" s="52" t="str">
        <f>IFERROR(IF(VLOOKUP($A327,'Annex 2 Designated EHV charges'!$A:$O,11,FALSE)=0,"",VLOOKUP($A327,'Annex 2 Designated EHV charges'!$A:$O,11,FALSE)),"")</f>
        <v/>
      </c>
      <c r="H327" s="42" t="str">
        <f>IFERROR(IF(VLOOKUP($A327,'Annex 2 Designated EHV charges'!$A:$O,12,FALSE)=0,"",VLOOKUP($A327,'Annex 2 Designated EHV charges'!$A:$O,12,FALSE)),"")</f>
        <v/>
      </c>
    </row>
    <row r="328" spans="1:8" x14ac:dyDescent="0.25">
      <c r="A328" s="42" t="str" cm="1">
        <f t="array" ref="A328">IFERROR(INDEX('Annex 2 Designated EHV charges'!$A$10:$A$400, MATCH(0, IF(ISBLANK('Annex 2 Designated EHV charges'!$A$10:$A$400),1, COUNTIF(A$4:$A327, 'Annex 2 Designated EHV charges'!$A$10:$A$400)), 0)),"")</f>
        <v/>
      </c>
      <c r="B328" s="42" t="str">
        <f>IF($A328="","",VLOOKUP($A328,'Annex 2 Designated EHV charges'!$A:$O,2,0))</f>
        <v/>
      </c>
      <c r="C328" s="50" t="str">
        <f>IF($A328="","",VLOOKUP($A328,'Annex 2 Designated EHV charges'!$A:$O,3,0))</f>
        <v/>
      </c>
      <c r="D328" s="50" t="str">
        <f>IF($A328="","",VLOOKUP($A328,'Annex 2 Designated EHV charges'!$A:$O,7,0))</f>
        <v/>
      </c>
      <c r="E328" s="51" t="str">
        <f>IFERROR(IF(VLOOKUP($A328,'Annex 2 Designated EHV charges'!$A:$O,9,FALSE)=0,"",VLOOKUP($A328,'Annex 2 Designated EHV charges'!$A:$O,9,FALSE)),"")</f>
        <v/>
      </c>
      <c r="F328" s="52" t="str">
        <f>IFERROR(IF(VLOOKUP($A328,'Annex 2 Designated EHV charges'!$A:$O,10,FALSE)=0,"",VLOOKUP($A328,'Annex 2 Designated EHV charges'!$A:$O,10,FALSE)),"")</f>
        <v/>
      </c>
      <c r="G328" s="52" t="str">
        <f>IFERROR(IF(VLOOKUP($A328,'Annex 2 Designated EHV charges'!$A:$O,11,FALSE)=0,"",VLOOKUP($A328,'Annex 2 Designated EHV charges'!$A:$O,11,FALSE)),"")</f>
        <v/>
      </c>
      <c r="H328" s="42" t="str">
        <f>IFERROR(IF(VLOOKUP($A328,'Annex 2 Designated EHV charges'!$A:$O,12,FALSE)=0,"",VLOOKUP($A328,'Annex 2 Designated EHV charges'!$A:$O,12,FALSE)),"")</f>
        <v/>
      </c>
    </row>
    <row r="329" spans="1:8" x14ac:dyDescent="0.25">
      <c r="A329" s="42" t="str" cm="1">
        <f t="array" ref="A329">IFERROR(INDEX('Annex 2 Designated EHV charges'!$A$10:$A$400, MATCH(0, IF(ISBLANK('Annex 2 Designated EHV charges'!$A$10:$A$400),1, COUNTIF(A$4:$A328, 'Annex 2 Designated EHV charges'!$A$10:$A$400)), 0)),"")</f>
        <v/>
      </c>
      <c r="B329" s="42" t="str">
        <f>IF($A329="","",VLOOKUP($A329,'Annex 2 Designated EHV charges'!$A:$O,2,0))</f>
        <v/>
      </c>
      <c r="C329" s="50" t="str">
        <f>IF($A329="","",VLOOKUP($A329,'Annex 2 Designated EHV charges'!$A:$O,3,0))</f>
        <v/>
      </c>
      <c r="D329" s="50" t="str">
        <f>IF($A329="","",VLOOKUP($A329,'Annex 2 Designated EHV charges'!$A:$O,7,0))</f>
        <v/>
      </c>
      <c r="E329" s="51" t="str">
        <f>IFERROR(IF(VLOOKUP($A329,'Annex 2 Designated EHV charges'!$A:$O,9,FALSE)=0,"",VLOOKUP($A329,'Annex 2 Designated EHV charges'!$A:$O,9,FALSE)),"")</f>
        <v/>
      </c>
      <c r="F329" s="52" t="str">
        <f>IFERROR(IF(VLOOKUP($A329,'Annex 2 Designated EHV charges'!$A:$O,10,FALSE)=0,"",VLOOKUP($A329,'Annex 2 Designated EHV charges'!$A:$O,10,FALSE)),"")</f>
        <v/>
      </c>
      <c r="G329" s="52" t="str">
        <f>IFERROR(IF(VLOOKUP($A329,'Annex 2 Designated EHV charges'!$A:$O,11,FALSE)=0,"",VLOOKUP($A329,'Annex 2 Designated EHV charges'!$A:$O,11,FALSE)),"")</f>
        <v/>
      </c>
      <c r="H329" s="42" t="str">
        <f>IFERROR(IF(VLOOKUP($A329,'Annex 2 Designated EHV charges'!$A:$O,12,FALSE)=0,"",VLOOKUP($A329,'Annex 2 Designated EHV charges'!$A:$O,12,FALSE)),"")</f>
        <v/>
      </c>
    </row>
    <row r="330" spans="1:8" x14ac:dyDescent="0.25">
      <c r="A330" s="42" t="str" cm="1">
        <f t="array" ref="A330">IFERROR(INDEX('Annex 2 Designated EHV charges'!$A$10:$A$400, MATCH(0, IF(ISBLANK('Annex 2 Designated EHV charges'!$A$10:$A$400),1, COUNTIF(A$4:$A329, 'Annex 2 Designated EHV charges'!$A$10:$A$400)), 0)),"")</f>
        <v/>
      </c>
      <c r="B330" s="42" t="str">
        <f>IF($A330="","",VLOOKUP($A330,'Annex 2 Designated EHV charges'!$A:$O,2,0))</f>
        <v/>
      </c>
      <c r="C330" s="50" t="str">
        <f>IF($A330="","",VLOOKUP($A330,'Annex 2 Designated EHV charges'!$A:$O,3,0))</f>
        <v/>
      </c>
      <c r="D330" s="50" t="str">
        <f>IF($A330="","",VLOOKUP($A330,'Annex 2 Designated EHV charges'!$A:$O,7,0))</f>
        <v/>
      </c>
      <c r="E330" s="51" t="str">
        <f>IFERROR(IF(VLOOKUP($A330,'Annex 2 Designated EHV charges'!$A:$O,9,FALSE)=0,"",VLOOKUP($A330,'Annex 2 Designated EHV charges'!$A:$O,9,FALSE)),"")</f>
        <v/>
      </c>
      <c r="F330" s="52" t="str">
        <f>IFERROR(IF(VLOOKUP($A330,'Annex 2 Designated EHV charges'!$A:$O,10,FALSE)=0,"",VLOOKUP($A330,'Annex 2 Designated EHV charges'!$A:$O,10,FALSE)),"")</f>
        <v/>
      </c>
      <c r="G330" s="52" t="str">
        <f>IFERROR(IF(VLOOKUP($A330,'Annex 2 Designated EHV charges'!$A:$O,11,FALSE)=0,"",VLOOKUP($A330,'Annex 2 Designated EHV charges'!$A:$O,11,FALSE)),"")</f>
        <v/>
      </c>
      <c r="H330" s="42" t="str">
        <f>IFERROR(IF(VLOOKUP($A330,'Annex 2 Designated EHV charges'!$A:$O,12,FALSE)=0,"",VLOOKUP($A330,'Annex 2 Designated EHV charges'!$A:$O,12,FALSE)),"")</f>
        <v/>
      </c>
    </row>
    <row r="331" spans="1:8" x14ac:dyDescent="0.25">
      <c r="A331" s="42" t="str" cm="1">
        <f t="array" ref="A331">IFERROR(INDEX('Annex 2 Designated EHV charges'!$A$10:$A$400, MATCH(0, IF(ISBLANK('Annex 2 Designated EHV charges'!$A$10:$A$400),1, COUNTIF(A$4:$A330, 'Annex 2 Designated EHV charges'!$A$10:$A$400)), 0)),"")</f>
        <v/>
      </c>
      <c r="B331" s="42" t="str">
        <f>IF($A331="","",VLOOKUP($A331,'Annex 2 Designated EHV charges'!$A:$O,2,0))</f>
        <v/>
      </c>
      <c r="C331" s="50" t="str">
        <f>IF($A331="","",VLOOKUP($A331,'Annex 2 Designated EHV charges'!$A:$O,3,0))</f>
        <v/>
      </c>
      <c r="D331" s="50" t="str">
        <f>IF($A331="","",VLOOKUP($A331,'Annex 2 Designated EHV charges'!$A:$O,7,0))</f>
        <v/>
      </c>
      <c r="E331" s="51" t="str">
        <f>IFERROR(IF(VLOOKUP($A331,'Annex 2 Designated EHV charges'!$A:$O,9,FALSE)=0,"",VLOOKUP($A331,'Annex 2 Designated EHV charges'!$A:$O,9,FALSE)),"")</f>
        <v/>
      </c>
      <c r="F331" s="52" t="str">
        <f>IFERROR(IF(VLOOKUP($A331,'Annex 2 Designated EHV charges'!$A:$O,10,FALSE)=0,"",VLOOKUP($A331,'Annex 2 Designated EHV charges'!$A:$O,10,FALSE)),"")</f>
        <v/>
      </c>
      <c r="G331" s="52" t="str">
        <f>IFERROR(IF(VLOOKUP($A331,'Annex 2 Designated EHV charges'!$A:$O,11,FALSE)=0,"",VLOOKUP($A331,'Annex 2 Designated EHV charges'!$A:$O,11,FALSE)),"")</f>
        <v/>
      </c>
      <c r="H331" s="42" t="str">
        <f>IFERROR(IF(VLOOKUP($A331,'Annex 2 Designated EHV charges'!$A:$O,12,FALSE)=0,"",VLOOKUP($A331,'Annex 2 Designated EHV charges'!$A:$O,12,FALSE)),"")</f>
        <v/>
      </c>
    </row>
    <row r="332" spans="1:8" x14ac:dyDescent="0.25">
      <c r="A332" s="42" t="str" cm="1">
        <f t="array" ref="A332">IFERROR(INDEX('Annex 2 Designated EHV charges'!$A$10:$A$400, MATCH(0, IF(ISBLANK('Annex 2 Designated EHV charges'!$A$10:$A$400),1, COUNTIF(A$4:$A331, 'Annex 2 Designated EHV charges'!$A$10:$A$400)), 0)),"")</f>
        <v/>
      </c>
      <c r="B332" s="42" t="str">
        <f>IF($A332="","",VLOOKUP($A332,'Annex 2 Designated EHV charges'!$A:$O,2,0))</f>
        <v/>
      </c>
      <c r="C332" s="50" t="str">
        <f>IF($A332="","",VLOOKUP($A332,'Annex 2 Designated EHV charges'!$A:$O,3,0))</f>
        <v/>
      </c>
      <c r="D332" s="50" t="str">
        <f>IF($A332="","",VLOOKUP($A332,'Annex 2 Designated EHV charges'!$A:$O,7,0))</f>
        <v/>
      </c>
      <c r="E332" s="51" t="str">
        <f>IFERROR(IF(VLOOKUP($A332,'Annex 2 Designated EHV charges'!$A:$O,9,FALSE)=0,"",VLOOKUP($A332,'Annex 2 Designated EHV charges'!$A:$O,9,FALSE)),"")</f>
        <v/>
      </c>
      <c r="F332" s="52" t="str">
        <f>IFERROR(IF(VLOOKUP($A332,'Annex 2 Designated EHV charges'!$A:$O,10,FALSE)=0,"",VLOOKUP($A332,'Annex 2 Designated EHV charges'!$A:$O,10,FALSE)),"")</f>
        <v/>
      </c>
      <c r="G332" s="52" t="str">
        <f>IFERROR(IF(VLOOKUP($A332,'Annex 2 Designated EHV charges'!$A:$O,11,FALSE)=0,"",VLOOKUP($A332,'Annex 2 Designated EHV charges'!$A:$O,11,FALSE)),"")</f>
        <v/>
      </c>
      <c r="H332" s="42" t="str">
        <f>IFERROR(IF(VLOOKUP($A332,'Annex 2 Designated EHV charges'!$A:$O,12,FALSE)=0,"",VLOOKUP($A332,'Annex 2 Designated EHV charges'!$A:$O,12,FALSE)),"")</f>
        <v/>
      </c>
    </row>
    <row r="333" spans="1:8" x14ac:dyDescent="0.25">
      <c r="A333" s="42" t="str" cm="1">
        <f t="array" ref="A333">IFERROR(INDEX('Annex 2 Designated EHV charges'!$A$10:$A$400, MATCH(0, IF(ISBLANK('Annex 2 Designated EHV charges'!$A$10:$A$400),1, COUNTIF(A$4:$A332, 'Annex 2 Designated EHV charges'!$A$10:$A$400)), 0)),"")</f>
        <v/>
      </c>
      <c r="B333" s="42" t="str">
        <f>IF($A333="","",VLOOKUP($A333,'Annex 2 Designated EHV charges'!$A:$O,2,0))</f>
        <v/>
      </c>
      <c r="C333" s="50" t="str">
        <f>IF($A333="","",VLOOKUP($A333,'Annex 2 Designated EHV charges'!$A:$O,3,0))</f>
        <v/>
      </c>
      <c r="D333" s="50" t="str">
        <f>IF($A333="","",VLOOKUP($A333,'Annex 2 Designated EHV charges'!$A:$O,7,0))</f>
        <v/>
      </c>
      <c r="E333" s="51" t="str">
        <f>IFERROR(IF(VLOOKUP($A333,'Annex 2 Designated EHV charges'!$A:$O,9,FALSE)=0,"",VLOOKUP($A333,'Annex 2 Designated EHV charges'!$A:$O,9,FALSE)),"")</f>
        <v/>
      </c>
      <c r="F333" s="52" t="str">
        <f>IFERROR(IF(VLOOKUP($A333,'Annex 2 Designated EHV charges'!$A:$O,10,FALSE)=0,"",VLOOKUP($A333,'Annex 2 Designated EHV charges'!$A:$O,10,FALSE)),"")</f>
        <v/>
      </c>
      <c r="G333" s="52" t="str">
        <f>IFERROR(IF(VLOOKUP($A333,'Annex 2 Designated EHV charges'!$A:$O,11,FALSE)=0,"",VLOOKUP($A333,'Annex 2 Designated EHV charges'!$A:$O,11,FALSE)),"")</f>
        <v/>
      </c>
      <c r="H333" s="42" t="str">
        <f>IFERROR(IF(VLOOKUP($A333,'Annex 2 Designated EHV charges'!$A:$O,12,FALSE)=0,"",VLOOKUP($A333,'Annex 2 Designated EHV charges'!$A:$O,12,FALSE)),"")</f>
        <v/>
      </c>
    </row>
    <row r="334" spans="1:8" x14ac:dyDescent="0.25">
      <c r="A334" s="42" t="str" cm="1">
        <f t="array" ref="A334">IFERROR(INDEX('Annex 2 Designated EHV charges'!$A$10:$A$400, MATCH(0, IF(ISBLANK('Annex 2 Designated EHV charges'!$A$10:$A$400),1, COUNTIF(A$4:$A333, 'Annex 2 Designated EHV charges'!$A$10:$A$400)), 0)),"")</f>
        <v/>
      </c>
      <c r="B334" s="42" t="str">
        <f>IF($A334="","",VLOOKUP($A334,'Annex 2 Designated EHV charges'!$A:$O,2,0))</f>
        <v/>
      </c>
      <c r="C334" s="50" t="str">
        <f>IF($A334="","",VLOOKUP($A334,'Annex 2 Designated EHV charges'!$A:$O,3,0))</f>
        <v/>
      </c>
      <c r="D334" s="50" t="str">
        <f>IF($A334="","",VLOOKUP($A334,'Annex 2 Designated EHV charges'!$A:$O,7,0))</f>
        <v/>
      </c>
      <c r="E334" s="51" t="str">
        <f>IFERROR(IF(VLOOKUP($A334,'Annex 2 Designated EHV charges'!$A:$O,9,FALSE)=0,"",VLOOKUP($A334,'Annex 2 Designated EHV charges'!$A:$O,9,FALSE)),"")</f>
        <v/>
      </c>
      <c r="F334" s="52" t="str">
        <f>IFERROR(IF(VLOOKUP($A334,'Annex 2 Designated EHV charges'!$A:$O,10,FALSE)=0,"",VLOOKUP($A334,'Annex 2 Designated EHV charges'!$A:$O,10,FALSE)),"")</f>
        <v/>
      </c>
      <c r="G334" s="52" t="str">
        <f>IFERROR(IF(VLOOKUP($A334,'Annex 2 Designated EHV charges'!$A:$O,11,FALSE)=0,"",VLOOKUP($A334,'Annex 2 Designated EHV charges'!$A:$O,11,FALSE)),"")</f>
        <v/>
      </c>
      <c r="H334" s="42" t="str">
        <f>IFERROR(IF(VLOOKUP($A334,'Annex 2 Designated EHV charges'!$A:$O,12,FALSE)=0,"",VLOOKUP($A334,'Annex 2 Designated EHV charges'!$A:$O,12,FALSE)),"")</f>
        <v/>
      </c>
    </row>
    <row r="335" spans="1:8" x14ac:dyDescent="0.25">
      <c r="A335" s="42" t="str" cm="1">
        <f t="array" ref="A335">IFERROR(INDEX('Annex 2 Designated EHV charges'!$A$10:$A$400, MATCH(0, IF(ISBLANK('Annex 2 Designated EHV charges'!$A$10:$A$400),1, COUNTIF(A$4:$A334, 'Annex 2 Designated EHV charges'!$A$10:$A$400)), 0)),"")</f>
        <v/>
      </c>
      <c r="B335" s="42" t="str">
        <f>IF($A335="","",VLOOKUP($A335,'Annex 2 Designated EHV charges'!$A:$O,2,0))</f>
        <v/>
      </c>
      <c r="C335" s="50" t="str">
        <f>IF($A335="","",VLOOKUP($A335,'Annex 2 Designated EHV charges'!$A:$O,3,0))</f>
        <v/>
      </c>
      <c r="D335" s="50" t="str">
        <f>IF($A335="","",VLOOKUP($A335,'Annex 2 Designated EHV charges'!$A:$O,7,0))</f>
        <v/>
      </c>
      <c r="E335" s="51" t="str">
        <f>IFERROR(IF(VLOOKUP($A335,'Annex 2 Designated EHV charges'!$A:$O,9,FALSE)=0,"",VLOOKUP($A335,'Annex 2 Designated EHV charges'!$A:$O,9,FALSE)),"")</f>
        <v/>
      </c>
      <c r="F335" s="52" t="str">
        <f>IFERROR(IF(VLOOKUP($A335,'Annex 2 Designated EHV charges'!$A:$O,10,FALSE)=0,"",VLOOKUP($A335,'Annex 2 Designated EHV charges'!$A:$O,10,FALSE)),"")</f>
        <v/>
      </c>
      <c r="G335" s="52" t="str">
        <f>IFERROR(IF(VLOOKUP($A335,'Annex 2 Designated EHV charges'!$A:$O,11,FALSE)=0,"",VLOOKUP($A335,'Annex 2 Designated EHV charges'!$A:$O,11,FALSE)),"")</f>
        <v/>
      </c>
      <c r="H335" s="42" t="str">
        <f>IFERROR(IF(VLOOKUP($A335,'Annex 2 Designated EHV charges'!$A:$O,12,FALSE)=0,"",VLOOKUP($A335,'Annex 2 Designated EHV charges'!$A:$O,12,FALSE)),"")</f>
        <v/>
      </c>
    </row>
    <row r="336" spans="1:8" x14ac:dyDescent="0.25">
      <c r="A336" s="42" t="str" cm="1">
        <f t="array" ref="A336">IFERROR(INDEX('Annex 2 Designated EHV charges'!$A$10:$A$400, MATCH(0, IF(ISBLANK('Annex 2 Designated EHV charges'!$A$10:$A$400),1, COUNTIF(A$4:$A335, 'Annex 2 Designated EHV charges'!$A$10:$A$400)), 0)),"")</f>
        <v/>
      </c>
      <c r="B336" s="42" t="str">
        <f>IF($A336="","",VLOOKUP($A336,'Annex 2 Designated EHV charges'!$A:$O,2,0))</f>
        <v/>
      </c>
      <c r="C336" s="50" t="str">
        <f>IF($A336="","",VLOOKUP($A336,'Annex 2 Designated EHV charges'!$A:$O,3,0))</f>
        <v/>
      </c>
      <c r="D336" s="50" t="str">
        <f>IF($A336="","",VLOOKUP($A336,'Annex 2 Designated EHV charges'!$A:$O,7,0))</f>
        <v/>
      </c>
      <c r="E336" s="51" t="str">
        <f>IFERROR(IF(VLOOKUP($A336,'Annex 2 Designated EHV charges'!$A:$O,9,FALSE)=0,"",VLOOKUP($A336,'Annex 2 Designated EHV charges'!$A:$O,9,FALSE)),"")</f>
        <v/>
      </c>
      <c r="F336" s="52" t="str">
        <f>IFERROR(IF(VLOOKUP($A336,'Annex 2 Designated EHV charges'!$A:$O,10,FALSE)=0,"",VLOOKUP($A336,'Annex 2 Designated EHV charges'!$A:$O,10,FALSE)),"")</f>
        <v/>
      </c>
      <c r="G336" s="52" t="str">
        <f>IFERROR(IF(VLOOKUP($A336,'Annex 2 Designated EHV charges'!$A:$O,11,FALSE)=0,"",VLOOKUP($A336,'Annex 2 Designated EHV charges'!$A:$O,11,FALSE)),"")</f>
        <v/>
      </c>
      <c r="H336" s="42" t="str">
        <f>IFERROR(IF(VLOOKUP($A336,'Annex 2 Designated EHV charges'!$A:$O,12,FALSE)=0,"",VLOOKUP($A336,'Annex 2 Designated EHV charges'!$A:$O,12,FALSE)),"")</f>
        <v/>
      </c>
    </row>
    <row r="337" spans="1:8" x14ac:dyDescent="0.25">
      <c r="A337" s="42" t="str" cm="1">
        <f t="array" ref="A337">IFERROR(INDEX('Annex 2 Designated EHV charges'!$A$10:$A$400, MATCH(0, IF(ISBLANK('Annex 2 Designated EHV charges'!$A$10:$A$400),1, COUNTIF(A$4:$A336, 'Annex 2 Designated EHV charges'!$A$10:$A$400)), 0)),"")</f>
        <v/>
      </c>
      <c r="B337" s="42" t="str">
        <f>IF($A337="","",VLOOKUP($A337,'Annex 2 Designated EHV charges'!$A:$O,2,0))</f>
        <v/>
      </c>
      <c r="C337" s="50" t="str">
        <f>IF($A337="","",VLOOKUP($A337,'Annex 2 Designated EHV charges'!$A:$O,3,0))</f>
        <v/>
      </c>
      <c r="D337" s="50" t="str">
        <f>IF($A337="","",VLOOKUP($A337,'Annex 2 Designated EHV charges'!$A:$O,7,0))</f>
        <v/>
      </c>
      <c r="E337" s="51" t="str">
        <f>IFERROR(IF(VLOOKUP($A337,'Annex 2 Designated EHV charges'!$A:$O,9,FALSE)=0,"",VLOOKUP($A337,'Annex 2 Designated EHV charges'!$A:$O,9,FALSE)),"")</f>
        <v/>
      </c>
      <c r="F337" s="52" t="str">
        <f>IFERROR(IF(VLOOKUP($A337,'Annex 2 Designated EHV charges'!$A:$O,10,FALSE)=0,"",VLOOKUP($A337,'Annex 2 Designated EHV charges'!$A:$O,10,FALSE)),"")</f>
        <v/>
      </c>
      <c r="G337" s="52" t="str">
        <f>IFERROR(IF(VLOOKUP($A337,'Annex 2 Designated EHV charges'!$A:$O,11,FALSE)=0,"",VLOOKUP($A337,'Annex 2 Designated EHV charges'!$A:$O,11,FALSE)),"")</f>
        <v/>
      </c>
      <c r="H337" s="42" t="str">
        <f>IFERROR(IF(VLOOKUP($A337,'Annex 2 Designated EHV charges'!$A:$O,12,FALSE)=0,"",VLOOKUP($A337,'Annex 2 Designated EHV charges'!$A:$O,12,FALSE)),"")</f>
        <v/>
      </c>
    </row>
    <row r="338" spans="1:8" x14ac:dyDescent="0.25">
      <c r="A338" s="42" t="str" cm="1">
        <f t="array" ref="A338">IFERROR(INDEX('Annex 2 Designated EHV charges'!$A$10:$A$400, MATCH(0, IF(ISBLANK('Annex 2 Designated EHV charges'!$A$10:$A$400),1, COUNTIF(A$4:$A337, 'Annex 2 Designated EHV charges'!$A$10:$A$400)), 0)),"")</f>
        <v/>
      </c>
      <c r="B338" s="42" t="str">
        <f>IF($A338="","",VLOOKUP($A338,'Annex 2 Designated EHV charges'!$A:$O,2,0))</f>
        <v/>
      </c>
      <c r="C338" s="50" t="str">
        <f>IF($A338="","",VLOOKUP($A338,'Annex 2 Designated EHV charges'!$A:$O,3,0))</f>
        <v/>
      </c>
      <c r="D338" s="50" t="str">
        <f>IF($A338="","",VLOOKUP($A338,'Annex 2 Designated EHV charges'!$A:$O,7,0))</f>
        <v/>
      </c>
      <c r="E338" s="51" t="str">
        <f>IFERROR(IF(VLOOKUP($A338,'Annex 2 Designated EHV charges'!$A:$O,9,FALSE)=0,"",VLOOKUP($A338,'Annex 2 Designated EHV charges'!$A:$O,9,FALSE)),"")</f>
        <v/>
      </c>
      <c r="F338" s="52" t="str">
        <f>IFERROR(IF(VLOOKUP($A338,'Annex 2 Designated EHV charges'!$A:$O,10,FALSE)=0,"",VLOOKUP($A338,'Annex 2 Designated EHV charges'!$A:$O,10,FALSE)),"")</f>
        <v/>
      </c>
      <c r="G338" s="52" t="str">
        <f>IFERROR(IF(VLOOKUP($A338,'Annex 2 Designated EHV charges'!$A:$O,11,FALSE)=0,"",VLOOKUP($A338,'Annex 2 Designated EHV charges'!$A:$O,11,FALSE)),"")</f>
        <v/>
      </c>
      <c r="H338" s="42" t="str">
        <f>IFERROR(IF(VLOOKUP($A338,'Annex 2 Designated EHV charges'!$A:$O,12,FALSE)=0,"",VLOOKUP($A338,'Annex 2 Designated EHV charges'!$A:$O,12,FALSE)),"")</f>
        <v/>
      </c>
    </row>
    <row r="339" spans="1:8" x14ac:dyDescent="0.25">
      <c r="A339" s="42" t="str" cm="1">
        <f t="array" ref="A339">IFERROR(INDEX('Annex 2 Designated EHV charges'!$A$10:$A$400, MATCH(0, IF(ISBLANK('Annex 2 Designated EHV charges'!$A$10:$A$400),1, COUNTIF(A$4:$A338, 'Annex 2 Designated EHV charges'!$A$10:$A$400)), 0)),"")</f>
        <v/>
      </c>
      <c r="B339" s="42" t="str">
        <f>IF($A339="","",VLOOKUP($A339,'Annex 2 Designated EHV charges'!$A:$O,2,0))</f>
        <v/>
      </c>
      <c r="C339" s="50" t="str">
        <f>IF($A339="","",VLOOKUP($A339,'Annex 2 Designated EHV charges'!$A:$O,3,0))</f>
        <v/>
      </c>
      <c r="D339" s="50" t="str">
        <f>IF($A339="","",VLOOKUP($A339,'Annex 2 Designated EHV charges'!$A:$O,7,0))</f>
        <v/>
      </c>
      <c r="E339" s="51" t="str">
        <f>IFERROR(IF(VLOOKUP($A339,'Annex 2 Designated EHV charges'!$A:$O,9,FALSE)=0,"",VLOOKUP($A339,'Annex 2 Designated EHV charges'!$A:$O,9,FALSE)),"")</f>
        <v/>
      </c>
      <c r="F339" s="52" t="str">
        <f>IFERROR(IF(VLOOKUP($A339,'Annex 2 Designated EHV charges'!$A:$O,10,FALSE)=0,"",VLOOKUP($A339,'Annex 2 Designated EHV charges'!$A:$O,10,FALSE)),"")</f>
        <v/>
      </c>
      <c r="G339" s="52" t="str">
        <f>IFERROR(IF(VLOOKUP($A339,'Annex 2 Designated EHV charges'!$A:$O,11,FALSE)=0,"",VLOOKUP($A339,'Annex 2 Designated EHV charges'!$A:$O,11,FALSE)),"")</f>
        <v/>
      </c>
      <c r="H339" s="42" t="str">
        <f>IFERROR(IF(VLOOKUP($A339,'Annex 2 Designated EHV charges'!$A:$O,12,FALSE)=0,"",VLOOKUP($A339,'Annex 2 Designated EHV charges'!$A:$O,12,FALSE)),"")</f>
        <v/>
      </c>
    </row>
    <row r="340" spans="1:8" x14ac:dyDescent="0.25">
      <c r="A340" s="42" t="str" cm="1">
        <f t="array" ref="A340">IFERROR(INDEX('Annex 2 Designated EHV charges'!$A$10:$A$400, MATCH(0, IF(ISBLANK('Annex 2 Designated EHV charges'!$A$10:$A$400),1, COUNTIF(A$4:$A339, 'Annex 2 Designated EHV charges'!$A$10:$A$400)), 0)),"")</f>
        <v/>
      </c>
      <c r="B340" s="42" t="str">
        <f>IF($A340="","",VLOOKUP($A340,'Annex 2 Designated EHV charges'!$A:$O,2,0))</f>
        <v/>
      </c>
      <c r="C340" s="50" t="str">
        <f>IF($A340="","",VLOOKUP($A340,'Annex 2 Designated EHV charges'!$A:$O,3,0))</f>
        <v/>
      </c>
      <c r="D340" s="50" t="str">
        <f>IF($A340="","",VLOOKUP($A340,'Annex 2 Designated EHV charges'!$A:$O,7,0))</f>
        <v/>
      </c>
      <c r="E340" s="51" t="str">
        <f>IFERROR(IF(VLOOKUP($A340,'Annex 2 Designated EHV charges'!$A:$O,9,FALSE)=0,"",VLOOKUP($A340,'Annex 2 Designated EHV charges'!$A:$O,9,FALSE)),"")</f>
        <v/>
      </c>
      <c r="F340" s="52" t="str">
        <f>IFERROR(IF(VLOOKUP($A340,'Annex 2 Designated EHV charges'!$A:$O,10,FALSE)=0,"",VLOOKUP($A340,'Annex 2 Designated EHV charges'!$A:$O,10,FALSE)),"")</f>
        <v/>
      </c>
      <c r="G340" s="52" t="str">
        <f>IFERROR(IF(VLOOKUP($A340,'Annex 2 Designated EHV charges'!$A:$O,11,FALSE)=0,"",VLOOKUP($A340,'Annex 2 Designated EHV charges'!$A:$O,11,FALSE)),"")</f>
        <v/>
      </c>
      <c r="H340" s="42" t="str">
        <f>IFERROR(IF(VLOOKUP($A340,'Annex 2 Designated EHV charges'!$A:$O,12,FALSE)=0,"",VLOOKUP($A340,'Annex 2 Designated EHV charges'!$A:$O,12,FALSE)),"")</f>
        <v/>
      </c>
    </row>
    <row r="341" spans="1:8" x14ac:dyDescent="0.25">
      <c r="A341" s="42" t="str" cm="1">
        <f t="array" ref="A341">IFERROR(INDEX('Annex 2 Designated EHV charges'!$A$10:$A$400, MATCH(0, IF(ISBLANK('Annex 2 Designated EHV charges'!$A$10:$A$400),1, COUNTIF(A$4:$A340, 'Annex 2 Designated EHV charges'!$A$10:$A$400)), 0)),"")</f>
        <v/>
      </c>
      <c r="B341" s="42" t="str">
        <f>IF($A341="","",VLOOKUP($A341,'Annex 2 Designated EHV charges'!$A:$O,2,0))</f>
        <v/>
      </c>
      <c r="C341" s="50" t="str">
        <f>IF($A341="","",VLOOKUP($A341,'Annex 2 Designated EHV charges'!$A:$O,3,0))</f>
        <v/>
      </c>
      <c r="D341" s="50" t="str">
        <f>IF($A341="","",VLOOKUP($A341,'Annex 2 Designated EHV charges'!$A:$O,7,0))</f>
        <v/>
      </c>
      <c r="E341" s="51" t="str">
        <f>IFERROR(IF(VLOOKUP($A341,'Annex 2 Designated EHV charges'!$A:$O,9,FALSE)=0,"",VLOOKUP($A341,'Annex 2 Designated EHV charges'!$A:$O,9,FALSE)),"")</f>
        <v/>
      </c>
      <c r="F341" s="52" t="str">
        <f>IFERROR(IF(VLOOKUP($A341,'Annex 2 Designated EHV charges'!$A:$O,10,FALSE)=0,"",VLOOKUP($A341,'Annex 2 Designated EHV charges'!$A:$O,10,FALSE)),"")</f>
        <v/>
      </c>
      <c r="G341" s="52" t="str">
        <f>IFERROR(IF(VLOOKUP($A341,'Annex 2 Designated EHV charges'!$A:$O,11,FALSE)=0,"",VLOOKUP($A341,'Annex 2 Designated EHV charges'!$A:$O,11,FALSE)),"")</f>
        <v/>
      </c>
      <c r="H341" s="42" t="str">
        <f>IFERROR(IF(VLOOKUP($A341,'Annex 2 Designated EHV charges'!$A:$O,12,FALSE)=0,"",VLOOKUP($A341,'Annex 2 Designated EHV charges'!$A:$O,12,FALSE)),"")</f>
        <v/>
      </c>
    </row>
    <row r="342" spans="1:8" x14ac:dyDescent="0.25">
      <c r="A342" s="42" t="str" cm="1">
        <f t="array" ref="A342">IFERROR(INDEX('Annex 2 Designated EHV charges'!$A$10:$A$400, MATCH(0, IF(ISBLANK('Annex 2 Designated EHV charges'!$A$10:$A$400),1, COUNTIF(A$4:$A341, 'Annex 2 Designated EHV charges'!$A$10:$A$400)), 0)),"")</f>
        <v/>
      </c>
      <c r="B342" s="42" t="str">
        <f>IF($A342="","",VLOOKUP($A342,'Annex 2 Designated EHV charges'!$A:$O,2,0))</f>
        <v/>
      </c>
      <c r="C342" s="50" t="str">
        <f>IF($A342="","",VLOOKUP($A342,'Annex 2 Designated EHV charges'!$A:$O,3,0))</f>
        <v/>
      </c>
      <c r="D342" s="50" t="str">
        <f>IF($A342="","",VLOOKUP($A342,'Annex 2 Designated EHV charges'!$A:$O,7,0))</f>
        <v/>
      </c>
      <c r="E342" s="51" t="str">
        <f>IFERROR(IF(VLOOKUP($A342,'Annex 2 Designated EHV charges'!$A:$O,9,FALSE)=0,"",VLOOKUP($A342,'Annex 2 Designated EHV charges'!$A:$O,9,FALSE)),"")</f>
        <v/>
      </c>
      <c r="F342" s="52" t="str">
        <f>IFERROR(IF(VLOOKUP($A342,'Annex 2 Designated EHV charges'!$A:$O,10,FALSE)=0,"",VLOOKUP($A342,'Annex 2 Designated EHV charges'!$A:$O,10,FALSE)),"")</f>
        <v/>
      </c>
      <c r="G342" s="52" t="str">
        <f>IFERROR(IF(VLOOKUP($A342,'Annex 2 Designated EHV charges'!$A:$O,11,FALSE)=0,"",VLOOKUP($A342,'Annex 2 Designated EHV charges'!$A:$O,11,FALSE)),"")</f>
        <v/>
      </c>
      <c r="H342" s="42" t="str">
        <f>IFERROR(IF(VLOOKUP($A342,'Annex 2 Designated EHV charges'!$A:$O,12,FALSE)=0,"",VLOOKUP($A342,'Annex 2 Designated EHV charges'!$A:$O,12,FALSE)),"")</f>
        <v/>
      </c>
    </row>
    <row r="343" spans="1:8" x14ac:dyDescent="0.25">
      <c r="A343" s="42" t="str" cm="1">
        <f t="array" ref="A343">IFERROR(INDEX('Annex 2 Designated EHV charges'!$A$10:$A$400, MATCH(0, IF(ISBLANK('Annex 2 Designated EHV charges'!$A$10:$A$400),1, COUNTIF(A$4:$A342, 'Annex 2 Designated EHV charges'!$A$10:$A$400)), 0)),"")</f>
        <v/>
      </c>
      <c r="B343" s="42" t="str">
        <f>IF($A343="","",VLOOKUP($A343,'Annex 2 Designated EHV charges'!$A:$O,2,0))</f>
        <v/>
      </c>
      <c r="C343" s="50" t="str">
        <f>IF($A343="","",VLOOKUP($A343,'Annex 2 Designated EHV charges'!$A:$O,3,0))</f>
        <v/>
      </c>
      <c r="D343" s="50" t="str">
        <f>IF($A343="","",VLOOKUP($A343,'Annex 2 Designated EHV charges'!$A:$O,7,0))</f>
        <v/>
      </c>
      <c r="E343" s="51" t="str">
        <f>IFERROR(IF(VLOOKUP($A343,'Annex 2 Designated EHV charges'!$A:$O,9,FALSE)=0,"",VLOOKUP($A343,'Annex 2 Designated EHV charges'!$A:$O,9,FALSE)),"")</f>
        <v/>
      </c>
      <c r="F343" s="52" t="str">
        <f>IFERROR(IF(VLOOKUP($A343,'Annex 2 Designated EHV charges'!$A:$O,10,FALSE)=0,"",VLOOKUP($A343,'Annex 2 Designated EHV charges'!$A:$O,10,FALSE)),"")</f>
        <v/>
      </c>
      <c r="G343" s="52" t="str">
        <f>IFERROR(IF(VLOOKUP($A343,'Annex 2 Designated EHV charges'!$A:$O,11,FALSE)=0,"",VLOOKUP($A343,'Annex 2 Designated EHV charges'!$A:$O,11,FALSE)),"")</f>
        <v/>
      </c>
      <c r="H343" s="42" t="str">
        <f>IFERROR(IF(VLOOKUP($A343,'Annex 2 Designated EHV charges'!$A:$O,12,FALSE)=0,"",VLOOKUP($A343,'Annex 2 Designated EHV charges'!$A:$O,12,FALSE)),"")</f>
        <v/>
      </c>
    </row>
    <row r="344" spans="1:8" x14ac:dyDescent="0.25">
      <c r="A344" s="42" t="str" cm="1">
        <f t="array" ref="A344">IFERROR(INDEX('Annex 2 Designated EHV charges'!$A$10:$A$400, MATCH(0, IF(ISBLANK('Annex 2 Designated EHV charges'!$A$10:$A$400),1, COUNTIF(A$4:$A343, 'Annex 2 Designated EHV charges'!$A$10:$A$400)), 0)),"")</f>
        <v/>
      </c>
      <c r="B344" s="42" t="str">
        <f>IF($A344="","",VLOOKUP($A344,'Annex 2 Designated EHV charges'!$A:$O,2,0))</f>
        <v/>
      </c>
      <c r="C344" s="50" t="str">
        <f>IF($A344="","",VLOOKUP($A344,'Annex 2 Designated EHV charges'!$A:$O,3,0))</f>
        <v/>
      </c>
      <c r="D344" s="50" t="str">
        <f>IF($A344="","",VLOOKUP($A344,'Annex 2 Designated EHV charges'!$A:$O,7,0))</f>
        <v/>
      </c>
      <c r="E344" s="51" t="str">
        <f>IFERROR(IF(VLOOKUP($A344,'Annex 2 Designated EHV charges'!$A:$O,9,FALSE)=0,"",VLOOKUP($A344,'Annex 2 Designated EHV charges'!$A:$O,9,FALSE)),"")</f>
        <v/>
      </c>
      <c r="F344" s="52" t="str">
        <f>IFERROR(IF(VLOOKUP($A344,'Annex 2 Designated EHV charges'!$A:$O,10,FALSE)=0,"",VLOOKUP($A344,'Annex 2 Designated EHV charges'!$A:$O,10,FALSE)),"")</f>
        <v/>
      </c>
      <c r="G344" s="52" t="str">
        <f>IFERROR(IF(VLOOKUP($A344,'Annex 2 Designated EHV charges'!$A:$O,11,FALSE)=0,"",VLOOKUP($A344,'Annex 2 Designated EHV charges'!$A:$O,11,FALSE)),"")</f>
        <v/>
      </c>
      <c r="H344" s="42" t="str">
        <f>IFERROR(IF(VLOOKUP($A344,'Annex 2 Designated EHV charges'!$A:$O,12,FALSE)=0,"",VLOOKUP($A344,'Annex 2 Designated EHV charges'!$A:$O,12,FALSE)),"")</f>
        <v/>
      </c>
    </row>
    <row r="345" spans="1:8" x14ac:dyDescent="0.25">
      <c r="A345" s="42" t="str" cm="1">
        <f t="array" ref="A345">IFERROR(INDEX('Annex 2 Designated EHV charges'!$A$10:$A$400, MATCH(0, IF(ISBLANK('Annex 2 Designated EHV charges'!$A$10:$A$400),1, COUNTIF(A$4:$A344, 'Annex 2 Designated EHV charges'!$A$10:$A$400)), 0)),"")</f>
        <v/>
      </c>
      <c r="B345" s="42" t="str">
        <f>IF($A345="","",VLOOKUP($A345,'Annex 2 Designated EHV charges'!$A:$O,2,0))</f>
        <v/>
      </c>
      <c r="C345" s="50" t="str">
        <f>IF($A345="","",VLOOKUP($A345,'Annex 2 Designated EHV charges'!$A:$O,3,0))</f>
        <v/>
      </c>
      <c r="D345" s="50" t="str">
        <f>IF($A345="","",VLOOKUP($A345,'Annex 2 Designated EHV charges'!$A:$O,7,0))</f>
        <v/>
      </c>
      <c r="E345" s="51" t="str">
        <f>IFERROR(IF(VLOOKUP($A345,'Annex 2 Designated EHV charges'!$A:$O,9,FALSE)=0,"",VLOOKUP($A345,'Annex 2 Designated EHV charges'!$A:$O,9,FALSE)),"")</f>
        <v/>
      </c>
      <c r="F345" s="52" t="str">
        <f>IFERROR(IF(VLOOKUP($A345,'Annex 2 Designated EHV charges'!$A:$O,10,FALSE)=0,"",VLOOKUP($A345,'Annex 2 Designated EHV charges'!$A:$O,10,FALSE)),"")</f>
        <v/>
      </c>
      <c r="G345" s="52" t="str">
        <f>IFERROR(IF(VLOOKUP($A345,'Annex 2 Designated EHV charges'!$A:$O,11,FALSE)=0,"",VLOOKUP($A345,'Annex 2 Designated EHV charges'!$A:$O,11,FALSE)),"")</f>
        <v/>
      </c>
      <c r="H345" s="42" t="str">
        <f>IFERROR(IF(VLOOKUP($A345,'Annex 2 Designated EHV charges'!$A:$O,12,FALSE)=0,"",VLOOKUP($A345,'Annex 2 Designated EHV charges'!$A:$O,12,FALSE)),"")</f>
        <v/>
      </c>
    </row>
    <row r="346" spans="1:8" x14ac:dyDescent="0.25">
      <c r="A346" s="42" t="str" cm="1">
        <f t="array" ref="A346">IFERROR(INDEX('Annex 2 Designated EHV charges'!$A$10:$A$400, MATCH(0, IF(ISBLANK('Annex 2 Designated EHV charges'!$A$10:$A$400),1, COUNTIF(A$4:$A345, 'Annex 2 Designated EHV charges'!$A$10:$A$400)), 0)),"")</f>
        <v/>
      </c>
      <c r="B346" s="42" t="str">
        <f>IF($A346="","",VLOOKUP($A346,'Annex 2 Designated EHV charges'!$A:$O,2,0))</f>
        <v/>
      </c>
      <c r="C346" s="50" t="str">
        <f>IF($A346="","",VLOOKUP($A346,'Annex 2 Designated EHV charges'!$A:$O,3,0))</f>
        <v/>
      </c>
      <c r="D346" s="50" t="str">
        <f>IF($A346="","",VLOOKUP($A346,'Annex 2 Designated EHV charges'!$A:$O,7,0))</f>
        <v/>
      </c>
      <c r="E346" s="51" t="str">
        <f>IFERROR(IF(VLOOKUP($A346,'Annex 2 Designated EHV charges'!$A:$O,9,FALSE)=0,"",VLOOKUP($A346,'Annex 2 Designated EHV charges'!$A:$O,9,FALSE)),"")</f>
        <v/>
      </c>
      <c r="F346" s="52" t="str">
        <f>IFERROR(IF(VLOOKUP($A346,'Annex 2 Designated EHV charges'!$A:$O,10,FALSE)=0,"",VLOOKUP($A346,'Annex 2 Designated EHV charges'!$A:$O,10,FALSE)),"")</f>
        <v/>
      </c>
      <c r="G346" s="52" t="str">
        <f>IFERROR(IF(VLOOKUP($A346,'Annex 2 Designated EHV charges'!$A:$O,11,FALSE)=0,"",VLOOKUP($A346,'Annex 2 Designated EHV charges'!$A:$O,11,FALSE)),"")</f>
        <v/>
      </c>
      <c r="H346" s="42" t="str">
        <f>IFERROR(IF(VLOOKUP($A346,'Annex 2 Designated EHV charges'!$A:$O,12,FALSE)=0,"",VLOOKUP($A346,'Annex 2 Designated EHV charges'!$A:$O,12,FALSE)),"")</f>
        <v/>
      </c>
    </row>
    <row r="347" spans="1:8" x14ac:dyDescent="0.25">
      <c r="A347" s="42" t="str" cm="1">
        <f t="array" ref="A347">IFERROR(INDEX('Annex 2 Designated EHV charges'!$A$10:$A$400, MATCH(0, IF(ISBLANK('Annex 2 Designated EHV charges'!$A$10:$A$400),1, COUNTIF(A$4:$A346, 'Annex 2 Designated EHV charges'!$A$10:$A$400)), 0)),"")</f>
        <v/>
      </c>
      <c r="B347" s="42" t="str">
        <f>IF($A347="","",VLOOKUP($A347,'Annex 2 Designated EHV charges'!$A:$O,2,0))</f>
        <v/>
      </c>
      <c r="C347" s="50" t="str">
        <f>IF($A347="","",VLOOKUP($A347,'Annex 2 Designated EHV charges'!$A:$O,3,0))</f>
        <v/>
      </c>
      <c r="D347" s="50" t="str">
        <f>IF($A347="","",VLOOKUP($A347,'Annex 2 Designated EHV charges'!$A:$O,7,0))</f>
        <v/>
      </c>
      <c r="E347" s="51" t="str">
        <f>IFERROR(IF(VLOOKUP($A347,'Annex 2 Designated EHV charges'!$A:$O,9,FALSE)=0,"",VLOOKUP($A347,'Annex 2 Designated EHV charges'!$A:$O,9,FALSE)),"")</f>
        <v/>
      </c>
      <c r="F347" s="52" t="str">
        <f>IFERROR(IF(VLOOKUP($A347,'Annex 2 Designated EHV charges'!$A:$O,10,FALSE)=0,"",VLOOKUP($A347,'Annex 2 Designated EHV charges'!$A:$O,10,FALSE)),"")</f>
        <v/>
      </c>
      <c r="G347" s="52" t="str">
        <f>IFERROR(IF(VLOOKUP($A347,'Annex 2 Designated EHV charges'!$A:$O,11,FALSE)=0,"",VLOOKUP($A347,'Annex 2 Designated EHV charges'!$A:$O,11,FALSE)),"")</f>
        <v/>
      </c>
      <c r="H347" s="42" t="str">
        <f>IFERROR(IF(VLOOKUP($A347,'Annex 2 Designated EHV charges'!$A:$O,12,FALSE)=0,"",VLOOKUP($A347,'Annex 2 Designated EHV charges'!$A:$O,12,FALSE)),"")</f>
        <v/>
      </c>
    </row>
    <row r="348" spans="1:8" x14ac:dyDescent="0.25">
      <c r="A348" s="42" t="str" cm="1">
        <f t="array" ref="A348">IFERROR(INDEX('Annex 2 Designated EHV charges'!$A$10:$A$400, MATCH(0, IF(ISBLANK('Annex 2 Designated EHV charges'!$A$10:$A$400),1, COUNTIF(A$4:$A347, 'Annex 2 Designated EHV charges'!$A$10:$A$400)), 0)),"")</f>
        <v/>
      </c>
      <c r="B348" s="42" t="str">
        <f>IF($A348="","",VLOOKUP($A348,'Annex 2 Designated EHV charges'!$A:$O,2,0))</f>
        <v/>
      </c>
      <c r="C348" s="50" t="str">
        <f>IF($A348="","",VLOOKUP($A348,'Annex 2 Designated EHV charges'!$A:$O,3,0))</f>
        <v/>
      </c>
      <c r="D348" s="50" t="str">
        <f>IF($A348="","",VLOOKUP($A348,'Annex 2 Designated EHV charges'!$A:$O,7,0))</f>
        <v/>
      </c>
      <c r="E348" s="51" t="str">
        <f>IFERROR(IF(VLOOKUP($A348,'Annex 2 Designated EHV charges'!$A:$O,9,FALSE)=0,"",VLOOKUP($A348,'Annex 2 Designated EHV charges'!$A:$O,9,FALSE)),"")</f>
        <v/>
      </c>
      <c r="F348" s="52" t="str">
        <f>IFERROR(IF(VLOOKUP($A348,'Annex 2 Designated EHV charges'!$A:$O,10,FALSE)=0,"",VLOOKUP($A348,'Annex 2 Designated EHV charges'!$A:$O,10,FALSE)),"")</f>
        <v/>
      </c>
      <c r="G348" s="52" t="str">
        <f>IFERROR(IF(VLOOKUP($A348,'Annex 2 Designated EHV charges'!$A:$O,11,FALSE)=0,"",VLOOKUP($A348,'Annex 2 Designated EHV charges'!$A:$O,11,FALSE)),"")</f>
        <v/>
      </c>
      <c r="H348" s="42" t="str">
        <f>IFERROR(IF(VLOOKUP($A348,'Annex 2 Designated EHV charges'!$A:$O,12,FALSE)=0,"",VLOOKUP($A348,'Annex 2 Designated EHV charges'!$A:$O,12,FALSE)),"")</f>
        <v/>
      </c>
    </row>
    <row r="349" spans="1:8" x14ac:dyDescent="0.25">
      <c r="A349" s="42" t="str" cm="1">
        <f t="array" ref="A349">IFERROR(INDEX('Annex 2 Designated EHV charges'!$A$10:$A$400, MATCH(0, IF(ISBLANK('Annex 2 Designated EHV charges'!$A$10:$A$400),1, COUNTIF(A$4:$A348, 'Annex 2 Designated EHV charges'!$A$10:$A$400)), 0)),"")</f>
        <v/>
      </c>
      <c r="B349" s="42" t="str">
        <f>IF($A349="","",VLOOKUP($A349,'Annex 2 Designated EHV charges'!$A:$O,2,0))</f>
        <v/>
      </c>
      <c r="C349" s="50" t="str">
        <f>IF($A349="","",VLOOKUP($A349,'Annex 2 Designated EHV charges'!$A:$O,3,0))</f>
        <v/>
      </c>
      <c r="D349" s="50" t="str">
        <f>IF($A349="","",VLOOKUP($A349,'Annex 2 Designated EHV charges'!$A:$O,7,0))</f>
        <v/>
      </c>
      <c r="E349" s="51" t="str">
        <f>IFERROR(IF(VLOOKUP($A349,'Annex 2 Designated EHV charges'!$A:$O,9,FALSE)=0,"",VLOOKUP($A349,'Annex 2 Designated EHV charges'!$A:$O,9,FALSE)),"")</f>
        <v/>
      </c>
      <c r="F349" s="52" t="str">
        <f>IFERROR(IF(VLOOKUP($A349,'Annex 2 Designated EHV charges'!$A:$O,10,FALSE)=0,"",VLOOKUP($A349,'Annex 2 Designated EHV charges'!$A:$O,10,FALSE)),"")</f>
        <v/>
      </c>
      <c r="G349" s="52" t="str">
        <f>IFERROR(IF(VLOOKUP($A349,'Annex 2 Designated EHV charges'!$A:$O,11,FALSE)=0,"",VLOOKUP($A349,'Annex 2 Designated EHV charges'!$A:$O,11,FALSE)),"")</f>
        <v/>
      </c>
      <c r="H349" s="42" t="str">
        <f>IFERROR(IF(VLOOKUP($A349,'Annex 2 Designated EHV charges'!$A:$O,12,FALSE)=0,"",VLOOKUP($A349,'Annex 2 Designated EHV charges'!$A:$O,12,FALSE)),"")</f>
        <v/>
      </c>
    </row>
    <row r="350" spans="1:8" x14ac:dyDescent="0.25">
      <c r="A350" s="42" t="str" cm="1">
        <f t="array" ref="A350">IFERROR(INDEX('Annex 2 Designated EHV charges'!$A$10:$A$400, MATCH(0, IF(ISBLANK('Annex 2 Designated EHV charges'!$A$10:$A$400),1, COUNTIF(A$4:$A349, 'Annex 2 Designated EHV charges'!$A$10:$A$400)), 0)),"")</f>
        <v/>
      </c>
      <c r="B350" s="42" t="str">
        <f>IF($A350="","",VLOOKUP($A350,'Annex 2 Designated EHV charges'!$A:$O,2,0))</f>
        <v/>
      </c>
      <c r="C350" s="50" t="str">
        <f>IF($A350="","",VLOOKUP($A350,'Annex 2 Designated EHV charges'!$A:$O,3,0))</f>
        <v/>
      </c>
      <c r="D350" s="50" t="str">
        <f>IF($A350="","",VLOOKUP($A350,'Annex 2 Designated EHV charges'!$A:$O,7,0))</f>
        <v/>
      </c>
      <c r="E350" s="51" t="str">
        <f>IFERROR(IF(VLOOKUP($A350,'Annex 2 Designated EHV charges'!$A:$O,9,FALSE)=0,"",VLOOKUP($A350,'Annex 2 Designated EHV charges'!$A:$O,9,FALSE)),"")</f>
        <v/>
      </c>
      <c r="F350" s="52" t="str">
        <f>IFERROR(IF(VLOOKUP($A350,'Annex 2 Designated EHV charges'!$A:$O,10,FALSE)=0,"",VLOOKUP($A350,'Annex 2 Designated EHV charges'!$A:$O,10,FALSE)),"")</f>
        <v/>
      </c>
      <c r="G350" s="52" t="str">
        <f>IFERROR(IF(VLOOKUP($A350,'Annex 2 Designated EHV charges'!$A:$O,11,FALSE)=0,"",VLOOKUP($A350,'Annex 2 Designated EHV charges'!$A:$O,11,FALSE)),"")</f>
        <v/>
      </c>
      <c r="H350" s="42" t="str">
        <f>IFERROR(IF(VLOOKUP($A350,'Annex 2 Designated EHV charges'!$A:$O,12,FALSE)=0,"",VLOOKUP($A350,'Annex 2 Designated EHV charges'!$A:$O,12,FALSE)),"")</f>
        <v/>
      </c>
    </row>
    <row r="351" spans="1:8" x14ac:dyDescent="0.25">
      <c r="A351" s="42" t="str" cm="1">
        <f t="array" ref="A351">IFERROR(INDEX('Annex 2 Designated EHV charges'!$A$10:$A$400, MATCH(0, IF(ISBLANK('Annex 2 Designated EHV charges'!$A$10:$A$400),1, COUNTIF(A$4:$A350, 'Annex 2 Designated EHV charges'!$A$10:$A$400)), 0)),"")</f>
        <v/>
      </c>
      <c r="B351" s="42" t="str">
        <f>IF($A351="","",VLOOKUP($A351,'Annex 2 Designated EHV charges'!$A:$O,2,0))</f>
        <v/>
      </c>
      <c r="C351" s="50" t="str">
        <f>IF($A351="","",VLOOKUP($A351,'Annex 2 Designated EHV charges'!$A:$O,3,0))</f>
        <v/>
      </c>
      <c r="D351" s="50" t="str">
        <f>IF($A351="","",VLOOKUP($A351,'Annex 2 Designated EHV charges'!$A:$O,7,0))</f>
        <v/>
      </c>
      <c r="E351" s="51" t="str">
        <f>IFERROR(IF(VLOOKUP($A351,'Annex 2 Designated EHV charges'!$A:$O,9,FALSE)=0,"",VLOOKUP($A351,'Annex 2 Designated EHV charges'!$A:$O,9,FALSE)),"")</f>
        <v/>
      </c>
      <c r="F351" s="52" t="str">
        <f>IFERROR(IF(VLOOKUP($A351,'Annex 2 Designated EHV charges'!$A:$O,10,FALSE)=0,"",VLOOKUP($A351,'Annex 2 Designated EHV charges'!$A:$O,10,FALSE)),"")</f>
        <v/>
      </c>
      <c r="G351" s="52" t="str">
        <f>IFERROR(IF(VLOOKUP($A351,'Annex 2 Designated EHV charges'!$A:$O,11,FALSE)=0,"",VLOOKUP($A351,'Annex 2 Designated EHV charges'!$A:$O,11,FALSE)),"")</f>
        <v/>
      </c>
      <c r="H351" s="42" t="str">
        <f>IFERROR(IF(VLOOKUP($A351,'Annex 2 Designated EHV charges'!$A:$O,12,FALSE)=0,"",VLOOKUP($A351,'Annex 2 Designated EHV charges'!$A:$O,12,FALSE)),"")</f>
        <v/>
      </c>
    </row>
    <row r="352" spans="1:8" x14ac:dyDescent="0.25">
      <c r="A352" s="42" t="str" cm="1">
        <f t="array" ref="A352">IFERROR(INDEX('Annex 2 Designated EHV charges'!$A$10:$A$400, MATCH(0, IF(ISBLANK('Annex 2 Designated EHV charges'!$A$10:$A$400),1, COUNTIF(A$4:$A351, 'Annex 2 Designated EHV charges'!$A$10:$A$400)), 0)),"")</f>
        <v/>
      </c>
      <c r="B352" s="42" t="str">
        <f>IF($A352="","",VLOOKUP($A352,'Annex 2 Designated EHV charges'!$A:$O,2,0))</f>
        <v/>
      </c>
      <c r="C352" s="50" t="str">
        <f>IF($A352="","",VLOOKUP($A352,'Annex 2 Designated EHV charges'!$A:$O,3,0))</f>
        <v/>
      </c>
      <c r="D352" s="50" t="str">
        <f>IF($A352="","",VLOOKUP($A352,'Annex 2 Designated EHV charges'!$A:$O,7,0))</f>
        <v/>
      </c>
      <c r="E352" s="51" t="str">
        <f>IFERROR(IF(VLOOKUP($A352,'Annex 2 Designated EHV charges'!$A:$O,9,FALSE)=0,"",VLOOKUP($A352,'Annex 2 Designated EHV charges'!$A:$O,9,FALSE)),"")</f>
        <v/>
      </c>
      <c r="F352" s="52" t="str">
        <f>IFERROR(IF(VLOOKUP($A352,'Annex 2 Designated EHV charges'!$A:$O,10,FALSE)=0,"",VLOOKUP($A352,'Annex 2 Designated EHV charges'!$A:$O,10,FALSE)),"")</f>
        <v/>
      </c>
      <c r="G352" s="52" t="str">
        <f>IFERROR(IF(VLOOKUP($A352,'Annex 2 Designated EHV charges'!$A:$O,11,FALSE)=0,"",VLOOKUP($A352,'Annex 2 Designated EHV charges'!$A:$O,11,FALSE)),"")</f>
        <v/>
      </c>
      <c r="H352" s="42" t="str">
        <f>IFERROR(IF(VLOOKUP($A352,'Annex 2 Designated EHV charges'!$A:$O,12,FALSE)=0,"",VLOOKUP($A352,'Annex 2 Designated EHV charges'!$A:$O,12,FALSE)),"")</f>
        <v/>
      </c>
    </row>
    <row r="353" spans="1:8" x14ac:dyDescent="0.25">
      <c r="A353" s="42" t="str" cm="1">
        <f t="array" ref="A353">IFERROR(INDEX('Annex 2 Designated EHV charges'!$A$10:$A$400, MATCH(0, IF(ISBLANK('Annex 2 Designated EHV charges'!$A$10:$A$400),1, COUNTIF(A$4:$A352, 'Annex 2 Designated EHV charges'!$A$10:$A$400)), 0)),"")</f>
        <v/>
      </c>
      <c r="B353" s="42" t="str">
        <f>IF($A353="","",VLOOKUP($A353,'Annex 2 Designated EHV charges'!$A:$O,2,0))</f>
        <v/>
      </c>
      <c r="C353" s="50" t="str">
        <f>IF($A353="","",VLOOKUP($A353,'Annex 2 Designated EHV charges'!$A:$O,3,0))</f>
        <v/>
      </c>
      <c r="D353" s="50" t="str">
        <f>IF($A353="","",VLOOKUP($A353,'Annex 2 Designated EHV charges'!$A:$O,7,0))</f>
        <v/>
      </c>
      <c r="E353" s="51" t="str">
        <f>IFERROR(IF(VLOOKUP($A353,'Annex 2 Designated EHV charges'!$A:$O,9,FALSE)=0,"",VLOOKUP($A353,'Annex 2 Designated EHV charges'!$A:$O,9,FALSE)),"")</f>
        <v/>
      </c>
      <c r="F353" s="52" t="str">
        <f>IFERROR(IF(VLOOKUP($A353,'Annex 2 Designated EHV charges'!$A:$O,10,FALSE)=0,"",VLOOKUP($A353,'Annex 2 Designated EHV charges'!$A:$O,10,FALSE)),"")</f>
        <v/>
      </c>
      <c r="G353" s="52" t="str">
        <f>IFERROR(IF(VLOOKUP($A353,'Annex 2 Designated EHV charges'!$A:$O,11,FALSE)=0,"",VLOOKUP($A353,'Annex 2 Designated EHV charges'!$A:$O,11,FALSE)),"")</f>
        <v/>
      </c>
      <c r="H353" s="42" t="str">
        <f>IFERROR(IF(VLOOKUP($A353,'Annex 2 Designated EHV charges'!$A:$O,12,FALSE)=0,"",VLOOKUP($A353,'Annex 2 Designated EHV charges'!$A:$O,12,FALSE)),"")</f>
        <v/>
      </c>
    </row>
    <row r="354" spans="1:8" x14ac:dyDescent="0.25">
      <c r="A354" s="42" t="str" cm="1">
        <f t="array" ref="A354">IFERROR(INDEX('Annex 2 Designated EHV charges'!$A$10:$A$400, MATCH(0, IF(ISBLANK('Annex 2 Designated EHV charges'!$A$10:$A$400),1, COUNTIF(A$4:$A353, 'Annex 2 Designated EHV charges'!$A$10:$A$400)), 0)),"")</f>
        <v/>
      </c>
      <c r="B354" s="42" t="str">
        <f>IF($A354="","",VLOOKUP($A354,'Annex 2 Designated EHV charges'!$A:$O,2,0))</f>
        <v/>
      </c>
      <c r="C354" s="50" t="str">
        <f>IF($A354="","",VLOOKUP($A354,'Annex 2 Designated EHV charges'!$A:$O,3,0))</f>
        <v/>
      </c>
      <c r="D354" s="50" t="str">
        <f>IF($A354="","",VLOOKUP($A354,'Annex 2 Designated EHV charges'!$A:$O,7,0))</f>
        <v/>
      </c>
      <c r="E354" s="51" t="str">
        <f>IFERROR(IF(VLOOKUP($A354,'Annex 2 Designated EHV charges'!$A:$O,9,FALSE)=0,"",VLOOKUP($A354,'Annex 2 Designated EHV charges'!$A:$O,9,FALSE)),"")</f>
        <v/>
      </c>
      <c r="F354" s="52" t="str">
        <f>IFERROR(IF(VLOOKUP($A354,'Annex 2 Designated EHV charges'!$A:$O,10,FALSE)=0,"",VLOOKUP($A354,'Annex 2 Designated EHV charges'!$A:$O,10,FALSE)),"")</f>
        <v/>
      </c>
      <c r="G354" s="52" t="str">
        <f>IFERROR(IF(VLOOKUP($A354,'Annex 2 Designated EHV charges'!$A:$O,11,FALSE)=0,"",VLOOKUP($A354,'Annex 2 Designated EHV charges'!$A:$O,11,FALSE)),"")</f>
        <v/>
      </c>
      <c r="H354" s="42" t="str">
        <f>IFERROR(IF(VLOOKUP($A354,'Annex 2 Designated EHV charges'!$A:$O,12,FALSE)=0,"",VLOOKUP($A354,'Annex 2 Designated EHV charges'!$A:$O,12,FALSE)),"")</f>
        <v/>
      </c>
    </row>
    <row r="355" spans="1:8" x14ac:dyDescent="0.25">
      <c r="A355" s="42" t="str" cm="1">
        <f t="array" ref="A355">IFERROR(INDEX('Annex 2 Designated EHV charges'!$A$10:$A$400, MATCH(0, IF(ISBLANK('Annex 2 Designated EHV charges'!$A$10:$A$400),1, COUNTIF(A$4:$A354, 'Annex 2 Designated EHV charges'!$A$10:$A$400)), 0)),"")</f>
        <v/>
      </c>
      <c r="B355" s="42" t="str">
        <f>IF($A355="","",VLOOKUP($A355,'Annex 2 Designated EHV charges'!$A:$O,2,0))</f>
        <v/>
      </c>
      <c r="C355" s="50" t="str">
        <f>IF($A355="","",VLOOKUP($A355,'Annex 2 Designated EHV charges'!$A:$O,3,0))</f>
        <v/>
      </c>
      <c r="D355" s="50" t="str">
        <f>IF($A355="","",VLOOKUP($A355,'Annex 2 Designated EHV charges'!$A:$O,7,0))</f>
        <v/>
      </c>
      <c r="E355" s="51" t="str">
        <f>IFERROR(IF(VLOOKUP($A355,'Annex 2 Designated EHV charges'!$A:$O,9,FALSE)=0,"",VLOOKUP($A355,'Annex 2 Designated EHV charges'!$A:$O,9,FALSE)),"")</f>
        <v/>
      </c>
      <c r="F355" s="52" t="str">
        <f>IFERROR(IF(VLOOKUP($A355,'Annex 2 Designated EHV charges'!$A:$O,10,FALSE)=0,"",VLOOKUP($A355,'Annex 2 Designated EHV charges'!$A:$O,10,FALSE)),"")</f>
        <v/>
      </c>
      <c r="G355" s="52" t="str">
        <f>IFERROR(IF(VLOOKUP($A355,'Annex 2 Designated EHV charges'!$A:$O,11,FALSE)=0,"",VLOOKUP($A355,'Annex 2 Designated EHV charges'!$A:$O,11,FALSE)),"")</f>
        <v/>
      </c>
      <c r="H355" s="42" t="str">
        <f>IFERROR(IF(VLOOKUP($A355,'Annex 2 Designated EHV charges'!$A:$O,12,FALSE)=0,"",VLOOKUP($A355,'Annex 2 Designated EHV charges'!$A:$O,12,FALSE)),"")</f>
        <v/>
      </c>
    </row>
    <row r="356" spans="1:8" x14ac:dyDescent="0.25">
      <c r="A356" s="42" t="str" cm="1">
        <f t="array" ref="A356">IFERROR(INDEX('Annex 2 Designated EHV charges'!$A$10:$A$400, MATCH(0, IF(ISBLANK('Annex 2 Designated EHV charges'!$A$10:$A$400),1, COUNTIF(A$4:$A355, 'Annex 2 Designated EHV charges'!$A$10:$A$400)), 0)),"")</f>
        <v/>
      </c>
      <c r="B356" s="42" t="str">
        <f>IF($A356="","",VLOOKUP($A356,'Annex 2 Designated EHV charges'!$A:$O,2,0))</f>
        <v/>
      </c>
      <c r="C356" s="50" t="str">
        <f>IF($A356="","",VLOOKUP($A356,'Annex 2 Designated EHV charges'!$A:$O,3,0))</f>
        <v/>
      </c>
      <c r="D356" s="50" t="str">
        <f>IF($A356="","",VLOOKUP($A356,'Annex 2 Designated EHV charges'!$A:$O,7,0))</f>
        <v/>
      </c>
      <c r="E356" s="51" t="str">
        <f>IFERROR(IF(VLOOKUP($A356,'Annex 2 Designated EHV charges'!$A:$O,9,FALSE)=0,"",VLOOKUP($A356,'Annex 2 Designated EHV charges'!$A:$O,9,FALSE)),"")</f>
        <v/>
      </c>
      <c r="F356" s="52" t="str">
        <f>IFERROR(IF(VLOOKUP($A356,'Annex 2 Designated EHV charges'!$A:$O,10,FALSE)=0,"",VLOOKUP($A356,'Annex 2 Designated EHV charges'!$A:$O,10,FALSE)),"")</f>
        <v/>
      </c>
      <c r="G356" s="52" t="str">
        <f>IFERROR(IF(VLOOKUP($A356,'Annex 2 Designated EHV charges'!$A:$O,11,FALSE)=0,"",VLOOKUP($A356,'Annex 2 Designated EHV charges'!$A:$O,11,FALSE)),"")</f>
        <v/>
      </c>
      <c r="H356" s="42" t="str">
        <f>IFERROR(IF(VLOOKUP($A356,'Annex 2 Designated EHV charges'!$A:$O,12,FALSE)=0,"",VLOOKUP($A356,'Annex 2 Designated EHV charges'!$A:$O,12,FALSE)),"")</f>
        <v/>
      </c>
    </row>
    <row r="357" spans="1:8" x14ac:dyDescent="0.25">
      <c r="A357" s="42" t="str" cm="1">
        <f t="array" ref="A357">IFERROR(INDEX('Annex 2 Designated EHV charges'!$A$10:$A$400, MATCH(0, IF(ISBLANK('Annex 2 Designated EHV charges'!$A$10:$A$400),1, COUNTIF(A$4:$A356, 'Annex 2 Designated EHV charges'!$A$10:$A$400)), 0)),"")</f>
        <v/>
      </c>
      <c r="B357" s="42" t="str">
        <f>IF($A357="","",VLOOKUP($A357,'Annex 2 Designated EHV charges'!$A:$O,2,0))</f>
        <v/>
      </c>
      <c r="C357" s="50" t="str">
        <f>IF($A357="","",VLOOKUP($A357,'Annex 2 Designated EHV charges'!$A:$O,3,0))</f>
        <v/>
      </c>
      <c r="D357" s="50" t="str">
        <f>IF($A357="","",VLOOKUP($A357,'Annex 2 Designated EHV charges'!$A:$O,7,0))</f>
        <v/>
      </c>
      <c r="E357" s="51" t="str">
        <f>IFERROR(IF(VLOOKUP($A357,'Annex 2 Designated EHV charges'!$A:$O,9,FALSE)=0,"",VLOOKUP($A357,'Annex 2 Designated EHV charges'!$A:$O,9,FALSE)),"")</f>
        <v/>
      </c>
      <c r="F357" s="52" t="str">
        <f>IFERROR(IF(VLOOKUP($A357,'Annex 2 Designated EHV charges'!$A:$O,10,FALSE)=0,"",VLOOKUP($A357,'Annex 2 Designated EHV charges'!$A:$O,10,FALSE)),"")</f>
        <v/>
      </c>
      <c r="G357" s="52" t="str">
        <f>IFERROR(IF(VLOOKUP($A357,'Annex 2 Designated EHV charges'!$A:$O,11,FALSE)=0,"",VLOOKUP($A357,'Annex 2 Designated EHV charges'!$A:$O,11,FALSE)),"")</f>
        <v/>
      </c>
      <c r="H357" s="42" t="str">
        <f>IFERROR(IF(VLOOKUP($A357,'Annex 2 Designated EHV charges'!$A:$O,12,FALSE)=0,"",VLOOKUP($A357,'Annex 2 Designated EHV charges'!$A:$O,12,FALSE)),"")</f>
        <v/>
      </c>
    </row>
    <row r="358" spans="1:8" x14ac:dyDescent="0.25">
      <c r="A358" s="42" t="str" cm="1">
        <f t="array" ref="A358">IFERROR(INDEX('Annex 2 Designated EHV charges'!$A$10:$A$400, MATCH(0, IF(ISBLANK('Annex 2 Designated EHV charges'!$A$10:$A$400),1, COUNTIF(A$4:$A357, 'Annex 2 Designated EHV charges'!$A$10:$A$400)), 0)),"")</f>
        <v/>
      </c>
      <c r="B358" s="42" t="str">
        <f>IF($A358="","",VLOOKUP($A358,'Annex 2 Designated EHV charges'!$A:$O,2,0))</f>
        <v/>
      </c>
      <c r="C358" s="50" t="str">
        <f>IF($A358="","",VLOOKUP($A358,'Annex 2 Designated EHV charges'!$A:$O,3,0))</f>
        <v/>
      </c>
      <c r="D358" s="50" t="str">
        <f>IF($A358="","",VLOOKUP($A358,'Annex 2 Designated EHV charges'!$A:$O,7,0))</f>
        <v/>
      </c>
      <c r="E358" s="51" t="str">
        <f>IFERROR(IF(VLOOKUP($A358,'Annex 2 Designated EHV charges'!$A:$O,9,FALSE)=0,"",VLOOKUP($A358,'Annex 2 Designated EHV charges'!$A:$O,9,FALSE)),"")</f>
        <v/>
      </c>
      <c r="F358" s="52" t="str">
        <f>IFERROR(IF(VLOOKUP($A358,'Annex 2 Designated EHV charges'!$A:$O,10,FALSE)=0,"",VLOOKUP($A358,'Annex 2 Designated EHV charges'!$A:$O,10,FALSE)),"")</f>
        <v/>
      </c>
      <c r="G358" s="52" t="str">
        <f>IFERROR(IF(VLOOKUP($A358,'Annex 2 Designated EHV charges'!$A:$O,11,FALSE)=0,"",VLOOKUP($A358,'Annex 2 Designated EHV charges'!$A:$O,11,FALSE)),"")</f>
        <v/>
      </c>
      <c r="H358" s="42" t="str">
        <f>IFERROR(IF(VLOOKUP($A358,'Annex 2 Designated EHV charges'!$A:$O,12,FALSE)=0,"",VLOOKUP($A358,'Annex 2 Designated EHV charges'!$A:$O,12,FALSE)),"")</f>
        <v/>
      </c>
    </row>
    <row r="359" spans="1:8" x14ac:dyDescent="0.25">
      <c r="A359" s="42" t="str" cm="1">
        <f t="array" ref="A359">IFERROR(INDEX('Annex 2 Designated EHV charges'!$A$10:$A$400, MATCH(0, IF(ISBLANK('Annex 2 Designated EHV charges'!$A$10:$A$400),1, COUNTIF(A$4:$A358, 'Annex 2 Designated EHV charges'!$A$10:$A$400)), 0)),"")</f>
        <v/>
      </c>
      <c r="B359" s="42" t="str">
        <f>IF($A359="","",VLOOKUP($A359,'Annex 2 Designated EHV charges'!$A:$O,2,0))</f>
        <v/>
      </c>
      <c r="C359" s="50" t="str">
        <f>IF($A359="","",VLOOKUP($A359,'Annex 2 Designated EHV charges'!$A:$O,3,0))</f>
        <v/>
      </c>
      <c r="D359" s="50" t="str">
        <f>IF($A359="","",VLOOKUP($A359,'Annex 2 Designated EHV charges'!$A:$O,7,0))</f>
        <v/>
      </c>
      <c r="E359" s="51" t="str">
        <f>IFERROR(IF(VLOOKUP($A359,'Annex 2 Designated EHV charges'!$A:$O,9,FALSE)=0,"",VLOOKUP($A359,'Annex 2 Designated EHV charges'!$A:$O,9,FALSE)),"")</f>
        <v/>
      </c>
      <c r="F359" s="52" t="str">
        <f>IFERROR(IF(VLOOKUP($A359,'Annex 2 Designated EHV charges'!$A:$O,10,FALSE)=0,"",VLOOKUP($A359,'Annex 2 Designated EHV charges'!$A:$O,10,FALSE)),"")</f>
        <v/>
      </c>
      <c r="G359" s="52" t="str">
        <f>IFERROR(IF(VLOOKUP($A359,'Annex 2 Designated EHV charges'!$A:$O,11,FALSE)=0,"",VLOOKUP($A359,'Annex 2 Designated EHV charges'!$A:$O,11,FALSE)),"")</f>
        <v/>
      </c>
      <c r="H359" s="42" t="str">
        <f>IFERROR(IF(VLOOKUP($A359,'Annex 2 Designated EHV charges'!$A:$O,12,FALSE)=0,"",VLOOKUP($A359,'Annex 2 Designated EHV charges'!$A:$O,12,FALSE)),"")</f>
        <v/>
      </c>
    </row>
    <row r="360" spans="1:8" x14ac:dyDescent="0.25">
      <c r="A360" s="42" t="str" cm="1">
        <f t="array" ref="A360">IFERROR(INDEX('Annex 2 Designated EHV charges'!$A$10:$A$400, MATCH(0, IF(ISBLANK('Annex 2 Designated EHV charges'!$A$10:$A$400),1, COUNTIF(A$4:$A359, 'Annex 2 Designated EHV charges'!$A$10:$A$400)), 0)),"")</f>
        <v/>
      </c>
      <c r="B360" s="42" t="str">
        <f>IF($A360="","",VLOOKUP($A360,'Annex 2 Designated EHV charges'!$A:$O,2,0))</f>
        <v/>
      </c>
      <c r="C360" s="50" t="str">
        <f>IF($A360="","",VLOOKUP($A360,'Annex 2 Designated EHV charges'!$A:$O,3,0))</f>
        <v/>
      </c>
      <c r="D360" s="50" t="str">
        <f>IF($A360="","",VLOOKUP($A360,'Annex 2 Designated EHV charges'!$A:$O,7,0))</f>
        <v/>
      </c>
      <c r="E360" s="51" t="str">
        <f>IFERROR(IF(VLOOKUP($A360,'Annex 2 Designated EHV charges'!$A:$O,9,FALSE)=0,"",VLOOKUP($A360,'Annex 2 Designated EHV charges'!$A:$O,9,FALSE)),"")</f>
        <v/>
      </c>
      <c r="F360" s="52" t="str">
        <f>IFERROR(IF(VLOOKUP($A360,'Annex 2 Designated EHV charges'!$A:$O,10,FALSE)=0,"",VLOOKUP($A360,'Annex 2 Designated EHV charges'!$A:$O,10,FALSE)),"")</f>
        <v/>
      </c>
      <c r="G360" s="52" t="str">
        <f>IFERROR(IF(VLOOKUP($A360,'Annex 2 Designated EHV charges'!$A:$O,11,FALSE)=0,"",VLOOKUP($A360,'Annex 2 Designated EHV charges'!$A:$O,11,FALSE)),"")</f>
        <v/>
      </c>
      <c r="H360" s="42" t="str">
        <f>IFERROR(IF(VLOOKUP($A360,'Annex 2 Designated EHV charges'!$A:$O,12,FALSE)=0,"",VLOOKUP($A360,'Annex 2 Designated EHV charges'!$A:$O,12,FALSE)),"")</f>
        <v/>
      </c>
    </row>
    <row r="361" spans="1:8" x14ac:dyDescent="0.25">
      <c r="A361" s="42" t="str" cm="1">
        <f t="array" ref="A361">IFERROR(INDEX('Annex 2 Designated EHV charges'!$A$10:$A$400, MATCH(0, IF(ISBLANK('Annex 2 Designated EHV charges'!$A$10:$A$400),1, COUNTIF(A$4:$A360, 'Annex 2 Designated EHV charges'!$A$10:$A$400)), 0)),"")</f>
        <v/>
      </c>
      <c r="B361" s="42" t="str">
        <f>IF($A361="","",VLOOKUP($A361,'Annex 2 Designated EHV charges'!$A:$O,2,0))</f>
        <v/>
      </c>
      <c r="C361" s="50" t="str">
        <f>IF($A361="","",VLOOKUP($A361,'Annex 2 Designated EHV charges'!$A:$O,3,0))</f>
        <v/>
      </c>
      <c r="D361" s="50" t="str">
        <f>IF($A361="","",VLOOKUP($A361,'Annex 2 Designated EHV charges'!$A:$O,7,0))</f>
        <v/>
      </c>
      <c r="E361" s="51" t="str">
        <f>IFERROR(IF(VLOOKUP($A361,'Annex 2 Designated EHV charges'!$A:$O,9,FALSE)=0,"",VLOOKUP($A361,'Annex 2 Designated EHV charges'!$A:$O,9,FALSE)),"")</f>
        <v/>
      </c>
      <c r="F361" s="52" t="str">
        <f>IFERROR(IF(VLOOKUP($A361,'Annex 2 Designated EHV charges'!$A:$O,10,FALSE)=0,"",VLOOKUP($A361,'Annex 2 Designated EHV charges'!$A:$O,10,FALSE)),"")</f>
        <v/>
      </c>
      <c r="G361" s="52" t="str">
        <f>IFERROR(IF(VLOOKUP($A361,'Annex 2 Designated EHV charges'!$A:$O,11,FALSE)=0,"",VLOOKUP($A361,'Annex 2 Designated EHV charges'!$A:$O,11,FALSE)),"")</f>
        <v/>
      </c>
      <c r="H361" s="42" t="str">
        <f>IFERROR(IF(VLOOKUP($A361,'Annex 2 Designated EHV charges'!$A:$O,12,FALSE)=0,"",VLOOKUP($A361,'Annex 2 Designated EHV charges'!$A:$O,12,FALSE)),"")</f>
        <v/>
      </c>
    </row>
    <row r="362" spans="1:8" x14ac:dyDescent="0.25">
      <c r="A362" s="42" t="str" cm="1">
        <f t="array" ref="A362">IFERROR(INDEX('Annex 2 Designated EHV charges'!$A$10:$A$400, MATCH(0, IF(ISBLANK('Annex 2 Designated EHV charges'!$A$10:$A$400),1, COUNTIF(A$4:$A361, 'Annex 2 Designated EHV charges'!$A$10:$A$400)), 0)),"")</f>
        <v/>
      </c>
      <c r="B362" s="42" t="str">
        <f>IF($A362="","",VLOOKUP($A362,'Annex 2 Designated EHV charges'!$A:$O,2,0))</f>
        <v/>
      </c>
      <c r="C362" s="50" t="str">
        <f>IF($A362="","",VLOOKUP($A362,'Annex 2 Designated EHV charges'!$A:$O,3,0))</f>
        <v/>
      </c>
      <c r="D362" s="50" t="str">
        <f>IF($A362="","",VLOOKUP($A362,'Annex 2 Designated EHV charges'!$A:$O,7,0))</f>
        <v/>
      </c>
      <c r="E362" s="51" t="str">
        <f>IFERROR(IF(VLOOKUP($A362,'Annex 2 Designated EHV charges'!$A:$O,9,FALSE)=0,"",VLOOKUP($A362,'Annex 2 Designated EHV charges'!$A:$O,9,FALSE)),"")</f>
        <v/>
      </c>
      <c r="F362" s="52" t="str">
        <f>IFERROR(IF(VLOOKUP($A362,'Annex 2 Designated EHV charges'!$A:$O,10,FALSE)=0,"",VLOOKUP($A362,'Annex 2 Designated EHV charges'!$A:$O,10,FALSE)),"")</f>
        <v/>
      </c>
      <c r="G362" s="52" t="str">
        <f>IFERROR(IF(VLOOKUP($A362,'Annex 2 Designated EHV charges'!$A:$O,11,FALSE)=0,"",VLOOKUP($A362,'Annex 2 Designated EHV charges'!$A:$O,11,FALSE)),"")</f>
        <v/>
      </c>
      <c r="H362" s="42" t="str">
        <f>IFERROR(IF(VLOOKUP($A362,'Annex 2 Designated EHV charges'!$A:$O,12,FALSE)=0,"",VLOOKUP($A362,'Annex 2 Designated EHV charges'!$A:$O,12,FALSE)),"")</f>
        <v/>
      </c>
    </row>
    <row r="363" spans="1:8" x14ac:dyDescent="0.25">
      <c r="A363" s="42" t="str" cm="1">
        <f t="array" ref="A363">IFERROR(INDEX('Annex 2 Designated EHV charges'!$A$10:$A$400, MATCH(0, IF(ISBLANK('Annex 2 Designated EHV charges'!$A$10:$A$400),1, COUNTIF(A$4:$A362, 'Annex 2 Designated EHV charges'!$A$10:$A$400)), 0)),"")</f>
        <v/>
      </c>
      <c r="B363" s="42" t="str">
        <f>IF($A363="","",VLOOKUP($A363,'Annex 2 Designated EHV charges'!$A:$O,2,0))</f>
        <v/>
      </c>
      <c r="C363" s="50" t="str">
        <f>IF($A363="","",VLOOKUP($A363,'Annex 2 Designated EHV charges'!$A:$O,3,0))</f>
        <v/>
      </c>
      <c r="D363" s="50" t="str">
        <f>IF($A363="","",VLOOKUP($A363,'Annex 2 Designated EHV charges'!$A:$O,7,0))</f>
        <v/>
      </c>
      <c r="E363" s="51" t="str">
        <f>IFERROR(IF(VLOOKUP($A363,'Annex 2 Designated EHV charges'!$A:$O,9,FALSE)=0,"",VLOOKUP($A363,'Annex 2 Designated EHV charges'!$A:$O,9,FALSE)),"")</f>
        <v/>
      </c>
      <c r="F363" s="52" t="str">
        <f>IFERROR(IF(VLOOKUP($A363,'Annex 2 Designated EHV charges'!$A:$O,10,FALSE)=0,"",VLOOKUP($A363,'Annex 2 Designated EHV charges'!$A:$O,10,FALSE)),"")</f>
        <v/>
      </c>
      <c r="G363" s="52" t="str">
        <f>IFERROR(IF(VLOOKUP($A363,'Annex 2 Designated EHV charges'!$A:$O,11,FALSE)=0,"",VLOOKUP($A363,'Annex 2 Designated EHV charges'!$A:$O,11,FALSE)),"")</f>
        <v/>
      </c>
      <c r="H363" s="42" t="str">
        <f>IFERROR(IF(VLOOKUP($A363,'Annex 2 Designated EHV charges'!$A:$O,12,FALSE)=0,"",VLOOKUP($A363,'Annex 2 Designated EHV charges'!$A:$O,12,FALSE)),"")</f>
        <v/>
      </c>
    </row>
    <row r="364" spans="1:8" x14ac:dyDescent="0.25">
      <c r="A364" s="42" t="str" cm="1">
        <f t="array" ref="A364">IFERROR(INDEX('Annex 2 Designated EHV charges'!$A$10:$A$400, MATCH(0, IF(ISBLANK('Annex 2 Designated EHV charges'!$A$10:$A$400),1, COUNTIF(A$4:$A363, 'Annex 2 Designated EHV charges'!$A$10:$A$400)), 0)),"")</f>
        <v/>
      </c>
      <c r="B364" s="42" t="str">
        <f>IF($A364="","",VLOOKUP($A364,'Annex 2 Designated EHV charges'!$A:$O,2,0))</f>
        <v/>
      </c>
      <c r="C364" s="50" t="str">
        <f>IF($A364="","",VLOOKUP($A364,'Annex 2 Designated EHV charges'!$A:$O,3,0))</f>
        <v/>
      </c>
      <c r="D364" s="50" t="str">
        <f>IF($A364="","",VLOOKUP($A364,'Annex 2 Designated EHV charges'!$A:$O,7,0))</f>
        <v/>
      </c>
      <c r="E364" s="51" t="str">
        <f>IFERROR(IF(VLOOKUP($A364,'Annex 2 Designated EHV charges'!$A:$O,9,FALSE)=0,"",VLOOKUP($A364,'Annex 2 Designated EHV charges'!$A:$O,9,FALSE)),"")</f>
        <v/>
      </c>
      <c r="F364" s="52" t="str">
        <f>IFERROR(IF(VLOOKUP($A364,'Annex 2 Designated EHV charges'!$A:$O,10,FALSE)=0,"",VLOOKUP($A364,'Annex 2 Designated EHV charges'!$A:$O,10,FALSE)),"")</f>
        <v/>
      </c>
      <c r="G364" s="52" t="str">
        <f>IFERROR(IF(VLOOKUP($A364,'Annex 2 Designated EHV charges'!$A:$O,11,FALSE)=0,"",VLOOKUP($A364,'Annex 2 Designated EHV charges'!$A:$O,11,FALSE)),"")</f>
        <v/>
      </c>
      <c r="H364" s="42" t="str">
        <f>IFERROR(IF(VLOOKUP($A364,'Annex 2 Designated EHV charges'!$A:$O,12,FALSE)=0,"",VLOOKUP($A364,'Annex 2 Designated EHV charges'!$A:$O,12,FALSE)),"")</f>
        <v/>
      </c>
    </row>
    <row r="365" spans="1:8" x14ac:dyDescent="0.25">
      <c r="A365" s="42" t="str" cm="1">
        <f t="array" ref="A365">IFERROR(INDEX('Annex 2 Designated EHV charges'!$A$10:$A$400, MATCH(0, IF(ISBLANK('Annex 2 Designated EHV charges'!$A$10:$A$400),1, COUNTIF(A$4:$A364, 'Annex 2 Designated EHV charges'!$A$10:$A$400)), 0)),"")</f>
        <v/>
      </c>
      <c r="B365" s="42" t="str">
        <f>IF($A365="","",VLOOKUP($A365,'Annex 2 Designated EHV charges'!$A:$O,2,0))</f>
        <v/>
      </c>
      <c r="C365" s="50" t="str">
        <f>IF($A365="","",VLOOKUP($A365,'Annex 2 Designated EHV charges'!$A:$O,3,0))</f>
        <v/>
      </c>
      <c r="D365" s="50" t="str">
        <f>IF($A365="","",VLOOKUP($A365,'Annex 2 Designated EHV charges'!$A:$O,7,0))</f>
        <v/>
      </c>
      <c r="E365" s="51" t="str">
        <f>IFERROR(IF(VLOOKUP($A365,'Annex 2 Designated EHV charges'!$A:$O,9,FALSE)=0,"",VLOOKUP($A365,'Annex 2 Designated EHV charges'!$A:$O,9,FALSE)),"")</f>
        <v/>
      </c>
      <c r="F365" s="52" t="str">
        <f>IFERROR(IF(VLOOKUP($A365,'Annex 2 Designated EHV charges'!$A:$O,10,FALSE)=0,"",VLOOKUP($A365,'Annex 2 Designated EHV charges'!$A:$O,10,FALSE)),"")</f>
        <v/>
      </c>
      <c r="G365" s="52" t="str">
        <f>IFERROR(IF(VLOOKUP($A365,'Annex 2 Designated EHV charges'!$A:$O,11,FALSE)=0,"",VLOOKUP($A365,'Annex 2 Designated EHV charges'!$A:$O,11,FALSE)),"")</f>
        <v/>
      </c>
      <c r="H365" s="42" t="str">
        <f>IFERROR(IF(VLOOKUP($A365,'Annex 2 Designated EHV charges'!$A:$O,12,FALSE)=0,"",VLOOKUP($A365,'Annex 2 Designated EHV charges'!$A:$O,12,FALSE)),"")</f>
        <v/>
      </c>
    </row>
    <row r="366" spans="1:8" x14ac:dyDescent="0.25">
      <c r="A366" s="42" t="str" cm="1">
        <f t="array" ref="A366">IFERROR(INDEX('Annex 2 Designated EHV charges'!$A$10:$A$400, MATCH(0, IF(ISBLANK('Annex 2 Designated EHV charges'!$A$10:$A$400),1, COUNTIF(A$4:$A365, 'Annex 2 Designated EHV charges'!$A$10:$A$400)), 0)),"")</f>
        <v/>
      </c>
      <c r="B366" s="42" t="str">
        <f>IF($A366="","",VLOOKUP($A366,'Annex 2 Designated EHV charges'!$A:$O,2,0))</f>
        <v/>
      </c>
      <c r="C366" s="50" t="str">
        <f>IF($A366="","",VLOOKUP($A366,'Annex 2 Designated EHV charges'!$A:$O,3,0))</f>
        <v/>
      </c>
      <c r="D366" s="50" t="str">
        <f>IF($A366="","",VLOOKUP($A366,'Annex 2 Designated EHV charges'!$A:$O,7,0))</f>
        <v/>
      </c>
      <c r="E366" s="51" t="str">
        <f>IFERROR(IF(VLOOKUP($A366,'Annex 2 Designated EHV charges'!$A:$O,9,FALSE)=0,"",VLOOKUP($A366,'Annex 2 Designated EHV charges'!$A:$O,9,FALSE)),"")</f>
        <v/>
      </c>
      <c r="F366" s="52" t="str">
        <f>IFERROR(IF(VLOOKUP($A366,'Annex 2 Designated EHV charges'!$A:$O,10,FALSE)=0,"",VLOOKUP($A366,'Annex 2 Designated EHV charges'!$A:$O,10,FALSE)),"")</f>
        <v/>
      </c>
      <c r="G366" s="52" t="str">
        <f>IFERROR(IF(VLOOKUP($A366,'Annex 2 Designated EHV charges'!$A:$O,11,FALSE)=0,"",VLOOKUP($A366,'Annex 2 Designated EHV charges'!$A:$O,11,FALSE)),"")</f>
        <v/>
      </c>
      <c r="H366" s="42" t="str">
        <f>IFERROR(IF(VLOOKUP($A366,'Annex 2 Designated EHV charges'!$A:$O,12,FALSE)=0,"",VLOOKUP($A366,'Annex 2 Designated EHV charges'!$A:$O,12,FALSE)),"")</f>
        <v/>
      </c>
    </row>
    <row r="367" spans="1:8" x14ac:dyDescent="0.25">
      <c r="A367" s="42" t="str" cm="1">
        <f t="array" ref="A367">IFERROR(INDEX('Annex 2 Designated EHV charges'!$A$10:$A$400, MATCH(0, IF(ISBLANK('Annex 2 Designated EHV charges'!$A$10:$A$400),1, COUNTIF(A$4:$A366, 'Annex 2 Designated EHV charges'!$A$10:$A$400)), 0)),"")</f>
        <v/>
      </c>
      <c r="B367" s="42" t="str">
        <f>IF($A367="","",VLOOKUP($A367,'Annex 2 Designated EHV charges'!$A:$O,2,0))</f>
        <v/>
      </c>
      <c r="C367" s="50" t="str">
        <f>IF($A367="","",VLOOKUP($A367,'Annex 2 Designated EHV charges'!$A:$O,3,0))</f>
        <v/>
      </c>
      <c r="D367" s="50" t="str">
        <f>IF($A367="","",VLOOKUP($A367,'Annex 2 Designated EHV charges'!$A:$O,7,0))</f>
        <v/>
      </c>
      <c r="E367" s="51" t="str">
        <f>IFERROR(IF(VLOOKUP($A367,'Annex 2 Designated EHV charges'!$A:$O,9,FALSE)=0,"",VLOOKUP($A367,'Annex 2 Designated EHV charges'!$A:$O,9,FALSE)),"")</f>
        <v/>
      </c>
      <c r="F367" s="52" t="str">
        <f>IFERROR(IF(VLOOKUP($A367,'Annex 2 Designated EHV charges'!$A:$O,10,FALSE)=0,"",VLOOKUP($A367,'Annex 2 Designated EHV charges'!$A:$O,10,FALSE)),"")</f>
        <v/>
      </c>
      <c r="G367" s="52" t="str">
        <f>IFERROR(IF(VLOOKUP($A367,'Annex 2 Designated EHV charges'!$A:$O,11,FALSE)=0,"",VLOOKUP($A367,'Annex 2 Designated EHV charges'!$A:$O,11,FALSE)),"")</f>
        <v/>
      </c>
      <c r="H367" s="42" t="str">
        <f>IFERROR(IF(VLOOKUP($A367,'Annex 2 Designated EHV charges'!$A:$O,12,FALSE)=0,"",VLOOKUP($A367,'Annex 2 Designated EHV charges'!$A:$O,12,FALSE)),"")</f>
        <v/>
      </c>
    </row>
    <row r="368" spans="1:8" x14ac:dyDescent="0.25">
      <c r="A368" s="42" t="str" cm="1">
        <f t="array" ref="A368">IFERROR(INDEX('Annex 2 Designated EHV charges'!$A$10:$A$400, MATCH(0, IF(ISBLANK('Annex 2 Designated EHV charges'!$A$10:$A$400),1, COUNTIF(A$4:$A367, 'Annex 2 Designated EHV charges'!$A$10:$A$400)), 0)),"")</f>
        <v/>
      </c>
      <c r="B368" s="42" t="str">
        <f>IF($A368="","",VLOOKUP($A368,'Annex 2 Designated EHV charges'!$A:$O,2,0))</f>
        <v/>
      </c>
      <c r="C368" s="50" t="str">
        <f>IF($A368="","",VLOOKUP($A368,'Annex 2 Designated EHV charges'!$A:$O,3,0))</f>
        <v/>
      </c>
      <c r="D368" s="50" t="str">
        <f>IF($A368="","",VLOOKUP($A368,'Annex 2 Designated EHV charges'!$A:$O,7,0))</f>
        <v/>
      </c>
      <c r="E368" s="51" t="str">
        <f>IFERROR(IF(VLOOKUP($A368,'Annex 2 Designated EHV charges'!$A:$O,9,FALSE)=0,"",VLOOKUP($A368,'Annex 2 Designated EHV charges'!$A:$O,9,FALSE)),"")</f>
        <v/>
      </c>
      <c r="F368" s="52" t="str">
        <f>IFERROR(IF(VLOOKUP($A368,'Annex 2 Designated EHV charges'!$A:$O,10,FALSE)=0,"",VLOOKUP($A368,'Annex 2 Designated EHV charges'!$A:$O,10,FALSE)),"")</f>
        <v/>
      </c>
      <c r="G368" s="52" t="str">
        <f>IFERROR(IF(VLOOKUP($A368,'Annex 2 Designated EHV charges'!$A:$O,11,FALSE)=0,"",VLOOKUP($A368,'Annex 2 Designated EHV charges'!$A:$O,11,FALSE)),"")</f>
        <v/>
      </c>
      <c r="H368" s="42" t="str">
        <f>IFERROR(IF(VLOOKUP($A368,'Annex 2 Designated EHV charges'!$A:$O,12,FALSE)=0,"",VLOOKUP($A368,'Annex 2 Designated EHV charges'!$A:$O,12,FALSE)),"")</f>
        <v/>
      </c>
    </row>
    <row r="369" spans="1:8" x14ac:dyDescent="0.25">
      <c r="A369" s="42" t="str" cm="1">
        <f t="array" ref="A369">IFERROR(INDEX('Annex 2 Designated EHV charges'!$A$10:$A$400, MATCH(0, IF(ISBLANK('Annex 2 Designated EHV charges'!$A$10:$A$400),1, COUNTIF(A$4:$A368, 'Annex 2 Designated EHV charges'!$A$10:$A$400)), 0)),"")</f>
        <v/>
      </c>
      <c r="B369" s="42" t="str">
        <f>IF($A369="","",VLOOKUP($A369,'Annex 2 Designated EHV charges'!$A:$O,2,0))</f>
        <v/>
      </c>
      <c r="C369" s="50" t="str">
        <f>IF($A369="","",VLOOKUP($A369,'Annex 2 Designated EHV charges'!$A:$O,3,0))</f>
        <v/>
      </c>
      <c r="D369" s="50" t="str">
        <f>IF($A369="","",VLOOKUP($A369,'Annex 2 Designated EHV charges'!$A:$O,7,0))</f>
        <v/>
      </c>
      <c r="E369" s="51" t="str">
        <f>IFERROR(IF(VLOOKUP($A369,'Annex 2 Designated EHV charges'!$A:$O,9,FALSE)=0,"",VLOOKUP($A369,'Annex 2 Designated EHV charges'!$A:$O,9,FALSE)),"")</f>
        <v/>
      </c>
      <c r="F369" s="52" t="str">
        <f>IFERROR(IF(VLOOKUP($A369,'Annex 2 Designated EHV charges'!$A:$O,10,FALSE)=0,"",VLOOKUP($A369,'Annex 2 Designated EHV charges'!$A:$O,10,FALSE)),"")</f>
        <v/>
      </c>
      <c r="G369" s="52" t="str">
        <f>IFERROR(IF(VLOOKUP($A369,'Annex 2 Designated EHV charges'!$A:$O,11,FALSE)=0,"",VLOOKUP($A369,'Annex 2 Designated EHV charges'!$A:$O,11,FALSE)),"")</f>
        <v/>
      </c>
      <c r="H369" s="42" t="str">
        <f>IFERROR(IF(VLOOKUP($A369,'Annex 2 Designated EHV charges'!$A:$O,12,FALSE)=0,"",VLOOKUP($A369,'Annex 2 Designated EHV charges'!$A:$O,12,FALSE)),"")</f>
        <v/>
      </c>
    </row>
    <row r="370" spans="1:8" x14ac:dyDescent="0.25">
      <c r="A370" s="42" t="str" cm="1">
        <f t="array" ref="A370">IFERROR(INDEX('Annex 2 Designated EHV charges'!$A$10:$A$400, MATCH(0, IF(ISBLANK('Annex 2 Designated EHV charges'!$A$10:$A$400),1, COUNTIF(A$4:$A369, 'Annex 2 Designated EHV charges'!$A$10:$A$400)), 0)),"")</f>
        <v/>
      </c>
      <c r="B370" s="42" t="str">
        <f>IF($A370="","",VLOOKUP($A370,'Annex 2 Designated EHV charges'!$A:$O,2,0))</f>
        <v/>
      </c>
      <c r="C370" s="50" t="str">
        <f>IF($A370="","",VLOOKUP($A370,'Annex 2 Designated EHV charges'!$A:$O,3,0))</f>
        <v/>
      </c>
      <c r="D370" s="50" t="str">
        <f>IF($A370="","",VLOOKUP($A370,'Annex 2 Designated EHV charges'!$A:$O,7,0))</f>
        <v/>
      </c>
      <c r="E370" s="51" t="str">
        <f>IFERROR(IF(VLOOKUP($A370,'Annex 2 Designated EHV charges'!$A:$O,9,FALSE)=0,"",VLOOKUP($A370,'Annex 2 Designated EHV charges'!$A:$O,9,FALSE)),"")</f>
        <v/>
      </c>
      <c r="F370" s="52" t="str">
        <f>IFERROR(IF(VLOOKUP($A370,'Annex 2 Designated EHV charges'!$A:$O,10,FALSE)=0,"",VLOOKUP($A370,'Annex 2 Designated EHV charges'!$A:$O,10,FALSE)),"")</f>
        <v/>
      </c>
      <c r="G370" s="52" t="str">
        <f>IFERROR(IF(VLOOKUP($A370,'Annex 2 Designated EHV charges'!$A:$O,11,FALSE)=0,"",VLOOKUP($A370,'Annex 2 Designated EHV charges'!$A:$O,11,FALSE)),"")</f>
        <v/>
      </c>
      <c r="H370" s="42" t="str">
        <f>IFERROR(IF(VLOOKUP($A370,'Annex 2 Designated EHV charges'!$A:$O,12,FALSE)=0,"",VLOOKUP($A370,'Annex 2 Designated EHV charges'!$A:$O,12,FALSE)),"")</f>
        <v/>
      </c>
    </row>
    <row r="371" spans="1:8" x14ac:dyDescent="0.25">
      <c r="A371" s="42" t="str" cm="1">
        <f t="array" ref="A371">IFERROR(INDEX('Annex 2 Designated EHV charges'!$A$10:$A$400, MATCH(0, IF(ISBLANK('Annex 2 Designated EHV charges'!$A$10:$A$400),1, COUNTIF(A$4:$A370, 'Annex 2 Designated EHV charges'!$A$10:$A$400)), 0)),"")</f>
        <v/>
      </c>
      <c r="B371" s="42" t="str">
        <f>IF($A371="","",VLOOKUP($A371,'Annex 2 Designated EHV charges'!$A:$O,2,0))</f>
        <v/>
      </c>
      <c r="C371" s="50" t="str">
        <f>IF($A371="","",VLOOKUP($A371,'Annex 2 Designated EHV charges'!$A:$O,3,0))</f>
        <v/>
      </c>
      <c r="D371" s="50" t="str">
        <f>IF($A371="","",VLOOKUP($A371,'Annex 2 Designated EHV charges'!$A:$O,7,0))</f>
        <v/>
      </c>
      <c r="E371" s="51" t="str">
        <f>IFERROR(IF(VLOOKUP($A371,'Annex 2 Designated EHV charges'!$A:$O,9,FALSE)=0,"",VLOOKUP($A371,'Annex 2 Designated EHV charges'!$A:$O,9,FALSE)),"")</f>
        <v/>
      </c>
      <c r="F371" s="52" t="str">
        <f>IFERROR(IF(VLOOKUP($A371,'Annex 2 Designated EHV charges'!$A:$O,10,FALSE)=0,"",VLOOKUP($A371,'Annex 2 Designated EHV charges'!$A:$O,10,FALSE)),"")</f>
        <v/>
      </c>
      <c r="G371" s="52" t="str">
        <f>IFERROR(IF(VLOOKUP($A371,'Annex 2 Designated EHV charges'!$A:$O,11,FALSE)=0,"",VLOOKUP($A371,'Annex 2 Designated EHV charges'!$A:$O,11,FALSE)),"")</f>
        <v/>
      </c>
      <c r="H371" s="42" t="str">
        <f>IFERROR(IF(VLOOKUP($A371,'Annex 2 Designated EHV charges'!$A:$O,12,FALSE)=0,"",VLOOKUP($A371,'Annex 2 Designated EHV charges'!$A:$O,12,FALSE)),"")</f>
        <v/>
      </c>
    </row>
    <row r="372" spans="1:8" x14ac:dyDescent="0.25">
      <c r="A372" s="42" t="str" cm="1">
        <f t="array" ref="A372">IFERROR(INDEX('Annex 2 Designated EHV charges'!$A$10:$A$400, MATCH(0, IF(ISBLANK('Annex 2 Designated EHV charges'!$A$10:$A$400),1, COUNTIF(A$4:$A371, 'Annex 2 Designated EHV charges'!$A$10:$A$400)), 0)),"")</f>
        <v/>
      </c>
      <c r="B372" s="42" t="str">
        <f>IF($A372="","",VLOOKUP($A372,'Annex 2 Designated EHV charges'!$A:$O,2,0))</f>
        <v/>
      </c>
      <c r="C372" s="50" t="str">
        <f>IF($A372="","",VLOOKUP($A372,'Annex 2 Designated EHV charges'!$A:$O,3,0))</f>
        <v/>
      </c>
      <c r="D372" s="50" t="str">
        <f>IF($A372="","",VLOOKUP($A372,'Annex 2 Designated EHV charges'!$A:$O,7,0))</f>
        <v/>
      </c>
      <c r="E372" s="51" t="str">
        <f>IFERROR(IF(VLOOKUP($A372,'Annex 2 Designated EHV charges'!$A:$O,9,FALSE)=0,"",VLOOKUP($A372,'Annex 2 Designated EHV charges'!$A:$O,9,FALSE)),"")</f>
        <v/>
      </c>
      <c r="F372" s="52" t="str">
        <f>IFERROR(IF(VLOOKUP($A372,'Annex 2 Designated EHV charges'!$A:$O,10,FALSE)=0,"",VLOOKUP($A372,'Annex 2 Designated EHV charges'!$A:$O,10,FALSE)),"")</f>
        <v/>
      </c>
      <c r="G372" s="52" t="str">
        <f>IFERROR(IF(VLOOKUP($A372,'Annex 2 Designated EHV charges'!$A:$O,11,FALSE)=0,"",VLOOKUP($A372,'Annex 2 Designated EHV charges'!$A:$O,11,FALSE)),"")</f>
        <v/>
      </c>
      <c r="H372" s="42" t="str">
        <f>IFERROR(IF(VLOOKUP($A372,'Annex 2 Designated EHV charges'!$A:$O,12,FALSE)=0,"",VLOOKUP($A372,'Annex 2 Designated EHV charges'!$A:$O,12,FALSE)),"")</f>
        <v/>
      </c>
    </row>
    <row r="373" spans="1:8" x14ac:dyDescent="0.25">
      <c r="A373" s="42" t="str" cm="1">
        <f t="array" ref="A373">IFERROR(INDEX('Annex 2 Designated EHV charges'!$A$10:$A$400, MATCH(0, IF(ISBLANK('Annex 2 Designated EHV charges'!$A$10:$A$400),1, COUNTIF(A$4:$A372, 'Annex 2 Designated EHV charges'!$A$10:$A$400)), 0)),"")</f>
        <v/>
      </c>
      <c r="B373" s="42" t="str">
        <f>IF($A373="","",VLOOKUP($A373,'Annex 2 Designated EHV charges'!$A:$O,2,0))</f>
        <v/>
      </c>
      <c r="C373" s="50" t="str">
        <f>IF($A373="","",VLOOKUP($A373,'Annex 2 Designated EHV charges'!$A:$O,3,0))</f>
        <v/>
      </c>
      <c r="D373" s="50" t="str">
        <f>IF($A373="","",VLOOKUP($A373,'Annex 2 Designated EHV charges'!$A:$O,7,0))</f>
        <v/>
      </c>
      <c r="E373" s="51" t="str">
        <f>IFERROR(IF(VLOOKUP($A373,'Annex 2 Designated EHV charges'!$A:$O,9,FALSE)=0,"",VLOOKUP($A373,'Annex 2 Designated EHV charges'!$A:$O,9,FALSE)),"")</f>
        <v/>
      </c>
      <c r="F373" s="52" t="str">
        <f>IFERROR(IF(VLOOKUP($A373,'Annex 2 Designated EHV charges'!$A:$O,10,FALSE)=0,"",VLOOKUP($A373,'Annex 2 Designated EHV charges'!$A:$O,10,FALSE)),"")</f>
        <v/>
      </c>
      <c r="G373" s="52" t="str">
        <f>IFERROR(IF(VLOOKUP($A373,'Annex 2 Designated EHV charges'!$A:$O,11,FALSE)=0,"",VLOOKUP($A373,'Annex 2 Designated EHV charges'!$A:$O,11,FALSE)),"")</f>
        <v/>
      </c>
      <c r="H373" s="42" t="str">
        <f>IFERROR(IF(VLOOKUP($A373,'Annex 2 Designated EHV charges'!$A:$O,12,FALSE)=0,"",VLOOKUP($A373,'Annex 2 Designated EHV charges'!$A:$O,12,FALSE)),"")</f>
        <v/>
      </c>
    </row>
    <row r="374" spans="1:8" x14ac:dyDescent="0.25">
      <c r="A374" s="42" t="str" cm="1">
        <f t="array" ref="A374">IFERROR(INDEX('Annex 2 Designated EHV charges'!$A$10:$A$400, MATCH(0, IF(ISBLANK('Annex 2 Designated EHV charges'!$A$10:$A$400),1, COUNTIF(A$4:$A373, 'Annex 2 Designated EHV charges'!$A$10:$A$400)), 0)),"")</f>
        <v/>
      </c>
      <c r="B374" s="42" t="str">
        <f>IF($A374="","",VLOOKUP($A374,'Annex 2 Designated EHV charges'!$A:$O,2,0))</f>
        <v/>
      </c>
      <c r="C374" s="50" t="str">
        <f>IF($A374="","",VLOOKUP($A374,'Annex 2 Designated EHV charges'!$A:$O,3,0))</f>
        <v/>
      </c>
      <c r="D374" s="50" t="str">
        <f>IF($A374="","",VLOOKUP($A374,'Annex 2 Designated EHV charges'!$A:$O,7,0))</f>
        <v/>
      </c>
      <c r="E374" s="51" t="str">
        <f>IFERROR(IF(VLOOKUP($A374,'Annex 2 Designated EHV charges'!$A:$O,9,FALSE)=0,"",VLOOKUP($A374,'Annex 2 Designated EHV charges'!$A:$O,9,FALSE)),"")</f>
        <v/>
      </c>
      <c r="F374" s="52" t="str">
        <f>IFERROR(IF(VLOOKUP($A374,'Annex 2 Designated EHV charges'!$A:$O,10,FALSE)=0,"",VLOOKUP($A374,'Annex 2 Designated EHV charges'!$A:$O,10,FALSE)),"")</f>
        <v/>
      </c>
      <c r="G374" s="52" t="str">
        <f>IFERROR(IF(VLOOKUP($A374,'Annex 2 Designated EHV charges'!$A:$O,11,FALSE)=0,"",VLOOKUP($A374,'Annex 2 Designated EHV charges'!$A:$O,11,FALSE)),"")</f>
        <v/>
      </c>
      <c r="H374" s="42" t="str">
        <f>IFERROR(IF(VLOOKUP($A374,'Annex 2 Designated EHV charges'!$A:$O,12,FALSE)=0,"",VLOOKUP($A374,'Annex 2 Designated EHV charges'!$A:$O,12,FALSE)),"")</f>
        <v/>
      </c>
    </row>
    <row r="375" spans="1:8" x14ac:dyDescent="0.25">
      <c r="A375" s="42" t="str" cm="1">
        <f t="array" ref="A375">IFERROR(INDEX('Annex 2 Designated EHV charges'!$A$10:$A$400, MATCH(0, IF(ISBLANK('Annex 2 Designated EHV charges'!$A$10:$A$400),1, COUNTIF(A$4:$A374, 'Annex 2 Designated EHV charges'!$A$10:$A$400)), 0)),"")</f>
        <v/>
      </c>
      <c r="B375" s="42" t="str">
        <f>IF($A375="","",VLOOKUP($A375,'Annex 2 Designated EHV charges'!$A:$O,2,0))</f>
        <v/>
      </c>
      <c r="C375" s="50" t="str">
        <f>IF($A375="","",VLOOKUP($A375,'Annex 2 Designated EHV charges'!$A:$O,3,0))</f>
        <v/>
      </c>
      <c r="D375" s="50" t="str">
        <f>IF($A375="","",VLOOKUP($A375,'Annex 2 Designated EHV charges'!$A:$O,7,0))</f>
        <v/>
      </c>
      <c r="E375" s="51" t="str">
        <f>IFERROR(IF(VLOOKUP($A375,'Annex 2 Designated EHV charges'!$A:$O,9,FALSE)=0,"",VLOOKUP($A375,'Annex 2 Designated EHV charges'!$A:$O,9,FALSE)),"")</f>
        <v/>
      </c>
      <c r="F375" s="52" t="str">
        <f>IFERROR(IF(VLOOKUP($A375,'Annex 2 Designated EHV charges'!$A:$O,10,FALSE)=0,"",VLOOKUP($A375,'Annex 2 Designated EHV charges'!$A:$O,10,FALSE)),"")</f>
        <v/>
      </c>
      <c r="G375" s="52" t="str">
        <f>IFERROR(IF(VLOOKUP($A375,'Annex 2 Designated EHV charges'!$A:$O,11,FALSE)=0,"",VLOOKUP($A375,'Annex 2 Designated EHV charges'!$A:$O,11,FALSE)),"")</f>
        <v/>
      </c>
      <c r="H375" s="42" t="str">
        <f>IFERROR(IF(VLOOKUP($A375,'Annex 2 Designated EHV charges'!$A:$O,12,FALSE)=0,"",VLOOKUP($A375,'Annex 2 Designated EHV charges'!$A:$O,12,FALSE)),"")</f>
        <v/>
      </c>
    </row>
    <row r="376" spans="1:8" x14ac:dyDescent="0.25">
      <c r="A376" s="42" t="str" cm="1">
        <f t="array" ref="A376">IFERROR(INDEX('Annex 2 Designated EHV charges'!$A$10:$A$400, MATCH(0, IF(ISBLANK('Annex 2 Designated EHV charges'!$A$10:$A$400),1, COUNTIF(A$4:$A375, 'Annex 2 Designated EHV charges'!$A$10:$A$400)), 0)),"")</f>
        <v/>
      </c>
      <c r="B376" s="42" t="str">
        <f>IF($A376="","",VLOOKUP($A376,'Annex 2 Designated EHV charges'!$A:$O,2,0))</f>
        <v/>
      </c>
      <c r="C376" s="50" t="str">
        <f>IF($A376="","",VLOOKUP($A376,'Annex 2 Designated EHV charges'!$A:$O,3,0))</f>
        <v/>
      </c>
      <c r="D376" s="50" t="str">
        <f>IF($A376="","",VLOOKUP($A376,'Annex 2 Designated EHV charges'!$A:$O,7,0))</f>
        <v/>
      </c>
      <c r="E376" s="51" t="str">
        <f>IFERROR(IF(VLOOKUP($A376,'Annex 2 Designated EHV charges'!$A:$O,9,FALSE)=0,"",VLOOKUP($A376,'Annex 2 Designated EHV charges'!$A:$O,9,FALSE)),"")</f>
        <v/>
      </c>
      <c r="F376" s="52" t="str">
        <f>IFERROR(IF(VLOOKUP($A376,'Annex 2 Designated EHV charges'!$A:$O,10,FALSE)=0,"",VLOOKUP($A376,'Annex 2 Designated EHV charges'!$A:$O,10,FALSE)),"")</f>
        <v/>
      </c>
      <c r="G376" s="52" t="str">
        <f>IFERROR(IF(VLOOKUP($A376,'Annex 2 Designated EHV charges'!$A:$O,11,FALSE)=0,"",VLOOKUP($A376,'Annex 2 Designated EHV charges'!$A:$O,11,FALSE)),"")</f>
        <v/>
      </c>
      <c r="H376" s="42" t="str">
        <f>IFERROR(IF(VLOOKUP($A376,'Annex 2 Designated EHV charges'!$A:$O,12,FALSE)=0,"",VLOOKUP($A376,'Annex 2 Designated EHV charges'!$A:$O,12,FALSE)),"")</f>
        <v/>
      </c>
    </row>
    <row r="377" spans="1:8" x14ac:dyDescent="0.25">
      <c r="A377" s="42" t="str" cm="1">
        <f t="array" ref="A377">IFERROR(INDEX('Annex 2 Designated EHV charges'!$A$10:$A$400, MATCH(0, IF(ISBLANK('Annex 2 Designated EHV charges'!$A$10:$A$400),1, COUNTIF(A$4:$A376, 'Annex 2 Designated EHV charges'!$A$10:$A$400)), 0)),"")</f>
        <v/>
      </c>
      <c r="B377" s="42" t="str">
        <f>IF($A377="","",VLOOKUP($A377,'Annex 2 Designated EHV charges'!$A:$O,2,0))</f>
        <v/>
      </c>
      <c r="C377" s="50" t="str">
        <f>IF($A377="","",VLOOKUP($A377,'Annex 2 Designated EHV charges'!$A:$O,3,0))</f>
        <v/>
      </c>
      <c r="D377" s="50" t="str">
        <f>IF($A377="","",VLOOKUP($A377,'Annex 2 Designated EHV charges'!$A:$O,7,0))</f>
        <v/>
      </c>
      <c r="E377" s="51" t="str">
        <f>IFERROR(IF(VLOOKUP($A377,'Annex 2 Designated EHV charges'!$A:$O,9,FALSE)=0,"",VLOOKUP($A377,'Annex 2 Designated EHV charges'!$A:$O,9,FALSE)),"")</f>
        <v/>
      </c>
      <c r="F377" s="52" t="str">
        <f>IFERROR(IF(VLOOKUP($A377,'Annex 2 Designated EHV charges'!$A:$O,10,FALSE)=0,"",VLOOKUP($A377,'Annex 2 Designated EHV charges'!$A:$O,10,FALSE)),"")</f>
        <v/>
      </c>
      <c r="G377" s="52" t="str">
        <f>IFERROR(IF(VLOOKUP($A377,'Annex 2 Designated EHV charges'!$A:$O,11,FALSE)=0,"",VLOOKUP($A377,'Annex 2 Designated EHV charges'!$A:$O,11,FALSE)),"")</f>
        <v/>
      </c>
      <c r="H377" s="42" t="str">
        <f>IFERROR(IF(VLOOKUP($A377,'Annex 2 Designated EHV charges'!$A:$O,12,FALSE)=0,"",VLOOKUP($A377,'Annex 2 Designated EHV charges'!$A:$O,12,FALSE)),"")</f>
        <v/>
      </c>
    </row>
    <row r="378" spans="1:8" x14ac:dyDescent="0.25">
      <c r="A378" s="42" t="str" cm="1">
        <f t="array" ref="A378">IFERROR(INDEX('Annex 2 Designated EHV charges'!$A$10:$A$400, MATCH(0, IF(ISBLANK('Annex 2 Designated EHV charges'!$A$10:$A$400),1, COUNTIF(A$4:$A377, 'Annex 2 Designated EHV charges'!$A$10:$A$400)), 0)),"")</f>
        <v/>
      </c>
      <c r="B378" s="42" t="str">
        <f>IF($A378="","",VLOOKUP($A378,'Annex 2 Designated EHV charges'!$A:$O,2,0))</f>
        <v/>
      </c>
      <c r="C378" s="50" t="str">
        <f>IF($A378="","",VLOOKUP($A378,'Annex 2 Designated EHV charges'!$A:$O,3,0))</f>
        <v/>
      </c>
      <c r="D378" s="50" t="str">
        <f>IF($A378="","",VLOOKUP($A378,'Annex 2 Designated EHV charges'!$A:$O,7,0))</f>
        <v/>
      </c>
      <c r="E378" s="51" t="str">
        <f>IFERROR(IF(VLOOKUP($A378,'Annex 2 Designated EHV charges'!$A:$O,9,FALSE)=0,"",VLOOKUP($A378,'Annex 2 Designated EHV charges'!$A:$O,9,FALSE)),"")</f>
        <v/>
      </c>
      <c r="F378" s="52" t="str">
        <f>IFERROR(IF(VLOOKUP($A378,'Annex 2 Designated EHV charges'!$A:$O,10,FALSE)=0,"",VLOOKUP($A378,'Annex 2 Designated EHV charges'!$A:$O,10,FALSE)),"")</f>
        <v/>
      </c>
      <c r="G378" s="52" t="str">
        <f>IFERROR(IF(VLOOKUP($A378,'Annex 2 Designated EHV charges'!$A:$O,11,FALSE)=0,"",VLOOKUP($A378,'Annex 2 Designated EHV charges'!$A:$O,11,FALSE)),"")</f>
        <v/>
      </c>
      <c r="H378" s="42" t="str">
        <f>IFERROR(IF(VLOOKUP($A378,'Annex 2 Designated EHV charges'!$A:$O,12,FALSE)=0,"",VLOOKUP($A378,'Annex 2 Designated EHV charges'!$A:$O,12,FALSE)),"")</f>
        <v/>
      </c>
    </row>
    <row r="379" spans="1:8" x14ac:dyDescent="0.25">
      <c r="A379" s="42" t="str" cm="1">
        <f t="array" ref="A379">IFERROR(INDEX('Annex 2 Designated EHV charges'!$A$10:$A$400, MATCH(0, IF(ISBLANK('Annex 2 Designated EHV charges'!$A$10:$A$400),1, COUNTIF(A$4:$A378, 'Annex 2 Designated EHV charges'!$A$10:$A$400)), 0)),"")</f>
        <v/>
      </c>
      <c r="B379" s="42" t="str">
        <f>IF($A379="","",VLOOKUP($A379,'Annex 2 Designated EHV charges'!$A:$O,2,0))</f>
        <v/>
      </c>
      <c r="C379" s="50" t="str">
        <f>IF($A379="","",VLOOKUP($A379,'Annex 2 Designated EHV charges'!$A:$O,3,0))</f>
        <v/>
      </c>
      <c r="D379" s="50" t="str">
        <f>IF($A379="","",VLOOKUP($A379,'Annex 2 Designated EHV charges'!$A:$O,7,0))</f>
        <v/>
      </c>
      <c r="E379" s="51" t="str">
        <f>IFERROR(IF(VLOOKUP($A379,'Annex 2 Designated EHV charges'!$A:$O,9,FALSE)=0,"",VLOOKUP($A379,'Annex 2 Designated EHV charges'!$A:$O,9,FALSE)),"")</f>
        <v/>
      </c>
      <c r="F379" s="52" t="str">
        <f>IFERROR(IF(VLOOKUP($A379,'Annex 2 Designated EHV charges'!$A:$O,10,FALSE)=0,"",VLOOKUP($A379,'Annex 2 Designated EHV charges'!$A:$O,10,FALSE)),"")</f>
        <v/>
      </c>
      <c r="G379" s="52" t="str">
        <f>IFERROR(IF(VLOOKUP($A379,'Annex 2 Designated EHV charges'!$A:$O,11,FALSE)=0,"",VLOOKUP($A379,'Annex 2 Designated EHV charges'!$A:$O,11,FALSE)),"")</f>
        <v/>
      </c>
      <c r="H379" s="42" t="str">
        <f>IFERROR(IF(VLOOKUP($A379,'Annex 2 Designated EHV charges'!$A:$O,12,FALSE)=0,"",VLOOKUP($A379,'Annex 2 Designated EHV charges'!$A:$O,12,FALSE)),"")</f>
        <v/>
      </c>
    </row>
    <row r="380" spans="1:8" x14ac:dyDescent="0.25">
      <c r="A380" s="42" t="str" cm="1">
        <f t="array" ref="A380">IFERROR(INDEX('Annex 2 Designated EHV charges'!$A$10:$A$400, MATCH(0, IF(ISBLANK('Annex 2 Designated EHV charges'!$A$10:$A$400),1, COUNTIF(A$4:$A379, 'Annex 2 Designated EHV charges'!$A$10:$A$400)), 0)),"")</f>
        <v/>
      </c>
      <c r="B380" s="42" t="str">
        <f>IF($A380="","",VLOOKUP($A380,'Annex 2 Designated EHV charges'!$A:$O,2,0))</f>
        <v/>
      </c>
      <c r="C380" s="50" t="str">
        <f>IF($A380="","",VLOOKUP($A380,'Annex 2 Designated EHV charges'!$A:$O,3,0))</f>
        <v/>
      </c>
      <c r="D380" s="50" t="str">
        <f>IF($A380="","",VLOOKUP($A380,'Annex 2 Designated EHV charges'!$A:$O,7,0))</f>
        <v/>
      </c>
      <c r="E380" s="51" t="str">
        <f>IFERROR(IF(VLOOKUP($A380,'Annex 2 Designated EHV charges'!$A:$O,9,FALSE)=0,"",VLOOKUP($A380,'Annex 2 Designated EHV charges'!$A:$O,9,FALSE)),"")</f>
        <v/>
      </c>
      <c r="F380" s="52" t="str">
        <f>IFERROR(IF(VLOOKUP($A380,'Annex 2 Designated EHV charges'!$A:$O,10,FALSE)=0,"",VLOOKUP($A380,'Annex 2 Designated EHV charges'!$A:$O,10,FALSE)),"")</f>
        <v/>
      </c>
      <c r="G380" s="52" t="str">
        <f>IFERROR(IF(VLOOKUP($A380,'Annex 2 Designated EHV charges'!$A:$O,11,FALSE)=0,"",VLOOKUP($A380,'Annex 2 Designated EHV charges'!$A:$O,11,FALSE)),"")</f>
        <v/>
      </c>
      <c r="H380" s="42" t="str">
        <f>IFERROR(IF(VLOOKUP($A380,'Annex 2 Designated EHV charges'!$A:$O,12,FALSE)=0,"",VLOOKUP($A380,'Annex 2 Designated EHV charges'!$A:$O,12,FALSE)),"")</f>
        <v/>
      </c>
    </row>
    <row r="381" spans="1:8" x14ac:dyDescent="0.25">
      <c r="A381" s="42" t="str" cm="1">
        <f t="array" ref="A381">IFERROR(INDEX('Annex 2 Designated EHV charges'!$A$10:$A$400, MATCH(0, IF(ISBLANK('Annex 2 Designated EHV charges'!$A$10:$A$400),1, COUNTIF(A$4:$A380, 'Annex 2 Designated EHV charges'!$A$10:$A$400)), 0)),"")</f>
        <v/>
      </c>
      <c r="B381" s="42" t="str">
        <f>IF($A381="","",VLOOKUP($A381,'Annex 2 Designated EHV charges'!$A:$O,2,0))</f>
        <v/>
      </c>
      <c r="C381" s="50" t="str">
        <f>IF($A381="","",VLOOKUP($A381,'Annex 2 Designated EHV charges'!$A:$O,3,0))</f>
        <v/>
      </c>
      <c r="D381" s="50" t="str">
        <f>IF($A381="","",VLOOKUP($A381,'Annex 2 Designated EHV charges'!$A:$O,7,0))</f>
        <v/>
      </c>
      <c r="E381" s="51" t="str">
        <f>IFERROR(IF(VLOOKUP($A381,'Annex 2 Designated EHV charges'!$A:$O,9,FALSE)=0,"",VLOOKUP($A381,'Annex 2 Designated EHV charges'!$A:$O,9,FALSE)),"")</f>
        <v/>
      </c>
      <c r="F381" s="52" t="str">
        <f>IFERROR(IF(VLOOKUP($A381,'Annex 2 Designated EHV charges'!$A:$O,10,FALSE)=0,"",VLOOKUP($A381,'Annex 2 Designated EHV charges'!$A:$O,10,FALSE)),"")</f>
        <v/>
      </c>
      <c r="G381" s="52" t="str">
        <f>IFERROR(IF(VLOOKUP($A381,'Annex 2 Designated EHV charges'!$A:$O,11,FALSE)=0,"",VLOOKUP($A381,'Annex 2 Designated EHV charges'!$A:$O,11,FALSE)),"")</f>
        <v/>
      </c>
      <c r="H381" s="42" t="str">
        <f>IFERROR(IF(VLOOKUP($A381,'Annex 2 Designated EHV charges'!$A:$O,12,FALSE)=0,"",VLOOKUP($A381,'Annex 2 Designated EHV charges'!$A:$O,12,FALSE)),"")</f>
        <v/>
      </c>
    </row>
    <row r="382" spans="1:8" x14ac:dyDescent="0.25">
      <c r="A382" s="42" t="str" cm="1">
        <f t="array" ref="A382">IFERROR(INDEX('Annex 2 Designated EHV charges'!$A$10:$A$400, MATCH(0, IF(ISBLANK('Annex 2 Designated EHV charges'!$A$10:$A$400),1, COUNTIF(A$4:$A381, 'Annex 2 Designated EHV charges'!$A$10:$A$400)), 0)),"")</f>
        <v/>
      </c>
      <c r="B382" s="42" t="str">
        <f>IF($A382="","",VLOOKUP($A382,'Annex 2 Designated EHV charges'!$A:$O,2,0))</f>
        <v/>
      </c>
      <c r="C382" s="50" t="str">
        <f>IF($A382="","",VLOOKUP($A382,'Annex 2 Designated EHV charges'!$A:$O,3,0))</f>
        <v/>
      </c>
      <c r="D382" s="50" t="str">
        <f>IF($A382="","",VLOOKUP($A382,'Annex 2 Designated EHV charges'!$A:$O,7,0))</f>
        <v/>
      </c>
      <c r="E382" s="51" t="str">
        <f>IFERROR(IF(VLOOKUP($A382,'Annex 2 Designated EHV charges'!$A:$O,9,FALSE)=0,"",VLOOKUP($A382,'Annex 2 Designated EHV charges'!$A:$O,9,FALSE)),"")</f>
        <v/>
      </c>
      <c r="F382" s="52" t="str">
        <f>IFERROR(IF(VLOOKUP($A382,'Annex 2 Designated EHV charges'!$A:$O,10,FALSE)=0,"",VLOOKUP($A382,'Annex 2 Designated EHV charges'!$A:$O,10,FALSE)),"")</f>
        <v/>
      </c>
      <c r="G382" s="52" t="str">
        <f>IFERROR(IF(VLOOKUP($A382,'Annex 2 Designated EHV charges'!$A:$O,11,FALSE)=0,"",VLOOKUP($A382,'Annex 2 Designated EHV charges'!$A:$O,11,FALSE)),"")</f>
        <v/>
      </c>
      <c r="H382" s="42" t="str">
        <f>IFERROR(IF(VLOOKUP($A382,'Annex 2 Designated EHV charges'!$A:$O,12,FALSE)=0,"",VLOOKUP($A382,'Annex 2 Designated EHV charges'!$A:$O,12,FALSE)),"")</f>
        <v/>
      </c>
    </row>
    <row r="383" spans="1:8" x14ac:dyDescent="0.25">
      <c r="A383" s="42" t="str" cm="1">
        <f t="array" ref="A383">IFERROR(INDEX('Annex 2 Designated EHV charges'!$A$10:$A$400, MATCH(0, IF(ISBLANK('Annex 2 Designated EHV charges'!$A$10:$A$400),1, COUNTIF(A$4:$A382, 'Annex 2 Designated EHV charges'!$A$10:$A$400)), 0)),"")</f>
        <v/>
      </c>
      <c r="B383" s="42" t="str">
        <f>IF($A383="","",VLOOKUP($A383,'Annex 2 Designated EHV charges'!$A:$O,2,0))</f>
        <v/>
      </c>
      <c r="C383" s="50" t="str">
        <f>IF($A383="","",VLOOKUP($A383,'Annex 2 Designated EHV charges'!$A:$O,3,0))</f>
        <v/>
      </c>
      <c r="D383" s="50" t="str">
        <f>IF($A383="","",VLOOKUP($A383,'Annex 2 Designated EHV charges'!$A:$O,7,0))</f>
        <v/>
      </c>
      <c r="E383" s="51" t="str">
        <f>IFERROR(IF(VLOOKUP($A383,'Annex 2 Designated EHV charges'!$A:$O,9,FALSE)=0,"",VLOOKUP($A383,'Annex 2 Designated EHV charges'!$A:$O,9,FALSE)),"")</f>
        <v/>
      </c>
      <c r="F383" s="52" t="str">
        <f>IFERROR(IF(VLOOKUP($A383,'Annex 2 Designated EHV charges'!$A:$O,10,FALSE)=0,"",VLOOKUP($A383,'Annex 2 Designated EHV charges'!$A:$O,10,FALSE)),"")</f>
        <v/>
      </c>
      <c r="G383" s="52" t="str">
        <f>IFERROR(IF(VLOOKUP($A383,'Annex 2 Designated EHV charges'!$A:$O,11,FALSE)=0,"",VLOOKUP($A383,'Annex 2 Designated EHV charges'!$A:$O,11,FALSE)),"")</f>
        <v/>
      </c>
      <c r="H383" s="42" t="str">
        <f>IFERROR(IF(VLOOKUP($A383,'Annex 2 Designated EHV charges'!$A:$O,12,FALSE)=0,"",VLOOKUP($A383,'Annex 2 Designated EHV charges'!$A:$O,12,FALSE)),"")</f>
        <v/>
      </c>
    </row>
    <row r="384" spans="1:8" x14ac:dyDescent="0.25">
      <c r="A384" s="42" t="str" cm="1">
        <f t="array" ref="A384">IFERROR(INDEX('Annex 2 Designated EHV charges'!$A$10:$A$400, MATCH(0, IF(ISBLANK('Annex 2 Designated EHV charges'!$A$10:$A$400),1, COUNTIF(A$4:$A383, 'Annex 2 Designated EHV charges'!$A$10:$A$400)), 0)),"")</f>
        <v/>
      </c>
      <c r="B384" s="42" t="str">
        <f>IF($A384="","",VLOOKUP($A384,'Annex 2 Designated EHV charges'!$A:$O,2,0))</f>
        <v/>
      </c>
      <c r="C384" s="50" t="str">
        <f>IF($A384="","",VLOOKUP($A384,'Annex 2 Designated EHV charges'!$A:$O,3,0))</f>
        <v/>
      </c>
      <c r="D384" s="50" t="str">
        <f>IF($A384="","",VLOOKUP($A384,'Annex 2 Designated EHV charges'!$A:$O,7,0))</f>
        <v/>
      </c>
      <c r="E384" s="51" t="str">
        <f>IFERROR(IF(VLOOKUP($A384,'Annex 2 Designated EHV charges'!$A:$O,9,FALSE)=0,"",VLOOKUP($A384,'Annex 2 Designated EHV charges'!$A:$O,9,FALSE)),"")</f>
        <v/>
      </c>
      <c r="F384" s="52" t="str">
        <f>IFERROR(IF(VLOOKUP($A384,'Annex 2 Designated EHV charges'!$A:$O,10,FALSE)=0,"",VLOOKUP($A384,'Annex 2 Designated EHV charges'!$A:$O,10,FALSE)),"")</f>
        <v/>
      </c>
      <c r="G384" s="52" t="str">
        <f>IFERROR(IF(VLOOKUP($A384,'Annex 2 Designated EHV charges'!$A:$O,11,FALSE)=0,"",VLOOKUP($A384,'Annex 2 Designated EHV charges'!$A:$O,11,FALSE)),"")</f>
        <v/>
      </c>
      <c r="H384" s="42" t="str">
        <f>IFERROR(IF(VLOOKUP($A384,'Annex 2 Designated EHV charges'!$A:$O,12,FALSE)=0,"",VLOOKUP($A384,'Annex 2 Designated EHV charges'!$A:$O,12,FALSE)),"")</f>
        <v/>
      </c>
    </row>
    <row r="385" spans="1:8" x14ac:dyDescent="0.25">
      <c r="A385" s="42" t="str" cm="1">
        <f t="array" ref="A385">IFERROR(INDEX('Annex 2 Designated EHV charges'!$A$10:$A$400, MATCH(0, IF(ISBLANK('Annex 2 Designated EHV charges'!$A$10:$A$400),1, COUNTIF(A$4:$A384, 'Annex 2 Designated EHV charges'!$A$10:$A$400)), 0)),"")</f>
        <v/>
      </c>
      <c r="B385" s="42" t="str">
        <f>IF($A385="","",VLOOKUP($A385,'Annex 2 Designated EHV charges'!$A:$O,2,0))</f>
        <v/>
      </c>
      <c r="C385" s="50" t="str">
        <f>IF($A385="","",VLOOKUP($A385,'Annex 2 Designated EHV charges'!$A:$O,3,0))</f>
        <v/>
      </c>
      <c r="D385" s="50" t="str">
        <f>IF($A385="","",VLOOKUP($A385,'Annex 2 Designated EHV charges'!$A:$O,7,0))</f>
        <v/>
      </c>
      <c r="E385" s="51" t="str">
        <f>IFERROR(IF(VLOOKUP($A385,'Annex 2 Designated EHV charges'!$A:$O,9,FALSE)=0,"",VLOOKUP($A385,'Annex 2 Designated EHV charges'!$A:$O,9,FALSE)),"")</f>
        <v/>
      </c>
      <c r="F385" s="52" t="str">
        <f>IFERROR(IF(VLOOKUP($A385,'Annex 2 Designated EHV charges'!$A:$O,10,FALSE)=0,"",VLOOKUP($A385,'Annex 2 Designated EHV charges'!$A:$O,10,FALSE)),"")</f>
        <v/>
      </c>
      <c r="G385" s="52" t="str">
        <f>IFERROR(IF(VLOOKUP($A385,'Annex 2 Designated EHV charges'!$A:$O,11,FALSE)=0,"",VLOOKUP($A385,'Annex 2 Designated EHV charges'!$A:$O,11,FALSE)),"")</f>
        <v/>
      </c>
      <c r="H385" s="42" t="str">
        <f>IFERROR(IF(VLOOKUP($A385,'Annex 2 Designated EHV charges'!$A:$O,12,FALSE)=0,"",VLOOKUP($A385,'Annex 2 Designated EHV charges'!$A:$O,12,FALSE)),"")</f>
        <v/>
      </c>
    </row>
    <row r="386" spans="1:8" x14ac:dyDescent="0.25">
      <c r="A386" s="42" t="str" cm="1">
        <f t="array" ref="A386">IFERROR(INDEX('Annex 2 Designated EHV charges'!$A$10:$A$400, MATCH(0, IF(ISBLANK('Annex 2 Designated EHV charges'!$A$10:$A$400),1, COUNTIF(A$4:$A385, 'Annex 2 Designated EHV charges'!$A$10:$A$400)), 0)),"")</f>
        <v/>
      </c>
      <c r="B386" s="42" t="str">
        <f>IF($A386="","",VLOOKUP($A386,'Annex 2 Designated EHV charges'!$A:$O,2,0))</f>
        <v/>
      </c>
      <c r="C386" s="50" t="str">
        <f>IF($A386="","",VLOOKUP($A386,'Annex 2 Designated EHV charges'!$A:$O,3,0))</f>
        <v/>
      </c>
      <c r="D386" s="50" t="str">
        <f>IF($A386="","",VLOOKUP($A386,'Annex 2 Designated EHV charges'!$A:$O,7,0))</f>
        <v/>
      </c>
      <c r="E386" s="51" t="str">
        <f>IFERROR(IF(VLOOKUP($A386,'Annex 2 Designated EHV charges'!$A:$O,9,FALSE)=0,"",VLOOKUP($A386,'Annex 2 Designated EHV charges'!$A:$O,9,FALSE)),"")</f>
        <v/>
      </c>
      <c r="F386" s="52" t="str">
        <f>IFERROR(IF(VLOOKUP($A386,'Annex 2 Designated EHV charges'!$A:$O,10,FALSE)=0,"",VLOOKUP($A386,'Annex 2 Designated EHV charges'!$A:$O,10,FALSE)),"")</f>
        <v/>
      </c>
      <c r="G386" s="52" t="str">
        <f>IFERROR(IF(VLOOKUP($A386,'Annex 2 Designated EHV charges'!$A:$O,11,FALSE)=0,"",VLOOKUP($A386,'Annex 2 Designated EHV charges'!$A:$O,11,FALSE)),"")</f>
        <v/>
      </c>
      <c r="H386" s="42" t="str">
        <f>IFERROR(IF(VLOOKUP($A386,'Annex 2 Designated EHV charges'!$A:$O,12,FALSE)=0,"",VLOOKUP($A386,'Annex 2 Designated EHV charges'!$A:$O,12,FALSE)),"")</f>
        <v/>
      </c>
    </row>
    <row r="387" spans="1:8" x14ac:dyDescent="0.25">
      <c r="A387" s="42" t="str" cm="1">
        <f t="array" ref="A387">IFERROR(INDEX('Annex 2 Designated EHV charges'!$A$10:$A$400, MATCH(0, IF(ISBLANK('Annex 2 Designated EHV charges'!$A$10:$A$400),1, COUNTIF(A$4:$A386, 'Annex 2 Designated EHV charges'!$A$10:$A$400)), 0)),"")</f>
        <v/>
      </c>
      <c r="B387" s="42" t="str">
        <f>IF($A387="","",VLOOKUP($A387,'Annex 2 Designated EHV charges'!$A:$O,2,0))</f>
        <v/>
      </c>
      <c r="C387" s="50" t="str">
        <f>IF($A387="","",VLOOKUP($A387,'Annex 2 Designated EHV charges'!$A:$O,3,0))</f>
        <v/>
      </c>
      <c r="D387" s="50" t="str">
        <f>IF($A387="","",VLOOKUP($A387,'Annex 2 Designated EHV charges'!$A:$O,7,0))</f>
        <v/>
      </c>
      <c r="E387" s="51" t="str">
        <f>IFERROR(IF(VLOOKUP($A387,'Annex 2 Designated EHV charges'!$A:$O,9,FALSE)=0,"",VLOOKUP($A387,'Annex 2 Designated EHV charges'!$A:$O,9,FALSE)),"")</f>
        <v/>
      </c>
      <c r="F387" s="52" t="str">
        <f>IFERROR(IF(VLOOKUP($A387,'Annex 2 Designated EHV charges'!$A:$O,10,FALSE)=0,"",VLOOKUP($A387,'Annex 2 Designated EHV charges'!$A:$O,10,FALSE)),"")</f>
        <v/>
      </c>
      <c r="G387" s="52" t="str">
        <f>IFERROR(IF(VLOOKUP($A387,'Annex 2 Designated EHV charges'!$A:$O,11,FALSE)=0,"",VLOOKUP($A387,'Annex 2 Designated EHV charges'!$A:$O,11,FALSE)),"")</f>
        <v/>
      </c>
      <c r="H387" s="42" t="str">
        <f>IFERROR(IF(VLOOKUP($A387,'Annex 2 Designated EHV charges'!$A:$O,12,FALSE)=0,"",VLOOKUP($A387,'Annex 2 Designated EHV charges'!$A:$O,12,FALSE)),"")</f>
        <v/>
      </c>
    </row>
    <row r="388" spans="1:8" x14ac:dyDescent="0.25">
      <c r="A388" s="42" t="str" cm="1">
        <f t="array" ref="A388">IFERROR(INDEX('Annex 2 Designated EHV charges'!$A$10:$A$400, MATCH(0, IF(ISBLANK('Annex 2 Designated EHV charges'!$A$10:$A$400),1, COUNTIF(A$4:$A387, 'Annex 2 Designated EHV charges'!$A$10:$A$400)), 0)),"")</f>
        <v/>
      </c>
      <c r="B388" s="42" t="str">
        <f>IF($A388="","",VLOOKUP($A388,'Annex 2 Designated EHV charges'!$A:$O,2,0))</f>
        <v/>
      </c>
      <c r="C388" s="50" t="str">
        <f>IF($A388="","",VLOOKUP($A388,'Annex 2 Designated EHV charges'!$A:$O,3,0))</f>
        <v/>
      </c>
      <c r="D388" s="50" t="str">
        <f>IF($A388="","",VLOOKUP($A388,'Annex 2 Designated EHV charges'!$A:$O,7,0))</f>
        <v/>
      </c>
      <c r="E388" s="51" t="str">
        <f>IFERROR(IF(VLOOKUP($A388,'Annex 2 Designated EHV charges'!$A:$O,9,FALSE)=0,"",VLOOKUP($A388,'Annex 2 Designated EHV charges'!$A:$O,9,FALSE)),"")</f>
        <v/>
      </c>
      <c r="F388" s="52" t="str">
        <f>IFERROR(IF(VLOOKUP($A388,'Annex 2 Designated EHV charges'!$A:$O,10,FALSE)=0,"",VLOOKUP($A388,'Annex 2 Designated EHV charges'!$A:$O,10,FALSE)),"")</f>
        <v/>
      </c>
      <c r="G388" s="52" t="str">
        <f>IFERROR(IF(VLOOKUP($A388,'Annex 2 Designated EHV charges'!$A:$O,11,FALSE)=0,"",VLOOKUP($A388,'Annex 2 Designated EHV charges'!$A:$O,11,FALSE)),"")</f>
        <v/>
      </c>
      <c r="H388" s="42" t="str">
        <f>IFERROR(IF(VLOOKUP($A388,'Annex 2 Designated EHV charges'!$A:$O,12,FALSE)=0,"",VLOOKUP($A388,'Annex 2 Designated EHV charges'!$A:$O,12,FALSE)),"")</f>
        <v/>
      </c>
    </row>
    <row r="389" spans="1:8" x14ac:dyDescent="0.25">
      <c r="A389" s="42" t="str" cm="1">
        <f t="array" ref="A389">IFERROR(INDEX('Annex 2 Designated EHV charges'!$A$10:$A$400, MATCH(0, IF(ISBLANK('Annex 2 Designated EHV charges'!$A$10:$A$400),1, COUNTIF(A$4:$A388, 'Annex 2 Designated EHV charges'!$A$10:$A$400)), 0)),"")</f>
        <v/>
      </c>
      <c r="B389" s="42" t="str">
        <f>IF($A389="","",VLOOKUP($A389,'Annex 2 Designated EHV charges'!$A:$O,2,0))</f>
        <v/>
      </c>
      <c r="C389" s="50" t="str">
        <f>IF($A389="","",VLOOKUP($A389,'Annex 2 Designated EHV charges'!$A:$O,3,0))</f>
        <v/>
      </c>
      <c r="D389" s="50" t="str">
        <f>IF($A389="","",VLOOKUP($A389,'Annex 2 Designated EHV charges'!$A:$O,7,0))</f>
        <v/>
      </c>
      <c r="E389" s="51" t="str">
        <f>IFERROR(IF(VLOOKUP($A389,'Annex 2 Designated EHV charges'!$A:$O,9,FALSE)=0,"",VLOOKUP($A389,'Annex 2 Designated EHV charges'!$A:$O,9,FALSE)),"")</f>
        <v/>
      </c>
      <c r="F389" s="52" t="str">
        <f>IFERROR(IF(VLOOKUP($A389,'Annex 2 Designated EHV charges'!$A:$O,10,FALSE)=0,"",VLOOKUP($A389,'Annex 2 Designated EHV charges'!$A:$O,10,FALSE)),"")</f>
        <v/>
      </c>
      <c r="G389" s="52" t="str">
        <f>IFERROR(IF(VLOOKUP($A389,'Annex 2 Designated EHV charges'!$A:$O,11,FALSE)=0,"",VLOOKUP($A389,'Annex 2 Designated EHV charges'!$A:$O,11,FALSE)),"")</f>
        <v/>
      </c>
      <c r="H389" s="42" t="str">
        <f>IFERROR(IF(VLOOKUP($A389,'Annex 2 Designated EHV charges'!$A:$O,12,FALSE)=0,"",VLOOKUP($A389,'Annex 2 Designated EHV charges'!$A:$O,12,FALSE)),"")</f>
        <v/>
      </c>
    </row>
    <row r="390" spans="1:8" x14ac:dyDescent="0.25">
      <c r="A390" s="42" t="str" cm="1">
        <f t="array" ref="A390">IFERROR(INDEX('Annex 2 Designated EHV charges'!$A$10:$A$400, MATCH(0, IF(ISBLANK('Annex 2 Designated EHV charges'!$A$10:$A$400),1, COUNTIF(A$4:$A389, 'Annex 2 Designated EHV charges'!$A$10:$A$400)), 0)),"")</f>
        <v/>
      </c>
      <c r="B390" s="42" t="str">
        <f>IF($A390="","",VLOOKUP($A390,'Annex 2 Designated EHV charges'!$A:$O,2,0))</f>
        <v/>
      </c>
      <c r="C390" s="50" t="str">
        <f>IF($A390="","",VLOOKUP($A390,'Annex 2 Designated EHV charges'!$A:$O,3,0))</f>
        <v/>
      </c>
      <c r="D390" s="50" t="str">
        <f>IF($A390="","",VLOOKUP($A390,'Annex 2 Designated EHV charges'!$A:$O,7,0))</f>
        <v/>
      </c>
      <c r="E390" s="51" t="str">
        <f>IFERROR(IF(VLOOKUP($A390,'Annex 2 Designated EHV charges'!$A:$O,9,FALSE)=0,"",VLOOKUP($A390,'Annex 2 Designated EHV charges'!$A:$O,9,FALSE)),"")</f>
        <v/>
      </c>
      <c r="F390" s="52" t="str">
        <f>IFERROR(IF(VLOOKUP($A390,'Annex 2 Designated EHV charges'!$A:$O,10,FALSE)=0,"",VLOOKUP($A390,'Annex 2 Designated EHV charges'!$A:$O,10,FALSE)),"")</f>
        <v/>
      </c>
      <c r="G390" s="52" t="str">
        <f>IFERROR(IF(VLOOKUP($A390,'Annex 2 Designated EHV charges'!$A:$O,11,FALSE)=0,"",VLOOKUP($A390,'Annex 2 Designated EHV charges'!$A:$O,11,FALSE)),"")</f>
        <v/>
      </c>
      <c r="H390" s="42" t="str">
        <f>IFERROR(IF(VLOOKUP($A390,'Annex 2 Designated EHV charges'!$A:$O,12,FALSE)=0,"",VLOOKUP($A390,'Annex 2 Designated EHV charges'!$A:$O,12,FALSE)),"")</f>
        <v/>
      </c>
    </row>
    <row r="391" spans="1:8" x14ac:dyDescent="0.25">
      <c r="A391" s="42" t="str" cm="1">
        <f t="array" ref="A391">IFERROR(INDEX('Annex 2 Designated EHV charges'!$A$10:$A$400, MATCH(0, IF(ISBLANK('Annex 2 Designated EHV charges'!$A$10:$A$400),1, COUNTIF(A$4:$A390, 'Annex 2 Designated EHV charges'!$A$10:$A$400)), 0)),"")</f>
        <v/>
      </c>
      <c r="B391" s="42" t="str">
        <f>IF($A391="","",VLOOKUP($A391,'Annex 2 Designated EHV charges'!$A:$O,2,0))</f>
        <v/>
      </c>
      <c r="C391" s="50" t="str">
        <f>IF($A391="","",VLOOKUP($A391,'Annex 2 Designated EHV charges'!$A:$O,3,0))</f>
        <v/>
      </c>
      <c r="D391" s="50" t="str">
        <f>IF($A391="","",VLOOKUP($A391,'Annex 2 Designated EHV charges'!$A:$O,7,0))</f>
        <v/>
      </c>
      <c r="E391" s="51" t="str">
        <f>IFERROR(IF(VLOOKUP($A391,'Annex 2 Designated EHV charges'!$A:$O,9,FALSE)=0,"",VLOOKUP($A391,'Annex 2 Designated EHV charges'!$A:$O,9,FALSE)),"")</f>
        <v/>
      </c>
      <c r="F391" s="52" t="str">
        <f>IFERROR(IF(VLOOKUP($A391,'Annex 2 Designated EHV charges'!$A:$O,10,FALSE)=0,"",VLOOKUP($A391,'Annex 2 Designated EHV charges'!$A:$O,10,FALSE)),"")</f>
        <v/>
      </c>
      <c r="G391" s="52" t="str">
        <f>IFERROR(IF(VLOOKUP($A391,'Annex 2 Designated EHV charges'!$A:$O,11,FALSE)=0,"",VLOOKUP($A391,'Annex 2 Designated EHV charges'!$A:$O,11,FALSE)),"")</f>
        <v/>
      </c>
      <c r="H391" s="42" t="str">
        <f>IFERROR(IF(VLOOKUP($A391,'Annex 2 Designated EHV charges'!$A:$O,12,FALSE)=0,"",VLOOKUP($A391,'Annex 2 Designated EHV charges'!$A:$O,12,FALSE)),"")</f>
        <v/>
      </c>
    </row>
    <row r="392" spans="1:8" x14ac:dyDescent="0.25">
      <c r="A392" s="42" t="str" cm="1">
        <f t="array" ref="A392">IFERROR(INDEX('Annex 2 Designated EHV charges'!$A$10:$A$400, MATCH(0, IF(ISBLANK('Annex 2 Designated EHV charges'!$A$10:$A$400),1, COUNTIF(A$4:$A391, 'Annex 2 Designated EHV charges'!$A$10:$A$400)), 0)),"")</f>
        <v/>
      </c>
      <c r="B392" s="42" t="str">
        <f>IF($A392="","",VLOOKUP($A392,'Annex 2 Designated EHV charges'!$A:$O,2,0))</f>
        <v/>
      </c>
      <c r="C392" s="50" t="str">
        <f>IF($A392="","",VLOOKUP($A392,'Annex 2 Designated EHV charges'!$A:$O,3,0))</f>
        <v/>
      </c>
      <c r="D392" s="50" t="str">
        <f>IF($A392="","",VLOOKUP($A392,'Annex 2 Designated EHV charges'!$A:$O,7,0))</f>
        <v/>
      </c>
      <c r="E392" s="51" t="str">
        <f>IFERROR(IF(VLOOKUP($A392,'Annex 2 Designated EHV charges'!$A:$O,9,FALSE)=0,"",VLOOKUP($A392,'Annex 2 Designated EHV charges'!$A:$O,9,FALSE)),"")</f>
        <v/>
      </c>
      <c r="F392" s="52" t="str">
        <f>IFERROR(IF(VLOOKUP($A392,'Annex 2 Designated EHV charges'!$A:$O,10,FALSE)=0,"",VLOOKUP($A392,'Annex 2 Designated EHV charges'!$A:$O,10,FALSE)),"")</f>
        <v/>
      </c>
      <c r="G392" s="52" t="str">
        <f>IFERROR(IF(VLOOKUP($A392,'Annex 2 Designated EHV charges'!$A:$O,11,FALSE)=0,"",VLOOKUP($A392,'Annex 2 Designated EHV charges'!$A:$O,11,FALSE)),"")</f>
        <v/>
      </c>
      <c r="H392" s="42" t="str">
        <f>IFERROR(IF(VLOOKUP($A392,'Annex 2 Designated EHV charges'!$A:$O,12,FALSE)=0,"",VLOOKUP($A392,'Annex 2 Designated EHV charges'!$A:$O,12,FALSE)),"")</f>
        <v/>
      </c>
    </row>
    <row r="393" spans="1:8" x14ac:dyDescent="0.25">
      <c r="A393" s="42" t="str" cm="1">
        <f t="array" ref="A393">IFERROR(INDEX('Annex 2 Designated EHV charges'!$A$10:$A$400, MATCH(0, IF(ISBLANK('Annex 2 Designated EHV charges'!$A$10:$A$400),1, COUNTIF(A$4:$A392, 'Annex 2 Designated EHV charges'!$A$10:$A$400)), 0)),"")</f>
        <v/>
      </c>
      <c r="B393" s="42" t="str">
        <f>IF($A393="","",VLOOKUP($A393,'Annex 2 Designated EHV charges'!$A:$O,2,0))</f>
        <v/>
      </c>
      <c r="C393" s="50" t="str">
        <f>IF($A393="","",VLOOKUP($A393,'Annex 2 Designated EHV charges'!$A:$O,3,0))</f>
        <v/>
      </c>
      <c r="D393" s="50" t="str">
        <f>IF($A393="","",VLOOKUP($A393,'Annex 2 Designated EHV charges'!$A:$O,7,0))</f>
        <v/>
      </c>
      <c r="E393" s="51" t="str">
        <f>IFERROR(IF(VLOOKUP($A393,'Annex 2 Designated EHV charges'!$A:$O,9,FALSE)=0,"",VLOOKUP($A393,'Annex 2 Designated EHV charges'!$A:$O,9,FALSE)),"")</f>
        <v/>
      </c>
      <c r="F393" s="52" t="str">
        <f>IFERROR(IF(VLOOKUP($A393,'Annex 2 Designated EHV charges'!$A:$O,10,FALSE)=0,"",VLOOKUP($A393,'Annex 2 Designated EHV charges'!$A:$O,10,FALSE)),"")</f>
        <v/>
      </c>
      <c r="G393" s="52" t="str">
        <f>IFERROR(IF(VLOOKUP($A393,'Annex 2 Designated EHV charges'!$A:$O,11,FALSE)=0,"",VLOOKUP($A393,'Annex 2 Designated EHV charges'!$A:$O,11,FALSE)),"")</f>
        <v/>
      </c>
      <c r="H393" s="42" t="str">
        <f>IFERROR(IF(VLOOKUP($A393,'Annex 2 Designated EHV charges'!$A:$O,12,FALSE)=0,"",VLOOKUP($A393,'Annex 2 Designated EHV charges'!$A:$O,12,FALSE)),"")</f>
        <v/>
      </c>
    </row>
    <row r="394" spans="1:8" x14ac:dyDescent="0.25">
      <c r="A394" s="42" t="str" cm="1">
        <f t="array" ref="A394">IFERROR(INDEX('Annex 2 Designated EHV charges'!$A$10:$A$400, MATCH(0, IF(ISBLANK('Annex 2 Designated EHV charges'!$A$10:$A$400),1, COUNTIF(A$4:$A393, 'Annex 2 Designated EHV charges'!$A$10:$A$400)), 0)),"")</f>
        <v/>
      </c>
      <c r="B394" s="42" t="str">
        <f>IF($A394="","",VLOOKUP($A394,'Annex 2 Designated EHV charges'!$A:$O,2,0))</f>
        <v/>
      </c>
      <c r="C394" s="50" t="str">
        <f>IF($A394="","",VLOOKUP($A394,'Annex 2 Designated EHV charges'!$A:$O,3,0))</f>
        <v/>
      </c>
      <c r="D394" s="50" t="str">
        <f>IF($A394="","",VLOOKUP($A394,'Annex 2 Designated EHV charges'!$A:$O,7,0))</f>
        <v/>
      </c>
      <c r="E394" s="51" t="str">
        <f>IFERROR(IF(VLOOKUP($A394,'Annex 2 Designated EHV charges'!$A:$O,9,FALSE)=0,"",VLOOKUP($A394,'Annex 2 Designated EHV charges'!$A:$O,9,FALSE)),"")</f>
        <v/>
      </c>
      <c r="F394" s="52" t="str">
        <f>IFERROR(IF(VLOOKUP($A394,'Annex 2 Designated EHV charges'!$A:$O,10,FALSE)=0,"",VLOOKUP($A394,'Annex 2 Designated EHV charges'!$A:$O,10,FALSE)),"")</f>
        <v/>
      </c>
      <c r="G394" s="52" t="str">
        <f>IFERROR(IF(VLOOKUP($A394,'Annex 2 Designated EHV charges'!$A:$O,11,FALSE)=0,"",VLOOKUP($A394,'Annex 2 Designated EHV charges'!$A:$O,11,FALSE)),"")</f>
        <v/>
      </c>
      <c r="H394" s="42" t="str">
        <f>IFERROR(IF(VLOOKUP($A394,'Annex 2 Designated EHV charges'!$A:$O,12,FALSE)=0,"",VLOOKUP($A394,'Annex 2 Designated EHV charges'!$A:$O,12,FALSE)),"")</f>
        <v/>
      </c>
    </row>
    <row r="395" spans="1:8" x14ac:dyDescent="0.25">
      <c r="A395" s="42" t="str" cm="1">
        <f t="array" ref="A395">IFERROR(INDEX('Annex 2 Designated EHV charges'!$A$10:$A$400, MATCH(0, IF(ISBLANK('Annex 2 Designated EHV charges'!$A$10:$A$400),1, COUNTIF(A$4:$A394, 'Annex 2 Designated EHV charges'!$A$10:$A$400)), 0)),"")</f>
        <v/>
      </c>
      <c r="B395" s="42" t="str">
        <f>IF($A395="","",VLOOKUP($A395,'Annex 2 Designated EHV charges'!$A:$O,2,0))</f>
        <v/>
      </c>
      <c r="C395" s="50" t="str">
        <f>IF($A395="","",VLOOKUP($A395,'Annex 2 Designated EHV charges'!$A:$O,3,0))</f>
        <v/>
      </c>
      <c r="D395" s="50" t="str">
        <f>IF($A395="","",VLOOKUP($A395,'Annex 2 Designated EHV charges'!$A:$O,7,0))</f>
        <v/>
      </c>
      <c r="E395" s="51" t="str">
        <f>IFERROR(IF(VLOOKUP($A395,'Annex 2 Designated EHV charges'!$A:$O,9,FALSE)=0,"",VLOOKUP($A395,'Annex 2 Designated EHV charges'!$A:$O,9,FALSE)),"")</f>
        <v/>
      </c>
      <c r="F395" s="52" t="str">
        <f>IFERROR(IF(VLOOKUP($A395,'Annex 2 Designated EHV charges'!$A:$O,10,FALSE)=0,"",VLOOKUP($A395,'Annex 2 Designated EHV charges'!$A:$O,10,FALSE)),"")</f>
        <v/>
      </c>
      <c r="G395" s="52" t="str">
        <f>IFERROR(IF(VLOOKUP($A395,'Annex 2 Designated EHV charges'!$A:$O,11,FALSE)=0,"",VLOOKUP($A395,'Annex 2 Designated EHV charges'!$A:$O,11,FALSE)),"")</f>
        <v/>
      </c>
      <c r="H395" s="42" t="str">
        <f>IFERROR(IF(VLOOKUP($A395,'Annex 2 Designated EHV charges'!$A:$O,12,FALSE)=0,"",VLOOKUP($A395,'Annex 2 Designated EHV charges'!$A:$O,12,FALSE)),"")</f>
        <v/>
      </c>
    </row>
    <row r="396" spans="1:8" x14ac:dyDescent="0.25">
      <c r="A396" s="42" t="str" cm="1">
        <f t="array" ref="A396">IFERROR(INDEX('Annex 2 Designated EHV charges'!$A$10:$A$400, MATCH(0, IF(ISBLANK('Annex 2 Designated EHV charges'!$A$10:$A$400),1, COUNTIF(A$4:$A395, 'Annex 2 Designated EHV charges'!$A$10:$A$400)), 0)),"")</f>
        <v/>
      </c>
      <c r="B396" s="42" t="str">
        <f>IF($A396="","",VLOOKUP($A396,'Annex 2 Designated EHV charges'!$A:$O,2,0))</f>
        <v/>
      </c>
      <c r="C396" s="50" t="str">
        <f>IF($A396="","",VLOOKUP($A396,'Annex 2 Designated EHV charges'!$A:$O,3,0))</f>
        <v/>
      </c>
      <c r="D396" s="50" t="str">
        <f>IF($A396="","",VLOOKUP($A396,'Annex 2 Designated EHV charges'!$A:$O,7,0))</f>
        <v/>
      </c>
      <c r="E396" s="51" t="str">
        <f>IFERROR(IF(VLOOKUP($A396,'Annex 2 Designated EHV charges'!$A:$O,9,FALSE)=0,"",VLOOKUP($A396,'Annex 2 Designated EHV charges'!$A:$O,9,FALSE)),"")</f>
        <v/>
      </c>
      <c r="F396" s="52" t="str">
        <f>IFERROR(IF(VLOOKUP($A396,'Annex 2 Designated EHV charges'!$A:$O,10,FALSE)=0,"",VLOOKUP($A396,'Annex 2 Designated EHV charges'!$A:$O,10,FALSE)),"")</f>
        <v/>
      </c>
      <c r="G396" s="52" t="str">
        <f>IFERROR(IF(VLOOKUP($A396,'Annex 2 Designated EHV charges'!$A:$O,11,FALSE)=0,"",VLOOKUP($A396,'Annex 2 Designated EHV charges'!$A:$O,11,FALSE)),"")</f>
        <v/>
      </c>
      <c r="H396" s="42" t="str">
        <f>IFERROR(IF(VLOOKUP($A396,'Annex 2 Designated EHV charges'!$A:$O,12,FALSE)=0,"",VLOOKUP($A396,'Annex 2 Designated EHV charges'!$A:$O,12,FALSE)),"")</f>
        <v/>
      </c>
    </row>
    <row r="397" spans="1:8" x14ac:dyDescent="0.25">
      <c r="A397" s="42" t="str" cm="1">
        <f t="array" ref="A397">IFERROR(INDEX('Annex 2 Designated EHV charges'!$A$10:$A$400, MATCH(0, IF(ISBLANK('Annex 2 Designated EHV charges'!$A$10:$A$400),1, COUNTIF(A$4:$A396, 'Annex 2 Designated EHV charges'!$A$10:$A$400)), 0)),"")</f>
        <v/>
      </c>
      <c r="B397" s="42" t="str">
        <f>IF($A397="","",VLOOKUP($A397,'Annex 2 Designated EHV charges'!$A:$O,2,0))</f>
        <v/>
      </c>
      <c r="C397" s="50" t="str">
        <f>IF($A397="","",VLOOKUP($A397,'Annex 2 Designated EHV charges'!$A:$O,3,0))</f>
        <v/>
      </c>
      <c r="D397" s="50" t="str">
        <f>IF($A397="","",VLOOKUP($A397,'Annex 2 Designated EHV charges'!$A:$O,7,0))</f>
        <v/>
      </c>
      <c r="E397" s="51" t="str">
        <f>IFERROR(IF(VLOOKUP($A397,'Annex 2 Designated EHV charges'!$A:$O,9,FALSE)=0,"",VLOOKUP($A397,'Annex 2 Designated EHV charges'!$A:$O,9,FALSE)),"")</f>
        <v/>
      </c>
      <c r="F397" s="52" t="str">
        <f>IFERROR(IF(VLOOKUP($A397,'Annex 2 Designated EHV charges'!$A:$O,10,FALSE)=0,"",VLOOKUP($A397,'Annex 2 Designated EHV charges'!$A:$O,10,FALSE)),"")</f>
        <v/>
      </c>
      <c r="G397" s="52" t="str">
        <f>IFERROR(IF(VLOOKUP($A397,'Annex 2 Designated EHV charges'!$A:$O,11,FALSE)=0,"",VLOOKUP($A397,'Annex 2 Designated EHV charges'!$A:$O,11,FALSE)),"")</f>
        <v/>
      </c>
      <c r="H397" s="42" t="str">
        <f>IFERROR(IF(VLOOKUP($A397,'Annex 2 Designated EHV charges'!$A:$O,12,FALSE)=0,"",VLOOKUP($A397,'Annex 2 Designated EHV charges'!$A:$O,12,FALSE)),"")</f>
        <v/>
      </c>
    </row>
    <row r="398" spans="1:8" x14ac:dyDescent="0.25">
      <c r="A398" s="42" t="str" cm="1">
        <f t="array" ref="A398">IFERROR(INDEX('Annex 2 Designated EHV charges'!$A$10:$A$400, MATCH(0, IF(ISBLANK('Annex 2 Designated EHV charges'!$A$10:$A$400),1, COUNTIF(A$4:$A397, 'Annex 2 Designated EHV charges'!$A$10:$A$400)), 0)),"")</f>
        <v/>
      </c>
      <c r="B398" s="42" t="str">
        <f>IF($A398="","",VLOOKUP($A398,'Annex 2 Designated EHV charges'!$A:$O,2,0))</f>
        <v/>
      </c>
      <c r="C398" s="50" t="str">
        <f>IF($A398="","",VLOOKUP($A398,'Annex 2 Designated EHV charges'!$A:$O,3,0))</f>
        <v/>
      </c>
      <c r="D398" s="50" t="str">
        <f>IF($A398="","",VLOOKUP($A398,'Annex 2 Designated EHV charges'!$A:$O,7,0))</f>
        <v/>
      </c>
      <c r="E398" s="51" t="str">
        <f>IFERROR(IF(VLOOKUP($A398,'Annex 2 Designated EHV charges'!$A:$O,9,FALSE)=0,"",VLOOKUP($A398,'Annex 2 Designated EHV charges'!$A:$O,9,FALSE)),"")</f>
        <v/>
      </c>
      <c r="F398" s="52" t="str">
        <f>IFERROR(IF(VLOOKUP($A398,'Annex 2 Designated EHV charges'!$A:$O,10,FALSE)=0,"",VLOOKUP($A398,'Annex 2 Designated EHV charges'!$A:$O,10,FALSE)),"")</f>
        <v/>
      </c>
      <c r="G398" s="52" t="str">
        <f>IFERROR(IF(VLOOKUP($A398,'Annex 2 Designated EHV charges'!$A:$O,11,FALSE)=0,"",VLOOKUP($A398,'Annex 2 Designated EHV charges'!$A:$O,11,FALSE)),"")</f>
        <v/>
      </c>
      <c r="H398" s="42" t="str">
        <f>IFERROR(IF(VLOOKUP($A398,'Annex 2 Designated EHV charges'!$A:$O,12,FALSE)=0,"",VLOOKUP($A398,'Annex 2 Designated EHV charges'!$A:$O,12,FALSE)),"")</f>
        <v/>
      </c>
    </row>
    <row r="399" spans="1:8" x14ac:dyDescent="0.25">
      <c r="A399" s="42" t="str" cm="1">
        <f t="array" ref="A399">IFERROR(INDEX('Annex 2 Designated EHV charges'!$A$10:$A$400, MATCH(0, IF(ISBLANK('Annex 2 Designated EHV charges'!$A$10:$A$400),1, COUNTIF(A$4:$A398, 'Annex 2 Designated EHV charges'!$A$10:$A$400)), 0)),"")</f>
        <v/>
      </c>
      <c r="B399" s="42" t="str">
        <f>IF($A399="","",VLOOKUP($A399,'Annex 2 Designated EHV charges'!$A:$O,2,0))</f>
        <v/>
      </c>
      <c r="C399" s="50" t="str">
        <f>IF($A399="","",VLOOKUP($A399,'Annex 2 Designated EHV charges'!$A:$O,3,0))</f>
        <v/>
      </c>
      <c r="D399" s="50" t="str">
        <f>IF($A399="","",VLOOKUP($A399,'Annex 2 Designated EHV charges'!$A:$O,7,0))</f>
        <v/>
      </c>
      <c r="E399" s="51" t="str">
        <f>IFERROR(IF(VLOOKUP($A399,'Annex 2 Designated EHV charges'!$A:$O,9,FALSE)=0,"",VLOOKUP($A399,'Annex 2 Designated EHV charges'!$A:$O,9,FALSE)),"")</f>
        <v/>
      </c>
      <c r="F399" s="52" t="str">
        <f>IFERROR(IF(VLOOKUP($A399,'Annex 2 Designated EHV charges'!$A:$O,10,FALSE)=0,"",VLOOKUP($A399,'Annex 2 Designated EHV charges'!$A:$O,10,FALSE)),"")</f>
        <v/>
      </c>
      <c r="G399" s="52" t="str">
        <f>IFERROR(IF(VLOOKUP($A399,'Annex 2 Designated EHV charges'!$A:$O,11,FALSE)=0,"",VLOOKUP($A399,'Annex 2 Designated EHV charges'!$A:$O,11,FALSE)),"")</f>
        <v/>
      </c>
      <c r="H399" s="42" t="str">
        <f>IFERROR(IF(VLOOKUP($A399,'Annex 2 Designated EHV charges'!$A:$O,12,FALSE)=0,"",VLOOKUP($A399,'Annex 2 Designated EHV charges'!$A:$O,12,FALSE)),"")</f>
        <v/>
      </c>
    </row>
    <row r="400" spans="1:8" x14ac:dyDescent="0.25">
      <c r="A400" s="42" t="str" cm="1">
        <f t="array" ref="A400">IFERROR(INDEX('Annex 2 Designated EHV charges'!$A$10:$A$400, MATCH(0, IF(ISBLANK('Annex 2 Designated EHV charges'!$A$10:$A$400),1, COUNTIF(A$4:$A399, 'Annex 2 Designated EHV charges'!$A$10:$A$400)), 0)),"")</f>
        <v/>
      </c>
      <c r="B400" s="42" t="str">
        <f>IF($A400="","",VLOOKUP($A400,'Annex 2 Designated EHV charges'!$A:$O,2,0))</f>
        <v/>
      </c>
      <c r="C400" s="50" t="str">
        <f>IF($A400="","",VLOOKUP($A400,'Annex 2 Designated EHV charges'!$A:$O,3,0))</f>
        <v/>
      </c>
      <c r="D400" s="50" t="str">
        <f>IF($A400="","",VLOOKUP($A400,'Annex 2 Designated EHV charges'!$A:$O,7,0))</f>
        <v/>
      </c>
      <c r="E400" s="51" t="str">
        <f>IFERROR(IF(VLOOKUP($A400,'Annex 2 Designated EHV charges'!$A:$O,9,FALSE)=0,"",VLOOKUP($A400,'Annex 2 Designated EHV charges'!$A:$O,9,FALSE)),"")</f>
        <v/>
      </c>
      <c r="F400" s="52" t="str">
        <f>IFERROR(IF(VLOOKUP($A400,'Annex 2 Designated EHV charges'!$A:$O,10,FALSE)=0,"",VLOOKUP($A400,'Annex 2 Designated EHV charges'!$A:$O,10,FALSE)),"")</f>
        <v/>
      </c>
      <c r="G400" s="52" t="str">
        <f>IFERROR(IF(VLOOKUP($A400,'Annex 2 Designated EHV charges'!$A:$O,11,FALSE)=0,"",VLOOKUP($A400,'Annex 2 Designated EHV charges'!$A:$O,11,FALSE)),"")</f>
        <v/>
      </c>
      <c r="H400" s="42" t="str">
        <f>IFERROR(IF(VLOOKUP($A400,'Annex 2 Designated EHV charges'!$A:$O,12,FALSE)=0,"",VLOOKUP($A400,'Annex 2 Designated EHV charges'!$A:$O,12,FALSE)),"")</f>
        <v/>
      </c>
    </row>
    <row r="401" spans="1:8" x14ac:dyDescent="0.25">
      <c r="A401" s="42" t="str" cm="1">
        <f t="array" ref="A401">IFERROR(INDEX('Annex 2 Designated EHV charges'!$A$10:$A$400, MATCH(0, IF(ISBLANK('Annex 2 Designated EHV charges'!$A$10:$A$400),1, COUNTIF(A$4:$A400, 'Annex 2 Designated EHV charges'!$A$10:$A$400)), 0)),"")</f>
        <v/>
      </c>
      <c r="B401" s="42" t="str">
        <f>IF($A401="","",VLOOKUP($A401,'Annex 2 Designated EHV charges'!$A:$O,2,0))</f>
        <v/>
      </c>
      <c r="C401" s="50" t="str">
        <f>IF($A401="","",VLOOKUP($A401,'Annex 2 Designated EHV charges'!$A:$O,3,0))</f>
        <v/>
      </c>
      <c r="D401" s="50" t="str">
        <f>IF($A401="","",VLOOKUP($A401,'Annex 2 Designated EHV charges'!$A:$O,7,0))</f>
        <v/>
      </c>
      <c r="E401" s="51" t="str">
        <f>IFERROR(IF(VLOOKUP($A401,'Annex 2 Designated EHV charges'!$A:$O,9,FALSE)=0,"",VLOOKUP($A401,'Annex 2 Designated EHV charges'!$A:$O,9,FALSE)),"")</f>
        <v/>
      </c>
      <c r="F401" s="52" t="str">
        <f>IFERROR(IF(VLOOKUP($A401,'Annex 2 Designated EHV charges'!$A:$O,10,FALSE)=0,"",VLOOKUP($A401,'Annex 2 Designated EHV charges'!$A:$O,10,FALSE)),"")</f>
        <v/>
      </c>
      <c r="G401" s="52" t="str">
        <f>IFERROR(IF(VLOOKUP($A401,'Annex 2 Designated EHV charges'!$A:$O,11,FALSE)=0,"",VLOOKUP($A401,'Annex 2 Designated EHV charges'!$A:$O,11,FALSE)),"")</f>
        <v/>
      </c>
      <c r="H401" s="42" t="str">
        <f>IFERROR(IF(VLOOKUP($A401,'Annex 2 Designated EHV charges'!$A:$O,12,FALSE)=0,"",VLOOKUP($A401,'Annex 2 Designated EHV charges'!$A:$O,12,FALSE)),"")</f>
        <v/>
      </c>
    </row>
    <row r="402" spans="1:8" x14ac:dyDescent="0.25">
      <c r="A402" s="42" t="str" cm="1">
        <f t="array" ref="A402">IFERROR(INDEX('Annex 2 Designated EHV charges'!$A$10:$A$400, MATCH(0, IF(ISBLANK('Annex 2 Designated EHV charges'!$A$10:$A$400),1, COUNTIF(A$4:$A401, 'Annex 2 Designated EHV charges'!$A$10:$A$400)), 0)),"")</f>
        <v/>
      </c>
      <c r="B402" s="42" t="str">
        <f>IF($A402="","",VLOOKUP($A402,'Annex 2 Designated EHV charges'!$A:$O,2,0))</f>
        <v/>
      </c>
      <c r="C402" s="50" t="str">
        <f>IF($A402="","",VLOOKUP($A402,'Annex 2 Designated EHV charges'!$A:$O,3,0))</f>
        <v/>
      </c>
      <c r="D402" s="50" t="str">
        <f>IF($A402="","",VLOOKUP($A402,'Annex 2 Designated EHV charges'!$A:$O,7,0))</f>
        <v/>
      </c>
      <c r="E402" s="51" t="str">
        <f>IFERROR(IF(VLOOKUP($A402,'Annex 2 Designated EHV charges'!$A:$O,9,FALSE)=0,"",VLOOKUP($A402,'Annex 2 Designated EHV charges'!$A:$O,9,FALSE)),"")</f>
        <v/>
      </c>
      <c r="F402" s="52" t="str">
        <f>IFERROR(IF(VLOOKUP($A402,'Annex 2 Designated EHV charges'!$A:$O,10,FALSE)=0,"",VLOOKUP($A402,'Annex 2 Designated EHV charges'!$A:$O,10,FALSE)),"")</f>
        <v/>
      </c>
      <c r="G402" s="52" t="str">
        <f>IFERROR(IF(VLOOKUP($A402,'Annex 2 Designated EHV charges'!$A:$O,11,FALSE)=0,"",VLOOKUP($A402,'Annex 2 Designated EHV charges'!$A:$O,11,FALSE)),"")</f>
        <v/>
      </c>
      <c r="H402" s="42" t="str">
        <f>IFERROR(IF(VLOOKUP($A402,'Annex 2 Designated EHV charges'!$A:$O,12,FALSE)=0,"",VLOOKUP($A402,'Annex 2 Designated EHV charges'!$A:$O,12,FALSE)),"")</f>
        <v/>
      </c>
    </row>
    <row r="403" spans="1:8" x14ac:dyDescent="0.25">
      <c r="A403" s="42" t="str" cm="1">
        <f t="array" ref="A403">IFERROR(INDEX('Annex 2 Designated EHV charges'!$A$10:$A$400, MATCH(0, IF(ISBLANK('Annex 2 Designated EHV charges'!$A$10:$A$400),1, COUNTIF(A$4:$A402, 'Annex 2 Designated EHV charges'!$A$10:$A$400)), 0)),"")</f>
        <v/>
      </c>
      <c r="B403" s="42" t="str">
        <f>IF($A403="","",VLOOKUP($A403,'Annex 2 Designated EHV charges'!$A:$O,2,0))</f>
        <v/>
      </c>
      <c r="C403" s="50" t="str">
        <f>IF($A403="","",VLOOKUP($A403,'Annex 2 Designated EHV charges'!$A:$O,3,0))</f>
        <v/>
      </c>
      <c r="D403" s="50" t="str">
        <f>IF($A403="","",VLOOKUP($A403,'Annex 2 Designated EHV charges'!$A:$O,7,0))</f>
        <v/>
      </c>
      <c r="E403" s="51" t="str">
        <f>IFERROR(IF(VLOOKUP($A403,'Annex 2 Designated EHV charges'!$A:$O,9,FALSE)=0,"",VLOOKUP($A403,'Annex 2 Designated EHV charges'!$A:$O,9,FALSE)),"")</f>
        <v/>
      </c>
      <c r="F403" s="52" t="str">
        <f>IFERROR(IF(VLOOKUP($A403,'Annex 2 Designated EHV charges'!$A:$O,10,FALSE)=0,"",VLOOKUP($A403,'Annex 2 Designated EHV charges'!$A:$O,10,FALSE)),"")</f>
        <v/>
      </c>
      <c r="G403" s="52" t="str">
        <f>IFERROR(IF(VLOOKUP($A403,'Annex 2 Designated EHV charges'!$A:$O,11,FALSE)=0,"",VLOOKUP($A403,'Annex 2 Designated EHV charges'!$A:$O,11,FALSE)),"")</f>
        <v/>
      </c>
      <c r="H403" s="42" t="str">
        <f>IFERROR(IF(VLOOKUP($A403,'Annex 2 Designated EHV charges'!$A:$O,12,FALSE)=0,"",VLOOKUP($A403,'Annex 2 Designated EHV charges'!$A:$O,12,FALSE)),"")</f>
        <v/>
      </c>
    </row>
    <row r="404" spans="1:8" x14ac:dyDescent="0.25">
      <c r="A404" s="42" t="str" cm="1">
        <f t="array" ref="A404">IFERROR(INDEX('Annex 2 Designated EHV charges'!$A$10:$A$400, MATCH(0, IF(ISBLANK('Annex 2 Designated EHV charges'!$A$10:$A$400),1, COUNTIF(A$4:$A403, 'Annex 2 Designated EHV charges'!$A$10:$A$400)), 0)),"")</f>
        <v/>
      </c>
      <c r="B404" s="42" t="str">
        <f>IF($A404="","",VLOOKUP($A404,'Annex 2 Designated EHV charges'!$A:$O,2,0))</f>
        <v/>
      </c>
      <c r="C404" s="50" t="str">
        <f>IF($A404="","",VLOOKUP($A404,'Annex 2 Designated EHV charges'!$A:$O,3,0))</f>
        <v/>
      </c>
      <c r="D404" s="50" t="str">
        <f>IF($A404="","",VLOOKUP($A404,'Annex 2 Designated EHV charges'!$A:$O,7,0))</f>
        <v/>
      </c>
      <c r="E404" s="51" t="str">
        <f>IFERROR(IF(VLOOKUP($A404,'Annex 2 Designated EHV charges'!$A:$O,9,FALSE)=0,"",VLOOKUP($A404,'Annex 2 Designated EHV charges'!$A:$O,9,FALSE)),"")</f>
        <v/>
      </c>
      <c r="F404" s="52" t="str">
        <f>IFERROR(IF(VLOOKUP($A404,'Annex 2 Designated EHV charges'!$A:$O,10,FALSE)=0,"",VLOOKUP($A404,'Annex 2 Designated EHV charges'!$A:$O,10,FALSE)),"")</f>
        <v/>
      </c>
      <c r="G404" s="52" t="str">
        <f>IFERROR(IF(VLOOKUP($A404,'Annex 2 Designated EHV charges'!$A:$O,11,FALSE)=0,"",VLOOKUP($A404,'Annex 2 Designated EHV charges'!$A:$O,11,FALSE)),"")</f>
        <v/>
      </c>
      <c r="H404" s="42" t="str">
        <f>IFERROR(IF(VLOOKUP($A404,'Annex 2 Designated EHV charges'!$A:$O,12,FALSE)=0,"",VLOOKUP($A404,'Annex 2 Designated EHV charges'!$A:$O,12,FALSE)),"")</f>
        <v/>
      </c>
    </row>
    <row r="405" spans="1:8" x14ac:dyDescent="0.25">
      <c r="A405" s="42" t="str" cm="1">
        <f t="array" ref="A405">IFERROR(INDEX('Annex 2 Designated EHV charges'!$A$10:$A$400, MATCH(0, IF(ISBLANK('Annex 2 Designated EHV charges'!$A$10:$A$400),1, COUNTIF(A$4:$A404, 'Annex 2 Designated EHV charges'!$A$10:$A$400)), 0)),"")</f>
        <v/>
      </c>
      <c r="B405" s="42" t="str">
        <f>IF($A405="","",VLOOKUP($A405,'Annex 2 Designated EHV charges'!$A:$O,2,0))</f>
        <v/>
      </c>
      <c r="C405" s="50" t="str">
        <f>IF($A405="","",VLOOKUP($A405,'Annex 2 Designated EHV charges'!$A:$O,3,0))</f>
        <v/>
      </c>
      <c r="D405" s="50" t="str">
        <f>IF($A405="","",VLOOKUP($A405,'Annex 2 Designated EHV charges'!$A:$O,7,0))</f>
        <v/>
      </c>
      <c r="E405" s="51" t="str">
        <f>IFERROR(IF(VLOOKUP($A405,'Annex 2 Designated EHV charges'!$A:$O,9,FALSE)=0,"",VLOOKUP($A405,'Annex 2 Designated EHV charges'!$A:$O,9,FALSE)),"")</f>
        <v/>
      </c>
      <c r="F405" s="52" t="str">
        <f>IFERROR(IF(VLOOKUP($A405,'Annex 2 Designated EHV charges'!$A:$O,10,FALSE)=0,"",VLOOKUP($A405,'Annex 2 Designated EHV charges'!$A:$O,10,FALSE)),"")</f>
        <v/>
      </c>
      <c r="G405" s="52" t="str">
        <f>IFERROR(IF(VLOOKUP($A405,'Annex 2 Designated EHV charges'!$A:$O,11,FALSE)=0,"",VLOOKUP($A405,'Annex 2 Designated EHV charges'!$A:$O,11,FALSE)),"")</f>
        <v/>
      </c>
      <c r="H405" s="42" t="str">
        <f>IFERROR(IF(VLOOKUP($A405,'Annex 2 Designated EHV charges'!$A:$O,12,FALSE)=0,"",VLOOKUP($A405,'Annex 2 Designated EHV charges'!$A:$O,12,FALSE)),"")</f>
        <v/>
      </c>
    </row>
    <row r="406" spans="1:8" x14ac:dyDescent="0.25">
      <c r="A406" s="42" t="str" cm="1">
        <f t="array" ref="A406">IFERROR(INDEX('Annex 2 Designated EHV charges'!$A$10:$A$400, MATCH(0, IF(ISBLANK('Annex 2 Designated EHV charges'!$A$10:$A$400),1, COUNTIF(A$4:$A405, 'Annex 2 Designated EHV charges'!$A$10:$A$400)), 0)),"")</f>
        <v/>
      </c>
      <c r="B406" s="42" t="str">
        <f>IF($A406="","",VLOOKUP($A406,'Annex 2 Designated EHV charges'!$A:$O,2,0))</f>
        <v/>
      </c>
      <c r="C406" s="50" t="str">
        <f>IF($A406="","",VLOOKUP($A406,'Annex 2 Designated EHV charges'!$A:$O,3,0))</f>
        <v/>
      </c>
      <c r="D406" s="50" t="str">
        <f>IF($A406="","",VLOOKUP($A406,'Annex 2 Designated EHV charges'!$A:$O,7,0))</f>
        <v/>
      </c>
      <c r="E406" s="51" t="str">
        <f>IFERROR(IF(VLOOKUP($A406,'Annex 2 Designated EHV charges'!$A:$O,9,FALSE)=0,"",VLOOKUP($A406,'Annex 2 Designated EHV charges'!$A:$O,9,FALSE)),"")</f>
        <v/>
      </c>
      <c r="F406" s="52" t="str">
        <f>IFERROR(IF(VLOOKUP($A406,'Annex 2 Designated EHV charges'!$A:$O,10,FALSE)=0,"",VLOOKUP($A406,'Annex 2 Designated EHV charges'!$A:$O,10,FALSE)),"")</f>
        <v/>
      </c>
      <c r="G406" s="52" t="str">
        <f>IFERROR(IF(VLOOKUP($A406,'Annex 2 Designated EHV charges'!$A:$O,11,FALSE)=0,"",VLOOKUP($A406,'Annex 2 Designated EHV charges'!$A:$O,11,FALSE)),"")</f>
        <v/>
      </c>
      <c r="H406" s="42" t="str">
        <f>IFERROR(IF(VLOOKUP($A406,'Annex 2 Designated EHV charges'!$A:$O,12,FALSE)=0,"",VLOOKUP($A406,'Annex 2 Designated EHV charges'!$A:$O,12,FALSE)),"")</f>
        <v/>
      </c>
    </row>
    <row r="407" spans="1:8" x14ac:dyDescent="0.25">
      <c r="A407" s="42" t="str" cm="1">
        <f t="array" ref="A407">IFERROR(INDEX('Annex 2 Designated EHV charges'!$A$10:$A$400, MATCH(0, IF(ISBLANK('Annex 2 Designated EHV charges'!$A$10:$A$400),1, COUNTIF(A$4:$A406, 'Annex 2 Designated EHV charges'!$A$10:$A$400)), 0)),"")</f>
        <v/>
      </c>
      <c r="B407" s="42" t="str">
        <f>IF($A407="","",VLOOKUP($A407,'Annex 2 Designated EHV charges'!$A:$O,2,0))</f>
        <v/>
      </c>
      <c r="C407" s="50" t="str">
        <f>IF($A407="","",VLOOKUP($A407,'Annex 2 Designated EHV charges'!$A:$O,3,0))</f>
        <v/>
      </c>
      <c r="D407" s="50" t="str">
        <f>IF($A407="","",VLOOKUP($A407,'Annex 2 Designated EHV charges'!$A:$O,7,0))</f>
        <v/>
      </c>
      <c r="E407" s="51" t="str">
        <f>IFERROR(IF(VLOOKUP($A407,'Annex 2 Designated EHV charges'!$A:$O,9,FALSE)=0,"",VLOOKUP($A407,'Annex 2 Designated EHV charges'!$A:$O,9,FALSE)),"")</f>
        <v/>
      </c>
      <c r="F407" s="52" t="str">
        <f>IFERROR(IF(VLOOKUP($A407,'Annex 2 Designated EHV charges'!$A:$O,10,FALSE)=0,"",VLOOKUP($A407,'Annex 2 Designated EHV charges'!$A:$O,10,FALSE)),"")</f>
        <v/>
      </c>
      <c r="G407" s="52" t="str">
        <f>IFERROR(IF(VLOOKUP($A407,'Annex 2 Designated EHV charges'!$A:$O,11,FALSE)=0,"",VLOOKUP($A407,'Annex 2 Designated EHV charges'!$A:$O,11,FALSE)),"")</f>
        <v/>
      </c>
      <c r="H407" s="42" t="str">
        <f>IFERROR(IF(VLOOKUP($A407,'Annex 2 Designated EHV charges'!$A:$O,12,FALSE)=0,"",VLOOKUP($A407,'Annex 2 Designated EHV charges'!$A:$O,12,FALSE)),"")</f>
        <v/>
      </c>
    </row>
    <row r="408" spans="1:8" x14ac:dyDescent="0.25">
      <c r="A408" s="42" t="str" cm="1">
        <f t="array" ref="A408">IFERROR(INDEX('Annex 2 Designated EHV charges'!$A$10:$A$400, MATCH(0, IF(ISBLANK('Annex 2 Designated EHV charges'!$A$10:$A$400),1, COUNTIF(A$4:$A407, 'Annex 2 Designated EHV charges'!$A$10:$A$400)), 0)),"")</f>
        <v/>
      </c>
      <c r="B408" s="42" t="str">
        <f>IF($A408="","",VLOOKUP($A408,'Annex 2 Designated EHV charges'!$A:$O,2,0))</f>
        <v/>
      </c>
      <c r="C408" s="50" t="str">
        <f>IF($A408="","",VLOOKUP($A408,'Annex 2 Designated EHV charges'!$A:$O,3,0))</f>
        <v/>
      </c>
      <c r="D408" s="50" t="str">
        <f>IF($A408="","",VLOOKUP($A408,'Annex 2 Designated EHV charges'!$A:$O,7,0))</f>
        <v/>
      </c>
      <c r="E408" s="51" t="str">
        <f>IFERROR(IF(VLOOKUP($A408,'Annex 2 Designated EHV charges'!$A:$O,9,FALSE)=0,"",VLOOKUP($A408,'Annex 2 Designated EHV charges'!$A:$O,9,FALSE)),"")</f>
        <v/>
      </c>
      <c r="F408" s="52" t="str">
        <f>IFERROR(IF(VLOOKUP($A408,'Annex 2 Designated EHV charges'!$A:$O,10,FALSE)=0,"",VLOOKUP($A408,'Annex 2 Designated EHV charges'!$A:$O,10,FALSE)),"")</f>
        <v/>
      </c>
      <c r="G408" s="52" t="str">
        <f>IFERROR(IF(VLOOKUP($A408,'Annex 2 Designated EHV charges'!$A:$O,11,FALSE)=0,"",VLOOKUP($A408,'Annex 2 Designated EHV charges'!$A:$O,11,FALSE)),"")</f>
        <v/>
      </c>
      <c r="H408" s="42" t="str">
        <f>IFERROR(IF(VLOOKUP($A408,'Annex 2 Designated EHV charges'!$A:$O,12,FALSE)=0,"",VLOOKUP($A408,'Annex 2 Designated EHV charges'!$A:$O,12,FALSE)),"")</f>
        <v/>
      </c>
    </row>
    <row r="409" spans="1:8" x14ac:dyDescent="0.25">
      <c r="A409" s="42" t="str" cm="1">
        <f t="array" ref="A409">IFERROR(INDEX('Annex 2 Designated EHV charges'!$A$10:$A$400, MATCH(0, IF(ISBLANK('Annex 2 Designated EHV charges'!$A$10:$A$400),1, COUNTIF(A$4:$A408, 'Annex 2 Designated EHV charges'!$A$10:$A$400)), 0)),"")</f>
        <v/>
      </c>
      <c r="B409" s="42" t="str">
        <f>IF($A409="","",VLOOKUP($A409,'Annex 2 Designated EHV charges'!$A:$O,2,0))</f>
        <v/>
      </c>
      <c r="C409" s="50" t="str">
        <f>IF($A409="","",VLOOKUP($A409,'Annex 2 Designated EHV charges'!$A:$O,3,0))</f>
        <v/>
      </c>
      <c r="D409" s="50" t="str">
        <f>IF($A409="","",VLOOKUP($A409,'Annex 2 Designated EHV charges'!$A:$O,7,0))</f>
        <v/>
      </c>
      <c r="E409" s="51" t="str">
        <f>IFERROR(IF(VLOOKUP($A409,'Annex 2 Designated EHV charges'!$A:$O,9,FALSE)=0,"",VLOOKUP($A409,'Annex 2 Designated EHV charges'!$A:$O,9,FALSE)),"")</f>
        <v/>
      </c>
      <c r="F409" s="52" t="str">
        <f>IFERROR(IF(VLOOKUP($A409,'Annex 2 Designated EHV charges'!$A:$O,10,FALSE)=0,"",VLOOKUP($A409,'Annex 2 Designated EHV charges'!$A:$O,10,FALSE)),"")</f>
        <v/>
      </c>
      <c r="G409" s="52" t="str">
        <f>IFERROR(IF(VLOOKUP($A409,'Annex 2 Designated EHV charges'!$A:$O,11,FALSE)=0,"",VLOOKUP($A409,'Annex 2 Designated EHV charges'!$A:$O,11,FALSE)),"")</f>
        <v/>
      </c>
      <c r="H409" s="42" t="str">
        <f>IFERROR(IF(VLOOKUP($A409,'Annex 2 Designated EHV charges'!$A:$O,12,FALSE)=0,"",VLOOKUP($A409,'Annex 2 Designated EHV charges'!$A:$O,12,FALSE)),"")</f>
        <v/>
      </c>
    </row>
    <row r="410" spans="1:8" x14ac:dyDescent="0.25">
      <c r="A410" s="42" t="str" cm="1">
        <f t="array" ref="A410">IFERROR(INDEX('Annex 2 Designated EHV charges'!$A$10:$A$400, MATCH(0, IF(ISBLANK('Annex 2 Designated EHV charges'!$A$10:$A$400),1, COUNTIF(A$4:$A409, 'Annex 2 Designated EHV charges'!$A$10:$A$400)), 0)),"")</f>
        <v/>
      </c>
      <c r="B410" s="42" t="str">
        <f>IF($A410="","",VLOOKUP($A410,'Annex 2 Designated EHV charges'!$A:$O,2,0))</f>
        <v/>
      </c>
      <c r="C410" s="50" t="str">
        <f>IF($A410="","",VLOOKUP($A410,'Annex 2 Designated EHV charges'!$A:$O,3,0))</f>
        <v/>
      </c>
      <c r="D410" s="50" t="str">
        <f>IF($A410="","",VLOOKUP($A410,'Annex 2 Designated EHV charges'!$A:$O,7,0))</f>
        <v/>
      </c>
      <c r="E410" s="51" t="str">
        <f>IFERROR(IF(VLOOKUP($A410,'Annex 2 Designated EHV charges'!$A:$O,9,FALSE)=0,"",VLOOKUP($A410,'Annex 2 Designated EHV charges'!$A:$O,9,FALSE)),"")</f>
        <v/>
      </c>
      <c r="F410" s="52" t="str">
        <f>IFERROR(IF(VLOOKUP($A410,'Annex 2 Designated EHV charges'!$A:$O,10,FALSE)=0,"",VLOOKUP($A410,'Annex 2 Designated EHV charges'!$A:$O,10,FALSE)),"")</f>
        <v/>
      </c>
      <c r="G410" s="52" t="str">
        <f>IFERROR(IF(VLOOKUP($A410,'Annex 2 Designated EHV charges'!$A:$O,11,FALSE)=0,"",VLOOKUP($A410,'Annex 2 Designated EHV charges'!$A:$O,11,FALSE)),"")</f>
        <v/>
      </c>
      <c r="H410" s="42" t="str">
        <f>IFERROR(IF(VLOOKUP($A410,'Annex 2 Designated EHV charges'!$A:$O,12,FALSE)=0,"",VLOOKUP($A410,'Annex 2 Designated EHV charges'!$A:$O,12,FALSE)),"")</f>
        <v/>
      </c>
    </row>
    <row r="411" spans="1:8" x14ac:dyDescent="0.25">
      <c r="A411" s="42" t="str" cm="1">
        <f t="array" ref="A411">IFERROR(INDEX('Annex 2 Designated EHV charges'!$A$10:$A$400, MATCH(0, IF(ISBLANK('Annex 2 Designated EHV charges'!$A$10:$A$400),1, COUNTIF(A$4:$A410, 'Annex 2 Designated EHV charges'!$A$10:$A$400)), 0)),"")</f>
        <v/>
      </c>
      <c r="B411" s="42" t="str">
        <f>IF($A411="","",VLOOKUP($A411,'Annex 2 Designated EHV charges'!$A:$O,2,0))</f>
        <v/>
      </c>
      <c r="C411" s="50" t="str">
        <f>IF($A411="","",VLOOKUP($A411,'Annex 2 Designated EHV charges'!$A:$O,3,0))</f>
        <v/>
      </c>
      <c r="D411" s="50" t="str">
        <f>IF($A411="","",VLOOKUP($A411,'Annex 2 Designated EHV charges'!$A:$O,7,0))</f>
        <v/>
      </c>
      <c r="E411" s="51" t="str">
        <f>IFERROR(IF(VLOOKUP($A411,'Annex 2 Designated EHV charges'!$A:$O,9,FALSE)=0,"",VLOOKUP($A411,'Annex 2 Designated EHV charges'!$A:$O,9,FALSE)),"")</f>
        <v/>
      </c>
      <c r="F411" s="52" t="str">
        <f>IFERROR(IF(VLOOKUP($A411,'Annex 2 Designated EHV charges'!$A:$O,10,FALSE)=0,"",VLOOKUP($A411,'Annex 2 Designated EHV charges'!$A:$O,10,FALSE)),"")</f>
        <v/>
      </c>
      <c r="G411" s="52" t="str">
        <f>IFERROR(IF(VLOOKUP($A411,'Annex 2 Designated EHV charges'!$A:$O,11,FALSE)=0,"",VLOOKUP($A411,'Annex 2 Designated EHV charges'!$A:$O,11,FALSE)),"")</f>
        <v/>
      </c>
      <c r="H411" s="42" t="str">
        <f>IFERROR(IF(VLOOKUP($A411,'Annex 2 Designated EHV charges'!$A:$O,12,FALSE)=0,"",VLOOKUP($A411,'Annex 2 Designated EHV charges'!$A:$O,12,FALSE)),"")</f>
        <v/>
      </c>
    </row>
    <row r="412" spans="1:8" x14ac:dyDescent="0.25">
      <c r="A412" s="42" t="str" cm="1">
        <f t="array" ref="A412">IFERROR(INDEX('Annex 2 Designated EHV charges'!$A$10:$A$400, MATCH(0, IF(ISBLANK('Annex 2 Designated EHV charges'!$A$10:$A$400),1, COUNTIF(A$4:$A411, 'Annex 2 Designated EHV charges'!$A$10:$A$400)), 0)),"")</f>
        <v/>
      </c>
      <c r="B412" s="42" t="str">
        <f>IF($A412="","",VLOOKUP($A412,'Annex 2 Designated EHV charges'!$A:$O,2,0))</f>
        <v/>
      </c>
      <c r="C412" s="50" t="str">
        <f>IF($A412="","",VLOOKUP($A412,'Annex 2 Designated EHV charges'!$A:$O,3,0))</f>
        <v/>
      </c>
      <c r="D412" s="50" t="str">
        <f>IF($A412="","",VLOOKUP($A412,'Annex 2 Designated EHV charges'!$A:$O,7,0))</f>
        <v/>
      </c>
      <c r="E412" s="51" t="str">
        <f>IFERROR(IF(VLOOKUP($A412,'Annex 2 Designated EHV charges'!$A:$O,9,FALSE)=0,"",VLOOKUP($A412,'Annex 2 Designated EHV charges'!$A:$O,9,FALSE)),"")</f>
        <v/>
      </c>
      <c r="F412" s="52" t="str">
        <f>IFERROR(IF(VLOOKUP($A412,'Annex 2 Designated EHV charges'!$A:$O,10,FALSE)=0,"",VLOOKUP($A412,'Annex 2 Designated EHV charges'!$A:$O,10,FALSE)),"")</f>
        <v/>
      </c>
      <c r="G412" s="52" t="str">
        <f>IFERROR(IF(VLOOKUP($A412,'Annex 2 Designated EHV charges'!$A:$O,11,FALSE)=0,"",VLOOKUP($A412,'Annex 2 Designated EHV charges'!$A:$O,11,FALSE)),"")</f>
        <v/>
      </c>
      <c r="H412" s="42" t="str">
        <f>IFERROR(IF(VLOOKUP($A412,'Annex 2 Designated EHV charges'!$A:$O,12,FALSE)=0,"",VLOOKUP($A412,'Annex 2 Designated EHV charges'!$A:$O,12,FALSE)),"")</f>
        <v/>
      </c>
    </row>
    <row r="413" spans="1:8" x14ac:dyDescent="0.25">
      <c r="A413" s="42" t="str" cm="1">
        <f t="array" ref="A413">IFERROR(INDEX('Annex 2 Designated EHV charges'!$A$10:$A$400, MATCH(0, IF(ISBLANK('Annex 2 Designated EHV charges'!$A$10:$A$400),1, COUNTIF(A$4:$A412, 'Annex 2 Designated EHV charges'!$A$10:$A$400)), 0)),"")</f>
        <v/>
      </c>
      <c r="B413" s="42" t="str">
        <f>IF($A413="","",VLOOKUP($A413,'Annex 2 Designated EHV charges'!$A:$O,2,0))</f>
        <v/>
      </c>
      <c r="C413" s="50" t="str">
        <f>IF($A413="","",VLOOKUP($A413,'Annex 2 Designated EHV charges'!$A:$O,3,0))</f>
        <v/>
      </c>
      <c r="D413" s="50" t="str">
        <f>IF($A413="","",VLOOKUP($A413,'Annex 2 Designated EHV charges'!$A:$O,7,0))</f>
        <v/>
      </c>
      <c r="E413" s="51" t="str">
        <f>IFERROR(IF(VLOOKUP($A413,'Annex 2 Designated EHV charges'!$A:$O,9,FALSE)=0,"",VLOOKUP($A413,'Annex 2 Designated EHV charges'!$A:$O,9,FALSE)),"")</f>
        <v/>
      </c>
      <c r="F413" s="52" t="str">
        <f>IFERROR(IF(VLOOKUP($A413,'Annex 2 Designated EHV charges'!$A:$O,10,FALSE)=0,"",VLOOKUP($A413,'Annex 2 Designated EHV charges'!$A:$O,10,FALSE)),"")</f>
        <v/>
      </c>
      <c r="G413" s="52" t="str">
        <f>IFERROR(IF(VLOOKUP($A413,'Annex 2 Designated EHV charges'!$A:$O,11,FALSE)=0,"",VLOOKUP($A413,'Annex 2 Designated EHV charges'!$A:$O,11,FALSE)),"")</f>
        <v/>
      </c>
      <c r="H413" s="42" t="str">
        <f>IFERROR(IF(VLOOKUP($A413,'Annex 2 Designated EHV charges'!$A:$O,12,FALSE)=0,"",VLOOKUP($A413,'Annex 2 Designated EHV charges'!$A:$O,12,FALSE)),"")</f>
        <v/>
      </c>
    </row>
  </sheetData>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oddFooter>
    <firstHeader>&amp;L
Annex 2a - Schedule of Import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458"/>
  <sheetViews>
    <sheetView zoomScale="90" zoomScaleNormal="90" zoomScaleSheetLayoutView="100" workbookViewId="0">
      <selection sqref="A1:H1"/>
    </sheetView>
  </sheetViews>
  <sheetFormatPr defaultColWidth="9.1796875" defaultRowHeight="12.5" x14ac:dyDescent="0.25"/>
  <cols>
    <col min="1" max="1" width="14.7265625" style="42" customWidth="1"/>
    <col min="2" max="2" width="8.7265625" style="42" customWidth="1"/>
    <col min="3" max="3" width="15.7265625" style="50" bestFit="1" customWidth="1"/>
    <col min="4" max="4" width="50.7265625" style="50" customWidth="1"/>
    <col min="5" max="5" width="14.7265625" style="51" customWidth="1"/>
    <col min="6" max="7" width="14.7265625" style="52" customWidth="1"/>
    <col min="8" max="8" width="14.7265625" style="42" customWidth="1"/>
    <col min="9" max="9" width="15.54296875" style="42" customWidth="1"/>
    <col min="10" max="16384" width="9.1796875" style="42"/>
  </cols>
  <sheetData>
    <row r="1" spans="1:15" ht="66.75" customHeight="1" x14ac:dyDescent="0.25">
      <c r="A1" s="255" t="s">
        <v>61</v>
      </c>
      <c r="B1" s="255"/>
      <c r="C1" s="255"/>
      <c r="D1" s="255"/>
      <c r="E1" s="255"/>
      <c r="F1" s="255"/>
      <c r="G1" s="255"/>
      <c r="H1" s="255"/>
    </row>
    <row r="2" spans="1:15" s="43" customFormat="1" ht="25.5" customHeight="1" x14ac:dyDescent="0.25">
      <c r="A2" s="223" t="str">
        <f>Overview!B4&amp; " - Effective from "&amp;Overview!D4&amp;" - "&amp;Overview!E4&amp;" Designated EHV export charges"</f>
        <v>Eastern Power Networks - Effective from 1 April 2026 - Final Designated EHV export charges</v>
      </c>
      <c r="B2" s="224"/>
      <c r="C2" s="224"/>
      <c r="D2" s="224"/>
      <c r="E2" s="224"/>
      <c r="F2" s="224"/>
      <c r="G2" s="224"/>
      <c r="H2" s="225"/>
    </row>
    <row r="3" spans="1:15" s="76" customFormat="1" ht="18" x14ac:dyDescent="0.25">
      <c r="A3" s="80"/>
      <c r="B3" s="80"/>
      <c r="C3" s="80"/>
      <c r="D3" s="81"/>
      <c r="E3" s="82"/>
      <c r="F3" s="82"/>
      <c r="G3" s="83"/>
      <c r="H3" s="83"/>
      <c r="I3" s="75"/>
      <c r="J3" s="75"/>
      <c r="K3" s="75"/>
      <c r="L3" s="75"/>
      <c r="M3" s="75"/>
      <c r="N3" s="75"/>
      <c r="O3" s="75"/>
    </row>
    <row r="4" spans="1:15" ht="60.75" customHeight="1" x14ac:dyDescent="0.25">
      <c r="A4" s="44" t="s">
        <v>47</v>
      </c>
      <c r="B4" s="45" t="s">
        <v>703</v>
      </c>
      <c r="C4" s="44" t="s">
        <v>32</v>
      </c>
      <c r="D4" s="46" t="s">
        <v>26</v>
      </c>
      <c r="E4" s="46" t="str">
        <f>'Annex 2 Designated EHV charges'!M9</f>
        <v>Export
Super Red
unit charge
(p/kWh)</v>
      </c>
      <c r="F4" s="46" t="str">
        <f>'Annex 2 Designated EHV charges'!N9</f>
        <v>Export
fixed charge
(p/day)</v>
      </c>
      <c r="G4" s="46" t="str">
        <f>'Annex 2 Designated EHV charges'!O9</f>
        <v>Export
capacity charge
(p/kVA/day)</v>
      </c>
      <c r="H4" s="46" t="str">
        <f>'Annex 2 Designated EHV charges'!P9</f>
        <v>Export
exceeded capacity charge
(p/kVA/day)</v>
      </c>
    </row>
    <row r="5" spans="1:15" ht="12.75" customHeight="1" x14ac:dyDescent="0.25">
      <c r="A5" s="89" t="str" cm="1">
        <f t="array" ref="A5">IFERROR(INDEX('Annex 2 Designated EHV charges'!$D$10:$D$400, MATCH(0, IF(ISBLANK('Annex 2 Designated EHV charges'!$D$10:$D$400),1, COUNTIF(A$4:$A4, 'Annex 2 Designated EHV charges'!$D$10:$D$400)), 0)),"")</f>
        <v>ARLAFD</v>
      </c>
      <c r="B5" s="88">
        <f>IF($A5="","",VLOOKUP($A5,'Annex 2 Designated EHV charges'!$D:$O,2,0))</f>
        <v>710</v>
      </c>
      <c r="C5" s="89" t="str">
        <f>IF($A5="","",VLOOKUP($A5,'Annex 2 Designated EHV charges'!$D:$O,3,0))</f>
        <v>1030085114723;1030085114955</v>
      </c>
      <c r="D5" s="88" t="str">
        <f>IF($A5="","",VLOOKUP($A5,'Annex 2 Designated EHV charges'!$D:$O,4,0))</f>
        <v>ARLAFD</v>
      </c>
      <c r="E5" s="90">
        <f>IFERROR(IF(VLOOKUP($A5,'Annex 2 Designated EHV charges'!$D:$P,10,FALSE)=0,"",VLOOKUP($A5,'Annex 2 Designated EHV charges'!$D:$P,10,FALSE)),"")</f>
        <v>-2.0569999999999999</v>
      </c>
      <c r="F5" s="189">
        <f>IFERROR(IF(VLOOKUP($A5,'Annex 2 Designated EHV charges'!$D:$P,11,FALSE)=0,"",VLOOKUP($A5,'Annex 2 Designated EHV charges'!$D:$P,11,FALSE)),"")</f>
        <v>146.58000000000001</v>
      </c>
      <c r="G5" s="189">
        <f>IFERROR(IF(VLOOKUP($A5,'Annex 2 Designated EHV charges'!$D:$P,12,FALSE)=0,"",VLOOKUP($A5,'Annex 2 Designated EHV charges'!$D:$P,12,FALSE)),"")</f>
        <v>0.05</v>
      </c>
      <c r="H5" s="189">
        <f>IFERROR(IF(VLOOKUP($A5,'Annex 2 Designated EHV charges'!$D:$P,13,FALSE)=0,"",VLOOKUP($A5,'Annex 2 Designated EHV charges'!$D:$P,13,FALSE)),"")</f>
        <v>0.05</v>
      </c>
    </row>
    <row r="6" spans="1:15" ht="12.75" customHeight="1" x14ac:dyDescent="0.25">
      <c r="A6" s="89" t="str" cm="1">
        <f t="array" ref="A6">IFERROR(INDEX('Annex 2 Designated EHV charges'!$D$10:$D$400, MATCH(0, IF(ISBLANK('Annex 2 Designated EHV charges'!$D$10:$D$400),1, COUNTIF(A$4:$A5, 'Annex 2 Designated EHV charges'!$D$10:$D$400)), 0)),"")</f>
        <v>AW_GRA</v>
      </c>
      <c r="B6" s="88">
        <f>IF($A6="","",VLOOKUP($A6,'Annex 2 Designated EHV charges'!$D:$O,2,0))</f>
        <v>400</v>
      </c>
      <c r="C6" s="89" t="str">
        <f>IF($A6="","",VLOOKUP($A6,'Annex 2 Designated EHV charges'!$D:$O,3,0))</f>
        <v>1050001872410;1050001872400</v>
      </c>
      <c r="D6" s="88" t="str">
        <f>IF($A6="","",VLOOKUP($A6,'Annex 2 Designated EHV charges'!$D:$O,4,0))</f>
        <v>AW_GRA</v>
      </c>
      <c r="E6" s="90" t="str">
        <f>IFERROR(IF(VLOOKUP($A6,'Annex 2 Designated EHV charges'!$D:$P,10,FALSE)=0,"",VLOOKUP($A6,'Annex 2 Designated EHV charges'!$D:$P,10,FALSE)),"")</f>
        <v/>
      </c>
      <c r="F6" s="189">
        <f>IFERROR(IF(VLOOKUP($A6,'Annex 2 Designated EHV charges'!$D:$P,11,FALSE)=0,"",VLOOKUP($A6,'Annex 2 Designated EHV charges'!$D:$P,11,FALSE)),"")</f>
        <v>91.48</v>
      </c>
      <c r="G6" s="189">
        <f>IFERROR(IF(VLOOKUP($A6,'Annex 2 Designated EHV charges'!$D:$P,12,FALSE)=0,"",VLOOKUP($A6,'Annex 2 Designated EHV charges'!$D:$P,12,FALSE)),"")</f>
        <v>0.05</v>
      </c>
      <c r="H6" s="189">
        <f>IFERROR(IF(VLOOKUP($A6,'Annex 2 Designated EHV charges'!$D:$P,13,FALSE)=0,"",VLOOKUP($A6,'Annex 2 Designated EHV charges'!$D:$P,13,FALSE)),"")</f>
        <v>0.05</v>
      </c>
    </row>
    <row r="7" spans="1:15" ht="12.75" customHeight="1" x14ac:dyDescent="0.25">
      <c r="A7" s="89" t="str" cm="1">
        <f t="array" ref="A7">IFERROR(INDEX('Annex 2 Designated EHV charges'!$D$10:$D$400, MATCH(0, IF(ISBLANK('Annex 2 Designated EHV charges'!$D$10:$D$400),1, COUNTIF(A$4:$A6, 'Annex 2 Designated EHV charges'!$D$10:$D$400)), 0)),"")</f>
        <v>BREFC2</v>
      </c>
      <c r="B7" s="88">
        <f>IF($A7="","",VLOOKUP($A7,'Annex 2 Designated EHV charges'!$D:$O,2,0))</f>
        <v>410</v>
      </c>
      <c r="C7" s="89">
        <f>IF($A7="","",VLOOKUP($A7,'Annex 2 Designated EHV charges'!$D:$O,3,0))</f>
        <v>1050002055567</v>
      </c>
      <c r="D7" s="88" t="str">
        <f>IF($A7="","",VLOOKUP($A7,'Annex 2 Designated EHV charges'!$D:$O,4,0))</f>
        <v>BREFC2</v>
      </c>
      <c r="E7" s="90" t="str">
        <f>IFERROR(IF(VLOOKUP($A7,'Annex 2 Designated EHV charges'!$D:$P,10,FALSE)=0,"",VLOOKUP($A7,'Annex 2 Designated EHV charges'!$D:$P,10,FALSE)),"")</f>
        <v/>
      </c>
      <c r="F7" s="189">
        <f>IFERROR(IF(VLOOKUP($A7,'Annex 2 Designated EHV charges'!$D:$P,11,FALSE)=0,"",VLOOKUP($A7,'Annex 2 Designated EHV charges'!$D:$P,11,FALSE)),"")</f>
        <v>41.89</v>
      </c>
      <c r="G7" s="189">
        <f>IFERROR(IF(VLOOKUP($A7,'Annex 2 Designated EHV charges'!$D:$P,12,FALSE)=0,"",VLOOKUP($A7,'Annex 2 Designated EHV charges'!$D:$P,12,FALSE)),"")</f>
        <v>0.05</v>
      </c>
      <c r="H7" s="189">
        <f>IFERROR(IF(VLOOKUP($A7,'Annex 2 Designated EHV charges'!$D:$P,13,FALSE)=0,"",VLOOKUP($A7,'Annex 2 Designated EHV charges'!$D:$P,13,FALSE)),"")</f>
        <v>0.05</v>
      </c>
    </row>
    <row r="8" spans="1:15" ht="12.75" customHeight="1" x14ac:dyDescent="0.25">
      <c r="A8" s="89" t="str" cm="1">
        <f t="array" ref="A8">IFERROR(INDEX('Annex 2 Designated EHV charges'!$D$10:$D$400, MATCH(0, IF(ISBLANK('Annex 2 Designated EHV charges'!$D$10:$D$400),1, COUNTIF(A$4:$A7, 'Annex 2 Designated EHV charges'!$D$10:$D$400)), 0)),"")</f>
        <v>CROWNP</v>
      </c>
      <c r="B8" s="88">
        <f>IF($A8="","",VLOOKUP($A8,'Annex 2 Designated EHV charges'!$D:$O,2,0))</f>
        <v>413</v>
      </c>
      <c r="C8" s="89">
        <f>IF($A8="","",VLOOKUP($A8,'Annex 2 Designated EHV charges'!$D:$O,3,0))</f>
        <v>1050002018370</v>
      </c>
      <c r="D8" s="88" t="str">
        <f>IF($A8="","",VLOOKUP($A8,'Annex 2 Designated EHV charges'!$D:$O,4,0))</f>
        <v>CROWNP</v>
      </c>
      <c r="E8" s="90" t="str">
        <f>IFERROR(IF(VLOOKUP($A8,'Annex 2 Designated EHV charges'!$D:$P,10,FALSE)=0,"",VLOOKUP($A8,'Annex 2 Designated EHV charges'!$D:$P,10,FALSE)),"")</f>
        <v/>
      </c>
      <c r="F8" s="189">
        <f>IFERROR(IF(VLOOKUP($A8,'Annex 2 Designated EHV charges'!$D:$P,11,FALSE)=0,"",VLOOKUP($A8,'Annex 2 Designated EHV charges'!$D:$P,11,FALSE)),"")</f>
        <v>1114.5999999999999</v>
      </c>
      <c r="G8" s="189">
        <f>IFERROR(IF(VLOOKUP($A8,'Annex 2 Designated EHV charges'!$D:$P,12,FALSE)=0,"",VLOOKUP($A8,'Annex 2 Designated EHV charges'!$D:$P,12,FALSE)),"")</f>
        <v>0.05</v>
      </c>
      <c r="H8" s="189">
        <f>IFERROR(IF(VLOOKUP($A8,'Annex 2 Designated EHV charges'!$D:$P,13,FALSE)=0,"",VLOOKUP($A8,'Annex 2 Designated EHV charges'!$D:$P,13,FALSE)),"")</f>
        <v>0.05</v>
      </c>
    </row>
    <row r="9" spans="1:15" ht="12.75" customHeight="1" x14ac:dyDescent="0.25">
      <c r="A9" s="89" t="str" cm="1">
        <f t="array" ref="A9">IFERROR(INDEX('Annex 2 Designated EHV charges'!$D$10:$D$400, MATCH(0, IF(ISBLANK('Annex 2 Designated EHV charges'!$D$10:$D$400),1, COUNTIF(A$4:$A8, 'Annex 2 Designated EHV charges'!$D$10:$D$400)), 0)),"")</f>
        <v>ESWMID</v>
      </c>
      <c r="B9" s="88">
        <f>IF($A9="","",VLOOKUP($A9,'Annex 2 Designated EHV charges'!$D:$O,2,0))</f>
        <v>432</v>
      </c>
      <c r="C9" s="89" t="str">
        <f>IF($A9="","",VLOOKUP($A9,'Annex 2 Designated EHV charges'!$D:$O,3,0))</f>
        <v>1023518907371;1023518908064</v>
      </c>
      <c r="D9" s="88" t="str">
        <f>IF($A9="","",VLOOKUP($A9,'Annex 2 Designated EHV charges'!$D:$O,4,0))</f>
        <v>ESWMID</v>
      </c>
      <c r="E9" s="90">
        <f>IFERROR(IF(VLOOKUP($A9,'Annex 2 Designated EHV charges'!$D:$P,10,FALSE)=0,"",VLOOKUP($A9,'Annex 2 Designated EHV charges'!$D:$P,10,FALSE)),"")</f>
        <v>-4.41</v>
      </c>
      <c r="F9" s="189">
        <f>IFERROR(IF(VLOOKUP($A9,'Annex 2 Designated EHV charges'!$D:$P,11,FALSE)=0,"",VLOOKUP($A9,'Annex 2 Designated EHV charges'!$D:$P,11,FALSE)),"")</f>
        <v>26.06</v>
      </c>
      <c r="G9" s="189">
        <f>IFERROR(IF(VLOOKUP($A9,'Annex 2 Designated EHV charges'!$D:$P,12,FALSE)=0,"",VLOOKUP($A9,'Annex 2 Designated EHV charges'!$D:$P,12,FALSE)),"")</f>
        <v>0.05</v>
      </c>
      <c r="H9" s="189">
        <f>IFERROR(IF(VLOOKUP($A9,'Annex 2 Designated EHV charges'!$D:$P,13,FALSE)=0,"",VLOOKUP($A9,'Annex 2 Designated EHV charges'!$D:$P,13,FALSE)),"")</f>
        <v>0.05</v>
      </c>
    </row>
    <row r="10" spans="1:15" ht="12.75" customHeight="1" x14ac:dyDescent="0.25">
      <c r="A10" s="89" t="str" cm="1">
        <f t="array" ref="A10">IFERROR(INDEX('Annex 2 Designated EHV charges'!$D$10:$D$400, MATCH(0, IF(ISBLANK('Annex 2 Designated EHV charges'!$D$10:$D$400),1, COUNTIF(A$4:$A9, 'Annex 2 Designated EHV charges'!$D$10:$D$400)), 0)),"")</f>
        <v>GLXOWR</v>
      </c>
      <c r="B10" s="88">
        <f>IF($A10="","",VLOOKUP($A10,'Annex 2 Designated EHV charges'!$D:$O,2,0))</f>
        <v>433</v>
      </c>
      <c r="C10" s="89" t="str">
        <f>IF($A10="","",VLOOKUP($A10,'Annex 2 Designated EHV charges'!$D:$O,3,0))</f>
        <v>1030074763118;1030074763340</v>
      </c>
      <c r="D10" s="88" t="str">
        <f>IF($A10="","",VLOOKUP($A10,'Annex 2 Designated EHV charges'!$D:$O,4,0))</f>
        <v>GLXOWR</v>
      </c>
      <c r="E10" s="90" t="str">
        <f>IFERROR(IF(VLOOKUP($A10,'Annex 2 Designated EHV charges'!$D:$P,10,FALSE)=0,"",VLOOKUP($A10,'Annex 2 Designated EHV charges'!$D:$P,10,FALSE)),"")</f>
        <v/>
      </c>
      <c r="F10" s="189" t="str">
        <f>IFERROR(IF(VLOOKUP($A10,'Annex 2 Designated EHV charges'!$D:$P,11,FALSE)=0,"",VLOOKUP($A10,'Annex 2 Designated EHV charges'!$D:$P,11,FALSE)),"")</f>
        <v/>
      </c>
      <c r="G10" s="189" t="str">
        <f>IFERROR(IF(VLOOKUP($A10,'Annex 2 Designated EHV charges'!$D:$P,12,FALSE)=0,"",VLOOKUP($A10,'Annex 2 Designated EHV charges'!$D:$P,12,FALSE)),"")</f>
        <v/>
      </c>
      <c r="H10" s="189" t="str">
        <f>IFERROR(IF(VLOOKUP($A10,'Annex 2 Designated EHV charges'!$D:$P,13,FALSE)=0,"",VLOOKUP($A10,'Annex 2 Designated EHV charges'!$D:$P,13,FALSE)),"")</f>
        <v/>
      </c>
    </row>
    <row r="11" spans="1:15" ht="12.75" customHeight="1" x14ac:dyDescent="0.25">
      <c r="A11" s="89" t="str" cm="1">
        <f t="array" ref="A11">IFERROR(INDEX('Annex 2 Designated EHV charges'!$D$10:$D$400, MATCH(0, IF(ISBLANK('Annex 2 Designated EHV charges'!$D$10:$D$400),1, COUNTIF(A$4:$A10, 'Annex 2 Designated EHV charges'!$D$10:$D$400)), 0)),"")</f>
        <v>NR_BAS</v>
      </c>
      <c r="B11" s="88">
        <f>IF($A11="","",VLOOKUP($A11,'Annex 2 Designated EHV charges'!$D:$O,2,0))</f>
        <v>722</v>
      </c>
      <c r="C11" s="89">
        <f>IF($A11="","",VLOOKUP($A11,'Annex 2 Designated EHV charges'!$D:$O,3,0))</f>
        <v>1023545945010</v>
      </c>
      <c r="D11" s="88" t="str">
        <f>IF($A11="","",VLOOKUP($A11,'Annex 2 Designated EHV charges'!$D:$O,4,0))</f>
        <v>NR_BAS</v>
      </c>
      <c r="E11" s="90" t="str">
        <f>IFERROR(IF(VLOOKUP($A11,'Annex 2 Designated EHV charges'!$D:$P,10,FALSE)=0,"",VLOOKUP($A11,'Annex 2 Designated EHV charges'!$D:$P,10,FALSE)),"")</f>
        <v/>
      </c>
      <c r="F11" s="189" t="str">
        <f>IFERROR(IF(VLOOKUP($A11,'Annex 2 Designated EHV charges'!$D:$P,11,FALSE)=0,"",VLOOKUP($A11,'Annex 2 Designated EHV charges'!$D:$P,11,FALSE)),"")</f>
        <v/>
      </c>
      <c r="G11" s="189" t="str">
        <f>IFERROR(IF(VLOOKUP($A11,'Annex 2 Designated EHV charges'!$D:$P,12,FALSE)=0,"",VLOOKUP($A11,'Annex 2 Designated EHV charges'!$D:$P,12,FALSE)),"")</f>
        <v/>
      </c>
      <c r="H11" s="189" t="str">
        <f>IFERROR(IF(VLOOKUP($A11,'Annex 2 Designated EHV charges'!$D:$P,13,FALSE)=0,"",VLOOKUP($A11,'Annex 2 Designated EHV charges'!$D:$P,13,FALSE)),"")</f>
        <v/>
      </c>
    </row>
    <row r="12" spans="1:15" ht="12.75" customHeight="1" x14ac:dyDescent="0.25">
      <c r="A12" s="89" t="str" cm="1">
        <f t="array" ref="A12">IFERROR(INDEX('Annex 2 Designated EHV charges'!$D$10:$D$400, MATCH(0, IF(ISBLANK('Annex 2 Designated EHV charges'!$D$10:$D$400),1, COUNTIF(A$4:$A11, 'Annex 2 Designated EHV charges'!$D$10:$D$400)), 0)),"")</f>
        <v>NR_COL</v>
      </c>
      <c r="B12" s="88">
        <f>IF($A12="","",VLOOKUP($A12,'Annex 2 Designated EHV charges'!$D:$O,2,0))</f>
        <v>720</v>
      </c>
      <c r="C12" s="89" t="str">
        <f>IF($A12="","",VLOOKUP($A12,'Annex 2 Designated EHV charges'!$D:$O,3,0))</f>
        <v>1023545945047;1030077668707</v>
      </c>
      <c r="D12" s="88" t="str">
        <f>IF($A12="","",VLOOKUP($A12,'Annex 2 Designated EHV charges'!$D:$O,4,0))</f>
        <v>NR_COL</v>
      </c>
      <c r="E12" s="90" t="str">
        <f>IFERROR(IF(VLOOKUP($A12,'Annex 2 Designated EHV charges'!$D:$P,10,FALSE)=0,"",VLOOKUP($A12,'Annex 2 Designated EHV charges'!$D:$P,10,FALSE)),"")</f>
        <v/>
      </c>
      <c r="F12" s="189">
        <f>IFERROR(IF(VLOOKUP($A12,'Annex 2 Designated EHV charges'!$D:$P,11,FALSE)=0,"",VLOOKUP($A12,'Annex 2 Designated EHV charges'!$D:$P,11,FALSE)),"")</f>
        <v>3426.52</v>
      </c>
      <c r="G12" s="189">
        <f>IFERROR(IF(VLOOKUP($A12,'Annex 2 Designated EHV charges'!$D:$P,12,FALSE)=0,"",VLOOKUP($A12,'Annex 2 Designated EHV charges'!$D:$P,12,FALSE)),"")</f>
        <v>0.05</v>
      </c>
      <c r="H12" s="189">
        <f>IFERROR(IF(VLOOKUP($A12,'Annex 2 Designated EHV charges'!$D:$P,13,FALSE)=0,"",VLOOKUP($A12,'Annex 2 Designated EHV charges'!$D:$P,13,FALSE)),"")</f>
        <v>0.05</v>
      </c>
    </row>
    <row r="13" spans="1:15" ht="12.75" customHeight="1" x14ac:dyDescent="0.25">
      <c r="A13" s="89" t="str" cm="1">
        <f t="array" ref="A13">IFERROR(INDEX('Annex 2 Designated EHV charges'!$D$10:$D$400, MATCH(0, IF(ISBLANK('Annex 2 Designated EHV charges'!$D$10:$D$400),1, COUNTIF(A$4:$A12, 'Annex 2 Designated EHV charges'!$D$10:$D$400)), 0)),"")</f>
        <v>NR_CRW</v>
      </c>
      <c r="B13" s="88">
        <f>IF($A13="","",VLOOKUP($A13,'Annex 2 Designated EHV charges'!$D:$O,2,0))</f>
        <v>721</v>
      </c>
      <c r="C13" s="89">
        <f>IF($A13="","",VLOOKUP($A13,'Annex 2 Designated EHV charges'!$D:$O,3,0))</f>
        <v>1023545945029</v>
      </c>
      <c r="D13" s="88" t="str">
        <f>IF($A13="","",VLOOKUP($A13,'Annex 2 Designated EHV charges'!$D:$O,4,0))</f>
        <v>NR_CRW</v>
      </c>
      <c r="E13" s="90" t="str">
        <f>IFERROR(IF(VLOOKUP($A13,'Annex 2 Designated EHV charges'!$D:$P,10,FALSE)=0,"",VLOOKUP($A13,'Annex 2 Designated EHV charges'!$D:$P,10,FALSE)),"")</f>
        <v/>
      </c>
      <c r="F13" s="189" t="str">
        <f>IFERROR(IF(VLOOKUP($A13,'Annex 2 Designated EHV charges'!$D:$P,11,FALSE)=0,"",VLOOKUP($A13,'Annex 2 Designated EHV charges'!$D:$P,11,FALSE)),"")</f>
        <v/>
      </c>
      <c r="G13" s="189" t="str">
        <f>IFERROR(IF(VLOOKUP($A13,'Annex 2 Designated EHV charges'!$D:$P,12,FALSE)=0,"",VLOOKUP($A13,'Annex 2 Designated EHV charges'!$D:$P,12,FALSE)),"")</f>
        <v/>
      </c>
      <c r="H13" s="189" t="str">
        <f>IFERROR(IF(VLOOKUP($A13,'Annex 2 Designated EHV charges'!$D:$P,13,FALSE)=0,"",VLOOKUP($A13,'Annex 2 Designated EHV charges'!$D:$P,13,FALSE)),"")</f>
        <v/>
      </c>
    </row>
    <row r="14" spans="1:15" ht="12.75" customHeight="1" x14ac:dyDescent="0.25">
      <c r="A14" s="89" t="str" cm="1">
        <f t="array" ref="A14">IFERROR(INDEX('Annex 2 Designated EHV charges'!$D$10:$D$400, MATCH(0, IF(ISBLANK('Annex 2 Designated EHV charges'!$D$10:$D$400),1, COUNTIF(A$4:$A13, 'Annex 2 Designated EHV charges'!$D$10:$D$400)), 0)),"")</f>
        <v>NR_KNG</v>
      </c>
      <c r="B14" s="88">
        <f>IF($A14="","",VLOOKUP($A14,'Annex 2 Designated EHV charges'!$D:$O,2,0))</f>
        <v>472</v>
      </c>
      <c r="C14" s="89">
        <f>IF($A14="","",VLOOKUP($A14,'Annex 2 Designated EHV charges'!$D:$O,3,0))</f>
        <v>1050000419767</v>
      </c>
      <c r="D14" s="88" t="str">
        <f>IF($A14="","",VLOOKUP($A14,'Annex 2 Designated EHV charges'!$D:$O,4,0))</f>
        <v>NR_KNG</v>
      </c>
      <c r="E14" s="90" t="str">
        <f>IFERROR(IF(VLOOKUP($A14,'Annex 2 Designated EHV charges'!$D:$P,10,FALSE)=0,"",VLOOKUP($A14,'Annex 2 Designated EHV charges'!$D:$P,10,FALSE)),"")</f>
        <v/>
      </c>
      <c r="F14" s="189" t="str">
        <f>IFERROR(IF(VLOOKUP($A14,'Annex 2 Designated EHV charges'!$D:$P,11,FALSE)=0,"",VLOOKUP($A14,'Annex 2 Designated EHV charges'!$D:$P,11,FALSE)),"")</f>
        <v/>
      </c>
      <c r="G14" s="189" t="str">
        <f>IFERROR(IF(VLOOKUP($A14,'Annex 2 Designated EHV charges'!$D:$P,12,FALSE)=0,"",VLOOKUP($A14,'Annex 2 Designated EHV charges'!$D:$P,12,FALSE)),"")</f>
        <v/>
      </c>
      <c r="H14" s="189" t="str">
        <f>IFERROR(IF(VLOOKUP($A14,'Annex 2 Designated EHV charges'!$D:$P,13,FALSE)=0,"",VLOOKUP($A14,'Annex 2 Designated EHV charges'!$D:$P,13,FALSE)),"")</f>
        <v/>
      </c>
    </row>
    <row r="15" spans="1:15" ht="12.75" customHeight="1" x14ac:dyDescent="0.25">
      <c r="A15" s="89" t="str" cm="1">
        <f t="array" ref="A15">IFERROR(INDEX('Annex 2 Designated EHV charges'!$D$10:$D$400, MATCH(0, IF(ISBLANK('Annex 2 Designated EHV charges'!$D$10:$D$400),1, COUNTIF(A$4:$A14, 'Annex 2 Designated EHV charges'!$D$10:$D$400)), 0)),"")</f>
        <v>NR_MAN</v>
      </c>
      <c r="B15" s="88">
        <f>IF($A15="","",VLOOKUP($A15,'Annex 2 Designated EHV charges'!$D:$O,2,0))</f>
        <v>723</v>
      </c>
      <c r="C15" s="89">
        <f>IF($A15="","",VLOOKUP($A15,'Annex 2 Designated EHV charges'!$D:$O,3,0))</f>
        <v>1023545947499</v>
      </c>
      <c r="D15" s="88" t="str">
        <f>IF($A15="","",VLOOKUP($A15,'Annex 2 Designated EHV charges'!$D:$O,4,0))</f>
        <v>NR_MAN</v>
      </c>
      <c r="E15" s="90" t="str">
        <f>IFERROR(IF(VLOOKUP($A15,'Annex 2 Designated EHV charges'!$D:$P,10,FALSE)=0,"",VLOOKUP($A15,'Annex 2 Designated EHV charges'!$D:$P,10,FALSE)),"")</f>
        <v/>
      </c>
      <c r="F15" s="189" t="str">
        <f>IFERROR(IF(VLOOKUP($A15,'Annex 2 Designated EHV charges'!$D:$P,11,FALSE)=0,"",VLOOKUP($A15,'Annex 2 Designated EHV charges'!$D:$P,11,FALSE)),"")</f>
        <v/>
      </c>
      <c r="G15" s="189" t="str">
        <f>IFERROR(IF(VLOOKUP($A15,'Annex 2 Designated EHV charges'!$D:$P,12,FALSE)=0,"",VLOOKUP($A15,'Annex 2 Designated EHV charges'!$D:$P,12,FALSE)),"")</f>
        <v/>
      </c>
      <c r="H15" s="189" t="str">
        <f>IFERROR(IF(VLOOKUP($A15,'Annex 2 Designated EHV charges'!$D:$P,13,FALSE)=0,"",VLOOKUP($A15,'Annex 2 Designated EHV charges'!$D:$P,13,FALSE)),"")</f>
        <v/>
      </c>
    </row>
    <row r="16" spans="1:15" ht="12.75" customHeight="1" x14ac:dyDescent="0.25">
      <c r="A16" s="89" t="str" cm="1">
        <f t="array" ref="A16">IFERROR(INDEX('Annex 2 Designated EHV charges'!$D$10:$D$400, MATCH(0, IF(ISBLANK('Annex 2 Designated EHV charges'!$D$10:$D$400),1, COUNTIF(A$4:$A15, 'Annex 2 Designated EHV charges'!$D$10:$D$400)), 0)),"")</f>
        <v>NR_MIL</v>
      </c>
      <c r="B16" s="88">
        <f>IF($A16="","",VLOOKUP($A16,'Annex 2 Designated EHV charges'!$D:$O,2,0))</f>
        <v>473</v>
      </c>
      <c r="C16" s="89">
        <f>IF($A16="","",VLOOKUP($A16,'Annex 2 Designated EHV charges'!$D:$O,3,0))</f>
        <v>1050000419785</v>
      </c>
      <c r="D16" s="88" t="str">
        <f>IF($A16="","",VLOOKUP($A16,'Annex 2 Designated EHV charges'!$D:$O,4,0))</f>
        <v>NR_MIL</v>
      </c>
      <c r="E16" s="90" t="str">
        <f>IFERROR(IF(VLOOKUP($A16,'Annex 2 Designated EHV charges'!$D:$P,10,FALSE)=0,"",VLOOKUP($A16,'Annex 2 Designated EHV charges'!$D:$P,10,FALSE)),"")</f>
        <v/>
      </c>
      <c r="F16" s="189" t="str">
        <f>IFERROR(IF(VLOOKUP($A16,'Annex 2 Designated EHV charges'!$D:$P,11,FALSE)=0,"",VLOOKUP($A16,'Annex 2 Designated EHV charges'!$D:$P,11,FALSE)),"")</f>
        <v/>
      </c>
      <c r="G16" s="189" t="str">
        <f>IFERROR(IF(VLOOKUP($A16,'Annex 2 Designated EHV charges'!$D:$P,12,FALSE)=0,"",VLOOKUP($A16,'Annex 2 Designated EHV charges'!$D:$P,12,FALSE)),"")</f>
        <v/>
      </c>
      <c r="H16" s="189" t="str">
        <f>IFERROR(IF(VLOOKUP($A16,'Annex 2 Designated EHV charges'!$D:$P,13,FALSE)=0,"",VLOOKUP($A16,'Annex 2 Designated EHV charges'!$D:$P,13,FALSE)),"")</f>
        <v/>
      </c>
    </row>
    <row r="17" spans="1:8" ht="12.75" customHeight="1" x14ac:dyDescent="0.25">
      <c r="A17" s="89" t="str" cm="1">
        <f t="array" ref="A17">IFERROR(INDEX('Annex 2 Designated EHV charges'!$D$10:$D$400, MATCH(0, IF(ISBLANK('Annex 2 Designated EHV charges'!$D$10:$D$400),1, COUNTIF(A$4:$A16, 'Annex 2 Designated EHV charges'!$D$10:$D$400)), 0)),"")</f>
        <v>NR_NRW</v>
      </c>
      <c r="B17" s="88">
        <f>IF($A17="","",VLOOKUP($A17,'Annex 2 Designated EHV charges'!$D:$O,2,0))</f>
        <v>724</v>
      </c>
      <c r="C17" s="89">
        <f>IF($A17="","",VLOOKUP($A17,'Annex 2 Designated EHV charges'!$D:$O,3,0))</f>
        <v>1023545944902</v>
      </c>
      <c r="D17" s="88" t="str">
        <f>IF($A17="","",VLOOKUP($A17,'Annex 2 Designated EHV charges'!$D:$O,4,0))</f>
        <v>NR_NRW</v>
      </c>
      <c r="E17" s="90" t="str">
        <f>IFERROR(IF(VLOOKUP($A17,'Annex 2 Designated EHV charges'!$D:$P,10,FALSE)=0,"",VLOOKUP($A17,'Annex 2 Designated EHV charges'!$D:$P,10,FALSE)),"")</f>
        <v/>
      </c>
      <c r="F17" s="189" t="str">
        <f>IFERROR(IF(VLOOKUP($A17,'Annex 2 Designated EHV charges'!$D:$P,11,FALSE)=0,"",VLOOKUP($A17,'Annex 2 Designated EHV charges'!$D:$P,11,FALSE)),"")</f>
        <v/>
      </c>
      <c r="G17" s="189" t="str">
        <f>IFERROR(IF(VLOOKUP($A17,'Annex 2 Designated EHV charges'!$D:$P,12,FALSE)=0,"",VLOOKUP($A17,'Annex 2 Designated EHV charges'!$D:$P,12,FALSE)),"")</f>
        <v/>
      </c>
      <c r="H17" s="189" t="str">
        <f>IFERROR(IF(VLOOKUP($A17,'Annex 2 Designated EHV charges'!$D:$P,13,FALSE)=0,"",VLOOKUP($A17,'Annex 2 Designated EHV charges'!$D:$P,13,FALSE)),"")</f>
        <v/>
      </c>
    </row>
    <row r="18" spans="1:8" ht="12.75" customHeight="1" x14ac:dyDescent="0.25">
      <c r="A18" s="89" t="str" cm="1">
        <f t="array" ref="A18">IFERROR(INDEX('Annex 2 Designated EHV charges'!$D$10:$D$400, MATCH(0, IF(ISBLANK('Annex 2 Designated EHV charges'!$D$10:$D$400),1, COUNTIF(A$4:$A17, 'Annex 2 Designated EHV charges'!$D$10:$D$400)), 0)),"")</f>
        <v>NR_RAY</v>
      </c>
      <c r="B18" s="88">
        <f>IF($A18="","",VLOOKUP($A18,'Annex 2 Designated EHV charges'!$D:$O,2,0))</f>
        <v>725</v>
      </c>
      <c r="C18" s="89">
        <f>IF($A18="","",VLOOKUP($A18,'Annex 2 Designated EHV charges'!$D:$O,3,0))</f>
        <v>1023545944911</v>
      </c>
      <c r="D18" s="88" t="str">
        <f>IF($A18="","",VLOOKUP($A18,'Annex 2 Designated EHV charges'!$D:$O,4,0))</f>
        <v>NR_RAY</v>
      </c>
      <c r="E18" s="90" t="str">
        <f>IFERROR(IF(VLOOKUP($A18,'Annex 2 Designated EHV charges'!$D:$P,10,FALSE)=0,"",VLOOKUP($A18,'Annex 2 Designated EHV charges'!$D:$P,10,FALSE)),"")</f>
        <v/>
      </c>
      <c r="F18" s="189" t="str">
        <f>IFERROR(IF(VLOOKUP($A18,'Annex 2 Designated EHV charges'!$D:$P,11,FALSE)=0,"",VLOOKUP($A18,'Annex 2 Designated EHV charges'!$D:$P,11,FALSE)),"")</f>
        <v/>
      </c>
      <c r="G18" s="189" t="str">
        <f>IFERROR(IF(VLOOKUP($A18,'Annex 2 Designated EHV charges'!$D:$P,12,FALSE)=0,"",VLOOKUP($A18,'Annex 2 Designated EHV charges'!$D:$P,12,FALSE)),"")</f>
        <v/>
      </c>
      <c r="H18" s="189" t="str">
        <f>IFERROR(IF(VLOOKUP($A18,'Annex 2 Designated EHV charges'!$D:$P,13,FALSE)=0,"",VLOOKUP($A18,'Annex 2 Designated EHV charges'!$D:$P,13,FALSE)),"")</f>
        <v/>
      </c>
    </row>
    <row r="19" spans="1:8" ht="12.75" customHeight="1" x14ac:dyDescent="0.25">
      <c r="A19" s="89" t="str" cm="1">
        <f t="array" ref="A19">IFERROR(INDEX('Annex 2 Designated EHV charges'!$D$10:$D$400, MATCH(0, IF(ISBLANK('Annex 2 Designated EHV charges'!$D$10:$D$400),1, COUNTIF(A$4:$A18, 'Annex 2 Designated EHV charges'!$D$10:$D$400)), 0)),"")</f>
        <v>NR_RYE</v>
      </c>
      <c r="B19" s="88">
        <f>IF($A19="","",VLOOKUP($A19,'Annex 2 Designated EHV charges'!$D:$O,2,0))</f>
        <v>405</v>
      </c>
      <c r="C19" s="89">
        <f>IF($A19="","",VLOOKUP($A19,'Annex 2 Designated EHV charges'!$D:$O,3,0))</f>
        <v>1050000419837</v>
      </c>
      <c r="D19" s="88" t="str">
        <f>IF($A19="","",VLOOKUP($A19,'Annex 2 Designated EHV charges'!$D:$O,4,0))</f>
        <v>NR_RYE</v>
      </c>
      <c r="E19" s="90" t="str">
        <f>IFERROR(IF(VLOOKUP($A19,'Annex 2 Designated EHV charges'!$D:$P,10,FALSE)=0,"",VLOOKUP($A19,'Annex 2 Designated EHV charges'!$D:$P,10,FALSE)),"")</f>
        <v/>
      </c>
      <c r="F19" s="189" t="str">
        <f>IFERROR(IF(VLOOKUP($A19,'Annex 2 Designated EHV charges'!$D:$P,11,FALSE)=0,"",VLOOKUP($A19,'Annex 2 Designated EHV charges'!$D:$P,11,FALSE)),"")</f>
        <v/>
      </c>
      <c r="G19" s="189" t="str">
        <f>IFERROR(IF(VLOOKUP($A19,'Annex 2 Designated EHV charges'!$D:$P,12,FALSE)=0,"",VLOOKUP($A19,'Annex 2 Designated EHV charges'!$D:$P,12,FALSE)),"")</f>
        <v/>
      </c>
      <c r="H19" s="189" t="str">
        <f>IFERROR(IF(VLOOKUP($A19,'Annex 2 Designated EHV charges'!$D:$P,13,FALSE)=0,"",VLOOKUP($A19,'Annex 2 Designated EHV charges'!$D:$P,13,FALSE)),"")</f>
        <v/>
      </c>
    </row>
    <row r="20" spans="1:8" ht="12.75" customHeight="1" x14ac:dyDescent="0.25">
      <c r="A20" s="89" t="str" cm="1">
        <f t="array" ref="A20">IFERROR(INDEX('Annex 2 Designated EHV charges'!$D$10:$D$400, MATCH(0, IF(ISBLANK('Annex 2 Designated EHV charges'!$D$10:$D$400),1, COUNTIF(A$4:$A19, 'Annex 2 Designated EHV charges'!$D$10:$D$400)), 0)),"")</f>
        <v>NR_SED</v>
      </c>
      <c r="B20" s="88">
        <f>IF($A20="","",VLOOKUP($A20,'Annex 2 Designated EHV charges'!$D:$O,2,0))</f>
        <v>727</v>
      </c>
      <c r="C20" s="89">
        <f>IF($A20="","",VLOOKUP($A20,'Annex 2 Designated EHV charges'!$D:$O,3,0))</f>
        <v>1023545944920</v>
      </c>
      <c r="D20" s="88" t="str">
        <f>IF($A20="","",VLOOKUP($A20,'Annex 2 Designated EHV charges'!$D:$O,4,0))</f>
        <v>NR_SED</v>
      </c>
      <c r="E20" s="90" t="str">
        <f>IFERROR(IF(VLOOKUP($A20,'Annex 2 Designated EHV charges'!$D:$P,10,FALSE)=0,"",VLOOKUP($A20,'Annex 2 Designated EHV charges'!$D:$P,10,FALSE)),"")</f>
        <v/>
      </c>
      <c r="F20" s="189" t="str">
        <f>IFERROR(IF(VLOOKUP($A20,'Annex 2 Designated EHV charges'!$D:$P,11,FALSE)=0,"",VLOOKUP($A20,'Annex 2 Designated EHV charges'!$D:$P,11,FALSE)),"")</f>
        <v/>
      </c>
      <c r="G20" s="189" t="str">
        <f>IFERROR(IF(VLOOKUP($A20,'Annex 2 Designated EHV charges'!$D:$P,12,FALSE)=0,"",VLOOKUP($A20,'Annex 2 Designated EHV charges'!$D:$P,12,FALSE)),"")</f>
        <v/>
      </c>
      <c r="H20" s="189" t="str">
        <f>IFERROR(IF(VLOOKUP($A20,'Annex 2 Designated EHV charges'!$D:$P,13,FALSE)=0,"",VLOOKUP($A20,'Annex 2 Designated EHV charges'!$D:$P,13,FALSE)),"")</f>
        <v/>
      </c>
    </row>
    <row r="21" spans="1:8" ht="12.75" customHeight="1" x14ac:dyDescent="0.25">
      <c r="A21" s="89" t="str" cm="1">
        <f t="array" ref="A21">IFERROR(INDEX('Annex 2 Designated EHV charges'!$D$10:$D$400, MATCH(0, IF(ISBLANK('Annex 2 Designated EHV charges'!$D$10:$D$400),1, COUNTIF(A$4:$A20, 'Annex 2 Designated EHV charges'!$D$10:$D$400)), 0)),"")</f>
        <v>NR_SHN</v>
      </c>
      <c r="B21" s="88">
        <f>IF($A21="","",VLOOKUP($A21,'Annex 2 Designated EHV charges'!$D:$O,2,0))</f>
        <v>726</v>
      </c>
      <c r="C21" s="89">
        <f>IF($A21="","",VLOOKUP($A21,'Annex 2 Designated EHV charges'!$D:$O,3,0))</f>
        <v>1023545945056</v>
      </c>
      <c r="D21" s="88" t="str">
        <f>IF($A21="","",VLOOKUP($A21,'Annex 2 Designated EHV charges'!$D:$O,4,0))</f>
        <v>NR_SHN</v>
      </c>
      <c r="E21" s="90" t="str">
        <f>IFERROR(IF(VLOOKUP($A21,'Annex 2 Designated EHV charges'!$D:$P,10,FALSE)=0,"",VLOOKUP($A21,'Annex 2 Designated EHV charges'!$D:$P,10,FALSE)),"")</f>
        <v/>
      </c>
      <c r="F21" s="189" t="str">
        <f>IFERROR(IF(VLOOKUP($A21,'Annex 2 Designated EHV charges'!$D:$P,11,FALSE)=0,"",VLOOKUP($A21,'Annex 2 Designated EHV charges'!$D:$P,11,FALSE)),"")</f>
        <v/>
      </c>
      <c r="G21" s="189" t="str">
        <f>IFERROR(IF(VLOOKUP($A21,'Annex 2 Designated EHV charges'!$D:$P,12,FALSE)=0,"",VLOOKUP($A21,'Annex 2 Designated EHV charges'!$D:$P,12,FALSE)),"")</f>
        <v/>
      </c>
      <c r="H21" s="189" t="str">
        <f>IFERROR(IF(VLOOKUP($A21,'Annex 2 Designated EHV charges'!$D:$P,13,FALSE)=0,"",VLOOKUP($A21,'Annex 2 Designated EHV charges'!$D:$P,13,FALSE)),"")</f>
        <v/>
      </c>
    </row>
    <row r="22" spans="1:8" ht="12.75" customHeight="1" x14ac:dyDescent="0.25">
      <c r="A22" s="89" t="str" cm="1">
        <f t="array" ref="A22">IFERROR(INDEX('Annex 2 Designated EHV charges'!$D$10:$D$400, MATCH(0, IF(ISBLANK('Annex 2 Designated EHV charges'!$D$10:$D$400),1, COUNTIF(A$4:$A21, 'Annex 2 Designated EHV charges'!$D$10:$D$400)), 0)),"")</f>
        <v>NR_SPR</v>
      </c>
      <c r="B22" s="88">
        <f>IF($A22="","",VLOOKUP($A22,'Annex 2 Designated EHV charges'!$D:$O,2,0))</f>
        <v>728</v>
      </c>
      <c r="C22" s="89">
        <f>IF($A22="","",VLOOKUP($A22,'Annex 2 Designated EHV charges'!$D:$O,3,0))</f>
        <v>1023545944930</v>
      </c>
      <c r="D22" s="88" t="str">
        <f>IF($A22="","",VLOOKUP($A22,'Annex 2 Designated EHV charges'!$D:$O,4,0))</f>
        <v>NR_SPR</v>
      </c>
      <c r="E22" s="90" t="str">
        <f>IFERROR(IF(VLOOKUP($A22,'Annex 2 Designated EHV charges'!$D:$P,10,FALSE)=0,"",VLOOKUP($A22,'Annex 2 Designated EHV charges'!$D:$P,10,FALSE)),"")</f>
        <v/>
      </c>
      <c r="F22" s="189" t="str">
        <f>IFERROR(IF(VLOOKUP($A22,'Annex 2 Designated EHV charges'!$D:$P,11,FALSE)=0,"",VLOOKUP($A22,'Annex 2 Designated EHV charges'!$D:$P,11,FALSE)),"")</f>
        <v/>
      </c>
      <c r="G22" s="189" t="str">
        <f>IFERROR(IF(VLOOKUP($A22,'Annex 2 Designated EHV charges'!$D:$P,12,FALSE)=0,"",VLOOKUP($A22,'Annex 2 Designated EHV charges'!$D:$P,12,FALSE)),"")</f>
        <v/>
      </c>
      <c r="H22" s="189" t="str">
        <f>IFERROR(IF(VLOOKUP($A22,'Annex 2 Designated EHV charges'!$D:$P,13,FALSE)=0,"",VLOOKUP($A22,'Annex 2 Designated EHV charges'!$D:$P,13,FALSE)),"")</f>
        <v/>
      </c>
    </row>
    <row r="23" spans="1:8" ht="12.75" customHeight="1" x14ac:dyDescent="0.25">
      <c r="A23" s="89" t="str" cm="1">
        <f t="array" ref="A23">IFERROR(INDEX('Annex 2 Designated EHV charges'!$D$10:$D$400, MATCH(0, IF(ISBLANK('Annex 2 Designated EHV charges'!$D$10:$D$400),1, COUNTIF(A$4:$A22, 'Annex 2 Designated EHV charges'!$D$10:$D$400)), 0)),"")</f>
        <v>NR_STW</v>
      </c>
      <c r="B23" s="88">
        <f>IF($A23="","",VLOOKUP($A23,'Annex 2 Designated EHV charges'!$D:$O,2,0))</f>
        <v>729</v>
      </c>
      <c r="C23" s="89">
        <f>IF($A23="","",VLOOKUP($A23,'Annex 2 Designated EHV charges'!$D:$O,3,0))</f>
        <v>1023545947968</v>
      </c>
      <c r="D23" s="88" t="str">
        <f>IF($A23="","",VLOOKUP($A23,'Annex 2 Designated EHV charges'!$D:$O,4,0))</f>
        <v>NR_STW</v>
      </c>
      <c r="E23" s="90" t="str">
        <f>IFERROR(IF(VLOOKUP($A23,'Annex 2 Designated EHV charges'!$D:$P,10,FALSE)=0,"",VLOOKUP($A23,'Annex 2 Designated EHV charges'!$D:$P,10,FALSE)),"")</f>
        <v/>
      </c>
      <c r="F23" s="189" t="str">
        <f>IFERROR(IF(VLOOKUP($A23,'Annex 2 Designated EHV charges'!$D:$P,11,FALSE)=0,"",VLOOKUP($A23,'Annex 2 Designated EHV charges'!$D:$P,11,FALSE)),"")</f>
        <v/>
      </c>
      <c r="G23" s="189" t="str">
        <f>IFERROR(IF(VLOOKUP($A23,'Annex 2 Designated EHV charges'!$D:$P,12,FALSE)=0,"",VLOOKUP($A23,'Annex 2 Designated EHV charges'!$D:$P,12,FALSE)),"")</f>
        <v/>
      </c>
      <c r="H23" s="189" t="str">
        <f>IFERROR(IF(VLOOKUP($A23,'Annex 2 Designated EHV charges'!$D:$P,13,FALSE)=0,"",VLOOKUP($A23,'Annex 2 Designated EHV charges'!$D:$P,13,FALSE)),"")</f>
        <v/>
      </c>
    </row>
    <row r="24" spans="1:8" ht="12.75" customHeight="1" x14ac:dyDescent="0.25">
      <c r="A24" s="89" t="str" cm="1">
        <f t="array" ref="A24">IFERROR(INDEX('Annex 2 Designated EHV charges'!$D$10:$D$400, MATCH(0, IF(ISBLANK('Annex 2 Designated EHV charges'!$D$10:$D$400),1, COUNTIF(A$4:$A23, 'Annex 2 Designated EHV charges'!$D$10:$D$400)), 0)),"")</f>
        <v>PLMPPR</v>
      </c>
      <c r="B24" s="88">
        <f>IF($A24="","",VLOOKUP($A24,'Annex 2 Designated EHV charges'!$D:$O,2,0))</f>
        <v>434</v>
      </c>
      <c r="C24" s="89" t="str">
        <f>IF($A24="","",VLOOKUP($A24,'Annex 2 Designated EHV charges'!$D:$O,3,0))</f>
        <v>1050001450466;1050001450475</v>
      </c>
      <c r="D24" s="88" t="str">
        <f>IF($A24="","",VLOOKUP($A24,'Annex 2 Designated EHV charges'!$D:$O,4,0))</f>
        <v>PLMPPR</v>
      </c>
      <c r="E24" s="90" t="str">
        <f>IFERROR(IF(VLOOKUP($A24,'Annex 2 Designated EHV charges'!$D:$P,10,FALSE)=0,"",VLOOKUP($A24,'Annex 2 Designated EHV charges'!$D:$P,10,FALSE)),"")</f>
        <v/>
      </c>
      <c r="F24" s="189">
        <f>IFERROR(IF(VLOOKUP($A24,'Annex 2 Designated EHV charges'!$D:$P,11,FALSE)=0,"",VLOOKUP($A24,'Annex 2 Designated EHV charges'!$D:$P,11,FALSE)),"")</f>
        <v>1294.77</v>
      </c>
      <c r="G24" s="189">
        <f>IFERROR(IF(VLOOKUP($A24,'Annex 2 Designated EHV charges'!$D:$P,12,FALSE)=0,"",VLOOKUP($A24,'Annex 2 Designated EHV charges'!$D:$P,12,FALSE)),"")</f>
        <v>0.05</v>
      </c>
      <c r="H24" s="189">
        <f>IFERROR(IF(VLOOKUP($A24,'Annex 2 Designated EHV charges'!$D:$P,13,FALSE)=0,"",VLOOKUP($A24,'Annex 2 Designated EHV charges'!$D:$P,13,FALSE)),"")</f>
        <v>0.05</v>
      </c>
    </row>
    <row r="25" spans="1:8" ht="12.75" customHeight="1" x14ac:dyDescent="0.25">
      <c r="A25" s="89" t="str" cm="1">
        <f t="array" ref="A25">IFERROR(INDEX('Annex 2 Designated EHV charges'!$D$10:$D$400, MATCH(0, IF(ISBLANK('Annex 2 Designated EHV charges'!$D$10:$D$400),1, COUNTIF(A$4:$A24, 'Annex 2 Designated EHV charges'!$D$10:$D$400)), 0)),"")</f>
        <v>TILBUR</v>
      </c>
      <c r="B25" s="88">
        <f>IF($A25="","",VLOOKUP($A25,'Annex 2 Designated EHV charges'!$D:$O,2,0))</f>
        <v>733</v>
      </c>
      <c r="C25" s="89" t="str">
        <f>IF($A25="","",VLOOKUP($A25,'Annex 2 Designated EHV charges'!$D:$O,3,0))</f>
        <v>1030084129409;1030084129630;1030084129862</v>
      </c>
      <c r="D25" s="88" t="str">
        <f>IF($A25="","",VLOOKUP($A25,'Annex 2 Designated EHV charges'!$D:$O,4,0))</f>
        <v>TILBUR</v>
      </c>
      <c r="E25" s="90" t="str">
        <f>IFERROR(IF(VLOOKUP($A25,'Annex 2 Designated EHV charges'!$D:$P,10,FALSE)=0,"",VLOOKUP($A25,'Annex 2 Designated EHV charges'!$D:$P,10,FALSE)),"")</f>
        <v/>
      </c>
      <c r="F25" s="189">
        <f>IFERROR(IF(VLOOKUP($A25,'Annex 2 Designated EHV charges'!$D:$P,11,FALSE)=0,"",VLOOKUP($A25,'Annex 2 Designated EHV charges'!$D:$P,11,FALSE)),"")</f>
        <v>2608.7399999999998</v>
      </c>
      <c r="G25" s="189">
        <f>IFERROR(IF(VLOOKUP($A25,'Annex 2 Designated EHV charges'!$D:$P,12,FALSE)=0,"",VLOOKUP($A25,'Annex 2 Designated EHV charges'!$D:$P,12,FALSE)),"")</f>
        <v>0.05</v>
      </c>
      <c r="H25" s="189">
        <f>IFERROR(IF(VLOOKUP($A25,'Annex 2 Designated EHV charges'!$D:$P,13,FALSE)=0,"",VLOOKUP($A25,'Annex 2 Designated EHV charges'!$D:$P,13,FALSE)),"")</f>
        <v>0.05</v>
      </c>
    </row>
    <row r="26" spans="1:8" ht="12.75" customHeight="1" x14ac:dyDescent="0.25">
      <c r="A26" s="89" t="str" cm="1">
        <f t="array" ref="A26">IFERROR(INDEX('Annex 2 Designated EHV charges'!$D$10:$D$400, MATCH(0, IF(ISBLANK('Annex 2 Designated EHV charges'!$D$10:$D$400),1, COUNTIF(A$4:$A25, 'Annex 2 Designated EHV charges'!$D$10:$D$400)), 0)),"")</f>
        <v>ABSRSF</v>
      </c>
      <c r="B26" s="88">
        <f>IF($A26="","",VLOOKUP($A26,'Annex 2 Designated EHV charges'!$D:$O,2,0))</f>
        <v>744</v>
      </c>
      <c r="C26" s="89">
        <f>IF($A26="","",VLOOKUP($A26,'Annex 2 Designated EHV charges'!$D:$O,3,0))</f>
        <v>1050000574694</v>
      </c>
      <c r="D26" s="88" t="str">
        <f>IF($A26="","",VLOOKUP($A26,'Annex 2 Designated EHV charges'!$D:$O,4,0))</f>
        <v>ABSRSF</v>
      </c>
      <c r="E26" s="90" t="str">
        <f>IFERROR(IF(VLOOKUP($A26,'Annex 2 Designated EHV charges'!$D:$P,10,FALSE)=0,"",VLOOKUP($A26,'Annex 2 Designated EHV charges'!$D:$P,10,FALSE)),"")</f>
        <v/>
      </c>
      <c r="F26" s="189">
        <f>IFERROR(IF(VLOOKUP($A26,'Annex 2 Designated EHV charges'!$D:$P,11,FALSE)=0,"",VLOOKUP($A26,'Annex 2 Designated EHV charges'!$D:$P,11,FALSE)),"")</f>
        <v>3415.91</v>
      </c>
      <c r="G26" s="189">
        <f>IFERROR(IF(VLOOKUP($A26,'Annex 2 Designated EHV charges'!$D:$P,12,FALSE)=0,"",VLOOKUP($A26,'Annex 2 Designated EHV charges'!$D:$P,12,FALSE)),"")</f>
        <v>0.05</v>
      </c>
      <c r="H26" s="189">
        <f>IFERROR(IF(VLOOKUP($A26,'Annex 2 Designated EHV charges'!$D:$P,13,FALSE)=0,"",VLOOKUP($A26,'Annex 2 Designated EHV charges'!$D:$P,13,FALSE)),"")</f>
        <v>0.05</v>
      </c>
    </row>
    <row r="27" spans="1:8" ht="12.75" customHeight="1" x14ac:dyDescent="0.25">
      <c r="A27" s="89" t="str" cm="1">
        <f t="array" ref="A27">IFERROR(INDEX('Annex 2 Designated EHV charges'!$D$10:$D$400, MATCH(0, IF(ISBLANK('Annex 2 Designated EHV charges'!$D$10:$D$400),1, COUNTIF(A$4:$A26, 'Annex 2 Designated EHV charges'!$D$10:$D$400)), 0)),"")</f>
        <v>AIAMAN</v>
      </c>
      <c r="B27" s="88">
        <f>IF($A27="","",VLOOKUP($A27,'Annex 2 Designated EHV charges'!$D:$O,2,0))</f>
        <v>435</v>
      </c>
      <c r="C27" s="89">
        <f>IF($A27="","",VLOOKUP($A27,'Annex 2 Designated EHV charges'!$D:$O,3,0))</f>
        <v>1030054607984</v>
      </c>
      <c r="D27" s="88" t="str">
        <f>IF($A27="","",VLOOKUP($A27,'Annex 2 Designated EHV charges'!$D:$O,4,0))</f>
        <v>AIAMAN</v>
      </c>
      <c r="E27" s="90">
        <f>IFERROR(IF(VLOOKUP($A27,'Annex 2 Designated EHV charges'!$D:$P,10,FALSE)=0,"",VLOOKUP($A27,'Annex 2 Designated EHV charges'!$D:$P,10,FALSE)),"")</f>
        <v>-3.762</v>
      </c>
      <c r="F27" s="189">
        <f>IFERROR(IF(VLOOKUP($A27,'Annex 2 Designated EHV charges'!$D:$P,11,FALSE)=0,"",VLOOKUP($A27,'Annex 2 Designated EHV charges'!$D:$P,11,FALSE)),"")</f>
        <v>372.26</v>
      </c>
      <c r="G27" s="189">
        <f>IFERROR(IF(VLOOKUP($A27,'Annex 2 Designated EHV charges'!$D:$P,12,FALSE)=0,"",VLOOKUP($A27,'Annex 2 Designated EHV charges'!$D:$P,12,FALSE)),"")</f>
        <v>0.05</v>
      </c>
      <c r="H27" s="189">
        <f>IFERROR(IF(VLOOKUP($A27,'Annex 2 Designated EHV charges'!$D:$P,13,FALSE)=0,"",VLOOKUP($A27,'Annex 2 Designated EHV charges'!$D:$P,13,FALSE)),"")</f>
        <v>0.05</v>
      </c>
    </row>
    <row r="28" spans="1:8" ht="12.75" customHeight="1" x14ac:dyDescent="0.25">
      <c r="A28" s="89" t="str" cm="1">
        <f t="array" ref="A28">IFERROR(INDEX('Annex 2 Designated EHV charges'!$D$10:$D$400, MATCH(0, IF(ISBLANK('Annex 2 Designated EHV charges'!$D$10:$D$400),1, COUNTIF(A$4:$A27, 'Annex 2 Designated EHV charges'!$D$10:$D$400)), 0)),"")</f>
        <v>ALCORG</v>
      </c>
      <c r="B28" s="88">
        <f>IF($A28="","",VLOOKUP($A28,'Annex 2 Designated EHV charges'!$D:$O,2,0))</f>
        <v>651</v>
      </c>
      <c r="C28" s="89">
        <f>IF($A28="","",VLOOKUP($A28,'Annex 2 Designated EHV charges'!$D:$O,3,0))</f>
        <v>1050000998050</v>
      </c>
      <c r="D28" s="88" t="str">
        <f>IF($A28="","",VLOOKUP($A28,'Annex 2 Designated EHV charges'!$D:$O,4,0))</f>
        <v>ALCORG</v>
      </c>
      <c r="E28" s="90" t="str">
        <f>IFERROR(IF(VLOOKUP($A28,'Annex 2 Designated EHV charges'!$D:$P,10,FALSE)=0,"",VLOOKUP($A28,'Annex 2 Designated EHV charges'!$D:$P,10,FALSE)),"")</f>
        <v/>
      </c>
      <c r="F28" s="189">
        <f>IFERROR(IF(VLOOKUP($A28,'Annex 2 Designated EHV charges'!$D:$P,11,FALSE)=0,"",VLOOKUP($A28,'Annex 2 Designated EHV charges'!$D:$P,11,FALSE)),"")</f>
        <v>3353.56</v>
      </c>
      <c r="G28" s="189">
        <f>IFERROR(IF(VLOOKUP($A28,'Annex 2 Designated EHV charges'!$D:$P,12,FALSE)=0,"",VLOOKUP($A28,'Annex 2 Designated EHV charges'!$D:$P,12,FALSE)),"")</f>
        <v>0.05</v>
      </c>
      <c r="H28" s="189">
        <f>IFERROR(IF(VLOOKUP($A28,'Annex 2 Designated EHV charges'!$D:$P,13,FALSE)=0,"",VLOOKUP($A28,'Annex 2 Designated EHV charges'!$D:$P,13,FALSE)),"")</f>
        <v>0.05</v>
      </c>
    </row>
    <row r="29" spans="1:8" ht="12.75" customHeight="1" x14ac:dyDescent="0.25">
      <c r="A29" s="89" t="str" cm="1">
        <f t="array" ref="A29">IFERROR(INDEX('Annex 2 Designated EHV charges'!$D$10:$D$400, MATCH(0, IF(ISBLANK('Annex 2 Designated EHV charges'!$D$10:$D$400),1, COUNTIF(A$4:$A28, 'Annex 2 Designated EHV charges'!$D$10:$D$400)), 0)),"")</f>
        <v>ARDLGH</v>
      </c>
      <c r="B29" s="88">
        <f>IF($A29="","",VLOOKUP($A29,'Annex 2 Designated EHV charges'!$D:$O,2,0))</f>
        <v>666</v>
      </c>
      <c r="C29" s="89">
        <f>IF($A29="","",VLOOKUP($A29,'Annex 2 Designated EHV charges'!$D:$O,3,0))</f>
        <v>1050001061602</v>
      </c>
      <c r="D29" s="88" t="str">
        <f>IF($A29="","",VLOOKUP($A29,'Annex 2 Designated EHV charges'!$D:$O,4,0))</f>
        <v>ARDLGH</v>
      </c>
      <c r="E29" s="90" t="str">
        <f>IFERROR(IF(VLOOKUP($A29,'Annex 2 Designated EHV charges'!$D:$P,10,FALSE)=0,"",VLOOKUP($A29,'Annex 2 Designated EHV charges'!$D:$P,10,FALSE)),"")</f>
        <v/>
      </c>
      <c r="F29" s="189">
        <f>IFERROR(IF(VLOOKUP($A29,'Annex 2 Designated EHV charges'!$D:$P,11,FALSE)=0,"",VLOOKUP($A29,'Annex 2 Designated EHV charges'!$D:$P,11,FALSE)),"")</f>
        <v>1381.22</v>
      </c>
      <c r="G29" s="189">
        <f>IFERROR(IF(VLOOKUP($A29,'Annex 2 Designated EHV charges'!$D:$P,12,FALSE)=0,"",VLOOKUP($A29,'Annex 2 Designated EHV charges'!$D:$P,12,FALSE)),"")</f>
        <v>0.05</v>
      </c>
      <c r="H29" s="189">
        <f>IFERROR(IF(VLOOKUP($A29,'Annex 2 Designated EHV charges'!$D:$P,13,FALSE)=0,"",VLOOKUP($A29,'Annex 2 Designated EHV charges'!$D:$P,13,FALSE)),"")</f>
        <v>0.05</v>
      </c>
    </row>
    <row r="30" spans="1:8" ht="12.75" customHeight="1" x14ac:dyDescent="0.25">
      <c r="A30" s="89" t="str" cm="1">
        <f t="array" ref="A30">IFERROR(INDEX('Annex 2 Designated EHV charges'!$D$10:$D$400, MATCH(0, IF(ISBLANK('Annex 2 Designated EHV charges'!$D$10:$D$400),1, COUNTIF(A$4:$A29, 'Annex 2 Designated EHV charges'!$D$10:$D$400)), 0)),"")</f>
        <v>ARLBES</v>
      </c>
      <c r="B30" s="88">
        <f>IF($A30="","",VLOOKUP($A30,'Annex 2 Designated EHV charges'!$D:$O,2,0))</f>
        <v>0</v>
      </c>
      <c r="C30" s="89" t="str">
        <f>IF($A30="","",VLOOKUP($A30,'Annex 2 Designated EHV charges'!$D:$O,3,0))</f>
        <v>MSID: 7402</v>
      </c>
      <c r="D30" s="88" t="str">
        <f>IF($A30="","",VLOOKUP($A30,'Annex 2 Designated EHV charges'!$D:$O,4,0))</f>
        <v>ARLBES</v>
      </c>
      <c r="E30" s="90" t="str">
        <f>IFERROR(IF(VLOOKUP($A30,'Annex 2 Designated EHV charges'!$D:$P,10,FALSE)=0,"",VLOOKUP($A30,'Annex 2 Designated EHV charges'!$D:$P,10,FALSE)),"")</f>
        <v/>
      </c>
      <c r="F30" s="189">
        <f>IFERROR(IF(VLOOKUP($A30,'Annex 2 Designated EHV charges'!$D:$P,11,FALSE)=0,"",VLOOKUP($A30,'Annex 2 Designated EHV charges'!$D:$P,11,FALSE)),"")</f>
        <v>1630.02</v>
      </c>
      <c r="G30" s="189">
        <f>IFERROR(IF(VLOOKUP($A30,'Annex 2 Designated EHV charges'!$D:$P,12,FALSE)=0,"",VLOOKUP($A30,'Annex 2 Designated EHV charges'!$D:$P,12,FALSE)),"")</f>
        <v>0.05</v>
      </c>
      <c r="H30" s="189">
        <f>IFERROR(IF(VLOOKUP($A30,'Annex 2 Designated EHV charges'!$D:$P,13,FALSE)=0,"",VLOOKUP($A30,'Annex 2 Designated EHV charges'!$D:$P,13,FALSE)),"")</f>
        <v>0.05</v>
      </c>
    </row>
    <row r="31" spans="1:8" ht="12.75" customHeight="1" x14ac:dyDescent="0.25">
      <c r="A31" s="89" t="str" cm="1">
        <f t="array" ref="A31">IFERROR(INDEX('Annex 2 Designated EHV charges'!$D$10:$D$400, MATCH(0, IF(ISBLANK('Annex 2 Designated EHV charges'!$D$10:$D$400),1, COUNTIF(A$4:$A30, 'Annex 2 Designated EHV charges'!$D$10:$D$400)), 0)),"")</f>
        <v>ASTONC</v>
      </c>
      <c r="B31" s="88">
        <f>IF($A31="","",VLOOKUP($A31,'Annex 2 Designated EHV charges'!$D:$O,2,0))</f>
        <v>780</v>
      </c>
      <c r="C31" s="89">
        <f>IF($A31="","",VLOOKUP($A31,'Annex 2 Designated EHV charges'!$D:$O,3,0))</f>
        <v>1050000834255</v>
      </c>
      <c r="D31" s="88" t="str">
        <f>IF($A31="","",VLOOKUP($A31,'Annex 2 Designated EHV charges'!$D:$O,4,0))</f>
        <v>ASTONC</v>
      </c>
      <c r="E31" s="90" t="str">
        <f>IFERROR(IF(VLOOKUP($A31,'Annex 2 Designated EHV charges'!$D:$P,10,FALSE)=0,"",VLOOKUP($A31,'Annex 2 Designated EHV charges'!$D:$P,10,FALSE)),"")</f>
        <v/>
      </c>
      <c r="F31" s="189">
        <f>IFERROR(IF(VLOOKUP($A31,'Annex 2 Designated EHV charges'!$D:$P,11,FALSE)=0,"",VLOOKUP($A31,'Annex 2 Designated EHV charges'!$D:$P,11,FALSE)),"")</f>
        <v>895.69</v>
      </c>
      <c r="G31" s="189">
        <f>IFERROR(IF(VLOOKUP($A31,'Annex 2 Designated EHV charges'!$D:$P,12,FALSE)=0,"",VLOOKUP($A31,'Annex 2 Designated EHV charges'!$D:$P,12,FALSE)),"")</f>
        <v>0.05</v>
      </c>
      <c r="H31" s="189">
        <f>IFERROR(IF(VLOOKUP($A31,'Annex 2 Designated EHV charges'!$D:$P,13,FALSE)=0,"",VLOOKUP($A31,'Annex 2 Designated EHV charges'!$D:$P,13,FALSE)),"")</f>
        <v>0.05</v>
      </c>
    </row>
    <row r="32" spans="1:8" ht="12.75" customHeight="1" x14ac:dyDescent="0.25">
      <c r="A32" s="89" t="str" cm="1">
        <f t="array" ref="A32">IFERROR(INDEX('Annex 2 Designated EHV charges'!$D$10:$D$400, MATCH(0, IF(ISBLANK('Annex 2 Designated EHV charges'!$D$10:$D$400),1, COUNTIF(A$4:$A31, 'Annex 2 Designated EHV charges'!$D$10:$D$400)), 0)),"")</f>
        <v>AVENUE</v>
      </c>
      <c r="B32" s="88">
        <f>IF($A32="","",VLOOKUP($A32,'Annex 2 Designated EHV charges'!$D:$O,2,0))</f>
        <v>781</v>
      </c>
      <c r="C32" s="89">
        <f>IF($A32="","",VLOOKUP($A32,'Annex 2 Designated EHV charges'!$D:$O,3,0))</f>
        <v>1050000774980</v>
      </c>
      <c r="D32" s="88" t="str">
        <f>IF($A32="","",VLOOKUP($A32,'Annex 2 Designated EHV charges'!$D:$O,4,0))</f>
        <v>AVENUE</v>
      </c>
      <c r="E32" s="90" t="str">
        <f>IFERROR(IF(VLOOKUP($A32,'Annex 2 Designated EHV charges'!$D:$P,10,FALSE)=0,"",VLOOKUP($A32,'Annex 2 Designated EHV charges'!$D:$P,10,FALSE)),"")</f>
        <v/>
      </c>
      <c r="F32" s="189">
        <f>IFERROR(IF(VLOOKUP($A32,'Annex 2 Designated EHV charges'!$D:$P,11,FALSE)=0,"",VLOOKUP($A32,'Annex 2 Designated EHV charges'!$D:$P,11,FALSE)),"")</f>
        <v>1747.47</v>
      </c>
      <c r="G32" s="189">
        <f>IFERROR(IF(VLOOKUP($A32,'Annex 2 Designated EHV charges'!$D:$P,12,FALSE)=0,"",VLOOKUP($A32,'Annex 2 Designated EHV charges'!$D:$P,12,FALSE)),"")</f>
        <v>0.05</v>
      </c>
      <c r="H32" s="189">
        <f>IFERROR(IF(VLOOKUP($A32,'Annex 2 Designated EHV charges'!$D:$P,13,FALSE)=0,"",VLOOKUP($A32,'Annex 2 Designated EHV charges'!$D:$P,13,FALSE)),"")</f>
        <v>0.05</v>
      </c>
    </row>
    <row r="33" spans="1:8" ht="12.75" customHeight="1" x14ac:dyDescent="0.25">
      <c r="A33" s="89" t="str" cm="1">
        <f t="array" ref="A33">IFERROR(INDEX('Annex 2 Designated EHV charges'!$D$10:$D$400, MATCH(0, IF(ISBLANK('Annex 2 Designated EHV charges'!$D$10:$D$400),1, COUNTIF(A$4:$A32, 'Annex 2 Designated EHV charges'!$D$10:$D$400)), 0)),"")</f>
        <v>BARNFM</v>
      </c>
      <c r="B33" s="88">
        <f>IF($A33="","",VLOOKUP($A33,'Annex 2 Designated EHV charges'!$D:$O,2,0))</f>
        <v>652</v>
      </c>
      <c r="C33" s="89">
        <f>IF($A33="","",VLOOKUP($A33,'Annex 2 Designated EHV charges'!$D:$O,3,0))</f>
        <v>1050000775005</v>
      </c>
      <c r="D33" s="88" t="str">
        <f>IF($A33="","",VLOOKUP($A33,'Annex 2 Designated EHV charges'!$D:$O,4,0))</f>
        <v>BARNFM</v>
      </c>
      <c r="E33" s="90" t="str">
        <f>IFERROR(IF(VLOOKUP($A33,'Annex 2 Designated EHV charges'!$D:$P,10,FALSE)=0,"",VLOOKUP($A33,'Annex 2 Designated EHV charges'!$D:$P,10,FALSE)),"")</f>
        <v/>
      </c>
      <c r="F33" s="189">
        <f>IFERROR(IF(VLOOKUP($A33,'Annex 2 Designated EHV charges'!$D:$P,11,FALSE)=0,"",VLOOKUP($A33,'Annex 2 Designated EHV charges'!$D:$P,11,FALSE)),"")</f>
        <v>2816.39</v>
      </c>
      <c r="G33" s="189">
        <f>IFERROR(IF(VLOOKUP($A33,'Annex 2 Designated EHV charges'!$D:$P,12,FALSE)=0,"",VLOOKUP($A33,'Annex 2 Designated EHV charges'!$D:$P,12,FALSE)),"")</f>
        <v>0.05</v>
      </c>
      <c r="H33" s="189">
        <f>IFERROR(IF(VLOOKUP($A33,'Annex 2 Designated EHV charges'!$D:$P,13,FALSE)=0,"",VLOOKUP($A33,'Annex 2 Designated EHV charges'!$D:$P,13,FALSE)),"")</f>
        <v>0.05</v>
      </c>
    </row>
    <row r="34" spans="1:8" ht="12.75" customHeight="1" x14ac:dyDescent="0.25">
      <c r="A34" s="89" t="str" cm="1">
        <f t="array" ref="A34">IFERROR(INDEX('Annex 2 Designated EHV charges'!$D$10:$D$400, MATCH(0, IF(ISBLANK('Annex 2 Designated EHV charges'!$D$10:$D$400),1, COUNTIF(A$4:$A33, 'Annex 2 Designated EHV charges'!$D$10:$D$400)), 0)),"")</f>
        <v>BAYFMS</v>
      </c>
      <c r="B34" s="88">
        <f>IF($A34="","",VLOOKUP($A34,'Annex 2 Designated EHV charges'!$D:$O,2,0))</f>
        <v>745</v>
      </c>
      <c r="C34" s="89">
        <f>IF($A34="","",VLOOKUP($A34,'Annex 2 Designated EHV charges'!$D:$O,3,0))</f>
        <v>1050000579327</v>
      </c>
      <c r="D34" s="88" t="str">
        <f>IF($A34="","",VLOOKUP($A34,'Annex 2 Designated EHV charges'!$D:$O,4,0))</f>
        <v>BAYFMS</v>
      </c>
      <c r="E34" s="90" t="str">
        <f>IFERROR(IF(VLOOKUP($A34,'Annex 2 Designated EHV charges'!$D:$P,10,FALSE)=0,"",VLOOKUP($A34,'Annex 2 Designated EHV charges'!$D:$P,10,FALSE)),"")</f>
        <v/>
      </c>
      <c r="F34" s="189">
        <f>IFERROR(IF(VLOOKUP($A34,'Annex 2 Designated EHV charges'!$D:$P,11,FALSE)=0,"",VLOOKUP($A34,'Annex 2 Designated EHV charges'!$D:$P,11,FALSE)),"")</f>
        <v>5057.3999999999996</v>
      </c>
      <c r="G34" s="189">
        <f>IFERROR(IF(VLOOKUP($A34,'Annex 2 Designated EHV charges'!$D:$P,12,FALSE)=0,"",VLOOKUP($A34,'Annex 2 Designated EHV charges'!$D:$P,12,FALSE)),"")</f>
        <v>0.05</v>
      </c>
      <c r="H34" s="189">
        <f>IFERROR(IF(VLOOKUP($A34,'Annex 2 Designated EHV charges'!$D:$P,13,FALSE)=0,"",VLOOKUP($A34,'Annex 2 Designated EHV charges'!$D:$P,13,FALSE)),"")</f>
        <v>0.05</v>
      </c>
    </row>
    <row r="35" spans="1:8" ht="12.75" customHeight="1" x14ac:dyDescent="0.25">
      <c r="A35" s="89" t="str" cm="1">
        <f t="array" ref="A35">IFERROR(INDEX('Annex 2 Designated EHV charges'!$D$10:$D$400, MATCH(0, IF(ISBLANK('Annex 2 Designated EHV charges'!$D$10:$D$400),1, COUNTIF(A$4:$A34, 'Annex 2 Designated EHV charges'!$D$10:$D$400)), 0)),"")</f>
        <v>BDGHSE</v>
      </c>
      <c r="B35" s="88">
        <f>IF($A35="","",VLOOKUP($A35,'Annex 2 Designated EHV charges'!$D:$O,2,0))</f>
        <v>782</v>
      </c>
      <c r="C35" s="89">
        <f>IF($A35="","",VLOOKUP($A35,'Annex 2 Designated EHV charges'!$D:$O,3,0))</f>
        <v>1050000669539</v>
      </c>
      <c r="D35" s="88" t="str">
        <f>IF($A35="","",VLOOKUP($A35,'Annex 2 Designated EHV charges'!$D:$O,4,0))</f>
        <v>BDGHSE</v>
      </c>
      <c r="E35" s="90" t="str">
        <f>IFERROR(IF(VLOOKUP($A35,'Annex 2 Designated EHV charges'!$D:$P,10,FALSE)=0,"",VLOOKUP($A35,'Annex 2 Designated EHV charges'!$D:$P,10,FALSE)),"")</f>
        <v/>
      </c>
      <c r="F35" s="189">
        <f>IFERROR(IF(VLOOKUP($A35,'Annex 2 Designated EHV charges'!$D:$P,11,FALSE)=0,"",VLOOKUP($A35,'Annex 2 Designated EHV charges'!$D:$P,11,FALSE)),"")</f>
        <v>1484.72</v>
      </c>
      <c r="G35" s="189">
        <f>IFERROR(IF(VLOOKUP($A35,'Annex 2 Designated EHV charges'!$D:$P,12,FALSE)=0,"",VLOOKUP($A35,'Annex 2 Designated EHV charges'!$D:$P,12,FALSE)),"")</f>
        <v>0.05</v>
      </c>
      <c r="H35" s="189">
        <f>IFERROR(IF(VLOOKUP($A35,'Annex 2 Designated EHV charges'!$D:$P,13,FALSE)=0,"",VLOOKUP($A35,'Annex 2 Designated EHV charges'!$D:$P,13,FALSE)),"")</f>
        <v>0.05</v>
      </c>
    </row>
    <row r="36" spans="1:8" ht="12.75" customHeight="1" x14ac:dyDescent="0.25">
      <c r="A36" s="89" t="str" cm="1">
        <f t="array" ref="A36">IFERROR(INDEX('Annex 2 Designated EHV charges'!$D$10:$D$400, MATCH(0, IF(ISBLANK('Annex 2 Designated EHV charges'!$D$10:$D$400),1, COUNTIF(A$4:$A35, 'Annex 2 Designated EHV charges'!$D$10:$D$400)), 0)),"")</f>
        <v>BDWLWF</v>
      </c>
      <c r="B36" s="88">
        <f>IF($A36="","",VLOOKUP($A36,'Annex 2 Designated EHV charges'!$D:$O,2,0))</f>
        <v>734</v>
      </c>
      <c r="C36" s="89">
        <f>IF($A36="","",VLOOKUP($A36,'Annex 2 Designated EHV charges'!$D:$O,3,0))</f>
        <v>1030082700647</v>
      </c>
      <c r="D36" s="88" t="str">
        <f>IF($A36="","",VLOOKUP($A36,'Annex 2 Designated EHV charges'!$D:$O,4,0))</f>
        <v>BDWLWF</v>
      </c>
      <c r="E36" s="90" t="str">
        <f>IFERROR(IF(VLOOKUP($A36,'Annex 2 Designated EHV charges'!$D:$P,10,FALSE)=0,"",VLOOKUP($A36,'Annex 2 Designated EHV charges'!$D:$P,10,FALSE)),"")</f>
        <v/>
      </c>
      <c r="F36" s="189">
        <f>IFERROR(IF(VLOOKUP($A36,'Annex 2 Designated EHV charges'!$D:$P,11,FALSE)=0,"",VLOOKUP($A36,'Annex 2 Designated EHV charges'!$D:$P,11,FALSE)),"")</f>
        <v>7727.84</v>
      </c>
      <c r="G36" s="189">
        <f>IFERROR(IF(VLOOKUP($A36,'Annex 2 Designated EHV charges'!$D:$P,12,FALSE)=0,"",VLOOKUP($A36,'Annex 2 Designated EHV charges'!$D:$P,12,FALSE)),"")</f>
        <v>0.05</v>
      </c>
      <c r="H36" s="189">
        <f>IFERROR(IF(VLOOKUP($A36,'Annex 2 Designated EHV charges'!$D:$P,13,FALSE)=0,"",VLOOKUP($A36,'Annex 2 Designated EHV charges'!$D:$P,13,FALSE)),"")</f>
        <v>0.05</v>
      </c>
    </row>
    <row r="37" spans="1:8" ht="12.75" customHeight="1" x14ac:dyDescent="0.25">
      <c r="A37" s="89" t="str" cm="1">
        <f t="array" ref="A37">IFERROR(INDEX('Annex 2 Designated EHV charges'!$D$10:$D$400, MATCH(0, IF(ISBLANK('Annex 2 Designated EHV charges'!$D$10:$D$400),1, COUNTIF(A$4:$A36, 'Annex 2 Designated EHV charges'!$D$10:$D$400)), 0)),"")</f>
        <v>BERDHF</v>
      </c>
      <c r="B37" s="88">
        <f>IF($A37="","",VLOOKUP($A37,'Annex 2 Designated EHV charges'!$D:$O,2,0))</f>
        <v>436</v>
      </c>
      <c r="C37" s="89">
        <f>IF($A37="","",VLOOKUP($A37,'Annex 2 Designated EHV charges'!$D:$O,3,0))</f>
        <v>1050001382531</v>
      </c>
      <c r="D37" s="88" t="str">
        <f>IF($A37="","",VLOOKUP($A37,'Annex 2 Designated EHV charges'!$D:$O,4,0))</f>
        <v>BERDHF</v>
      </c>
      <c r="E37" s="90">
        <f>IFERROR(IF(VLOOKUP($A37,'Annex 2 Designated EHV charges'!$D:$P,10,FALSE)=0,"",VLOOKUP($A37,'Annex 2 Designated EHV charges'!$D:$P,10,FALSE)),"")</f>
        <v>-0.51</v>
      </c>
      <c r="F37" s="189">
        <f>IFERROR(IF(VLOOKUP($A37,'Annex 2 Designated EHV charges'!$D:$P,11,FALSE)=0,"",VLOOKUP($A37,'Annex 2 Designated EHV charges'!$D:$P,11,FALSE)),"")</f>
        <v>1826.85</v>
      </c>
      <c r="G37" s="189">
        <f>IFERROR(IF(VLOOKUP($A37,'Annex 2 Designated EHV charges'!$D:$P,12,FALSE)=0,"",VLOOKUP($A37,'Annex 2 Designated EHV charges'!$D:$P,12,FALSE)),"")</f>
        <v>0.05</v>
      </c>
      <c r="H37" s="189">
        <f>IFERROR(IF(VLOOKUP($A37,'Annex 2 Designated EHV charges'!$D:$P,13,FALSE)=0,"",VLOOKUP($A37,'Annex 2 Designated EHV charges'!$D:$P,13,FALSE)),"")</f>
        <v>0.05</v>
      </c>
    </row>
    <row r="38" spans="1:8" ht="12.75" customHeight="1" x14ac:dyDescent="0.25">
      <c r="A38" s="89" t="str" cm="1">
        <f t="array" ref="A38">IFERROR(INDEX('Annex 2 Designated EHV charges'!$D$10:$D$400, MATCH(0, IF(ISBLANK('Annex 2 Designated EHV charges'!$D$10:$D$400),1, COUNTIF(A$4:$A37, 'Annex 2 Designated EHV charges'!$D$10:$D$400)), 0)),"")</f>
        <v>BGWDWF</v>
      </c>
      <c r="B38" s="88">
        <f>IF($A38="","",VLOOKUP($A38,'Annex 2 Designated EHV charges'!$D:$O,2,0))</f>
        <v>746</v>
      </c>
      <c r="C38" s="89">
        <f>IF($A38="","",VLOOKUP($A38,'Annex 2 Designated EHV charges'!$D:$O,3,0))</f>
        <v>1030083931142</v>
      </c>
      <c r="D38" s="88" t="str">
        <f>IF($A38="","",VLOOKUP($A38,'Annex 2 Designated EHV charges'!$D:$O,4,0))</f>
        <v>BGWDWF</v>
      </c>
      <c r="E38" s="90" t="str">
        <f>IFERROR(IF(VLOOKUP($A38,'Annex 2 Designated EHV charges'!$D:$P,10,FALSE)=0,"",VLOOKUP($A38,'Annex 2 Designated EHV charges'!$D:$P,10,FALSE)),"")</f>
        <v/>
      </c>
      <c r="F38" s="189">
        <f>IFERROR(IF(VLOOKUP($A38,'Annex 2 Designated EHV charges'!$D:$P,11,FALSE)=0,"",VLOOKUP($A38,'Annex 2 Designated EHV charges'!$D:$P,11,FALSE)),"")</f>
        <v>486.56</v>
      </c>
      <c r="G38" s="189">
        <f>IFERROR(IF(VLOOKUP($A38,'Annex 2 Designated EHV charges'!$D:$P,12,FALSE)=0,"",VLOOKUP($A38,'Annex 2 Designated EHV charges'!$D:$P,12,FALSE)),"")</f>
        <v>0.05</v>
      </c>
      <c r="H38" s="189">
        <f>IFERROR(IF(VLOOKUP($A38,'Annex 2 Designated EHV charges'!$D:$P,13,FALSE)=0,"",VLOOKUP($A38,'Annex 2 Designated EHV charges'!$D:$P,13,FALSE)),"")</f>
        <v>0.05</v>
      </c>
    </row>
    <row r="39" spans="1:8" ht="12.75" customHeight="1" x14ac:dyDescent="0.25">
      <c r="A39" s="89" t="str" cm="1">
        <f t="array" ref="A39">IFERROR(INDEX('Annex 2 Designated EHV charges'!$D$10:$D$400, MATCH(0, IF(ISBLANK('Annex 2 Designated EHV charges'!$D$10:$D$400),1, COUNTIF(A$4:$A38, 'Annex 2 Designated EHV charges'!$D$10:$D$400)), 0)),"")</f>
        <v>BLCAMB</v>
      </c>
      <c r="B39" s="88">
        <f>IF($A39="","",VLOOKUP($A39,'Annex 2 Designated EHV charges'!$D:$O,2,0))</f>
        <v>653</v>
      </c>
      <c r="C39" s="89" t="str">
        <f>IF($A39="","",VLOOKUP($A39,'Annex 2 Designated EHV charges'!$D:$O,3,0))</f>
        <v>1050001036624;1050003677027</v>
      </c>
      <c r="D39" s="88" t="str">
        <f>IF($A39="","",VLOOKUP($A39,'Annex 2 Designated EHV charges'!$D:$O,4,0))</f>
        <v>BLCAMB</v>
      </c>
      <c r="E39" s="90" t="str">
        <f>IFERROR(IF(VLOOKUP($A39,'Annex 2 Designated EHV charges'!$D:$P,10,FALSE)=0,"",VLOOKUP($A39,'Annex 2 Designated EHV charges'!$D:$P,10,FALSE)),"")</f>
        <v/>
      </c>
      <c r="F39" s="189">
        <f>IFERROR(IF(VLOOKUP($A39,'Annex 2 Designated EHV charges'!$D:$P,11,FALSE)=0,"",VLOOKUP($A39,'Annex 2 Designated EHV charges'!$D:$P,11,FALSE)),"")</f>
        <v>1902.71</v>
      </c>
      <c r="G39" s="189">
        <f>IFERROR(IF(VLOOKUP($A39,'Annex 2 Designated EHV charges'!$D:$P,12,FALSE)=0,"",VLOOKUP($A39,'Annex 2 Designated EHV charges'!$D:$P,12,FALSE)),"")</f>
        <v>0.05</v>
      </c>
      <c r="H39" s="189">
        <f>IFERROR(IF(VLOOKUP($A39,'Annex 2 Designated EHV charges'!$D:$P,13,FALSE)=0,"",VLOOKUP($A39,'Annex 2 Designated EHV charges'!$D:$P,13,FALSE)),"")</f>
        <v>0.05</v>
      </c>
    </row>
    <row r="40" spans="1:8" ht="12.75" customHeight="1" x14ac:dyDescent="0.25">
      <c r="A40" s="89" t="str" cm="1">
        <f t="array" ref="A40">IFERROR(INDEX('Annex 2 Designated EHV charges'!$D$10:$D$400, MATCH(0, IF(ISBLANK('Annex 2 Designated EHV charges'!$D$10:$D$400),1, COUNTIF(A$4:$A39, 'Annex 2 Designated EHV charges'!$D$10:$D$400)), 0)),"")</f>
        <v>BLDOCK</v>
      </c>
      <c r="B40" s="88">
        <f>IF($A40="","",VLOOKUP($A40,'Annex 2 Designated EHV charges'!$D:$O,2,0))</f>
        <v>0</v>
      </c>
      <c r="C40" s="89" t="str">
        <f>IF($A40="","",VLOOKUP($A40,'Annex 2 Designated EHV charges'!$D:$O,3,0))</f>
        <v>MSID: 7308</v>
      </c>
      <c r="D40" s="88" t="str">
        <f>IF($A40="","",VLOOKUP($A40,'Annex 2 Designated EHV charges'!$D:$O,4,0))</f>
        <v>BLDOCK</v>
      </c>
      <c r="E40" s="90">
        <f>IFERROR(IF(VLOOKUP($A40,'Annex 2 Designated EHV charges'!$D:$P,10,FALSE)=0,"",VLOOKUP($A40,'Annex 2 Designated EHV charges'!$D:$P,10,FALSE)),"")</f>
        <v>-1.0649999999999999</v>
      </c>
      <c r="F40" s="189">
        <f>IFERROR(IF(VLOOKUP($A40,'Annex 2 Designated EHV charges'!$D:$P,11,FALSE)=0,"",VLOOKUP($A40,'Annex 2 Designated EHV charges'!$D:$P,11,FALSE)),"")</f>
        <v>1358.6</v>
      </c>
      <c r="G40" s="189">
        <f>IFERROR(IF(VLOOKUP($A40,'Annex 2 Designated EHV charges'!$D:$P,12,FALSE)=0,"",VLOOKUP($A40,'Annex 2 Designated EHV charges'!$D:$P,12,FALSE)),"")</f>
        <v>0.05</v>
      </c>
      <c r="H40" s="189">
        <f>IFERROR(IF(VLOOKUP($A40,'Annex 2 Designated EHV charges'!$D:$P,13,FALSE)=0,"",VLOOKUP($A40,'Annex 2 Designated EHV charges'!$D:$P,13,FALSE)),"")</f>
        <v>0.05</v>
      </c>
    </row>
    <row r="41" spans="1:8" ht="12.75" customHeight="1" x14ac:dyDescent="0.25">
      <c r="A41" s="89" t="str" cm="1">
        <f t="array" ref="A41">IFERROR(INDEX('Annex 2 Designated EHV charges'!$D$10:$D$400, MATCH(0, IF(ISBLANK('Annex 2 Designated EHV charges'!$D$10:$D$400),1, COUNTIF(A$4:$A40, 'Annex 2 Designated EHV charges'!$D$10:$D$400)), 0)),"")</f>
        <v>BLGTSF</v>
      </c>
      <c r="B41" s="88">
        <f>IF($A41="","",VLOOKUP($A41,'Annex 2 Designated EHV charges'!$D:$O,2,0))</f>
        <v>466</v>
      </c>
      <c r="C41" s="89">
        <f>IF($A41="","",VLOOKUP($A41,'Annex 2 Designated EHV charges'!$D:$O,3,0))</f>
        <v>1050000769048</v>
      </c>
      <c r="D41" s="88" t="str">
        <f>IF($A41="","",VLOOKUP($A41,'Annex 2 Designated EHV charges'!$D:$O,4,0))</f>
        <v>BLGTSF</v>
      </c>
      <c r="E41" s="90" t="str">
        <f>IFERROR(IF(VLOOKUP($A41,'Annex 2 Designated EHV charges'!$D:$P,10,FALSE)=0,"",VLOOKUP($A41,'Annex 2 Designated EHV charges'!$D:$P,10,FALSE)),"")</f>
        <v/>
      </c>
      <c r="F41" s="189">
        <f>IFERROR(IF(VLOOKUP($A41,'Annex 2 Designated EHV charges'!$D:$P,11,FALSE)=0,"",VLOOKUP($A41,'Annex 2 Designated EHV charges'!$D:$P,11,FALSE)),"")</f>
        <v>1966.38</v>
      </c>
      <c r="G41" s="189">
        <f>IFERROR(IF(VLOOKUP($A41,'Annex 2 Designated EHV charges'!$D:$P,12,FALSE)=0,"",VLOOKUP($A41,'Annex 2 Designated EHV charges'!$D:$P,12,FALSE)),"")</f>
        <v>0.05</v>
      </c>
      <c r="H41" s="189">
        <f>IFERROR(IF(VLOOKUP($A41,'Annex 2 Designated EHV charges'!$D:$P,13,FALSE)=0,"",VLOOKUP($A41,'Annex 2 Designated EHV charges'!$D:$P,13,FALSE)),"")</f>
        <v>0.05</v>
      </c>
    </row>
    <row r="42" spans="1:8" ht="12.75" customHeight="1" x14ac:dyDescent="0.25">
      <c r="A42" s="89" t="str" cm="1">
        <f t="array" ref="A42">IFERROR(INDEX('Annex 2 Designated EHV charges'!$D$10:$D$400, MATCH(0, IF(ISBLANK('Annex 2 Designated EHV charges'!$D$10:$D$400),1, COUNTIF(A$4:$A41, 'Annex 2 Designated EHV charges'!$D$10:$D$400)), 0)),"")</f>
        <v>BMPFM2</v>
      </c>
      <c r="B42" s="88">
        <f>IF($A42="","",VLOOKUP($A42,'Annex 2 Designated EHV charges'!$D:$O,2,0))</f>
        <v>407</v>
      </c>
      <c r="C42" s="89">
        <f>IF($A42="","",VLOOKUP($A42,'Annex 2 Designated EHV charges'!$D:$O,3,0))</f>
        <v>1050001658148</v>
      </c>
      <c r="D42" s="88" t="str">
        <f>IF($A42="","",VLOOKUP($A42,'Annex 2 Designated EHV charges'!$D:$O,4,0))</f>
        <v>BMPFM2</v>
      </c>
      <c r="E42" s="90" t="str">
        <f>IFERROR(IF(VLOOKUP($A42,'Annex 2 Designated EHV charges'!$D:$P,10,FALSE)=0,"",VLOOKUP($A42,'Annex 2 Designated EHV charges'!$D:$P,10,FALSE)),"")</f>
        <v/>
      </c>
      <c r="F42" s="189">
        <f>IFERROR(IF(VLOOKUP($A42,'Annex 2 Designated EHV charges'!$D:$P,11,FALSE)=0,"",VLOOKUP($A42,'Annex 2 Designated EHV charges'!$D:$P,11,FALSE)),"")</f>
        <v>841.28</v>
      </c>
      <c r="G42" s="189">
        <f>IFERROR(IF(VLOOKUP($A42,'Annex 2 Designated EHV charges'!$D:$P,12,FALSE)=0,"",VLOOKUP($A42,'Annex 2 Designated EHV charges'!$D:$P,12,FALSE)),"")</f>
        <v>0.05</v>
      </c>
      <c r="H42" s="189">
        <f>IFERROR(IF(VLOOKUP($A42,'Annex 2 Designated EHV charges'!$D:$P,13,FALSE)=0,"",VLOOKUP($A42,'Annex 2 Designated EHV charges'!$D:$P,13,FALSE)),"")</f>
        <v>0.05</v>
      </c>
    </row>
    <row r="43" spans="1:8" ht="12.75" customHeight="1" x14ac:dyDescent="0.25">
      <c r="A43" s="89" t="str" cm="1">
        <f t="array" ref="A43">IFERROR(INDEX('Annex 2 Designated EHV charges'!$D$10:$D$400, MATCH(0, IF(ISBLANK('Annex 2 Designated EHV charges'!$D$10:$D$400),1, COUNTIF(A$4:$A42, 'Annex 2 Designated EHV charges'!$D$10:$D$400)), 0)),"")</f>
        <v>BNNSHL</v>
      </c>
      <c r="B43" s="88">
        <f>IF($A43="","",VLOOKUP($A43,'Annex 2 Designated EHV charges'!$D:$O,2,0))</f>
        <v>654</v>
      </c>
      <c r="C43" s="89">
        <f>IF($A43="","",VLOOKUP($A43,'Annex 2 Designated EHV charges'!$D:$O,3,0))</f>
        <v>1050001021423</v>
      </c>
      <c r="D43" s="88" t="str">
        <f>IF($A43="","",VLOOKUP($A43,'Annex 2 Designated EHV charges'!$D:$O,4,0))</f>
        <v>BNNSHL</v>
      </c>
      <c r="E43" s="90" t="str">
        <f>IFERROR(IF(VLOOKUP($A43,'Annex 2 Designated EHV charges'!$D:$P,10,FALSE)=0,"",VLOOKUP($A43,'Annex 2 Designated EHV charges'!$D:$P,10,FALSE)),"")</f>
        <v/>
      </c>
      <c r="F43" s="189">
        <f>IFERROR(IF(VLOOKUP($A43,'Annex 2 Designated EHV charges'!$D:$P,11,FALSE)=0,"",VLOOKUP($A43,'Annex 2 Designated EHV charges'!$D:$P,11,FALSE)),"")</f>
        <v>1834.29</v>
      </c>
      <c r="G43" s="189">
        <f>IFERROR(IF(VLOOKUP($A43,'Annex 2 Designated EHV charges'!$D:$P,12,FALSE)=0,"",VLOOKUP($A43,'Annex 2 Designated EHV charges'!$D:$P,12,FALSE)),"")</f>
        <v>0.05</v>
      </c>
      <c r="H43" s="189">
        <f>IFERROR(IF(VLOOKUP($A43,'Annex 2 Designated EHV charges'!$D:$P,13,FALSE)=0,"",VLOOKUP($A43,'Annex 2 Designated EHV charges'!$D:$P,13,FALSE)),"")</f>
        <v>0.05</v>
      </c>
    </row>
    <row r="44" spans="1:8" ht="12.75" customHeight="1" x14ac:dyDescent="0.25">
      <c r="A44" s="89" t="str" cm="1">
        <f t="array" ref="A44">IFERROR(INDEX('Annex 2 Designated EHV charges'!$D$10:$D$400, MATCH(0, IF(ISBLANK('Annex 2 Designated EHV charges'!$D$10:$D$400),1, COUNTIF(A$4:$A43, 'Annex 2 Designated EHV charges'!$D$10:$D$400)), 0)),"")</f>
        <v>BOXTED</v>
      </c>
      <c r="B44" s="88">
        <f>IF($A44="","",VLOOKUP($A44,'Annex 2 Designated EHV charges'!$D:$O,2,0))</f>
        <v>783</v>
      </c>
      <c r="C44" s="89" t="str">
        <f>IF($A44="","",VLOOKUP($A44,'Annex 2 Designated EHV charges'!$D:$O,3,0))</f>
        <v>1050000774289;1050001847566</v>
      </c>
      <c r="D44" s="88" t="str">
        <f>IF($A44="","",VLOOKUP($A44,'Annex 2 Designated EHV charges'!$D:$O,4,0))</f>
        <v>BOXTED</v>
      </c>
      <c r="E44" s="90" t="str">
        <f>IFERROR(IF(VLOOKUP($A44,'Annex 2 Designated EHV charges'!$D:$P,10,FALSE)=0,"",VLOOKUP($A44,'Annex 2 Designated EHV charges'!$D:$P,10,FALSE)),"")</f>
        <v/>
      </c>
      <c r="F44" s="189">
        <f>IFERROR(IF(VLOOKUP($A44,'Annex 2 Designated EHV charges'!$D:$P,11,FALSE)=0,"",VLOOKUP($A44,'Annex 2 Designated EHV charges'!$D:$P,11,FALSE)),"")</f>
        <v>426.73</v>
      </c>
      <c r="G44" s="189">
        <f>IFERROR(IF(VLOOKUP($A44,'Annex 2 Designated EHV charges'!$D:$P,12,FALSE)=0,"",VLOOKUP($A44,'Annex 2 Designated EHV charges'!$D:$P,12,FALSE)),"")</f>
        <v>0.05</v>
      </c>
      <c r="H44" s="189">
        <f>IFERROR(IF(VLOOKUP($A44,'Annex 2 Designated EHV charges'!$D:$P,13,FALSE)=0,"",VLOOKUP($A44,'Annex 2 Designated EHV charges'!$D:$P,13,FALSE)),"")</f>
        <v>0.05</v>
      </c>
    </row>
    <row r="45" spans="1:8" ht="12.75" customHeight="1" x14ac:dyDescent="0.25">
      <c r="A45" s="89" t="str" cm="1">
        <f t="array" ref="A45">IFERROR(INDEX('Annex 2 Designated EHV charges'!$D$10:$D$400, MATCH(0, IF(ISBLANK('Annex 2 Designated EHV charges'!$D$10:$D$400),1, COUNTIF(A$4:$A44, 'Annex 2 Designated EHV charges'!$D$10:$D$400)), 0)),"")</f>
        <v>BRACSF</v>
      </c>
      <c r="B45" s="88">
        <f>IF($A45="","",VLOOKUP($A45,'Annex 2 Designated EHV charges'!$D:$O,2,0))</f>
        <v>388</v>
      </c>
      <c r="C45" s="89">
        <f>IF($A45="","",VLOOKUP($A45,'Annex 2 Designated EHV charges'!$D:$O,3,0))</f>
        <v>1050002478338</v>
      </c>
      <c r="D45" s="88" t="str">
        <f>IF($A45="","",VLOOKUP($A45,'Annex 2 Designated EHV charges'!$D:$O,4,0))</f>
        <v>BRACSF</v>
      </c>
      <c r="E45" s="90" t="str">
        <f>IFERROR(IF(VLOOKUP($A45,'Annex 2 Designated EHV charges'!$D:$P,10,FALSE)=0,"",VLOOKUP($A45,'Annex 2 Designated EHV charges'!$D:$P,10,FALSE)),"")</f>
        <v/>
      </c>
      <c r="F45" s="189">
        <f>IFERROR(IF(VLOOKUP($A45,'Annex 2 Designated EHV charges'!$D:$P,11,FALSE)=0,"",VLOOKUP($A45,'Annex 2 Designated EHV charges'!$D:$P,11,FALSE)),"")</f>
        <v>2172.5700000000002</v>
      </c>
      <c r="G45" s="189">
        <f>IFERROR(IF(VLOOKUP($A45,'Annex 2 Designated EHV charges'!$D:$P,12,FALSE)=0,"",VLOOKUP($A45,'Annex 2 Designated EHV charges'!$D:$P,12,FALSE)),"")</f>
        <v>0.05</v>
      </c>
      <c r="H45" s="189">
        <f>IFERROR(IF(VLOOKUP($A45,'Annex 2 Designated EHV charges'!$D:$P,13,FALSE)=0,"",VLOOKUP($A45,'Annex 2 Designated EHV charges'!$D:$P,13,FALSE)),"")</f>
        <v>0.05</v>
      </c>
    </row>
    <row r="46" spans="1:8" ht="12.75" customHeight="1" x14ac:dyDescent="0.25">
      <c r="A46" s="89" t="str" cm="1">
        <f t="array" ref="A46">IFERROR(INDEX('Annex 2 Designated EHV charges'!$D$10:$D$400, MATCH(0, IF(ISBLANK('Annex 2 Designated EHV charges'!$D$10:$D$400),1, COUNTIF(A$4:$A45, 'Annex 2 Designated EHV charges'!$D$10:$D$400)), 0)),"")</f>
        <v>BRASSF</v>
      </c>
      <c r="B46" s="88">
        <f>IF($A46="","",VLOOKUP($A46,'Annex 2 Designated EHV charges'!$D:$O,2,0))</f>
        <v>397</v>
      </c>
      <c r="C46" s="89" t="str">
        <f>IF($A46="","",VLOOKUP($A46,'Annex 2 Designated EHV charges'!$D:$O,3,0))</f>
        <v>1050003081726;1050003145575</v>
      </c>
      <c r="D46" s="88" t="str">
        <f>IF($A46="","",VLOOKUP($A46,'Annex 2 Designated EHV charges'!$D:$O,4,0))</f>
        <v>BRASSF</v>
      </c>
      <c r="E46" s="90" t="str">
        <f>IFERROR(IF(VLOOKUP($A46,'Annex 2 Designated EHV charges'!$D:$P,10,FALSE)=0,"",VLOOKUP($A46,'Annex 2 Designated EHV charges'!$D:$P,10,FALSE)),"")</f>
        <v/>
      </c>
      <c r="F46" s="189">
        <f>IFERROR(IF(VLOOKUP($A46,'Annex 2 Designated EHV charges'!$D:$P,11,FALSE)=0,"",VLOOKUP($A46,'Annex 2 Designated EHV charges'!$D:$P,11,FALSE)),"")</f>
        <v>1427.45</v>
      </c>
      <c r="G46" s="189">
        <f>IFERROR(IF(VLOOKUP($A46,'Annex 2 Designated EHV charges'!$D:$P,12,FALSE)=0,"",VLOOKUP($A46,'Annex 2 Designated EHV charges'!$D:$P,12,FALSE)),"")</f>
        <v>0.05</v>
      </c>
      <c r="H46" s="189">
        <f>IFERROR(IF(VLOOKUP($A46,'Annex 2 Designated EHV charges'!$D:$P,13,FALSE)=0,"",VLOOKUP($A46,'Annex 2 Designated EHV charges'!$D:$P,13,FALSE)),"")</f>
        <v>0.05</v>
      </c>
    </row>
    <row r="47" spans="1:8" ht="12.75" customHeight="1" x14ac:dyDescent="0.25">
      <c r="A47" s="89" t="str" cm="1">
        <f t="array" ref="A47">IFERROR(INDEX('Annex 2 Designated EHV charges'!$D$10:$D$400, MATCH(0, IF(ISBLANK('Annex 2 Designated EHV charges'!$D$10:$D$400),1, COUNTIF(A$4:$A46, 'Annex 2 Designated EHV charges'!$D$10:$D$400)), 0)),"")</f>
        <v>BRCHGP</v>
      </c>
      <c r="B47" s="88">
        <f>IF($A47="","",VLOOKUP($A47,'Annex 2 Designated EHV charges'!$D:$O,2,0))</f>
        <v>457</v>
      </c>
      <c r="C47" s="89">
        <f>IF($A47="","",VLOOKUP($A47,'Annex 2 Designated EHV charges'!$D:$O,3,0))</f>
        <v>1050000961965</v>
      </c>
      <c r="D47" s="88" t="str">
        <f>IF($A47="","",VLOOKUP($A47,'Annex 2 Designated EHV charges'!$D:$O,4,0))</f>
        <v>BRCHGP</v>
      </c>
      <c r="E47" s="90" t="str">
        <f>IFERROR(IF(VLOOKUP($A47,'Annex 2 Designated EHV charges'!$D:$P,10,FALSE)=0,"",VLOOKUP($A47,'Annex 2 Designated EHV charges'!$D:$P,10,FALSE)),"")</f>
        <v/>
      </c>
      <c r="F47" s="189">
        <f>IFERROR(IF(VLOOKUP($A47,'Annex 2 Designated EHV charges'!$D:$P,11,FALSE)=0,"",VLOOKUP($A47,'Annex 2 Designated EHV charges'!$D:$P,11,FALSE)),"")</f>
        <v>4171.6000000000004</v>
      </c>
      <c r="G47" s="189">
        <f>IFERROR(IF(VLOOKUP($A47,'Annex 2 Designated EHV charges'!$D:$P,12,FALSE)=0,"",VLOOKUP($A47,'Annex 2 Designated EHV charges'!$D:$P,12,FALSE)),"")</f>
        <v>0.05</v>
      </c>
      <c r="H47" s="189">
        <f>IFERROR(IF(VLOOKUP($A47,'Annex 2 Designated EHV charges'!$D:$P,13,FALSE)=0,"",VLOOKUP($A47,'Annex 2 Designated EHV charges'!$D:$P,13,FALSE)),"")</f>
        <v>0.05</v>
      </c>
    </row>
    <row r="48" spans="1:8" ht="12.75" customHeight="1" x14ac:dyDescent="0.25">
      <c r="A48" s="89" t="str" cm="1">
        <f t="array" ref="A48">IFERROR(INDEX('Annex 2 Designated EHV charges'!$D$10:$D$400, MATCH(0, IF(ISBLANK('Annex 2 Designated EHV charges'!$D$10:$D$400),1, COUNTIF(A$4:$A47, 'Annex 2 Designated EHV charges'!$D$10:$D$400)), 0)),"")</f>
        <v>BREFC1</v>
      </c>
      <c r="B48" s="88">
        <f>IF($A48="","",VLOOKUP($A48,'Annex 2 Designated EHV charges'!$D:$O,2,0))</f>
        <v>409</v>
      </c>
      <c r="C48" s="89">
        <f>IF($A48="","",VLOOKUP($A48,'Annex 2 Designated EHV charges'!$D:$O,3,0))</f>
        <v>1050002055549</v>
      </c>
      <c r="D48" s="88" t="str">
        <f>IF($A48="","",VLOOKUP($A48,'Annex 2 Designated EHV charges'!$D:$O,4,0))</f>
        <v>BREFC1</v>
      </c>
      <c r="E48" s="90">
        <f>IFERROR(IF(VLOOKUP($A48,'Annex 2 Designated EHV charges'!$D:$P,10,FALSE)=0,"",VLOOKUP($A48,'Annex 2 Designated EHV charges'!$D:$P,10,FALSE)),"")</f>
        <v>-2.7229999999999999</v>
      </c>
      <c r="F48" s="189">
        <f>IFERROR(IF(VLOOKUP($A48,'Annex 2 Designated EHV charges'!$D:$P,11,FALSE)=0,"",VLOOKUP($A48,'Annex 2 Designated EHV charges'!$D:$P,11,FALSE)),"")</f>
        <v>175.15</v>
      </c>
      <c r="G48" s="189">
        <f>IFERROR(IF(VLOOKUP($A48,'Annex 2 Designated EHV charges'!$D:$P,12,FALSE)=0,"",VLOOKUP($A48,'Annex 2 Designated EHV charges'!$D:$P,12,FALSE)),"")</f>
        <v>0.05</v>
      </c>
      <c r="H48" s="189">
        <f>IFERROR(IF(VLOOKUP($A48,'Annex 2 Designated EHV charges'!$D:$P,13,FALSE)=0,"",VLOOKUP($A48,'Annex 2 Designated EHV charges'!$D:$P,13,FALSE)),"")</f>
        <v>0.05</v>
      </c>
    </row>
    <row r="49" spans="1:8" ht="12.75" customHeight="1" x14ac:dyDescent="0.25">
      <c r="A49" s="89" t="str" cm="1">
        <f t="array" ref="A49">IFERROR(INDEX('Annex 2 Designated EHV charges'!$D$10:$D$400, MATCH(0, IF(ISBLANK('Annex 2 Designated EHV charges'!$D$10:$D$400),1, COUNTIF(A$4:$A48, 'Annex 2 Designated EHV charges'!$D$10:$D$400)), 0)),"")</f>
        <v>BRENBS</v>
      </c>
      <c r="B49" s="88">
        <f>IF($A49="","",VLOOKUP($A49,'Annex 2 Designated EHV charges'!$D:$O,2,0))</f>
        <v>0</v>
      </c>
      <c r="C49" s="89" t="str">
        <f>IF($A49="","",VLOOKUP($A49,'Annex 2 Designated EHV charges'!$D:$O,3,0))</f>
        <v>MSID: 7509</v>
      </c>
      <c r="D49" s="88" t="str">
        <f>IF($A49="","",VLOOKUP($A49,'Annex 2 Designated EHV charges'!$D:$O,4,0))</f>
        <v>BRENBS</v>
      </c>
      <c r="E49" s="90">
        <f>IFERROR(IF(VLOOKUP($A49,'Annex 2 Designated EHV charges'!$D:$P,10,FALSE)=0,"",VLOOKUP($A49,'Annex 2 Designated EHV charges'!$D:$P,10,FALSE)),"")</f>
        <v>-1.774</v>
      </c>
      <c r="F49" s="189">
        <f>IFERROR(IF(VLOOKUP($A49,'Annex 2 Designated EHV charges'!$D:$P,11,FALSE)=0,"",VLOOKUP($A49,'Annex 2 Designated EHV charges'!$D:$P,11,FALSE)),"")</f>
        <v>906.34</v>
      </c>
      <c r="G49" s="189">
        <f>IFERROR(IF(VLOOKUP($A49,'Annex 2 Designated EHV charges'!$D:$P,12,FALSE)=0,"",VLOOKUP($A49,'Annex 2 Designated EHV charges'!$D:$P,12,FALSE)),"")</f>
        <v>0.05</v>
      </c>
      <c r="H49" s="189">
        <f>IFERROR(IF(VLOOKUP($A49,'Annex 2 Designated EHV charges'!$D:$P,13,FALSE)=0,"",VLOOKUP($A49,'Annex 2 Designated EHV charges'!$D:$P,13,FALSE)),"")</f>
        <v>0.05</v>
      </c>
    </row>
    <row r="50" spans="1:8" ht="12.75" customHeight="1" x14ac:dyDescent="0.25">
      <c r="A50" s="89" t="str" cm="1">
        <f t="array" ref="A50">IFERROR(INDEX('Annex 2 Designated EHV charges'!$D$10:$D$400, MATCH(0, IF(ISBLANK('Annex 2 Designated EHV charges'!$D$10:$D$400),1, COUNTIF(A$4:$A49, 'Annex 2 Designated EHV charges'!$D$10:$D$400)), 0)),"")</f>
        <v>BRKESF</v>
      </c>
      <c r="B50" s="88">
        <f>IF($A50="","",VLOOKUP($A50,'Annex 2 Designated EHV charges'!$D:$O,2,0))</f>
        <v>0</v>
      </c>
      <c r="C50" s="89" t="str">
        <f>IF($A50="","",VLOOKUP($A50,'Annex 2 Designated EHV charges'!$D:$O,3,0))</f>
        <v>MSID: 7473</v>
      </c>
      <c r="D50" s="88" t="str">
        <f>IF($A50="","",VLOOKUP($A50,'Annex 2 Designated EHV charges'!$D:$O,4,0))</f>
        <v>BRKESF</v>
      </c>
      <c r="E50" s="90">
        <f>IFERROR(IF(VLOOKUP($A50,'Annex 2 Designated EHV charges'!$D:$P,10,FALSE)=0,"",VLOOKUP($A50,'Annex 2 Designated EHV charges'!$D:$P,10,FALSE)),"")</f>
        <v>-3.2000000000000001E-2</v>
      </c>
      <c r="F50" s="189">
        <f>IFERROR(IF(VLOOKUP($A50,'Annex 2 Designated EHV charges'!$D:$P,11,FALSE)=0,"",VLOOKUP($A50,'Annex 2 Designated EHV charges'!$D:$P,11,FALSE)),"")</f>
        <v>4747.63</v>
      </c>
      <c r="G50" s="189">
        <f>IFERROR(IF(VLOOKUP($A50,'Annex 2 Designated EHV charges'!$D:$P,12,FALSE)=0,"",VLOOKUP($A50,'Annex 2 Designated EHV charges'!$D:$P,12,FALSE)),"")</f>
        <v>0.05</v>
      </c>
      <c r="H50" s="189">
        <f>IFERROR(IF(VLOOKUP($A50,'Annex 2 Designated EHV charges'!$D:$P,13,FALSE)=0,"",VLOOKUP($A50,'Annex 2 Designated EHV charges'!$D:$P,13,FALSE)),"")</f>
        <v>0.05</v>
      </c>
    </row>
    <row r="51" spans="1:8" ht="12.75" customHeight="1" x14ac:dyDescent="0.25">
      <c r="A51" s="89" t="str" cm="1">
        <f t="array" ref="A51">IFERROR(INDEX('Annex 2 Designated EHV charges'!$D$10:$D$400, MATCH(0, IF(ISBLANK('Annex 2 Designated EHV charges'!$D$10:$D$400),1, COUNTIF(A$4:$A50, 'Annex 2 Designated EHV charges'!$D$10:$D$400)), 0)),"")</f>
        <v>BROGB_</v>
      </c>
      <c r="B51" s="88">
        <f>IF($A51="","",VLOOKUP($A51,'Annex 2 Designated EHV charges'!$D:$O,2,0))</f>
        <v>701</v>
      </c>
      <c r="C51" s="89" t="str">
        <f>IF($A51="","",VLOOKUP($A51,'Annex 2 Designated EHV charges'!$D:$O,3,0))</f>
        <v>1030041591590;1030041591828;1030041592050;1030041592282;1050000011309</v>
      </c>
      <c r="D51" s="88" t="str">
        <f>IF($A51="","",VLOOKUP($A51,'Annex 2 Designated EHV charges'!$D:$O,4,0))</f>
        <v>BROGB_</v>
      </c>
      <c r="E51" s="90">
        <f>IFERROR(IF(VLOOKUP($A51,'Annex 2 Designated EHV charges'!$D:$P,10,FALSE)=0,"",VLOOKUP($A51,'Annex 2 Designated EHV charges'!$D:$P,10,FALSE)),"")</f>
        <v>-4.1079999999999997</v>
      </c>
      <c r="F51" s="189">
        <f>IFERROR(IF(VLOOKUP($A51,'Annex 2 Designated EHV charges'!$D:$P,11,FALSE)=0,"",VLOOKUP($A51,'Annex 2 Designated EHV charges'!$D:$P,11,FALSE)),"")</f>
        <v>6350</v>
      </c>
      <c r="G51" s="189">
        <f>IFERROR(IF(VLOOKUP($A51,'Annex 2 Designated EHV charges'!$D:$P,12,FALSE)=0,"",VLOOKUP($A51,'Annex 2 Designated EHV charges'!$D:$P,12,FALSE)),"")</f>
        <v>0.05</v>
      </c>
      <c r="H51" s="189">
        <f>IFERROR(IF(VLOOKUP($A51,'Annex 2 Designated EHV charges'!$D:$P,13,FALSE)=0,"",VLOOKUP($A51,'Annex 2 Designated EHV charges'!$D:$P,13,FALSE)),"")</f>
        <v>0.05</v>
      </c>
    </row>
    <row r="52" spans="1:8" ht="12.75" customHeight="1" x14ac:dyDescent="0.25">
      <c r="A52" s="89" t="str" cm="1">
        <f t="array" ref="A52">IFERROR(INDEX('Annex 2 Designated EHV charges'!$D$10:$D$400, MATCH(0, IF(ISBLANK('Annex 2 Designated EHV charges'!$D$10:$D$400),1, COUNTIF(A$4:$A51, 'Annex 2 Designated EHV charges'!$D$10:$D$400)), 0)),"")</f>
        <v>BROXSF</v>
      </c>
      <c r="B52" s="88">
        <f>IF($A52="","",VLOOKUP($A52,'Annex 2 Designated EHV charges'!$D:$O,2,0))</f>
        <v>747</v>
      </c>
      <c r="C52" s="89">
        <f>IF($A52="","",VLOOKUP($A52,'Annex 2 Designated EHV charges'!$D:$O,3,0))</f>
        <v>1030085039971</v>
      </c>
      <c r="D52" s="88" t="str">
        <f>IF($A52="","",VLOOKUP($A52,'Annex 2 Designated EHV charges'!$D:$O,4,0))</f>
        <v>BROXSF</v>
      </c>
      <c r="E52" s="90" t="str">
        <f>IFERROR(IF(VLOOKUP($A52,'Annex 2 Designated EHV charges'!$D:$P,10,FALSE)=0,"",VLOOKUP($A52,'Annex 2 Designated EHV charges'!$D:$P,10,FALSE)),"")</f>
        <v/>
      </c>
      <c r="F52" s="189">
        <f>IFERROR(IF(VLOOKUP($A52,'Annex 2 Designated EHV charges'!$D:$P,11,FALSE)=0,"",VLOOKUP($A52,'Annex 2 Designated EHV charges'!$D:$P,11,FALSE)),"")</f>
        <v>5059.6499999999996</v>
      </c>
      <c r="G52" s="189">
        <f>IFERROR(IF(VLOOKUP($A52,'Annex 2 Designated EHV charges'!$D:$P,12,FALSE)=0,"",VLOOKUP($A52,'Annex 2 Designated EHV charges'!$D:$P,12,FALSE)),"")</f>
        <v>0.05</v>
      </c>
      <c r="H52" s="189">
        <f>IFERROR(IF(VLOOKUP($A52,'Annex 2 Designated EHV charges'!$D:$P,13,FALSE)=0,"",VLOOKUP($A52,'Annex 2 Designated EHV charges'!$D:$P,13,FALSE)),"")</f>
        <v>0.05</v>
      </c>
    </row>
    <row r="53" spans="1:8" ht="12.75" customHeight="1" x14ac:dyDescent="0.25">
      <c r="A53" s="89" t="str" cm="1">
        <f t="array" ref="A53">IFERROR(INDEX('Annex 2 Designated EHV charges'!$D$10:$D$400, MATCH(0, IF(ISBLANK('Annex 2 Designated EHV charges'!$D$10:$D$400),1, COUNTIF(A$4:$A52, 'Annex 2 Designated EHV charges'!$D$10:$D$400)), 0)),"")</f>
        <v>BRTHS2</v>
      </c>
      <c r="B53" s="88">
        <f>IF($A53="","",VLOOKUP($A53,'Annex 2 Designated EHV charges'!$D:$O,2,0))</f>
        <v>785</v>
      </c>
      <c r="C53" s="89">
        <f>IF($A53="","",VLOOKUP($A53,'Annex 2 Designated EHV charges'!$D:$O,3,0))</f>
        <v>1050000773842</v>
      </c>
      <c r="D53" s="88" t="str">
        <f>IF($A53="","",VLOOKUP($A53,'Annex 2 Designated EHV charges'!$D:$O,4,0))</f>
        <v>BRTHS2</v>
      </c>
      <c r="E53" s="90" t="str">
        <f>IFERROR(IF(VLOOKUP($A53,'Annex 2 Designated EHV charges'!$D:$P,10,FALSE)=0,"",VLOOKUP($A53,'Annex 2 Designated EHV charges'!$D:$P,10,FALSE)),"")</f>
        <v/>
      </c>
      <c r="F53" s="189">
        <f>IFERROR(IF(VLOOKUP($A53,'Annex 2 Designated EHV charges'!$D:$P,11,FALSE)=0,"",VLOOKUP($A53,'Annex 2 Designated EHV charges'!$D:$P,11,FALSE)),"")</f>
        <v>440.34</v>
      </c>
      <c r="G53" s="189">
        <f>IFERROR(IF(VLOOKUP($A53,'Annex 2 Designated EHV charges'!$D:$P,12,FALSE)=0,"",VLOOKUP($A53,'Annex 2 Designated EHV charges'!$D:$P,12,FALSE)),"")</f>
        <v>0.05</v>
      </c>
      <c r="H53" s="189">
        <f>IFERROR(IF(VLOOKUP($A53,'Annex 2 Designated EHV charges'!$D:$P,13,FALSE)=0,"",VLOOKUP($A53,'Annex 2 Designated EHV charges'!$D:$P,13,FALSE)),"")</f>
        <v>0.05</v>
      </c>
    </row>
    <row r="54" spans="1:8" ht="12.75" customHeight="1" x14ac:dyDescent="0.25">
      <c r="A54" s="89" t="str" cm="1">
        <f t="array" ref="A54">IFERROR(INDEX('Annex 2 Designated EHV charges'!$D$10:$D$400, MATCH(0, IF(ISBLANK('Annex 2 Designated EHV charges'!$D$10:$D$400),1, COUNTIF(A$4:$A53, 'Annex 2 Designated EHV charges'!$D$10:$D$400)), 0)),"")</f>
        <v>BRTHSS</v>
      </c>
      <c r="B54" s="88">
        <f>IF($A54="","",VLOOKUP($A54,'Annex 2 Designated EHV charges'!$D:$O,2,0))</f>
        <v>735</v>
      </c>
      <c r="C54" s="89">
        <f>IF($A54="","",VLOOKUP($A54,'Annex 2 Designated EHV charges'!$D:$O,3,0))</f>
        <v>1030083941034</v>
      </c>
      <c r="D54" s="88" t="str">
        <f>IF($A54="","",VLOOKUP($A54,'Annex 2 Designated EHV charges'!$D:$O,4,0))</f>
        <v>BRTHSS</v>
      </c>
      <c r="E54" s="90" t="str">
        <f>IFERROR(IF(VLOOKUP($A54,'Annex 2 Designated EHV charges'!$D:$P,10,FALSE)=0,"",VLOOKUP($A54,'Annex 2 Designated EHV charges'!$D:$P,10,FALSE)),"")</f>
        <v/>
      </c>
      <c r="F54" s="189">
        <f>IFERROR(IF(VLOOKUP($A54,'Annex 2 Designated EHV charges'!$D:$P,11,FALSE)=0,"",VLOOKUP($A54,'Annex 2 Designated EHV charges'!$D:$P,11,FALSE)),"")</f>
        <v>437.65</v>
      </c>
      <c r="G54" s="189">
        <f>IFERROR(IF(VLOOKUP($A54,'Annex 2 Designated EHV charges'!$D:$P,12,FALSE)=0,"",VLOOKUP($A54,'Annex 2 Designated EHV charges'!$D:$P,12,FALSE)),"")</f>
        <v>0.05</v>
      </c>
      <c r="H54" s="189">
        <f>IFERROR(IF(VLOOKUP($A54,'Annex 2 Designated EHV charges'!$D:$P,13,FALSE)=0,"",VLOOKUP($A54,'Annex 2 Designated EHV charges'!$D:$P,13,FALSE)),"")</f>
        <v>0.05</v>
      </c>
    </row>
    <row r="55" spans="1:8" ht="12.75" customHeight="1" x14ac:dyDescent="0.25">
      <c r="A55" s="89" t="str" cm="1">
        <f t="array" ref="A55">IFERROR(INDEX('Annex 2 Designated EHV charges'!$D$10:$D$400, MATCH(0, IF(ISBLANK('Annex 2 Designated EHV charges'!$D$10:$D$400),1, COUNTIF(A$4:$A54, 'Annex 2 Designated EHV charges'!$D$10:$D$400)), 0)),"")</f>
        <v>BRTHSW</v>
      </c>
      <c r="B55" s="88">
        <f>IF($A55="","",VLOOKUP($A55,'Annex 2 Designated EHV charges'!$D:$O,2,0))</f>
        <v>748</v>
      </c>
      <c r="C55" s="89">
        <f>IF($A55="","",VLOOKUP($A55,'Annex 2 Designated EHV charges'!$D:$O,3,0))</f>
        <v>1030083917802</v>
      </c>
      <c r="D55" s="88" t="str">
        <f>IF($A55="","",VLOOKUP($A55,'Annex 2 Designated EHV charges'!$D:$O,4,0))</f>
        <v>BRTHSW</v>
      </c>
      <c r="E55" s="90" t="str">
        <f>IFERROR(IF(VLOOKUP($A55,'Annex 2 Designated EHV charges'!$D:$P,10,FALSE)=0,"",VLOOKUP($A55,'Annex 2 Designated EHV charges'!$D:$P,10,FALSE)),"")</f>
        <v/>
      </c>
      <c r="F55" s="189">
        <f>IFERROR(IF(VLOOKUP($A55,'Annex 2 Designated EHV charges'!$D:$P,11,FALSE)=0,"",VLOOKUP($A55,'Annex 2 Designated EHV charges'!$D:$P,11,FALSE)),"")</f>
        <v>430.01</v>
      </c>
      <c r="G55" s="189">
        <f>IFERROR(IF(VLOOKUP($A55,'Annex 2 Designated EHV charges'!$D:$P,12,FALSE)=0,"",VLOOKUP($A55,'Annex 2 Designated EHV charges'!$D:$P,12,FALSE)),"")</f>
        <v>0.05</v>
      </c>
      <c r="H55" s="189">
        <f>IFERROR(IF(VLOOKUP($A55,'Annex 2 Designated EHV charges'!$D:$P,13,FALSE)=0,"",VLOOKUP($A55,'Annex 2 Designated EHV charges'!$D:$P,13,FALSE)),"")</f>
        <v>0.05</v>
      </c>
    </row>
    <row r="56" spans="1:8" ht="12.75" customHeight="1" x14ac:dyDescent="0.25">
      <c r="A56" s="89" t="str" cm="1">
        <f t="array" ref="A56">IFERROR(INDEX('Annex 2 Designated EHV charges'!$D$10:$D$400, MATCH(0, IF(ISBLANK('Annex 2 Designated EHV charges'!$D$10:$D$400),1, COUNTIF(A$4:$A55, 'Annex 2 Designated EHV charges'!$D$10:$D$400)), 0)),"")</f>
        <v>BS_BUR</v>
      </c>
      <c r="B56" s="88">
        <f>IF($A56="","",VLOOKUP($A56,'Annex 2 Designated EHV charges'!$D:$O,2,0))</f>
        <v>700</v>
      </c>
      <c r="C56" s="89" t="str">
        <f>IF($A56="","",VLOOKUP($A56,'Annex 2 Designated EHV charges'!$D:$O,3,0))</f>
        <v>1023485782546;1050000914900</v>
      </c>
      <c r="D56" s="88" t="str">
        <f>IF($A56="","",VLOOKUP($A56,'Annex 2 Designated EHV charges'!$D:$O,4,0))</f>
        <v>BS_BUR</v>
      </c>
      <c r="E56" s="90">
        <f>IFERROR(IF(VLOOKUP($A56,'Annex 2 Designated EHV charges'!$D:$P,10,FALSE)=0,"",VLOOKUP($A56,'Annex 2 Designated EHV charges'!$D:$P,10,FALSE)),"")</f>
        <v>-1.625</v>
      </c>
      <c r="F56" s="189">
        <f>IFERROR(IF(VLOOKUP($A56,'Annex 2 Designated EHV charges'!$D:$P,11,FALSE)=0,"",VLOOKUP($A56,'Annex 2 Designated EHV charges'!$D:$P,11,FALSE)),"")</f>
        <v>951.94</v>
      </c>
      <c r="G56" s="189">
        <f>IFERROR(IF(VLOOKUP($A56,'Annex 2 Designated EHV charges'!$D:$P,12,FALSE)=0,"",VLOOKUP($A56,'Annex 2 Designated EHV charges'!$D:$P,12,FALSE)),"")</f>
        <v>0.05</v>
      </c>
      <c r="H56" s="189">
        <f>IFERROR(IF(VLOOKUP($A56,'Annex 2 Designated EHV charges'!$D:$P,13,FALSE)=0,"",VLOOKUP($A56,'Annex 2 Designated EHV charges'!$D:$P,13,FALSE)),"")</f>
        <v>0.05</v>
      </c>
    </row>
    <row r="57" spans="1:8" ht="12.75" customHeight="1" x14ac:dyDescent="0.25">
      <c r="A57" s="89" t="str" cm="1">
        <f t="array" ref="A57">IFERROR(INDEX('Annex 2 Designated EHV charges'!$D$10:$D$400, MATCH(0, IF(ISBLANK('Annex 2 Designated EHV charges'!$D$10:$D$400),1, COUNTIF(A$4:$A56, 'Annex 2 Designated EHV charges'!$D$10:$D$400)), 0)),"")</f>
        <v>BS_WIS</v>
      </c>
      <c r="B57" s="88">
        <f>IF($A57="","",VLOOKUP($A57,'Annex 2 Designated EHV charges'!$D:$O,2,0))</f>
        <v>719</v>
      </c>
      <c r="C57" s="89">
        <f>IF($A57="","",VLOOKUP($A57,'Annex 2 Designated EHV charges'!$D:$O,3,0))</f>
        <v>1023470427970</v>
      </c>
      <c r="D57" s="88" t="str">
        <f>IF($A57="","",VLOOKUP($A57,'Annex 2 Designated EHV charges'!$D:$O,4,0))</f>
        <v>BS_WIS</v>
      </c>
      <c r="E57" s="90">
        <f>IFERROR(IF(VLOOKUP($A57,'Annex 2 Designated EHV charges'!$D:$P,10,FALSE)=0,"",VLOOKUP($A57,'Annex 2 Designated EHV charges'!$D:$P,10,FALSE)),"")</f>
        <v>-0.28399999999999997</v>
      </c>
      <c r="F57" s="189">
        <f>IFERROR(IF(VLOOKUP($A57,'Annex 2 Designated EHV charges'!$D:$P,11,FALSE)=0,"",VLOOKUP($A57,'Annex 2 Designated EHV charges'!$D:$P,11,FALSE)),"")</f>
        <v>434.26</v>
      </c>
      <c r="G57" s="189">
        <f>IFERROR(IF(VLOOKUP($A57,'Annex 2 Designated EHV charges'!$D:$P,12,FALSE)=0,"",VLOOKUP($A57,'Annex 2 Designated EHV charges'!$D:$P,12,FALSE)),"")</f>
        <v>0.05</v>
      </c>
      <c r="H57" s="189">
        <f>IFERROR(IF(VLOOKUP($A57,'Annex 2 Designated EHV charges'!$D:$P,13,FALSE)=0,"",VLOOKUP($A57,'Annex 2 Designated EHV charges'!$D:$P,13,FALSE)),"")</f>
        <v>0.05</v>
      </c>
    </row>
    <row r="58" spans="1:8" ht="12.75" customHeight="1" x14ac:dyDescent="0.25">
      <c r="A58" s="89" t="str" cm="1">
        <f t="array" ref="A58">IFERROR(INDEX('Annex 2 Designated EHV charges'!$D$10:$D$400, MATCH(0, IF(ISBLANK('Annex 2 Designated EHV charges'!$D$10:$D$400),1, COUNTIF(A$4:$A57, 'Annex 2 Designated EHV charges'!$D$10:$D$400)), 0)),"")</f>
        <v>BSGBRN</v>
      </c>
      <c r="B58" s="88">
        <f>IF($A58="","",VLOOKUP($A58,'Annex 2 Designated EHV charges'!$D:$O,2,0))</f>
        <v>784</v>
      </c>
      <c r="C58" s="89">
        <f>IF($A58="","",VLOOKUP($A58,'Annex 2 Designated EHV charges'!$D:$O,3,0))</f>
        <v>1050000773860</v>
      </c>
      <c r="D58" s="88" t="str">
        <f>IF($A58="","",VLOOKUP($A58,'Annex 2 Designated EHV charges'!$D:$O,4,0))</f>
        <v>BSGBRN</v>
      </c>
      <c r="E58" s="90" t="str">
        <f>IFERROR(IF(VLOOKUP($A58,'Annex 2 Designated EHV charges'!$D:$P,10,FALSE)=0,"",VLOOKUP($A58,'Annex 2 Designated EHV charges'!$D:$P,10,FALSE)),"")</f>
        <v/>
      </c>
      <c r="F58" s="189">
        <f>IFERROR(IF(VLOOKUP($A58,'Annex 2 Designated EHV charges'!$D:$P,11,FALSE)=0,"",VLOOKUP($A58,'Annex 2 Designated EHV charges'!$D:$P,11,FALSE)),"")</f>
        <v>2691.16</v>
      </c>
      <c r="G58" s="189">
        <f>IFERROR(IF(VLOOKUP($A58,'Annex 2 Designated EHV charges'!$D:$P,12,FALSE)=0,"",VLOOKUP($A58,'Annex 2 Designated EHV charges'!$D:$P,12,FALSE)),"")</f>
        <v>0.05</v>
      </c>
      <c r="H58" s="189">
        <f>IFERROR(IF(VLOOKUP($A58,'Annex 2 Designated EHV charges'!$D:$P,13,FALSE)=0,"",VLOOKUP($A58,'Annex 2 Designated EHV charges'!$D:$P,13,FALSE)),"")</f>
        <v>0.05</v>
      </c>
    </row>
    <row r="59" spans="1:8" ht="12.75" customHeight="1" x14ac:dyDescent="0.25">
      <c r="A59" s="89" t="str" cm="1">
        <f t="array" ref="A59">IFERROR(INDEX('Annex 2 Designated EHV charges'!$D$10:$D$400, MATCH(0, IF(ISBLANK('Annex 2 Designated EHV charges'!$D$10:$D$400),1, COUNTIF(A$4:$A58, 'Annex 2 Designated EHV charges'!$D$10:$D$400)), 0)),"")</f>
        <v>BURGSF</v>
      </c>
      <c r="B59" s="88">
        <f>IF($A59="","",VLOOKUP($A59,'Annex 2 Designated EHV charges'!$D:$O,2,0))</f>
        <v>396</v>
      </c>
      <c r="C59" s="89">
        <f>IF($A59="","",VLOOKUP($A59,'Annex 2 Designated EHV charges'!$D:$O,3,0))</f>
        <v>1050002552406</v>
      </c>
      <c r="D59" s="88" t="str">
        <f>IF($A59="","",VLOOKUP($A59,'Annex 2 Designated EHV charges'!$D:$O,4,0))</f>
        <v>BURGSF</v>
      </c>
      <c r="E59" s="90">
        <f>IFERROR(IF(VLOOKUP($A59,'Annex 2 Designated EHV charges'!$D:$P,10,FALSE)=0,"",VLOOKUP($A59,'Annex 2 Designated EHV charges'!$D:$P,10,FALSE)),"")</f>
        <v>-0.105</v>
      </c>
      <c r="F59" s="189">
        <f>IFERROR(IF(VLOOKUP($A59,'Annex 2 Designated EHV charges'!$D:$P,11,FALSE)=0,"",VLOOKUP($A59,'Annex 2 Designated EHV charges'!$D:$P,11,FALSE)),"")</f>
        <v>500.6</v>
      </c>
      <c r="G59" s="189">
        <f>IFERROR(IF(VLOOKUP($A59,'Annex 2 Designated EHV charges'!$D:$P,12,FALSE)=0,"",VLOOKUP($A59,'Annex 2 Designated EHV charges'!$D:$P,12,FALSE)),"")</f>
        <v>0.05</v>
      </c>
      <c r="H59" s="189">
        <f>IFERROR(IF(VLOOKUP($A59,'Annex 2 Designated EHV charges'!$D:$P,13,FALSE)=0,"",VLOOKUP($A59,'Annex 2 Designated EHV charges'!$D:$P,13,FALSE)),"")</f>
        <v>0.05</v>
      </c>
    </row>
    <row r="60" spans="1:8" ht="12.75" customHeight="1" x14ac:dyDescent="0.25">
      <c r="A60" s="89" t="str" cm="1">
        <f t="array" ref="A60">IFERROR(INDEX('Annex 2 Designated EHV charges'!$D$10:$D$400, MATCH(0, IF(ISBLANK('Annex 2 Designated EHV charges'!$D$10:$D$400),1, COUNTIF(A$4:$A59, 'Annex 2 Designated EHV charges'!$D$10:$D$400)), 0)),"")</f>
        <v>BURWBS</v>
      </c>
      <c r="B60" s="88">
        <f>IF($A60="","",VLOOKUP($A60,'Annex 2 Designated EHV charges'!$D:$O,2,0))</f>
        <v>0</v>
      </c>
      <c r="C60" s="89" t="str">
        <f>IF($A60="","",VLOOKUP($A60,'Annex 2 Designated EHV charges'!$D:$O,3,0))</f>
        <v>MSID: 7440</v>
      </c>
      <c r="D60" s="88" t="str">
        <f>IF($A60="","",VLOOKUP($A60,'Annex 2 Designated EHV charges'!$D:$O,4,0))</f>
        <v>BURWBS</v>
      </c>
      <c r="E60" s="90" t="str">
        <f>IFERROR(IF(VLOOKUP($A60,'Annex 2 Designated EHV charges'!$D:$P,10,FALSE)=0,"",VLOOKUP($A60,'Annex 2 Designated EHV charges'!$D:$P,10,FALSE)),"")</f>
        <v/>
      </c>
      <c r="F60" s="189">
        <f>IFERROR(IF(VLOOKUP($A60,'Annex 2 Designated EHV charges'!$D:$P,11,FALSE)=0,"",VLOOKUP($A60,'Annex 2 Designated EHV charges'!$D:$P,11,FALSE)),"")</f>
        <v>866.13</v>
      </c>
      <c r="G60" s="189">
        <f>IFERROR(IF(VLOOKUP($A60,'Annex 2 Designated EHV charges'!$D:$P,12,FALSE)=0,"",VLOOKUP($A60,'Annex 2 Designated EHV charges'!$D:$P,12,FALSE)),"")</f>
        <v>0.05</v>
      </c>
      <c r="H60" s="189">
        <f>IFERROR(IF(VLOOKUP($A60,'Annex 2 Designated EHV charges'!$D:$P,13,FALSE)=0,"",VLOOKUP($A60,'Annex 2 Designated EHV charges'!$D:$P,13,FALSE)),"")</f>
        <v>0.05</v>
      </c>
    </row>
    <row r="61" spans="1:8" ht="12.75" customHeight="1" x14ac:dyDescent="0.25">
      <c r="A61" s="89" t="str" cm="1">
        <f t="array" ref="A61">IFERROR(INDEX('Annex 2 Designated EHV charges'!$D$10:$D$400, MATCH(0, IF(ISBLANK('Annex 2 Designated EHV charges'!$D$10:$D$400),1, COUNTIF(A$4:$A60, 'Annex 2 Designated EHV charges'!$D$10:$D$400)), 0)),"")</f>
        <v>BURYLN</v>
      </c>
      <c r="B61" s="88">
        <f>IF($A61="","",VLOOKUP($A61,'Annex 2 Designated EHV charges'!$D:$O,2,0))</f>
        <v>786</v>
      </c>
      <c r="C61" s="89">
        <f>IF($A61="","",VLOOKUP($A61,'Annex 2 Designated EHV charges'!$D:$O,3,0))</f>
        <v>1050000729667</v>
      </c>
      <c r="D61" s="88" t="str">
        <f>IF($A61="","",VLOOKUP($A61,'Annex 2 Designated EHV charges'!$D:$O,4,0))</f>
        <v>BURYLN</v>
      </c>
      <c r="E61" s="90" t="str">
        <f>IFERROR(IF(VLOOKUP($A61,'Annex 2 Designated EHV charges'!$D:$P,10,FALSE)=0,"",VLOOKUP($A61,'Annex 2 Designated EHV charges'!$D:$P,10,FALSE)),"")</f>
        <v/>
      </c>
      <c r="F61" s="189">
        <f>IFERROR(IF(VLOOKUP($A61,'Annex 2 Designated EHV charges'!$D:$P,11,FALSE)=0,"",VLOOKUP($A61,'Annex 2 Designated EHV charges'!$D:$P,11,FALSE)),"")</f>
        <v>901.45</v>
      </c>
      <c r="G61" s="189">
        <f>IFERROR(IF(VLOOKUP($A61,'Annex 2 Designated EHV charges'!$D:$P,12,FALSE)=0,"",VLOOKUP($A61,'Annex 2 Designated EHV charges'!$D:$P,12,FALSE)),"")</f>
        <v>0.05</v>
      </c>
      <c r="H61" s="189">
        <f>IFERROR(IF(VLOOKUP($A61,'Annex 2 Designated EHV charges'!$D:$P,13,FALSE)=0,"",VLOOKUP($A61,'Annex 2 Designated EHV charges'!$D:$P,13,FALSE)),"")</f>
        <v>0.05</v>
      </c>
    </row>
    <row r="62" spans="1:8" ht="12.75" customHeight="1" x14ac:dyDescent="0.25">
      <c r="A62" s="89" t="str" cm="1">
        <f t="array" ref="A62">IFERROR(INDEX('Annex 2 Designated EHV charges'!$D$10:$D$400, MATCH(0, IF(ISBLANK('Annex 2 Designated EHV charges'!$D$10:$D$400),1, COUNTIF(A$4:$A61, 'Annex 2 Designated EHV charges'!$D$10:$D$400)), 0)),"")</f>
        <v>CANTSF</v>
      </c>
      <c r="B62" s="88">
        <f>IF($A62="","",VLOOKUP($A62,'Annex 2 Designated EHV charges'!$D:$O,2,0))</f>
        <v>749</v>
      </c>
      <c r="C62" s="89">
        <f>IF($A62="","",VLOOKUP($A62,'Annex 2 Designated EHV charges'!$D:$O,3,0))</f>
        <v>1030081926920</v>
      </c>
      <c r="D62" s="88" t="str">
        <f>IF($A62="","",VLOOKUP($A62,'Annex 2 Designated EHV charges'!$D:$O,4,0))</f>
        <v>CANTSF</v>
      </c>
      <c r="E62" s="90" t="str">
        <f>IFERROR(IF(VLOOKUP($A62,'Annex 2 Designated EHV charges'!$D:$P,10,FALSE)=0,"",VLOOKUP($A62,'Annex 2 Designated EHV charges'!$D:$P,10,FALSE)),"")</f>
        <v/>
      </c>
      <c r="F62" s="189">
        <f>IFERROR(IF(VLOOKUP($A62,'Annex 2 Designated EHV charges'!$D:$P,11,FALSE)=0,"",VLOOKUP($A62,'Annex 2 Designated EHV charges'!$D:$P,11,FALSE)),"")</f>
        <v>1335.97</v>
      </c>
      <c r="G62" s="189">
        <f>IFERROR(IF(VLOOKUP($A62,'Annex 2 Designated EHV charges'!$D:$P,12,FALSE)=0,"",VLOOKUP($A62,'Annex 2 Designated EHV charges'!$D:$P,12,FALSE)),"")</f>
        <v>0.05</v>
      </c>
      <c r="H62" s="189">
        <f>IFERROR(IF(VLOOKUP($A62,'Annex 2 Designated EHV charges'!$D:$P,13,FALSE)=0,"",VLOOKUP($A62,'Annex 2 Designated EHV charges'!$D:$P,13,FALSE)),"")</f>
        <v>0.05</v>
      </c>
    </row>
    <row r="63" spans="1:8" ht="12.75" customHeight="1" x14ac:dyDescent="0.25">
      <c r="A63" s="89" t="str" cm="1">
        <f t="array" ref="A63">IFERROR(INDEX('Annex 2 Designated EHV charges'!$D$10:$D$400, MATCH(0, IF(ISBLANK('Annex 2 Designated EHV charges'!$D$10:$D$400),1, COUNTIF(A$4:$A62, 'Annex 2 Designated EHV charges'!$D$10:$D$400)), 0)),"")</f>
        <v>CAVDRD</v>
      </c>
      <c r="B63" s="88">
        <f>IF($A63="","",VLOOKUP($A63,'Annex 2 Designated EHV charges'!$D:$O,2,0))</f>
        <v>773</v>
      </c>
      <c r="C63" s="89">
        <f>IF($A63="","",VLOOKUP($A63,'Annex 2 Designated EHV charges'!$D:$O,3,0))</f>
        <v>1050001791578</v>
      </c>
      <c r="D63" s="88" t="str">
        <f>IF($A63="","",VLOOKUP($A63,'Annex 2 Designated EHV charges'!$D:$O,4,0))</f>
        <v>CAVDRD</v>
      </c>
      <c r="E63" s="90">
        <f>IFERROR(IF(VLOOKUP($A63,'Annex 2 Designated EHV charges'!$D:$P,10,FALSE)=0,"",VLOOKUP($A63,'Annex 2 Designated EHV charges'!$D:$P,10,FALSE)),"")</f>
        <v>-1.016</v>
      </c>
      <c r="F63" s="189">
        <f>IFERROR(IF(VLOOKUP($A63,'Annex 2 Designated EHV charges'!$D:$P,11,FALSE)=0,"",VLOOKUP($A63,'Annex 2 Designated EHV charges'!$D:$P,11,FALSE)),"")</f>
        <v>1331.79</v>
      </c>
      <c r="G63" s="189">
        <f>IFERROR(IF(VLOOKUP($A63,'Annex 2 Designated EHV charges'!$D:$P,12,FALSE)=0,"",VLOOKUP($A63,'Annex 2 Designated EHV charges'!$D:$P,12,FALSE)),"")</f>
        <v>0.05</v>
      </c>
      <c r="H63" s="189">
        <f>IFERROR(IF(VLOOKUP($A63,'Annex 2 Designated EHV charges'!$D:$P,13,FALSE)=0,"",VLOOKUP($A63,'Annex 2 Designated EHV charges'!$D:$P,13,FALSE)),"")</f>
        <v>0.05</v>
      </c>
    </row>
    <row r="64" spans="1:8" ht="12.75" customHeight="1" x14ac:dyDescent="0.25">
      <c r="A64" s="89" t="str" cm="1">
        <f t="array" ref="A64">IFERROR(INDEX('Annex 2 Designated EHV charges'!$D$10:$D$400, MATCH(0, IF(ISBLANK('Annex 2 Designated EHV charges'!$D$10:$D$400),1, COUNTIF(A$4:$A63, 'Annex 2 Designated EHV charges'!$D$10:$D$400)), 0)),"")</f>
        <v>CHAPBS</v>
      </c>
      <c r="B64" s="88">
        <f>IF($A64="","",VLOOKUP($A64,'Annex 2 Designated EHV charges'!$D:$O,2,0))</f>
        <v>0</v>
      </c>
      <c r="C64" s="89" t="str">
        <f>IF($A64="","",VLOOKUP($A64,'Annex 2 Designated EHV charges'!$D:$O,3,0))</f>
        <v>MSID: 7511</v>
      </c>
      <c r="D64" s="88" t="str">
        <f>IF($A64="","",VLOOKUP($A64,'Annex 2 Designated EHV charges'!$D:$O,4,0))</f>
        <v>CHAPBS</v>
      </c>
      <c r="E64" s="90">
        <f>IFERROR(IF(VLOOKUP($A64,'Annex 2 Designated EHV charges'!$D:$P,10,FALSE)=0,"",VLOOKUP($A64,'Annex 2 Designated EHV charges'!$D:$P,10,FALSE)),"")</f>
        <v>-0.26100000000000001</v>
      </c>
      <c r="F64" s="189">
        <f>IFERROR(IF(VLOOKUP($A64,'Annex 2 Designated EHV charges'!$D:$P,11,FALSE)=0,"",VLOOKUP($A64,'Annex 2 Designated EHV charges'!$D:$P,11,FALSE)),"")</f>
        <v>813.68</v>
      </c>
      <c r="G64" s="189">
        <f>IFERROR(IF(VLOOKUP($A64,'Annex 2 Designated EHV charges'!$D:$P,12,FALSE)=0,"",VLOOKUP($A64,'Annex 2 Designated EHV charges'!$D:$P,12,FALSE)),"")</f>
        <v>0.05</v>
      </c>
      <c r="H64" s="189">
        <f>IFERROR(IF(VLOOKUP($A64,'Annex 2 Designated EHV charges'!$D:$P,13,FALSE)=0,"",VLOOKUP($A64,'Annex 2 Designated EHV charges'!$D:$P,13,FALSE)),"")</f>
        <v>0.05</v>
      </c>
    </row>
    <row r="65" spans="1:8" ht="12.75" customHeight="1" x14ac:dyDescent="0.25">
      <c r="A65" s="89" t="str" cm="1">
        <f t="array" ref="A65">IFERROR(INDEX('Annex 2 Designated EHV charges'!$D$10:$D$400, MATCH(0, IF(ISBLANK('Annex 2 Designated EHV charges'!$D$10:$D$400),1, COUNTIF(A$4:$A64, 'Annex 2 Designated EHV charges'!$D$10:$D$400)), 0)),"")</f>
        <v>CHEARF</v>
      </c>
      <c r="B65" s="88">
        <f>IF($A65="","",VLOOKUP($A65,'Annex 2 Designated EHV charges'!$D:$O,2,0))</f>
        <v>418</v>
      </c>
      <c r="C65" s="89">
        <f>IF($A65="","",VLOOKUP($A65,'Annex 2 Designated EHV charges'!$D:$O,3,0))</f>
        <v>1050002211711</v>
      </c>
      <c r="D65" s="88" t="str">
        <f>IF($A65="","",VLOOKUP($A65,'Annex 2 Designated EHV charges'!$D:$O,4,0))</f>
        <v>CHEARF</v>
      </c>
      <c r="E65" s="90">
        <f>IFERROR(IF(VLOOKUP($A65,'Annex 2 Designated EHV charges'!$D:$P,10,FALSE)=0,"",VLOOKUP($A65,'Annex 2 Designated EHV charges'!$D:$P,10,FALSE)),"")</f>
        <v>-2.4340000000000002</v>
      </c>
      <c r="F65" s="189">
        <f>IFERROR(IF(VLOOKUP($A65,'Annex 2 Designated EHV charges'!$D:$P,11,FALSE)=0,"",VLOOKUP($A65,'Annex 2 Designated EHV charges'!$D:$P,11,FALSE)),"")</f>
        <v>4413.41</v>
      </c>
      <c r="G65" s="189">
        <f>IFERROR(IF(VLOOKUP($A65,'Annex 2 Designated EHV charges'!$D:$P,12,FALSE)=0,"",VLOOKUP($A65,'Annex 2 Designated EHV charges'!$D:$P,12,FALSE)),"")</f>
        <v>0.05</v>
      </c>
      <c r="H65" s="189">
        <f>IFERROR(IF(VLOOKUP($A65,'Annex 2 Designated EHV charges'!$D:$P,13,FALSE)=0,"",VLOOKUP($A65,'Annex 2 Designated EHV charges'!$D:$P,13,FALSE)),"")</f>
        <v>0.05</v>
      </c>
    </row>
    <row r="66" spans="1:8" ht="12.75" customHeight="1" x14ac:dyDescent="0.25">
      <c r="A66" s="89" t="str" cm="1">
        <f t="array" ref="A66">IFERROR(INDEX('Annex 2 Designated EHV charges'!$D$10:$D$400, MATCH(0, IF(ISBLANK('Annex 2 Designated EHV charges'!$D$10:$D$400),1, COUNTIF(A$4:$A65, 'Annex 2 Designated EHV charges'!$D$10:$D$400)), 0)),"")</f>
        <v>CHEDSF</v>
      </c>
      <c r="B66" s="88">
        <f>IF($A66="","",VLOOKUP($A66,'Annex 2 Designated EHV charges'!$D:$O,2,0))</f>
        <v>750</v>
      </c>
      <c r="C66" s="89">
        <f>IF($A66="","",VLOOKUP($A66,'Annex 2 Designated EHV charges'!$D:$O,3,0))</f>
        <v>1030083806256</v>
      </c>
      <c r="D66" s="88" t="str">
        <f>IF($A66="","",VLOOKUP($A66,'Annex 2 Designated EHV charges'!$D:$O,4,0))</f>
        <v>CHEDSF</v>
      </c>
      <c r="E66" s="90" t="str">
        <f>IFERROR(IF(VLOOKUP($A66,'Annex 2 Designated EHV charges'!$D:$P,10,FALSE)=0,"",VLOOKUP($A66,'Annex 2 Designated EHV charges'!$D:$P,10,FALSE)),"")</f>
        <v/>
      </c>
      <c r="F66" s="189">
        <f>IFERROR(IF(VLOOKUP($A66,'Annex 2 Designated EHV charges'!$D:$P,11,FALSE)=0,"",VLOOKUP($A66,'Annex 2 Designated EHV charges'!$D:$P,11,FALSE)),"")</f>
        <v>1324.1</v>
      </c>
      <c r="G66" s="189">
        <f>IFERROR(IF(VLOOKUP($A66,'Annex 2 Designated EHV charges'!$D:$P,12,FALSE)=0,"",VLOOKUP($A66,'Annex 2 Designated EHV charges'!$D:$P,12,FALSE)),"")</f>
        <v>0.05</v>
      </c>
      <c r="H66" s="189">
        <f>IFERROR(IF(VLOOKUP($A66,'Annex 2 Designated EHV charges'!$D:$P,13,FALSE)=0,"",VLOOKUP($A66,'Annex 2 Designated EHV charges'!$D:$P,13,FALSE)),"")</f>
        <v>0.05</v>
      </c>
    </row>
    <row r="67" spans="1:8" ht="12.75" customHeight="1" x14ac:dyDescent="0.25">
      <c r="A67" s="89" t="str" cm="1">
        <f t="array" ref="A67">IFERROR(INDEX('Annex 2 Designated EHV charges'!$D$10:$D$400, MATCH(0, IF(ISBLANK('Annex 2 Designated EHV charges'!$D$10:$D$400),1, COUNTIF(A$4:$A66, 'Annex 2 Designated EHV charges'!$D$10:$D$400)), 0)),"")</f>
        <v>CHFARM</v>
      </c>
      <c r="B67" s="88">
        <f>IF($A67="","",VLOOKUP($A67,'Annex 2 Designated EHV charges'!$D:$O,2,0))</f>
        <v>683</v>
      </c>
      <c r="C67" s="89">
        <f>IF($A67="","",VLOOKUP($A67,'Annex 2 Designated EHV charges'!$D:$O,3,0))</f>
        <v>1050000961992</v>
      </c>
      <c r="D67" s="88" t="str">
        <f>IF($A67="","",VLOOKUP($A67,'Annex 2 Designated EHV charges'!$D:$O,4,0))</f>
        <v>CHFARM</v>
      </c>
      <c r="E67" s="90" t="str">
        <f>IFERROR(IF(VLOOKUP($A67,'Annex 2 Designated EHV charges'!$D:$P,10,FALSE)=0,"",VLOOKUP($A67,'Annex 2 Designated EHV charges'!$D:$P,10,FALSE)),"")</f>
        <v/>
      </c>
      <c r="F67" s="189">
        <f>IFERROR(IF(VLOOKUP($A67,'Annex 2 Designated EHV charges'!$D:$P,11,FALSE)=0,"",VLOOKUP($A67,'Annex 2 Designated EHV charges'!$D:$P,11,FALSE)),"")</f>
        <v>3758.39</v>
      </c>
      <c r="G67" s="189">
        <f>IFERROR(IF(VLOOKUP($A67,'Annex 2 Designated EHV charges'!$D:$P,12,FALSE)=0,"",VLOOKUP($A67,'Annex 2 Designated EHV charges'!$D:$P,12,FALSE)),"")</f>
        <v>0.05</v>
      </c>
      <c r="H67" s="189">
        <f>IFERROR(IF(VLOOKUP($A67,'Annex 2 Designated EHV charges'!$D:$P,13,FALSE)=0,"",VLOOKUP($A67,'Annex 2 Designated EHV charges'!$D:$P,13,FALSE)),"")</f>
        <v>0.05</v>
      </c>
    </row>
    <row r="68" spans="1:8" ht="12.75" customHeight="1" x14ac:dyDescent="0.25">
      <c r="A68" s="89" t="str" cm="1">
        <f t="array" ref="A68">IFERROR(INDEX('Annex 2 Designated EHV charges'!$D$10:$D$400, MATCH(0, IF(ISBLANK('Annex 2 Designated EHV charges'!$D$10:$D$400),1, COUNTIF(A$4:$A67, 'Annex 2 Designated EHV charges'!$D$10:$D$400)), 0)),"")</f>
        <v>CHPLOW</v>
      </c>
      <c r="B68" s="88">
        <f>IF($A68="","",VLOOKUP($A68,'Annex 2 Designated EHV charges'!$D:$O,2,0))</f>
        <v>655</v>
      </c>
      <c r="C68" s="89">
        <f>IF($A68="","",VLOOKUP($A68,'Annex 2 Designated EHV charges'!$D:$O,3,0))</f>
        <v>1050000948031</v>
      </c>
      <c r="D68" s="88" t="str">
        <f>IF($A68="","",VLOOKUP($A68,'Annex 2 Designated EHV charges'!$D:$O,4,0))</f>
        <v>CHPLOW</v>
      </c>
      <c r="E68" s="90" t="str">
        <f>IFERROR(IF(VLOOKUP($A68,'Annex 2 Designated EHV charges'!$D:$P,10,FALSE)=0,"",VLOOKUP($A68,'Annex 2 Designated EHV charges'!$D:$P,10,FALSE)),"")</f>
        <v/>
      </c>
      <c r="F68" s="189">
        <f>IFERROR(IF(VLOOKUP($A68,'Annex 2 Designated EHV charges'!$D:$P,11,FALSE)=0,"",VLOOKUP($A68,'Annex 2 Designated EHV charges'!$D:$P,11,FALSE)),"")</f>
        <v>7883.58</v>
      </c>
      <c r="G68" s="189">
        <f>IFERROR(IF(VLOOKUP($A68,'Annex 2 Designated EHV charges'!$D:$P,12,FALSE)=0,"",VLOOKUP($A68,'Annex 2 Designated EHV charges'!$D:$P,12,FALSE)),"")</f>
        <v>0.05</v>
      </c>
      <c r="H68" s="189">
        <f>IFERROR(IF(VLOOKUP($A68,'Annex 2 Designated EHV charges'!$D:$P,13,FALSE)=0,"",VLOOKUP($A68,'Annex 2 Designated EHV charges'!$D:$P,13,FALSE)),"")</f>
        <v>0.05</v>
      </c>
    </row>
    <row r="69" spans="1:8" ht="12.75" customHeight="1" x14ac:dyDescent="0.25">
      <c r="A69" s="89" t="str" cm="1">
        <f t="array" ref="A69">IFERROR(INDEX('Annex 2 Designated EHV charges'!$D$10:$D$400, MATCH(0, IF(ISBLANK('Annex 2 Designated EHV charges'!$D$10:$D$400),1, COUNTIF(A$4:$A68, 'Annex 2 Designated EHV charges'!$D$10:$D$400)), 0)),"")</f>
        <v>CLAYB1</v>
      </c>
      <c r="B69" s="88">
        <f>IF($A69="","",VLOOKUP($A69,'Annex 2 Designated EHV charges'!$D:$O,2,0))</f>
        <v>0</v>
      </c>
      <c r="C69" s="89" t="str">
        <f>IF($A69="","",VLOOKUP($A69,'Annex 2 Designated EHV charges'!$D:$O,3,0))</f>
        <v>MSID: 7503</v>
      </c>
      <c r="D69" s="88" t="str">
        <f>IF($A69="","",VLOOKUP($A69,'Annex 2 Designated EHV charges'!$D:$O,4,0))</f>
        <v>CLAYB1</v>
      </c>
      <c r="E69" s="90">
        <f>IFERROR(IF(VLOOKUP($A69,'Annex 2 Designated EHV charges'!$D:$P,10,FALSE)=0,"",VLOOKUP($A69,'Annex 2 Designated EHV charges'!$D:$P,10,FALSE)),"")</f>
        <v>-3.6999999999999998E-2</v>
      </c>
      <c r="F69" s="189">
        <f>IFERROR(IF(VLOOKUP($A69,'Annex 2 Designated EHV charges'!$D:$P,11,FALSE)=0,"",VLOOKUP($A69,'Annex 2 Designated EHV charges'!$D:$P,11,FALSE)),"")</f>
        <v>1410.62</v>
      </c>
      <c r="G69" s="189">
        <f>IFERROR(IF(VLOOKUP($A69,'Annex 2 Designated EHV charges'!$D:$P,12,FALSE)=0,"",VLOOKUP($A69,'Annex 2 Designated EHV charges'!$D:$P,12,FALSE)),"")</f>
        <v>0.05</v>
      </c>
      <c r="H69" s="189">
        <f>IFERROR(IF(VLOOKUP($A69,'Annex 2 Designated EHV charges'!$D:$P,13,FALSE)=0,"",VLOOKUP($A69,'Annex 2 Designated EHV charges'!$D:$P,13,FALSE)),"")</f>
        <v>0.05</v>
      </c>
    </row>
    <row r="70" spans="1:8" ht="12.75" customHeight="1" x14ac:dyDescent="0.25">
      <c r="A70" s="89" t="str" cm="1">
        <f t="array" ref="A70">IFERROR(INDEX('Annex 2 Designated EHV charges'!$D$10:$D$400, MATCH(0, IF(ISBLANK('Annex 2 Designated EHV charges'!$D$10:$D$400),1, COUNTIF(A$4:$A69, 'Annex 2 Designated EHV charges'!$D$10:$D$400)), 0)),"")</f>
        <v>CLAYB2</v>
      </c>
      <c r="B70" s="88">
        <f>IF($A70="","",VLOOKUP($A70,'Annex 2 Designated EHV charges'!$D:$O,2,0))</f>
        <v>0</v>
      </c>
      <c r="C70" s="89" t="str">
        <f>IF($A70="","",VLOOKUP($A70,'Annex 2 Designated EHV charges'!$D:$O,3,0))</f>
        <v>MSID: 7505</v>
      </c>
      <c r="D70" s="88" t="str">
        <f>IF($A70="","",VLOOKUP($A70,'Annex 2 Designated EHV charges'!$D:$O,4,0))</f>
        <v>CLAYB2</v>
      </c>
      <c r="E70" s="90">
        <f>IFERROR(IF(VLOOKUP($A70,'Annex 2 Designated EHV charges'!$D:$P,10,FALSE)=0,"",VLOOKUP($A70,'Annex 2 Designated EHV charges'!$D:$P,10,FALSE)),"")</f>
        <v>-3.6999999999999998E-2</v>
      </c>
      <c r="F70" s="189">
        <f>IFERROR(IF(VLOOKUP($A70,'Annex 2 Designated EHV charges'!$D:$P,11,FALSE)=0,"",VLOOKUP($A70,'Annex 2 Designated EHV charges'!$D:$P,11,FALSE)),"")</f>
        <v>1410.62</v>
      </c>
      <c r="G70" s="189">
        <f>IFERROR(IF(VLOOKUP($A70,'Annex 2 Designated EHV charges'!$D:$P,12,FALSE)=0,"",VLOOKUP($A70,'Annex 2 Designated EHV charges'!$D:$P,12,FALSE)),"")</f>
        <v>0.05</v>
      </c>
      <c r="H70" s="189">
        <f>IFERROR(IF(VLOOKUP($A70,'Annex 2 Designated EHV charges'!$D:$P,13,FALSE)=0,"",VLOOKUP($A70,'Annex 2 Designated EHV charges'!$D:$P,13,FALSE)),"")</f>
        <v>0.05</v>
      </c>
    </row>
    <row r="71" spans="1:8" ht="12.75" customHeight="1" x14ac:dyDescent="0.25">
      <c r="A71" s="89" t="str" cm="1">
        <f t="array" ref="A71">IFERROR(INDEX('Annex 2 Designated EHV charges'!$D$10:$D$400, MATCH(0, IF(ISBLANK('Annex 2 Designated EHV charges'!$D$10:$D$400),1, COUNTIF(A$4:$A70, 'Annex 2 Designated EHV charges'!$D$10:$D$400)), 0)),"")</f>
        <v>CLAYPV</v>
      </c>
      <c r="B71" s="88">
        <f>IF($A71="","",VLOOKUP($A71,'Annex 2 Designated EHV charges'!$D:$O,2,0))</f>
        <v>437</v>
      </c>
      <c r="C71" s="89">
        <f>IF($A71="","",VLOOKUP($A71,'Annex 2 Designated EHV charges'!$D:$O,3,0))</f>
        <v>1050001382355</v>
      </c>
      <c r="D71" s="88" t="str">
        <f>IF($A71="","",VLOOKUP($A71,'Annex 2 Designated EHV charges'!$D:$O,4,0))</f>
        <v>CLAYPV</v>
      </c>
      <c r="E71" s="90">
        <f>IFERROR(IF(VLOOKUP($A71,'Annex 2 Designated EHV charges'!$D:$P,10,FALSE)=0,"",VLOOKUP($A71,'Annex 2 Designated EHV charges'!$D:$P,10,FALSE)),"")</f>
        <v>-4.1000000000000002E-2</v>
      </c>
      <c r="F71" s="189">
        <f>IFERROR(IF(VLOOKUP($A71,'Annex 2 Designated EHV charges'!$D:$P,11,FALSE)=0,"",VLOOKUP($A71,'Annex 2 Designated EHV charges'!$D:$P,11,FALSE)),"")</f>
        <v>689.25</v>
      </c>
      <c r="G71" s="189">
        <f>IFERROR(IF(VLOOKUP($A71,'Annex 2 Designated EHV charges'!$D:$P,12,FALSE)=0,"",VLOOKUP($A71,'Annex 2 Designated EHV charges'!$D:$P,12,FALSE)),"")</f>
        <v>0.05</v>
      </c>
      <c r="H71" s="189">
        <f>IFERROR(IF(VLOOKUP($A71,'Annex 2 Designated EHV charges'!$D:$P,13,FALSE)=0,"",VLOOKUP($A71,'Annex 2 Designated EHV charges'!$D:$P,13,FALSE)),"")</f>
        <v>0.05</v>
      </c>
    </row>
    <row r="72" spans="1:8" ht="12.75" customHeight="1" x14ac:dyDescent="0.25">
      <c r="A72" s="89" t="str" cm="1">
        <f t="array" ref="A72">IFERROR(INDEX('Annex 2 Designated EHV charges'!$D$10:$D$400, MATCH(0, IF(ISBLANK('Annex 2 Designated EHV charges'!$D$10:$D$400),1, COUNTIF(A$4:$A71, 'Annex 2 Designated EHV charges'!$D$10:$D$400)), 0)),"")</f>
        <v>CLDECT</v>
      </c>
      <c r="B72" s="88">
        <f>IF($A72="","",VLOOKUP($A72,'Annex 2 Designated EHV charges'!$D:$O,2,0))</f>
        <v>656</v>
      </c>
      <c r="C72" s="89">
        <f>IF($A72="","",VLOOKUP($A72,'Annex 2 Designated EHV charges'!$D:$O,3,0))</f>
        <v>1050000714182</v>
      </c>
      <c r="D72" s="88" t="str">
        <f>IF($A72="","",VLOOKUP($A72,'Annex 2 Designated EHV charges'!$D:$O,4,0))</f>
        <v>CLDECT</v>
      </c>
      <c r="E72" s="90" t="str">
        <f>IFERROR(IF(VLOOKUP($A72,'Annex 2 Designated EHV charges'!$D:$P,10,FALSE)=0,"",VLOOKUP($A72,'Annex 2 Designated EHV charges'!$D:$P,10,FALSE)),"")</f>
        <v/>
      </c>
      <c r="F72" s="189">
        <f>IFERROR(IF(VLOOKUP($A72,'Annex 2 Designated EHV charges'!$D:$P,11,FALSE)=0,"",VLOOKUP($A72,'Annex 2 Designated EHV charges'!$D:$P,11,FALSE)),"")</f>
        <v>4305.59</v>
      </c>
      <c r="G72" s="189">
        <f>IFERROR(IF(VLOOKUP($A72,'Annex 2 Designated EHV charges'!$D:$P,12,FALSE)=0,"",VLOOKUP($A72,'Annex 2 Designated EHV charges'!$D:$P,12,FALSE)),"")</f>
        <v>0.05</v>
      </c>
      <c r="H72" s="189">
        <f>IFERROR(IF(VLOOKUP($A72,'Annex 2 Designated EHV charges'!$D:$P,13,FALSE)=0,"",VLOOKUP($A72,'Annex 2 Designated EHV charges'!$D:$P,13,FALSE)),"")</f>
        <v>0.05</v>
      </c>
    </row>
    <row r="73" spans="1:8" ht="12.75" customHeight="1" x14ac:dyDescent="0.25">
      <c r="A73" s="89" t="str" cm="1">
        <f t="array" ref="A73">IFERROR(INDEX('Annex 2 Designated EHV charges'!$D$10:$D$400, MATCH(0, IF(ISBLANK('Annex 2 Designated EHV charges'!$D$10:$D$400),1, COUNTIF(A$4:$A72, 'Annex 2 Designated EHV charges'!$D$10:$D$400)), 0)),"")</f>
        <v>CLFFQY</v>
      </c>
      <c r="B73" s="88">
        <f>IF($A73="","",VLOOKUP($A73,'Annex 2 Designated EHV charges'!$D:$O,2,0))</f>
        <v>438</v>
      </c>
      <c r="C73" s="89" t="str">
        <f>IF($A73="","",VLOOKUP($A73,'Annex 2 Designated EHV charges'!$D:$O,3,0))</f>
        <v>1050001439417;1050001444620;1050001444602</v>
      </c>
      <c r="D73" s="88" t="str">
        <f>IF($A73="","",VLOOKUP($A73,'Annex 2 Designated EHV charges'!$D:$O,4,0))</f>
        <v>CLFFQY</v>
      </c>
      <c r="E73" s="90">
        <f>IFERROR(IF(VLOOKUP($A73,'Annex 2 Designated EHV charges'!$D:$P,10,FALSE)=0,"",VLOOKUP($A73,'Annex 2 Designated EHV charges'!$D:$P,10,FALSE)),"")</f>
        <v>-2.1000000000000001E-2</v>
      </c>
      <c r="F73" s="189">
        <f>IFERROR(IF(VLOOKUP($A73,'Annex 2 Designated EHV charges'!$D:$P,11,FALSE)=0,"",VLOOKUP($A73,'Annex 2 Designated EHV charges'!$D:$P,11,FALSE)),"")</f>
        <v>4134.47</v>
      </c>
      <c r="G73" s="189">
        <f>IFERROR(IF(VLOOKUP($A73,'Annex 2 Designated EHV charges'!$D:$P,12,FALSE)=0,"",VLOOKUP($A73,'Annex 2 Designated EHV charges'!$D:$P,12,FALSE)),"")</f>
        <v>0.05</v>
      </c>
      <c r="H73" s="189">
        <f>IFERROR(IF(VLOOKUP($A73,'Annex 2 Designated EHV charges'!$D:$P,13,FALSE)=0,"",VLOOKUP($A73,'Annex 2 Designated EHV charges'!$D:$P,13,FALSE)),"")</f>
        <v>0.05</v>
      </c>
    </row>
    <row r="74" spans="1:8" ht="12.75" customHeight="1" x14ac:dyDescent="0.25">
      <c r="A74" s="89" t="str" cm="1">
        <f t="array" ref="A74">IFERROR(INDEX('Annex 2 Designated EHV charges'!$D$10:$D$400, MATCH(0, IF(ISBLANK('Annex 2 Designated EHV charges'!$D$10:$D$400),1, COUNTIF(A$4:$A73, 'Annex 2 Designated EHV charges'!$D$10:$D$400)), 0)),"")</f>
        <v>CLRDWN</v>
      </c>
      <c r="B74" s="88">
        <f>IF($A74="","",VLOOKUP($A74,'Annex 2 Designated EHV charges'!$D:$O,2,0))</f>
        <v>439</v>
      </c>
      <c r="C74" s="89">
        <f>IF($A74="","",VLOOKUP($A74,'Annex 2 Designated EHV charges'!$D:$O,3,0))</f>
        <v>1050001495183</v>
      </c>
      <c r="D74" s="88" t="str">
        <f>IF($A74="","",VLOOKUP($A74,'Annex 2 Designated EHV charges'!$D:$O,4,0))</f>
        <v>CLRDWN</v>
      </c>
      <c r="E74" s="90">
        <f>IFERROR(IF(VLOOKUP($A74,'Annex 2 Designated EHV charges'!$D:$P,10,FALSE)=0,"",VLOOKUP($A74,'Annex 2 Designated EHV charges'!$D:$P,10,FALSE)),"")</f>
        <v>-3.9390000000000001</v>
      </c>
      <c r="F74" s="189">
        <f>IFERROR(IF(VLOOKUP($A74,'Annex 2 Designated EHV charges'!$D:$P,11,FALSE)=0,"",VLOOKUP($A74,'Annex 2 Designated EHV charges'!$D:$P,11,FALSE)),"")</f>
        <v>813.68</v>
      </c>
      <c r="G74" s="189">
        <f>IFERROR(IF(VLOOKUP($A74,'Annex 2 Designated EHV charges'!$D:$P,12,FALSE)=0,"",VLOOKUP($A74,'Annex 2 Designated EHV charges'!$D:$P,12,FALSE)),"")</f>
        <v>0.05</v>
      </c>
      <c r="H74" s="189">
        <f>IFERROR(IF(VLOOKUP($A74,'Annex 2 Designated EHV charges'!$D:$P,13,FALSE)=0,"",VLOOKUP($A74,'Annex 2 Designated EHV charges'!$D:$P,13,FALSE)),"")</f>
        <v>0.05</v>
      </c>
    </row>
    <row r="75" spans="1:8" ht="12.75" customHeight="1" x14ac:dyDescent="0.25">
      <c r="A75" s="89" t="str" cm="1">
        <f t="array" ref="A75">IFERROR(INDEX('Annex 2 Designated EHV charges'!$D$10:$D$400, MATCH(0, IF(ISBLANK('Annex 2 Designated EHV charges'!$D$10:$D$400),1, COUNTIF(A$4:$A74, 'Annex 2 Designated EHV charges'!$D$10:$D$400)), 0)),"")</f>
        <v>CLTSHL</v>
      </c>
      <c r="B75" s="88">
        <f>IF($A75="","",VLOOKUP($A75,'Annex 2 Designated EHV charges'!$D:$O,2,0))</f>
        <v>467</v>
      </c>
      <c r="C75" s="89">
        <f>IF($A75="","",VLOOKUP($A75,'Annex 2 Designated EHV charges'!$D:$O,3,0))</f>
        <v>1050000841926</v>
      </c>
      <c r="D75" s="88" t="str">
        <f>IF($A75="","",VLOOKUP($A75,'Annex 2 Designated EHV charges'!$D:$O,4,0))</f>
        <v>CLTSHL</v>
      </c>
      <c r="E75" s="90" t="str">
        <f>IFERROR(IF(VLOOKUP($A75,'Annex 2 Designated EHV charges'!$D:$P,10,FALSE)=0,"",VLOOKUP($A75,'Annex 2 Designated EHV charges'!$D:$P,10,FALSE)),"")</f>
        <v/>
      </c>
      <c r="F75" s="189">
        <f>IFERROR(IF(VLOOKUP($A75,'Annex 2 Designated EHV charges'!$D:$P,11,FALSE)=0,"",VLOOKUP($A75,'Annex 2 Designated EHV charges'!$D:$P,11,FALSE)),"")</f>
        <v>1521.94</v>
      </c>
      <c r="G75" s="189">
        <f>IFERROR(IF(VLOOKUP($A75,'Annex 2 Designated EHV charges'!$D:$P,12,FALSE)=0,"",VLOOKUP($A75,'Annex 2 Designated EHV charges'!$D:$P,12,FALSE)),"")</f>
        <v>0.05</v>
      </c>
      <c r="H75" s="189">
        <f>IFERROR(IF(VLOOKUP($A75,'Annex 2 Designated EHV charges'!$D:$P,13,FALSE)=0,"",VLOOKUP($A75,'Annex 2 Designated EHV charges'!$D:$P,13,FALSE)),"")</f>
        <v>0.05</v>
      </c>
    </row>
    <row r="76" spans="1:8" ht="12.75" customHeight="1" x14ac:dyDescent="0.25">
      <c r="A76" s="89" t="str" cm="1">
        <f t="array" ref="A76">IFERROR(INDEX('Annex 2 Designated EHV charges'!$D$10:$D$400, MATCH(0, IF(ISBLANK('Annex 2 Designated EHV charges'!$D$10:$D$400),1, COUNTIF(A$4:$A75, 'Annex 2 Designated EHV charges'!$D$10:$D$400)), 0)),"")</f>
        <v>COLDHA</v>
      </c>
      <c r="B76" s="88">
        <f>IF($A76="","",VLOOKUP($A76,'Annex 2 Designated EHV charges'!$D:$O,2,0))</f>
        <v>715</v>
      </c>
      <c r="C76" s="89" t="str">
        <f>IF($A76="","",VLOOKUP($A76,'Annex 2 Designated EHV charges'!$D:$O,3,0))</f>
        <v>1030017556135;1050003019630</v>
      </c>
      <c r="D76" s="88" t="str">
        <f>IF($A76="","",VLOOKUP($A76,'Annex 2 Designated EHV charges'!$D:$O,4,0))</f>
        <v>COLDHA</v>
      </c>
      <c r="E76" s="90" t="str">
        <f>IFERROR(IF(VLOOKUP($A76,'Annex 2 Designated EHV charges'!$D:$P,10,FALSE)=0,"",VLOOKUP($A76,'Annex 2 Designated EHV charges'!$D:$P,10,FALSE)),"")</f>
        <v/>
      </c>
      <c r="F76" s="189" t="str">
        <f>IFERROR(IF(VLOOKUP($A76,'Annex 2 Designated EHV charges'!$D:$P,11,FALSE)=0,"",VLOOKUP($A76,'Annex 2 Designated EHV charges'!$D:$P,11,FALSE)),"")</f>
        <v/>
      </c>
      <c r="G76" s="189" t="str">
        <f>IFERROR(IF(VLOOKUP($A76,'Annex 2 Designated EHV charges'!$D:$P,12,FALSE)=0,"",VLOOKUP($A76,'Annex 2 Designated EHV charges'!$D:$P,12,FALSE)),"")</f>
        <v/>
      </c>
      <c r="H76" s="189" t="str">
        <f>IFERROR(IF(VLOOKUP($A76,'Annex 2 Designated EHV charges'!$D:$P,13,FALSE)=0,"",VLOOKUP($A76,'Annex 2 Designated EHV charges'!$D:$P,13,FALSE)),"")</f>
        <v/>
      </c>
    </row>
    <row r="77" spans="1:8" ht="12.75" customHeight="1" x14ac:dyDescent="0.25">
      <c r="A77" s="89" t="str" cm="1">
        <f t="array" ref="A77">IFERROR(INDEX('Annex 2 Designated EHV charges'!$D$10:$D$400, MATCH(0, IF(ISBLANK('Annex 2 Designated EHV charges'!$D$10:$D$400),1, COUNTIF(A$4:$A76, 'Annex 2 Designated EHV charges'!$D$10:$D$400)), 0)),"")</f>
        <v>COMBRN</v>
      </c>
      <c r="B77" s="88">
        <f>IF($A77="","",VLOOKUP($A77,'Annex 2 Designated EHV charges'!$D:$O,2,0))</f>
        <v>440</v>
      </c>
      <c r="C77" s="89">
        <f>IF($A77="","",VLOOKUP($A77,'Annex 2 Designated EHV charges'!$D:$O,3,0))</f>
        <v>1050001662250</v>
      </c>
      <c r="D77" s="88" t="str">
        <f>IF($A77="","",VLOOKUP($A77,'Annex 2 Designated EHV charges'!$D:$O,4,0))</f>
        <v>COMBRN</v>
      </c>
      <c r="E77" s="90" t="str">
        <f>IFERROR(IF(VLOOKUP($A77,'Annex 2 Designated EHV charges'!$D:$P,10,FALSE)=0,"",VLOOKUP($A77,'Annex 2 Designated EHV charges'!$D:$P,10,FALSE)),"")</f>
        <v/>
      </c>
      <c r="F77" s="189">
        <f>IFERROR(IF(VLOOKUP($A77,'Annex 2 Designated EHV charges'!$D:$P,11,FALSE)=0,"",VLOOKUP($A77,'Annex 2 Designated EHV charges'!$D:$P,11,FALSE)),"")</f>
        <v>1423.06</v>
      </c>
      <c r="G77" s="189">
        <f>IFERROR(IF(VLOOKUP($A77,'Annex 2 Designated EHV charges'!$D:$P,12,FALSE)=0,"",VLOOKUP($A77,'Annex 2 Designated EHV charges'!$D:$P,12,FALSE)),"")</f>
        <v>0.05</v>
      </c>
      <c r="H77" s="189">
        <f>IFERROR(IF(VLOOKUP($A77,'Annex 2 Designated EHV charges'!$D:$P,13,FALSE)=0,"",VLOOKUP($A77,'Annex 2 Designated EHV charges'!$D:$P,13,FALSE)),"")</f>
        <v>0.05</v>
      </c>
    </row>
    <row r="78" spans="1:8" ht="12.75" customHeight="1" x14ac:dyDescent="0.25">
      <c r="A78" s="89" t="str" cm="1">
        <f t="array" ref="A78">IFERROR(INDEX('Annex 2 Designated EHV charges'!$D$10:$D$400, MATCH(0, IF(ISBLANK('Annex 2 Designated EHV charges'!$D$10:$D$400),1, COUNTIF(A$4:$A77, 'Annex 2 Designated EHV charges'!$D$10:$D$400)), 0)),"")</f>
        <v>CPENSS</v>
      </c>
      <c r="B78" s="88">
        <f>IF($A78="","",VLOOKUP($A78,'Annex 2 Designated EHV charges'!$D:$O,2,0))</f>
        <v>406</v>
      </c>
      <c r="C78" s="89">
        <f>IF($A78="","",VLOOKUP($A78,'Annex 2 Designated EHV charges'!$D:$O,3,0))</f>
        <v>1050003069905</v>
      </c>
      <c r="D78" s="88" t="str">
        <f>IF($A78="","",VLOOKUP($A78,'Annex 2 Designated EHV charges'!$D:$O,4,0))</f>
        <v>CPENSS</v>
      </c>
      <c r="E78" s="90" t="str">
        <f>IFERROR(IF(VLOOKUP($A78,'Annex 2 Designated EHV charges'!$D:$P,10,FALSE)=0,"",VLOOKUP($A78,'Annex 2 Designated EHV charges'!$D:$P,10,FALSE)),"")</f>
        <v/>
      </c>
      <c r="F78" s="189">
        <f>IFERROR(IF(VLOOKUP($A78,'Annex 2 Designated EHV charges'!$D:$P,11,FALSE)=0,"",VLOOKUP($A78,'Annex 2 Designated EHV charges'!$D:$P,11,FALSE)),"")</f>
        <v>1730.05</v>
      </c>
      <c r="G78" s="189">
        <f>IFERROR(IF(VLOOKUP($A78,'Annex 2 Designated EHV charges'!$D:$P,12,FALSE)=0,"",VLOOKUP($A78,'Annex 2 Designated EHV charges'!$D:$P,12,FALSE)),"")</f>
        <v>0.05</v>
      </c>
      <c r="H78" s="189">
        <f>IFERROR(IF(VLOOKUP($A78,'Annex 2 Designated EHV charges'!$D:$P,13,FALSE)=0,"",VLOOKUP($A78,'Annex 2 Designated EHV charges'!$D:$P,13,FALSE)),"")</f>
        <v>0.05</v>
      </c>
    </row>
    <row r="79" spans="1:8" ht="12.75" customHeight="1" x14ac:dyDescent="0.25">
      <c r="A79" s="89" t="str" cm="1">
        <f t="array" ref="A79">IFERROR(INDEX('Annex 2 Designated EHV charges'!$D$10:$D$400, MATCH(0, IF(ISBLANK('Annex 2 Designated EHV charges'!$D$10:$D$400),1, COUNTIF(A$4:$A78, 'Annex 2 Designated EHV charges'!$D$10:$D$400)), 0)),"")</f>
        <v>CRANHM</v>
      </c>
      <c r="B79" s="88">
        <f>IF($A79="","",VLOOKUP($A79,'Annex 2 Designated EHV charges'!$D:$O,2,0))</f>
        <v>684</v>
      </c>
      <c r="C79" s="89">
        <f>IF($A79="","",VLOOKUP($A79,'Annex 2 Designated EHV charges'!$D:$O,3,0))</f>
        <v>1050001191808</v>
      </c>
      <c r="D79" s="88" t="str">
        <f>IF($A79="","",VLOOKUP($A79,'Annex 2 Designated EHV charges'!$D:$O,4,0))</f>
        <v>CRANHM</v>
      </c>
      <c r="E79" s="90" t="str">
        <f>IFERROR(IF(VLOOKUP($A79,'Annex 2 Designated EHV charges'!$D:$P,10,FALSE)=0,"",VLOOKUP($A79,'Annex 2 Designated EHV charges'!$D:$P,10,FALSE)),"")</f>
        <v/>
      </c>
      <c r="F79" s="189">
        <f>IFERROR(IF(VLOOKUP($A79,'Annex 2 Designated EHV charges'!$D:$P,11,FALSE)=0,"",VLOOKUP($A79,'Annex 2 Designated EHV charges'!$D:$P,11,FALSE)),"")</f>
        <v>869.21</v>
      </c>
      <c r="G79" s="189">
        <f>IFERROR(IF(VLOOKUP($A79,'Annex 2 Designated EHV charges'!$D:$P,12,FALSE)=0,"",VLOOKUP($A79,'Annex 2 Designated EHV charges'!$D:$P,12,FALSE)),"")</f>
        <v>0.05</v>
      </c>
      <c r="H79" s="189">
        <f>IFERROR(IF(VLOOKUP($A79,'Annex 2 Designated EHV charges'!$D:$P,13,FALSE)=0,"",VLOOKUP($A79,'Annex 2 Designated EHV charges'!$D:$P,13,FALSE)),"")</f>
        <v>0.05</v>
      </c>
    </row>
    <row r="80" spans="1:8" ht="12.75" customHeight="1" x14ac:dyDescent="0.25">
      <c r="A80" s="89" t="str" cm="1">
        <f t="array" ref="A80">IFERROR(INDEX('Annex 2 Designated EHV charges'!$D$10:$D$400, MATCH(0, IF(ISBLANK('Annex 2 Designated EHV charges'!$D$10:$D$400),1, COUNTIF(A$4:$A79, 'Annex 2 Designated EHV charges'!$D$10:$D$400)), 0)),"")</f>
        <v>CROUSF</v>
      </c>
      <c r="B80" s="88">
        <f>IF($A80="","",VLOOKUP($A80,'Annex 2 Designated EHV charges'!$D:$O,2,0))</f>
        <v>391</v>
      </c>
      <c r="C80" s="89">
        <f>IF($A80="","",VLOOKUP($A80,'Annex 2 Designated EHV charges'!$D:$O,3,0))</f>
        <v>1050002962297</v>
      </c>
      <c r="D80" s="88" t="str">
        <f>IF($A80="","",VLOOKUP($A80,'Annex 2 Designated EHV charges'!$D:$O,4,0))</f>
        <v>CROUSF</v>
      </c>
      <c r="E80" s="90" t="str">
        <f>IFERROR(IF(VLOOKUP($A80,'Annex 2 Designated EHV charges'!$D:$P,10,FALSE)=0,"",VLOOKUP($A80,'Annex 2 Designated EHV charges'!$D:$P,10,FALSE)),"")</f>
        <v/>
      </c>
      <c r="F80" s="189">
        <f>IFERROR(IF(VLOOKUP($A80,'Annex 2 Designated EHV charges'!$D:$P,11,FALSE)=0,"",VLOOKUP($A80,'Annex 2 Designated EHV charges'!$D:$P,11,FALSE)),"")</f>
        <v>5306.66</v>
      </c>
      <c r="G80" s="189">
        <f>IFERROR(IF(VLOOKUP($A80,'Annex 2 Designated EHV charges'!$D:$P,12,FALSE)=0,"",VLOOKUP($A80,'Annex 2 Designated EHV charges'!$D:$P,12,FALSE)),"")</f>
        <v>0.05</v>
      </c>
      <c r="H80" s="189">
        <f>IFERROR(IF(VLOOKUP($A80,'Annex 2 Designated EHV charges'!$D:$P,13,FALSE)=0,"",VLOOKUP($A80,'Annex 2 Designated EHV charges'!$D:$P,13,FALSE)),"")</f>
        <v>0.05</v>
      </c>
    </row>
    <row r="81" spans="1:8" ht="12.75" customHeight="1" x14ac:dyDescent="0.25">
      <c r="A81" s="89" t="str" cm="1">
        <f t="array" ref="A81">IFERROR(INDEX('Annex 2 Designated EHV charges'!$D$10:$D$400, MATCH(0, IF(ISBLANK('Annex 2 Designated EHV charges'!$D$10:$D$400),1, COUNTIF(A$4:$A80, 'Annex 2 Designated EHV charges'!$D$10:$D$400)), 0)),"")</f>
        <v>CROYDN</v>
      </c>
      <c r="B81" s="88">
        <f>IF($A81="","",VLOOKUP($A81,'Annex 2 Designated EHV charges'!$D:$O,2,0))</f>
        <v>787</v>
      </c>
      <c r="C81" s="89">
        <f>IF($A81="","",VLOOKUP($A81,'Annex 2 Designated EHV charges'!$D:$O,3,0))</f>
        <v>1050000808868</v>
      </c>
      <c r="D81" s="88" t="str">
        <f>IF($A81="","",VLOOKUP($A81,'Annex 2 Designated EHV charges'!$D:$O,4,0))</f>
        <v>CROYDN</v>
      </c>
      <c r="E81" s="90" t="str">
        <f>IFERROR(IF(VLOOKUP($A81,'Annex 2 Designated EHV charges'!$D:$P,10,FALSE)=0,"",VLOOKUP($A81,'Annex 2 Designated EHV charges'!$D:$P,10,FALSE)),"")</f>
        <v/>
      </c>
      <c r="F81" s="189">
        <f>IFERROR(IF(VLOOKUP($A81,'Annex 2 Designated EHV charges'!$D:$P,11,FALSE)=0,"",VLOOKUP($A81,'Annex 2 Designated EHV charges'!$D:$P,11,FALSE)),"")</f>
        <v>441.71</v>
      </c>
      <c r="G81" s="189">
        <f>IFERROR(IF(VLOOKUP($A81,'Annex 2 Designated EHV charges'!$D:$P,12,FALSE)=0,"",VLOOKUP($A81,'Annex 2 Designated EHV charges'!$D:$P,12,FALSE)),"")</f>
        <v>0.05</v>
      </c>
      <c r="H81" s="189">
        <f>IFERROR(IF(VLOOKUP($A81,'Annex 2 Designated EHV charges'!$D:$P,13,FALSE)=0,"",VLOOKUP($A81,'Annex 2 Designated EHV charges'!$D:$P,13,FALSE)),"")</f>
        <v>0.05</v>
      </c>
    </row>
    <row r="82" spans="1:8" ht="12.75" customHeight="1" x14ac:dyDescent="0.25">
      <c r="A82" s="89" t="str" cm="1">
        <f t="array" ref="A82">IFERROR(INDEX('Annex 2 Designated EHV charges'!$D$10:$D$400, MATCH(0, IF(ISBLANK('Annex 2 Designated EHV charges'!$D$10:$D$400),1, COUNTIF(A$4:$A81, 'Annex 2 Designated EHV charges'!$D$10:$D$400)), 0)),"")</f>
        <v>CRSSNG</v>
      </c>
      <c r="B82" s="88">
        <f>IF($A82="","",VLOOKUP($A82,'Annex 2 Designated EHV charges'!$D:$O,2,0))</f>
        <v>657</v>
      </c>
      <c r="C82" s="89">
        <f>IF($A82="","",VLOOKUP($A82,'Annex 2 Designated EHV charges'!$D:$O,3,0))</f>
        <v>1050001047078</v>
      </c>
      <c r="D82" s="88" t="str">
        <f>IF($A82="","",VLOOKUP($A82,'Annex 2 Designated EHV charges'!$D:$O,4,0))</f>
        <v>CRSSNG</v>
      </c>
      <c r="E82" s="90" t="str">
        <f>IFERROR(IF(VLOOKUP($A82,'Annex 2 Designated EHV charges'!$D:$P,10,FALSE)=0,"",VLOOKUP($A82,'Annex 2 Designated EHV charges'!$D:$P,10,FALSE)),"")</f>
        <v/>
      </c>
      <c r="F82" s="189">
        <f>IFERROR(IF(VLOOKUP($A82,'Annex 2 Designated EHV charges'!$D:$P,11,FALSE)=0,"",VLOOKUP($A82,'Annex 2 Designated EHV charges'!$D:$P,11,FALSE)),"")</f>
        <v>933.17</v>
      </c>
      <c r="G82" s="189">
        <f>IFERROR(IF(VLOOKUP($A82,'Annex 2 Designated EHV charges'!$D:$P,12,FALSE)=0,"",VLOOKUP($A82,'Annex 2 Designated EHV charges'!$D:$P,12,FALSE)),"")</f>
        <v>0.05</v>
      </c>
      <c r="H82" s="189">
        <f>IFERROR(IF(VLOOKUP($A82,'Annex 2 Designated EHV charges'!$D:$P,13,FALSE)=0,"",VLOOKUP($A82,'Annex 2 Designated EHV charges'!$D:$P,13,FALSE)),"")</f>
        <v>0.05</v>
      </c>
    </row>
    <row r="83" spans="1:8" ht="12.75" customHeight="1" x14ac:dyDescent="0.25">
      <c r="A83" s="89" t="str" cm="1">
        <f t="array" ref="A83">IFERROR(INDEX('Annex 2 Designated EHV charges'!$D$10:$D$400, MATCH(0, IF(ISBLANK('Annex 2 Designated EHV charges'!$D$10:$D$400),1, COUNTIF(A$4:$A82, 'Annex 2 Designated EHV charges'!$D$10:$D$400)), 0)),"")</f>
        <v>CTWDFM</v>
      </c>
      <c r="B83" s="88">
        <f>IF($A83="","",VLOOKUP($A83,'Annex 2 Designated EHV charges'!$D:$O,2,0))</f>
        <v>736</v>
      </c>
      <c r="C83" s="89">
        <f>IF($A83="","",VLOOKUP($A83,'Annex 2 Designated EHV charges'!$D:$O,3,0))</f>
        <v>1030079564823</v>
      </c>
      <c r="D83" s="88" t="str">
        <f>IF($A83="","",VLOOKUP($A83,'Annex 2 Designated EHV charges'!$D:$O,4,0))</f>
        <v>CTWDFM</v>
      </c>
      <c r="E83" s="90" t="str">
        <f>IFERROR(IF(VLOOKUP($A83,'Annex 2 Designated EHV charges'!$D:$P,10,FALSE)=0,"",VLOOKUP($A83,'Annex 2 Designated EHV charges'!$D:$P,10,FALSE)),"")</f>
        <v/>
      </c>
      <c r="F83" s="189">
        <f>IFERROR(IF(VLOOKUP($A83,'Annex 2 Designated EHV charges'!$D:$P,11,FALSE)=0,"",VLOOKUP($A83,'Annex 2 Designated EHV charges'!$D:$P,11,FALSE)),"")</f>
        <v>1458.9</v>
      </c>
      <c r="G83" s="189">
        <f>IFERROR(IF(VLOOKUP($A83,'Annex 2 Designated EHV charges'!$D:$P,12,FALSE)=0,"",VLOOKUP($A83,'Annex 2 Designated EHV charges'!$D:$P,12,FALSE)),"")</f>
        <v>0.05</v>
      </c>
      <c r="H83" s="189">
        <f>IFERROR(IF(VLOOKUP($A83,'Annex 2 Designated EHV charges'!$D:$P,13,FALSE)=0,"",VLOOKUP($A83,'Annex 2 Designated EHV charges'!$D:$P,13,FALSE)),"")</f>
        <v>0.05</v>
      </c>
    </row>
    <row r="84" spans="1:8" ht="12.75" customHeight="1" x14ac:dyDescent="0.25">
      <c r="A84" s="89" t="str" cm="1">
        <f t="array" ref="A84">IFERROR(INDEX('Annex 2 Designated EHV charges'!$D$10:$D$400, MATCH(0, IF(ISBLANK('Annex 2 Designated EHV charges'!$D$10:$D$400),1, COUNTIF(A$4:$A83, 'Annex 2 Designated EHV charges'!$D$10:$D$400)), 0)),"")</f>
        <v>DBLANE</v>
      </c>
      <c r="B84" s="88">
        <f>IF($A84="","",VLOOKUP($A84,'Annex 2 Designated EHV charges'!$D:$O,2,0))</f>
        <v>752</v>
      </c>
      <c r="C84" s="89">
        <f>IF($A84="","",VLOOKUP($A84,'Annex 2 Designated EHV charges'!$D:$O,3,0))</f>
        <v>1050000612940</v>
      </c>
      <c r="D84" s="88" t="str">
        <f>IF($A84="","",VLOOKUP($A84,'Annex 2 Designated EHV charges'!$D:$O,4,0))</f>
        <v>DBLANE</v>
      </c>
      <c r="E84" s="90" t="str">
        <f>IFERROR(IF(VLOOKUP($A84,'Annex 2 Designated EHV charges'!$D:$P,10,FALSE)=0,"",VLOOKUP($A84,'Annex 2 Designated EHV charges'!$D:$P,10,FALSE)),"")</f>
        <v/>
      </c>
      <c r="F84" s="189">
        <f>IFERROR(IF(VLOOKUP($A84,'Annex 2 Designated EHV charges'!$D:$P,11,FALSE)=0,"",VLOOKUP($A84,'Annex 2 Designated EHV charges'!$D:$P,11,FALSE)),"")</f>
        <v>2661.82</v>
      </c>
      <c r="G84" s="189">
        <f>IFERROR(IF(VLOOKUP($A84,'Annex 2 Designated EHV charges'!$D:$P,12,FALSE)=0,"",VLOOKUP($A84,'Annex 2 Designated EHV charges'!$D:$P,12,FALSE)),"")</f>
        <v>0.05</v>
      </c>
      <c r="H84" s="189">
        <f>IFERROR(IF(VLOOKUP($A84,'Annex 2 Designated EHV charges'!$D:$P,13,FALSE)=0,"",VLOOKUP($A84,'Annex 2 Designated EHV charges'!$D:$P,13,FALSE)),"")</f>
        <v>0.05</v>
      </c>
    </row>
    <row r="85" spans="1:8" ht="12.75" customHeight="1" x14ac:dyDescent="0.25">
      <c r="A85" s="89" t="str" cm="1">
        <f t="array" ref="A85">IFERROR(INDEX('Annex 2 Designated EHV charges'!$D$10:$D$400, MATCH(0, IF(ISBLANK('Annex 2 Designated EHV charges'!$D$10:$D$400),1, COUNTIF(A$4:$A84, 'Annex 2 Designated EHV charges'!$D$10:$D$400)), 0)),"")</f>
        <v>DOLLBS</v>
      </c>
      <c r="B85" s="88">
        <f>IF($A85="","",VLOOKUP($A85,'Annex 2 Designated EHV charges'!$D:$O,2,0))</f>
        <v>0</v>
      </c>
      <c r="C85" s="89" t="str">
        <f>IF($A85="","",VLOOKUP($A85,'Annex 2 Designated EHV charges'!$D:$O,3,0))</f>
        <v>MSID: 7524</v>
      </c>
      <c r="D85" s="88" t="str">
        <f>IF($A85="","",VLOOKUP($A85,'Annex 2 Designated EHV charges'!$D:$O,4,0))</f>
        <v>DOLLBS</v>
      </c>
      <c r="E85" s="90">
        <f>IFERROR(IF(VLOOKUP($A85,'Annex 2 Designated EHV charges'!$D:$P,10,FALSE)=0,"",VLOOKUP($A85,'Annex 2 Designated EHV charges'!$D:$P,10,FALSE)),"")</f>
        <v>-0.75700000000000001</v>
      </c>
      <c r="F85" s="189">
        <f>IFERROR(IF(VLOOKUP($A85,'Annex 2 Designated EHV charges'!$D:$P,11,FALSE)=0,"",VLOOKUP($A85,'Annex 2 Designated EHV charges'!$D:$P,11,FALSE)),"")</f>
        <v>1456.86</v>
      </c>
      <c r="G85" s="189">
        <f>IFERROR(IF(VLOOKUP($A85,'Annex 2 Designated EHV charges'!$D:$P,12,FALSE)=0,"",VLOOKUP($A85,'Annex 2 Designated EHV charges'!$D:$P,12,FALSE)),"")</f>
        <v>0.05</v>
      </c>
      <c r="H85" s="189">
        <f>IFERROR(IF(VLOOKUP($A85,'Annex 2 Designated EHV charges'!$D:$P,13,FALSE)=0,"",VLOOKUP($A85,'Annex 2 Designated EHV charges'!$D:$P,13,FALSE)),"")</f>
        <v>0.05</v>
      </c>
    </row>
    <row r="86" spans="1:8" ht="12.75" customHeight="1" x14ac:dyDescent="0.25">
      <c r="A86" s="89" t="str" cm="1">
        <f t="array" ref="A86">IFERROR(INDEX('Annex 2 Designated EHV charges'!$D$10:$D$400, MATCH(0, IF(ISBLANK('Annex 2 Designated EHV charges'!$D$10:$D$400),1, COUNTIF(A$4:$A85, 'Annex 2 Designated EHV charges'!$D$10:$D$400)), 0)),"")</f>
        <v>DRAPER</v>
      </c>
      <c r="B86" s="88">
        <f>IF($A86="","",VLOOKUP($A86,'Annex 2 Designated EHV charges'!$D:$O,2,0))</f>
        <v>753</v>
      </c>
      <c r="C86" s="89">
        <f>IF($A86="","",VLOOKUP($A86,'Annex 2 Designated EHV charges'!$D:$O,3,0))</f>
        <v>1050000581441</v>
      </c>
      <c r="D86" s="88" t="str">
        <f>IF($A86="","",VLOOKUP($A86,'Annex 2 Designated EHV charges'!$D:$O,4,0))</f>
        <v>DRAPER</v>
      </c>
      <c r="E86" s="90" t="str">
        <f>IFERROR(IF(VLOOKUP($A86,'Annex 2 Designated EHV charges'!$D:$P,10,FALSE)=0,"",VLOOKUP($A86,'Annex 2 Designated EHV charges'!$D:$P,10,FALSE)),"")</f>
        <v/>
      </c>
      <c r="F86" s="189">
        <f>IFERROR(IF(VLOOKUP($A86,'Annex 2 Designated EHV charges'!$D:$P,11,FALSE)=0,"",VLOOKUP($A86,'Annex 2 Designated EHV charges'!$D:$P,11,FALSE)),"")</f>
        <v>1054.3900000000001</v>
      </c>
      <c r="G86" s="189">
        <f>IFERROR(IF(VLOOKUP($A86,'Annex 2 Designated EHV charges'!$D:$P,12,FALSE)=0,"",VLOOKUP($A86,'Annex 2 Designated EHV charges'!$D:$P,12,FALSE)),"")</f>
        <v>0.05</v>
      </c>
      <c r="H86" s="189">
        <f>IFERROR(IF(VLOOKUP($A86,'Annex 2 Designated EHV charges'!$D:$P,13,FALSE)=0,"",VLOOKUP($A86,'Annex 2 Designated EHV charges'!$D:$P,13,FALSE)),"")</f>
        <v>0.05</v>
      </c>
    </row>
    <row r="87" spans="1:8" ht="12.75" customHeight="1" x14ac:dyDescent="0.25">
      <c r="A87" s="89" t="str" cm="1">
        <f t="array" ref="A87">IFERROR(INDEX('Annex 2 Designated EHV charges'!$D$10:$D$400, MATCH(0, IF(ISBLANK('Annex 2 Designated EHV charges'!$D$10:$D$400),1, COUNTIF(A$4:$A86, 'Annex 2 Designated EHV charges'!$D$10:$D$400)), 0)),"")</f>
        <v>DRAYTN</v>
      </c>
      <c r="B87" s="88">
        <f>IF($A87="","",VLOOKUP($A87,'Annex 2 Designated EHV charges'!$D:$O,2,0))</f>
        <v>658</v>
      </c>
      <c r="C87" s="89">
        <f>IF($A87="","",VLOOKUP($A87,'Annex 2 Designated EHV charges'!$D:$O,3,0))</f>
        <v>1050001047263</v>
      </c>
      <c r="D87" s="88" t="str">
        <f>IF($A87="","",VLOOKUP($A87,'Annex 2 Designated EHV charges'!$D:$O,4,0))</f>
        <v>DRAYTN</v>
      </c>
      <c r="E87" s="90" t="str">
        <f>IFERROR(IF(VLOOKUP($A87,'Annex 2 Designated EHV charges'!$D:$P,10,FALSE)=0,"",VLOOKUP($A87,'Annex 2 Designated EHV charges'!$D:$P,10,FALSE)),"")</f>
        <v/>
      </c>
      <c r="F87" s="189">
        <f>IFERROR(IF(VLOOKUP($A87,'Annex 2 Designated EHV charges'!$D:$P,11,FALSE)=0,"",VLOOKUP($A87,'Annex 2 Designated EHV charges'!$D:$P,11,FALSE)),"")</f>
        <v>887.34</v>
      </c>
      <c r="G87" s="189">
        <f>IFERROR(IF(VLOOKUP($A87,'Annex 2 Designated EHV charges'!$D:$P,12,FALSE)=0,"",VLOOKUP($A87,'Annex 2 Designated EHV charges'!$D:$P,12,FALSE)),"")</f>
        <v>0.05</v>
      </c>
      <c r="H87" s="189">
        <f>IFERROR(IF(VLOOKUP($A87,'Annex 2 Designated EHV charges'!$D:$P,13,FALSE)=0,"",VLOOKUP($A87,'Annex 2 Designated EHV charges'!$D:$P,13,FALSE)),"")</f>
        <v>0.05</v>
      </c>
    </row>
    <row r="88" spans="1:8" ht="12.75" customHeight="1" x14ac:dyDescent="0.25">
      <c r="A88" s="89" t="str" cm="1">
        <f t="array" ref="A88">IFERROR(INDEX('Annex 2 Designated EHV charges'!$D$10:$D$400, MATCH(0, IF(ISBLANK('Annex 2 Designated EHV charges'!$D$10:$D$400),1, COUNTIF(A$4:$A87, 'Annex 2 Designated EHV charges'!$D$10:$D$400)), 0)),"")</f>
        <v>DRYHSE</v>
      </c>
      <c r="B88" s="88">
        <f>IF($A88="","",VLOOKUP($A88,'Annex 2 Designated EHV charges'!$D:$O,2,0))</f>
        <v>751</v>
      </c>
      <c r="C88" s="89">
        <f>IF($A88="","",VLOOKUP($A88,'Annex 2 Designated EHV charges'!$D:$O,3,0))</f>
        <v>1050000609380</v>
      </c>
      <c r="D88" s="88" t="str">
        <f>IF($A88="","",VLOOKUP($A88,'Annex 2 Designated EHV charges'!$D:$O,4,0))</f>
        <v>DRYHSE</v>
      </c>
      <c r="E88" s="90" t="str">
        <f>IFERROR(IF(VLOOKUP($A88,'Annex 2 Designated EHV charges'!$D:$P,10,FALSE)=0,"",VLOOKUP($A88,'Annex 2 Designated EHV charges'!$D:$P,10,FALSE)),"")</f>
        <v/>
      </c>
      <c r="F88" s="189">
        <f>IFERROR(IF(VLOOKUP($A88,'Annex 2 Designated EHV charges'!$D:$P,11,FALSE)=0,"",VLOOKUP($A88,'Annex 2 Designated EHV charges'!$D:$P,11,FALSE)),"")</f>
        <v>1010.6</v>
      </c>
      <c r="G88" s="189">
        <f>IFERROR(IF(VLOOKUP($A88,'Annex 2 Designated EHV charges'!$D:$P,12,FALSE)=0,"",VLOOKUP($A88,'Annex 2 Designated EHV charges'!$D:$P,12,FALSE)),"")</f>
        <v>0.05</v>
      </c>
      <c r="H88" s="189">
        <f>IFERROR(IF(VLOOKUP($A88,'Annex 2 Designated EHV charges'!$D:$P,13,FALSE)=0,"",VLOOKUP($A88,'Annex 2 Designated EHV charges'!$D:$P,13,FALSE)),"")</f>
        <v>0.05</v>
      </c>
    </row>
    <row r="89" spans="1:8" ht="12.75" customHeight="1" x14ac:dyDescent="0.25">
      <c r="A89" s="89" t="str" cm="1">
        <f t="array" ref="A89">IFERROR(INDEX('Annex 2 Designated EHV charges'!$D$10:$D$400, MATCH(0, IF(ISBLANK('Annex 2 Designated EHV charges'!$D$10:$D$400),1, COUNTIF(A$4:$A88, 'Annex 2 Designated EHV charges'!$D$10:$D$400)), 0)),"")</f>
        <v>EARLHF</v>
      </c>
      <c r="B89" s="88">
        <f>IF($A89="","",VLOOKUP($A89,'Annex 2 Designated EHV charges'!$D:$O,2,0))</f>
        <v>737</v>
      </c>
      <c r="C89" s="89">
        <f>IF($A89="","",VLOOKUP($A89,'Annex 2 Designated EHV charges'!$D:$O,3,0))</f>
        <v>1030081316960</v>
      </c>
      <c r="D89" s="88" t="str">
        <f>IF($A89="","",VLOOKUP($A89,'Annex 2 Designated EHV charges'!$D:$O,4,0))</f>
        <v>EARLHF</v>
      </c>
      <c r="E89" s="90" t="str">
        <f>IFERROR(IF(VLOOKUP($A89,'Annex 2 Designated EHV charges'!$D:$P,10,FALSE)=0,"",VLOOKUP($A89,'Annex 2 Designated EHV charges'!$D:$P,10,FALSE)),"")</f>
        <v/>
      </c>
      <c r="F89" s="189">
        <f>IFERROR(IF(VLOOKUP($A89,'Annex 2 Designated EHV charges'!$D:$P,11,FALSE)=0,"",VLOOKUP($A89,'Annex 2 Designated EHV charges'!$D:$P,11,FALSE)),"")</f>
        <v>656.79</v>
      </c>
      <c r="G89" s="189">
        <f>IFERROR(IF(VLOOKUP($A89,'Annex 2 Designated EHV charges'!$D:$P,12,FALSE)=0,"",VLOOKUP($A89,'Annex 2 Designated EHV charges'!$D:$P,12,FALSE)),"")</f>
        <v>0.05</v>
      </c>
      <c r="H89" s="189">
        <f>IFERROR(IF(VLOOKUP($A89,'Annex 2 Designated EHV charges'!$D:$P,13,FALSE)=0,"",VLOOKUP($A89,'Annex 2 Designated EHV charges'!$D:$P,13,FALSE)),"")</f>
        <v>0.05</v>
      </c>
    </row>
    <row r="90" spans="1:8" ht="12.75" customHeight="1" x14ac:dyDescent="0.25">
      <c r="A90" s="89" t="str" cm="1">
        <f t="array" ref="A90">IFERROR(INDEX('Annex 2 Designated EHV charges'!$D$10:$D$400, MATCH(0, IF(ISBLANK('Annex 2 Designated EHV charges'!$D$10:$D$400),1, COUNTIF(A$4:$A89, 'Annex 2 Designated EHV charges'!$D$10:$D$400)), 0)),"")</f>
        <v>EBCKHM</v>
      </c>
      <c r="B90" s="88">
        <f>IF($A90="","",VLOOKUP($A90,'Annex 2 Designated EHV charges'!$D:$O,2,0))</f>
        <v>761</v>
      </c>
      <c r="C90" s="89">
        <f>IF($A90="","",VLOOKUP($A90,'Annex 2 Designated EHV charges'!$D:$O,3,0))</f>
        <v>1050000563595</v>
      </c>
      <c r="D90" s="88" t="str">
        <f>IF($A90="","",VLOOKUP($A90,'Annex 2 Designated EHV charges'!$D:$O,4,0))</f>
        <v>EBCKHM</v>
      </c>
      <c r="E90" s="90" t="str">
        <f>IFERROR(IF(VLOOKUP($A90,'Annex 2 Designated EHV charges'!$D:$P,10,FALSE)=0,"",VLOOKUP($A90,'Annex 2 Designated EHV charges'!$D:$P,10,FALSE)),"")</f>
        <v/>
      </c>
      <c r="F90" s="189">
        <f>IFERROR(IF(VLOOKUP($A90,'Annex 2 Designated EHV charges'!$D:$P,11,FALSE)=0,"",VLOOKUP($A90,'Annex 2 Designated EHV charges'!$D:$P,11,FALSE)),"")</f>
        <v>1102.1199999999999</v>
      </c>
      <c r="G90" s="189">
        <f>IFERROR(IF(VLOOKUP($A90,'Annex 2 Designated EHV charges'!$D:$P,12,FALSE)=0,"",VLOOKUP($A90,'Annex 2 Designated EHV charges'!$D:$P,12,FALSE)),"")</f>
        <v>0.05</v>
      </c>
      <c r="H90" s="189">
        <f>IFERROR(IF(VLOOKUP($A90,'Annex 2 Designated EHV charges'!$D:$P,13,FALSE)=0,"",VLOOKUP($A90,'Annex 2 Designated EHV charges'!$D:$P,13,FALSE)),"")</f>
        <v>0.05</v>
      </c>
    </row>
    <row r="91" spans="1:8" ht="12.75" customHeight="1" x14ac:dyDescent="0.25">
      <c r="A91" s="89" t="str" cm="1">
        <f t="array" ref="A91">IFERROR(INDEX('Annex 2 Designated EHV charges'!$D$10:$D$400, MATCH(0, IF(ISBLANK('Annex 2 Designated EHV charges'!$D$10:$D$400),1, COUNTIF(A$4:$A90, 'Annex 2 Designated EHV charges'!$D$10:$D$400)), 0)),"")</f>
        <v>EDLMUC</v>
      </c>
      <c r="B91" s="88">
        <f>IF($A91="","",VLOOKUP($A91,'Annex 2 Designated EHV charges'!$D:$O,2,0))</f>
        <v>702</v>
      </c>
      <c r="C91" s="89" t="str">
        <f>IF($A91="","",VLOOKUP($A91,'Annex 2 Designated EHV charges'!$D:$O,3,0))</f>
        <v>1023497821664;1023497821896;1023514686185;1030010107580</v>
      </c>
      <c r="D91" s="88" t="str">
        <f>IF($A91="","",VLOOKUP($A91,'Annex 2 Designated EHV charges'!$D:$O,4,0))</f>
        <v>EDLMUC</v>
      </c>
      <c r="E91" s="90">
        <f>IFERROR(IF(VLOOKUP($A91,'Annex 2 Designated EHV charges'!$D:$P,10,FALSE)=0,"",VLOOKUP($A91,'Annex 2 Designated EHV charges'!$D:$P,10,FALSE)),"")</f>
        <v>-0.52</v>
      </c>
      <c r="F91" s="189">
        <f>IFERROR(IF(VLOOKUP($A91,'Annex 2 Designated EHV charges'!$D:$P,11,FALSE)=0,"",VLOOKUP($A91,'Annex 2 Designated EHV charges'!$D:$P,11,FALSE)),"")</f>
        <v>1520.94</v>
      </c>
      <c r="G91" s="189">
        <f>IFERROR(IF(VLOOKUP($A91,'Annex 2 Designated EHV charges'!$D:$P,12,FALSE)=0,"",VLOOKUP($A91,'Annex 2 Designated EHV charges'!$D:$P,12,FALSE)),"")</f>
        <v>0.05</v>
      </c>
      <c r="H91" s="189">
        <f>IFERROR(IF(VLOOKUP($A91,'Annex 2 Designated EHV charges'!$D:$P,13,FALSE)=0,"",VLOOKUP($A91,'Annex 2 Designated EHV charges'!$D:$P,13,FALSE)),"")</f>
        <v>0.05</v>
      </c>
    </row>
    <row r="92" spans="1:8" ht="12.75" customHeight="1" x14ac:dyDescent="0.25">
      <c r="A92" s="89" t="str" cm="1">
        <f t="array" ref="A92">IFERROR(INDEX('Annex 2 Designated EHV charges'!$D$10:$D$400, MATCH(0, IF(ISBLANK('Annex 2 Designated EHV charges'!$D$10:$D$400),1, COUNTIF(A$4:$A91, 'Annex 2 Designated EHV charges'!$D$10:$D$400)), 0)),"")</f>
        <v>EDLPIT</v>
      </c>
      <c r="B92" s="88">
        <f>IF($A92="","",VLOOKUP($A92,'Annex 2 Designated EHV charges'!$D:$O,2,0))</f>
        <v>713</v>
      </c>
      <c r="C92" s="89">
        <f>IF($A92="","",VLOOKUP($A92,'Annex 2 Designated EHV charges'!$D:$O,3,0))</f>
        <v>1030020271056</v>
      </c>
      <c r="D92" s="88" t="str">
        <f>IF($A92="","",VLOOKUP($A92,'Annex 2 Designated EHV charges'!$D:$O,4,0))</f>
        <v>EDLPIT</v>
      </c>
      <c r="E92" s="90" t="str">
        <f>IFERROR(IF(VLOOKUP($A92,'Annex 2 Designated EHV charges'!$D:$P,10,FALSE)=0,"",VLOOKUP($A92,'Annex 2 Designated EHV charges'!$D:$P,10,FALSE)),"")</f>
        <v/>
      </c>
      <c r="F92" s="189" t="str">
        <f>IFERROR(IF(VLOOKUP($A92,'Annex 2 Designated EHV charges'!$D:$P,11,FALSE)=0,"",VLOOKUP($A92,'Annex 2 Designated EHV charges'!$D:$P,11,FALSE)),"")</f>
        <v/>
      </c>
      <c r="G92" s="189" t="str">
        <f>IFERROR(IF(VLOOKUP($A92,'Annex 2 Designated EHV charges'!$D:$P,12,FALSE)=0,"",VLOOKUP($A92,'Annex 2 Designated EHV charges'!$D:$P,12,FALSE)),"")</f>
        <v/>
      </c>
      <c r="H92" s="189" t="str">
        <f>IFERROR(IF(VLOOKUP($A92,'Annex 2 Designated EHV charges'!$D:$P,13,FALSE)=0,"",VLOOKUP($A92,'Annex 2 Designated EHV charges'!$D:$P,13,FALSE)),"")</f>
        <v/>
      </c>
    </row>
    <row r="93" spans="1:8" ht="12.75" customHeight="1" x14ac:dyDescent="0.25">
      <c r="A93" s="89" t="str" cm="1">
        <f t="array" ref="A93">IFERROR(INDEX('Annex 2 Designated EHV charges'!$D$10:$D$400, MATCH(0, IF(ISBLANK('Annex 2 Designated EHV charges'!$D$10:$D$400),1, COUNTIF(A$4:$A92, 'Annex 2 Designated EHV charges'!$D$10:$D$400)), 0)),"")</f>
        <v>EGMRSF</v>
      </c>
      <c r="B93" s="88">
        <f>IF($A93="","",VLOOKUP($A93,'Annex 2 Designated EHV charges'!$D:$O,2,0))</f>
        <v>754</v>
      </c>
      <c r="C93" s="89">
        <f>IF($A93="","",VLOOKUP($A93,'Annex 2 Designated EHV charges'!$D:$O,3,0))</f>
        <v>1050000567492</v>
      </c>
      <c r="D93" s="88" t="str">
        <f>IF($A93="","",VLOOKUP($A93,'Annex 2 Designated EHV charges'!$D:$O,4,0))</f>
        <v>EGMRSF</v>
      </c>
      <c r="E93" s="90" t="str">
        <f>IFERROR(IF(VLOOKUP($A93,'Annex 2 Designated EHV charges'!$D:$P,10,FALSE)=0,"",VLOOKUP($A93,'Annex 2 Designated EHV charges'!$D:$P,10,FALSE)),"")</f>
        <v/>
      </c>
      <c r="F93" s="189">
        <f>IFERROR(IF(VLOOKUP($A93,'Annex 2 Designated EHV charges'!$D:$P,11,FALSE)=0,"",VLOOKUP($A93,'Annex 2 Designated EHV charges'!$D:$P,11,FALSE)),"")</f>
        <v>928.28</v>
      </c>
      <c r="G93" s="189">
        <f>IFERROR(IF(VLOOKUP($A93,'Annex 2 Designated EHV charges'!$D:$P,12,FALSE)=0,"",VLOOKUP($A93,'Annex 2 Designated EHV charges'!$D:$P,12,FALSE)),"")</f>
        <v>0.05</v>
      </c>
      <c r="H93" s="189">
        <f>IFERROR(IF(VLOOKUP($A93,'Annex 2 Designated EHV charges'!$D:$P,13,FALSE)=0,"",VLOOKUP($A93,'Annex 2 Designated EHV charges'!$D:$P,13,FALSE)),"")</f>
        <v>0.05</v>
      </c>
    </row>
    <row r="94" spans="1:8" ht="12.75" customHeight="1" x14ac:dyDescent="0.25">
      <c r="A94" s="89" t="str" cm="1">
        <f t="array" ref="A94">IFERROR(INDEX('Annex 2 Designated EHV charges'!$D$10:$D$400, MATCH(0, IF(ISBLANK('Annex 2 Designated EHV charges'!$D$10:$D$400),1, COUNTIF(A$4:$A93, 'Annex 2 Designated EHV charges'!$D$10:$D$400)), 0)),"")</f>
        <v>ELLOSF</v>
      </c>
      <c r="B94" s="88">
        <f>IF($A94="","",VLOOKUP($A94,'Annex 2 Designated EHV charges'!$D:$O,2,0))</f>
        <v>755</v>
      </c>
      <c r="C94" s="89" t="str">
        <f>IF($A94="","",VLOOKUP($A94,'Annex 2 Designated EHV charges'!$D:$O,3,0))</f>
        <v>1050000612870;1050001004915;1050001004924</v>
      </c>
      <c r="D94" s="88" t="str">
        <f>IF($A94="","",VLOOKUP($A94,'Annex 2 Designated EHV charges'!$D:$O,4,0))</f>
        <v>ELLOSF</v>
      </c>
      <c r="E94" s="90" t="str">
        <f>IFERROR(IF(VLOOKUP($A94,'Annex 2 Designated EHV charges'!$D:$P,10,FALSE)=0,"",VLOOKUP($A94,'Annex 2 Designated EHV charges'!$D:$P,10,FALSE)),"")</f>
        <v/>
      </c>
      <c r="F94" s="189">
        <f>IFERROR(IF(VLOOKUP($A94,'Annex 2 Designated EHV charges'!$D:$P,11,FALSE)=0,"",VLOOKUP($A94,'Annex 2 Designated EHV charges'!$D:$P,11,FALSE)),"")</f>
        <v>1930.82</v>
      </c>
      <c r="G94" s="189">
        <f>IFERROR(IF(VLOOKUP($A94,'Annex 2 Designated EHV charges'!$D:$P,12,FALSE)=0,"",VLOOKUP($A94,'Annex 2 Designated EHV charges'!$D:$P,12,FALSE)),"")</f>
        <v>0.05</v>
      </c>
      <c r="H94" s="189">
        <f>IFERROR(IF(VLOOKUP($A94,'Annex 2 Designated EHV charges'!$D:$P,13,FALSE)=0,"",VLOOKUP($A94,'Annex 2 Designated EHV charges'!$D:$P,13,FALSE)),"")</f>
        <v>0.05</v>
      </c>
    </row>
    <row r="95" spans="1:8" ht="12.75" customHeight="1" x14ac:dyDescent="0.25">
      <c r="A95" s="89" t="str" cm="1">
        <f t="array" ref="A95">IFERROR(INDEX('Annex 2 Designated EHV charges'!$D$10:$D$400, MATCH(0, IF(ISBLANK('Annex 2 Designated EHV charges'!$D$10:$D$400),1, COUNTIF(A$4:$A94, 'Annex 2 Designated EHV charges'!$D$10:$D$400)), 0)),"")</f>
        <v>ELSAGE</v>
      </c>
      <c r="B95" s="88">
        <f>IF($A95="","",VLOOKUP($A95,'Annex 2 Designated EHV charges'!$D:$O,2,0))</f>
        <v>659</v>
      </c>
      <c r="C95" s="89">
        <f>IF($A95="","",VLOOKUP($A95,'Annex 2 Designated EHV charges'!$D:$O,3,0))</f>
        <v>1050000923677</v>
      </c>
      <c r="D95" s="88" t="str">
        <f>IF($A95="","",VLOOKUP($A95,'Annex 2 Designated EHV charges'!$D:$O,4,0))</f>
        <v>ELSAGE</v>
      </c>
      <c r="E95" s="90" t="str">
        <f>IFERROR(IF(VLOOKUP($A95,'Annex 2 Designated EHV charges'!$D:$P,10,FALSE)=0,"",VLOOKUP($A95,'Annex 2 Designated EHV charges'!$D:$P,10,FALSE)),"")</f>
        <v/>
      </c>
      <c r="F95" s="189">
        <f>IFERROR(IF(VLOOKUP($A95,'Annex 2 Designated EHV charges'!$D:$P,11,FALSE)=0,"",VLOOKUP($A95,'Annex 2 Designated EHV charges'!$D:$P,11,FALSE)),"")</f>
        <v>1755.09</v>
      </c>
      <c r="G95" s="189">
        <f>IFERROR(IF(VLOOKUP($A95,'Annex 2 Designated EHV charges'!$D:$P,12,FALSE)=0,"",VLOOKUP($A95,'Annex 2 Designated EHV charges'!$D:$P,12,FALSE)),"")</f>
        <v>0.05</v>
      </c>
      <c r="H95" s="189">
        <f>IFERROR(IF(VLOOKUP($A95,'Annex 2 Designated EHV charges'!$D:$P,13,FALSE)=0,"",VLOOKUP($A95,'Annex 2 Designated EHV charges'!$D:$P,13,FALSE)),"")</f>
        <v>0.05</v>
      </c>
    </row>
    <row r="96" spans="1:8" ht="12.75" customHeight="1" x14ac:dyDescent="0.25">
      <c r="A96" s="89" t="str" cm="1">
        <f t="array" ref="A96">IFERROR(INDEX('Annex 2 Designated EHV charges'!$D$10:$D$400, MATCH(0, IF(ISBLANK('Annex 2 Designated EHV charges'!$D$10:$D$400),1, COUNTIF(A$4:$A95, 'Annex 2 Designated EHV charges'!$D$10:$D$400)), 0)),"")</f>
        <v>EPRSUT</v>
      </c>
      <c r="B96" s="88">
        <f>IF($A96="","",VLOOKUP($A96,'Annex 2 Designated EHV charges'!$D:$O,2,0))</f>
        <v>705</v>
      </c>
      <c r="C96" s="89">
        <f>IF($A96="","",VLOOKUP($A96,'Annex 2 Designated EHV charges'!$D:$O,3,0))</f>
        <v>1023503165023</v>
      </c>
      <c r="D96" s="88" t="str">
        <f>IF($A96="","",VLOOKUP($A96,'Annex 2 Designated EHV charges'!$D:$O,4,0))</f>
        <v>EPRSUT</v>
      </c>
      <c r="E96" s="90">
        <f>IFERROR(IF(VLOOKUP($A96,'Annex 2 Designated EHV charges'!$D:$P,10,FALSE)=0,"",VLOOKUP($A96,'Annex 2 Designated EHV charges'!$D:$P,10,FALSE)),"")</f>
        <v>-3.1920000000000002</v>
      </c>
      <c r="F96" s="189">
        <f>IFERROR(IF(VLOOKUP($A96,'Annex 2 Designated EHV charges'!$D:$P,11,FALSE)=0,"",VLOOKUP($A96,'Annex 2 Designated EHV charges'!$D:$P,11,FALSE)),"")</f>
        <v>1151.25</v>
      </c>
      <c r="G96" s="189">
        <f>IFERROR(IF(VLOOKUP($A96,'Annex 2 Designated EHV charges'!$D:$P,12,FALSE)=0,"",VLOOKUP($A96,'Annex 2 Designated EHV charges'!$D:$P,12,FALSE)),"")</f>
        <v>0.05</v>
      </c>
      <c r="H96" s="189">
        <f>IFERROR(IF(VLOOKUP($A96,'Annex 2 Designated EHV charges'!$D:$P,13,FALSE)=0,"",VLOOKUP($A96,'Annex 2 Designated EHV charges'!$D:$P,13,FALSE)),"")</f>
        <v>0.05</v>
      </c>
    </row>
    <row r="97" spans="1:8" ht="12.75" customHeight="1" x14ac:dyDescent="0.25">
      <c r="A97" s="89" t="str" cm="1">
        <f t="array" ref="A97">IFERROR(INDEX('Annex 2 Designated EHV charges'!$D$10:$D$400, MATCH(0, IF(ISBLANK('Annex 2 Designated EHV charges'!$D$10:$D$400),1, COUNTIF(A$4:$A96, 'Annex 2 Designated EHV charges'!$D$10:$D$400)), 0)),"")</f>
        <v>ERNUNN</v>
      </c>
      <c r="B97" s="88">
        <f>IF($A97="","",VLOOKUP($A97,'Annex 2 Designated EHV charges'!$D:$O,2,0))</f>
        <v>441</v>
      </c>
      <c r="C97" s="89" t="str">
        <f>IF($A97="","",VLOOKUP($A97,'Annex 2 Designated EHV charges'!$D:$O,3,0))</f>
        <v>1050001440529;1050001466280;1050001466304</v>
      </c>
      <c r="D97" s="88" t="str">
        <f>IF($A97="","",VLOOKUP($A97,'Annex 2 Designated EHV charges'!$D:$O,4,0))</f>
        <v>ERNUNN</v>
      </c>
      <c r="E97" s="90">
        <f>IFERROR(IF(VLOOKUP($A97,'Annex 2 Designated EHV charges'!$D:$P,10,FALSE)=0,"",VLOOKUP($A97,'Annex 2 Designated EHV charges'!$D:$P,10,FALSE)),"")</f>
        <v>-5.6000000000000001E-2</v>
      </c>
      <c r="F97" s="189">
        <f>IFERROR(IF(VLOOKUP($A97,'Annex 2 Designated EHV charges'!$D:$P,11,FALSE)=0,"",VLOOKUP($A97,'Annex 2 Designated EHV charges'!$D:$P,11,FALSE)),"")</f>
        <v>2384.75</v>
      </c>
      <c r="G97" s="189">
        <f>IFERROR(IF(VLOOKUP($A97,'Annex 2 Designated EHV charges'!$D:$P,12,FALSE)=0,"",VLOOKUP($A97,'Annex 2 Designated EHV charges'!$D:$P,12,FALSE)),"")</f>
        <v>0.05</v>
      </c>
      <c r="H97" s="189">
        <f>IFERROR(IF(VLOOKUP($A97,'Annex 2 Designated EHV charges'!$D:$P,13,FALSE)=0,"",VLOOKUP($A97,'Annex 2 Designated EHV charges'!$D:$P,13,FALSE)),"")</f>
        <v>0.05</v>
      </c>
    </row>
    <row r="98" spans="1:8" ht="12.75" customHeight="1" x14ac:dyDescent="0.25">
      <c r="A98" s="89" t="str" cm="1">
        <f t="array" ref="A98">IFERROR(INDEX('Annex 2 Designated EHV charges'!$D$10:$D$400, MATCH(0, IF(ISBLANK('Annex 2 Designated EHV charges'!$D$10:$D$400),1, COUNTIF(A$4:$A97, 'Annex 2 Designated EHV charges'!$D$10:$D$400)), 0)),"")</f>
        <v>EUSTSF</v>
      </c>
      <c r="B98" s="88">
        <f>IF($A98="","",VLOOKUP($A98,'Annex 2 Designated EHV charges'!$D:$O,2,0))</f>
        <v>756</v>
      </c>
      <c r="C98" s="89">
        <f>IF($A98="","",VLOOKUP($A98,'Annex 2 Designated EHV charges'!$D:$O,3,0))</f>
        <v>1050000628170</v>
      </c>
      <c r="D98" s="88" t="str">
        <f>IF($A98="","",VLOOKUP($A98,'Annex 2 Designated EHV charges'!$D:$O,4,0))</f>
        <v>EUSTSF</v>
      </c>
      <c r="E98" s="90" t="str">
        <f>IFERROR(IF(VLOOKUP($A98,'Annex 2 Designated EHV charges'!$D:$P,10,FALSE)=0,"",VLOOKUP($A98,'Annex 2 Designated EHV charges'!$D:$P,10,FALSE)),"")</f>
        <v/>
      </c>
      <c r="F98" s="189">
        <f>IFERROR(IF(VLOOKUP($A98,'Annex 2 Designated EHV charges'!$D:$P,11,FALSE)=0,"",VLOOKUP($A98,'Annex 2 Designated EHV charges'!$D:$P,11,FALSE)),"")</f>
        <v>2018.96</v>
      </c>
      <c r="G98" s="189">
        <f>IFERROR(IF(VLOOKUP($A98,'Annex 2 Designated EHV charges'!$D:$P,12,FALSE)=0,"",VLOOKUP($A98,'Annex 2 Designated EHV charges'!$D:$P,12,FALSE)),"")</f>
        <v>0.05</v>
      </c>
      <c r="H98" s="189">
        <f>IFERROR(IF(VLOOKUP($A98,'Annex 2 Designated EHV charges'!$D:$P,13,FALSE)=0,"",VLOOKUP($A98,'Annex 2 Designated EHV charges'!$D:$P,13,FALSE)),"")</f>
        <v>0.05</v>
      </c>
    </row>
    <row r="99" spans="1:8" ht="12.75" customHeight="1" x14ac:dyDescent="0.25">
      <c r="A99" s="89" t="str" cm="1">
        <f t="array" ref="A99">IFERROR(INDEX('Annex 2 Designated EHV charges'!$D$10:$D$400, MATCH(0, IF(ISBLANK('Annex 2 Designated EHV charges'!$D$10:$D$400),1, COUNTIF(A$4:$A98, 'Annex 2 Designated EHV charges'!$D$10:$D$400)), 0)),"")</f>
        <v>EXNING</v>
      </c>
      <c r="B99" s="88">
        <f>IF($A99="","",VLOOKUP($A99,'Annex 2 Designated EHV charges'!$D:$O,2,0))</f>
        <v>788</v>
      </c>
      <c r="C99" s="89">
        <f>IF($A99="","",VLOOKUP($A99,'Annex 2 Designated EHV charges'!$D:$O,3,0))</f>
        <v>1050000784393</v>
      </c>
      <c r="D99" s="88" t="str">
        <f>IF($A99="","",VLOOKUP($A99,'Annex 2 Designated EHV charges'!$D:$O,4,0))</f>
        <v>EXNING</v>
      </c>
      <c r="E99" s="90" t="str">
        <f>IFERROR(IF(VLOOKUP($A99,'Annex 2 Designated EHV charges'!$D:$P,10,FALSE)=0,"",VLOOKUP($A99,'Annex 2 Designated EHV charges'!$D:$P,10,FALSE)),"")</f>
        <v/>
      </c>
      <c r="F99" s="189">
        <f>IFERROR(IF(VLOOKUP($A99,'Annex 2 Designated EHV charges'!$D:$P,11,FALSE)=0,"",VLOOKUP($A99,'Annex 2 Designated EHV charges'!$D:$P,11,FALSE)),"")</f>
        <v>5584.85</v>
      </c>
      <c r="G99" s="189">
        <f>IFERROR(IF(VLOOKUP($A99,'Annex 2 Designated EHV charges'!$D:$P,12,FALSE)=0,"",VLOOKUP($A99,'Annex 2 Designated EHV charges'!$D:$P,12,FALSE)),"")</f>
        <v>0.05</v>
      </c>
      <c r="H99" s="189">
        <f>IFERROR(IF(VLOOKUP($A99,'Annex 2 Designated EHV charges'!$D:$P,13,FALSE)=0,"",VLOOKUP($A99,'Annex 2 Designated EHV charges'!$D:$P,13,FALSE)),"")</f>
        <v>0.05</v>
      </c>
    </row>
    <row r="100" spans="1:8" ht="12.75" customHeight="1" x14ac:dyDescent="0.25">
      <c r="A100" s="89" t="str" cm="1">
        <f t="array" ref="A100">IFERROR(INDEX('Annex 2 Designated EHV charges'!$D$10:$D$400, MATCH(0, IF(ISBLANK('Annex 2 Designated EHV charges'!$D$10:$D$400),1, COUNTIF(A$4:$A99, 'Annex 2 Designated EHV charges'!$D$10:$D$400)), 0)),"")</f>
        <v>EYEWFM</v>
      </c>
      <c r="B100" s="88">
        <f>IF($A100="","",VLOOKUP($A100,'Annex 2 Designated EHV charges'!$D:$O,2,0))</f>
        <v>757</v>
      </c>
      <c r="C100" s="89">
        <f>IF($A100="","",VLOOKUP($A100,'Annex 2 Designated EHV charges'!$D:$O,3,0))</f>
        <v>1030085020190</v>
      </c>
      <c r="D100" s="88" t="str">
        <f>IF($A100="","",VLOOKUP($A100,'Annex 2 Designated EHV charges'!$D:$O,4,0))</f>
        <v>EYEWFM</v>
      </c>
      <c r="E100" s="90" t="str">
        <f>IFERROR(IF(VLOOKUP($A100,'Annex 2 Designated EHV charges'!$D:$P,10,FALSE)=0,"",VLOOKUP($A100,'Annex 2 Designated EHV charges'!$D:$P,10,FALSE)),"")</f>
        <v/>
      </c>
      <c r="F100" s="189">
        <f>IFERROR(IF(VLOOKUP($A100,'Annex 2 Designated EHV charges'!$D:$P,11,FALSE)=0,"",VLOOKUP($A100,'Annex 2 Designated EHV charges'!$D:$P,11,FALSE)),"")</f>
        <v>879.24</v>
      </c>
      <c r="G100" s="189">
        <f>IFERROR(IF(VLOOKUP($A100,'Annex 2 Designated EHV charges'!$D:$P,12,FALSE)=0,"",VLOOKUP($A100,'Annex 2 Designated EHV charges'!$D:$P,12,FALSE)),"")</f>
        <v>0.05</v>
      </c>
      <c r="H100" s="189">
        <f>IFERROR(IF(VLOOKUP($A100,'Annex 2 Designated EHV charges'!$D:$P,13,FALSE)=0,"",VLOOKUP($A100,'Annex 2 Designated EHV charges'!$D:$P,13,FALSE)),"")</f>
        <v>0.05</v>
      </c>
    </row>
    <row r="101" spans="1:8" ht="12.75" customHeight="1" x14ac:dyDescent="0.25">
      <c r="A101" s="89" t="str" cm="1">
        <f t="array" ref="A101">IFERROR(INDEX('Annex 2 Designated EHV charges'!$D$10:$D$400, MATCH(0, IF(ISBLANK('Annex 2 Designated EHV charges'!$D$10:$D$400),1, COUNTIF(A$4:$A100, 'Annex 2 Designated EHV charges'!$D$10:$D$400)), 0)),"")</f>
        <v>FBWTHE</v>
      </c>
      <c r="B101" s="88">
        <f>IF($A101="","",VLOOKUP($A101,'Annex 2 Designated EHV charges'!$D:$O,2,0))</f>
        <v>718</v>
      </c>
      <c r="C101" s="89">
        <f>IF($A101="","",VLOOKUP($A101,'Annex 2 Designated EHV charges'!$D:$O,3,0))</f>
        <v>1023507304560</v>
      </c>
      <c r="D101" s="88" t="str">
        <f>IF($A101="","",VLOOKUP($A101,'Annex 2 Designated EHV charges'!$D:$O,4,0))</f>
        <v>FBWTHE</v>
      </c>
      <c r="E101" s="90">
        <f>IFERROR(IF(VLOOKUP($A101,'Annex 2 Designated EHV charges'!$D:$P,10,FALSE)=0,"",VLOOKUP($A101,'Annex 2 Designated EHV charges'!$D:$P,10,FALSE)),"")</f>
        <v>-1.9670000000000001</v>
      </c>
      <c r="F101" s="189">
        <f>IFERROR(IF(VLOOKUP($A101,'Annex 2 Designated EHV charges'!$D:$P,11,FALSE)=0,"",VLOOKUP($A101,'Annex 2 Designated EHV charges'!$D:$P,11,FALSE)),"")</f>
        <v>400.87</v>
      </c>
      <c r="G101" s="189">
        <f>IFERROR(IF(VLOOKUP($A101,'Annex 2 Designated EHV charges'!$D:$P,12,FALSE)=0,"",VLOOKUP($A101,'Annex 2 Designated EHV charges'!$D:$P,12,FALSE)),"")</f>
        <v>0.05</v>
      </c>
      <c r="H101" s="189">
        <f>IFERROR(IF(VLOOKUP($A101,'Annex 2 Designated EHV charges'!$D:$P,13,FALSE)=0,"",VLOOKUP($A101,'Annex 2 Designated EHV charges'!$D:$P,13,FALSE)),"")</f>
        <v>0.05</v>
      </c>
    </row>
    <row r="102" spans="1:8" ht="12.75" customHeight="1" x14ac:dyDescent="0.25">
      <c r="A102" s="89" t="str" cm="1">
        <f t="array" ref="A102">IFERROR(INDEX('Annex 2 Designated EHV charges'!$D$10:$D$400, MATCH(0, IF(ISBLANK('Annex 2 Designated EHV charges'!$D$10:$D$400),1, COUNTIF(A$4:$A101, 'Annex 2 Designated EHV charges'!$D$10:$D$400)), 0)),"")</f>
        <v>FENLND</v>
      </c>
      <c r="B102" s="88">
        <f>IF($A102="","",VLOOKUP($A102,'Annex 2 Designated EHV charges'!$D:$O,2,0))</f>
        <v>789</v>
      </c>
      <c r="C102" s="89">
        <f>IF($A102="","",VLOOKUP($A102,'Annex 2 Designated EHV charges'!$D:$O,3,0))</f>
        <v>1050000774172</v>
      </c>
      <c r="D102" s="88" t="str">
        <f>IF($A102="","",VLOOKUP($A102,'Annex 2 Designated EHV charges'!$D:$O,4,0))</f>
        <v>FENLND</v>
      </c>
      <c r="E102" s="90" t="str">
        <f>IFERROR(IF(VLOOKUP($A102,'Annex 2 Designated EHV charges'!$D:$P,10,FALSE)=0,"",VLOOKUP($A102,'Annex 2 Designated EHV charges'!$D:$P,10,FALSE)),"")</f>
        <v/>
      </c>
      <c r="F102" s="189">
        <f>IFERROR(IF(VLOOKUP($A102,'Annex 2 Designated EHV charges'!$D:$P,11,FALSE)=0,"",VLOOKUP($A102,'Annex 2 Designated EHV charges'!$D:$P,11,FALSE)),"")</f>
        <v>7002.89</v>
      </c>
      <c r="G102" s="189">
        <f>IFERROR(IF(VLOOKUP($A102,'Annex 2 Designated EHV charges'!$D:$P,12,FALSE)=0,"",VLOOKUP($A102,'Annex 2 Designated EHV charges'!$D:$P,12,FALSE)),"")</f>
        <v>0.05</v>
      </c>
      <c r="H102" s="189">
        <f>IFERROR(IF(VLOOKUP($A102,'Annex 2 Designated EHV charges'!$D:$P,13,FALSE)=0,"",VLOOKUP($A102,'Annex 2 Designated EHV charges'!$D:$P,13,FALSE)),"")</f>
        <v>0.05</v>
      </c>
    </row>
    <row r="103" spans="1:8" ht="12.75" customHeight="1" x14ac:dyDescent="0.25">
      <c r="A103" s="89" t="str" cm="1">
        <f t="array" ref="A103">IFERROR(INDEX('Annex 2 Designated EHV charges'!$D$10:$D$400, MATCH(0, IF(ISBLANK('Annex 2 Designated EHV charges'!$D$10:$D$400),1, COUNTIF(A$4:$A102, 'Annex 2 Designated EHV charges'!$D$10:$D$400)), 0)),"")</f>
        <v>FIBEYE</v>
      </c>
      <c r="B103" s="88">
        <f>IF($A103="","",VLOOKUP($A103,'Annex 2 Designated EHV charges'!$D:$O,2,0))</f>
        <v>707</v>
      </c>
      <c r="C103" s="89">
        <f>IF($A103="","",VLOOKUP($A103,'Annex 2 Designated EHV charges'!$D:$O,3,0))</f>
        <v>1023479132320</v>
      </c>
      <c r="D103" s="88" t="str">
        <f>IF($A103="","",VLOOKUP($A103,'Annex 2 Designated EHV charges'!$D:$O,4,0))</f>
        <v>FIBEYE</v>
      </c>
      <c r="E103" s="90">
        <f>IFERROR(IF(VLOOKUP($A103,'Annex 2 Designated EHV charges'!$D:$P,10,FALSE)=0,"",VLOOKUP($A103,'Annex 2 Designated EHV charges'!$D:$P,10,FALSE)),"")</f>
        <v>-1.8260000000000001</v>
      </c>
      <c r="F103" s="189">
        <f>IFERROR(IF(VLOOKUP($A103,'Annex 2 Designated EHV charges'!$D:$P,11,FALSE)=0,"",VLOOKUP($A103,'Annex 2 Designated EHV charges'!$D:$P,11,FALSE)),"")</f>
        <v>439.54</v>
      </c>
      <c r="G103" s="189">
        <f>IFERROR(IF(VLOOKUP($A103,'Annex 2 Designated EHV charges'!$D:$P,12,FALSE)=0,"",VLOOKUP($A103,'Annex 2 Designated EHV charges'!$D:$P,12,FALSE)),"")</f>
        <v>0.05</v>
      </c>
      <c r="H103" s="189">
        <f>IFERROR(IF(VLOOKUP($A103,'Annex 2 Designated EHV charges'!$D:$P,13,FALSE)=0,"",VLOOKUP($A103,'Annex 2 Designated EHV charges'!$D:$P,13,FALSE)),"")</f>
        <v>0.05</v>
      </c>
    </row>
    <row r="104" spans="1:8" ht="12.75" customHeight="1" x14ac:dyDescent="0.25">
      <c r="A104" s="89" t="str" cm="1">
        <f t="array" ref="A104">IFERROR(INDEX('Annex 2 Designated EHV charges'!$D$10:$D$400, MATCH(0, IF(ISBLANK('Annex 2 Designated EHV charges'!$D$10:$D$400),1, COUNTIF(A$4:$A103, 'Annex 2 Designated EHV charges'!$D$10:$D$400)), 0)),"")</f>
        <v>FLYFRM</v>
      </c>
      <c r="B104" s="88">
        <f>IF($A104="","",VLOOKUP($A104,'Annex 2 Designated EHV charges'!$D:$O,2,0))</f>
        <v>790</v>
      </c>
      <c r="C104" s="89">
        <f>IF($A104="","",VLOOKUP($A104,'Annex 2 Designated EHV charges'!$D:$O,3,0))</f>
        <v>1050000822472</v>
      </c>
      <c r="D104" s="88" t="str">
        <f>IF($A104="","",VLOOKUP($A104,'Annex 2 Designated EHV charges'!$D:$O,4,0))</f>
        <v>FLYFRM</v>
      </c>
      <c r="E104" s="90" t="str">
        <f>IFERROR(IF(VLOOKUP($A104,'Annex 2 Designated EHV charges'!$D:$P,10,FALSE)=0,"",VLOOKUP($A104,'Annex 2 Designated EHV charges'!$D:$P,10,FALSE)),"")</f>
        <v/>
      </c>
      <c r="F104" s="189">
        <f>IFERROR(IF(VLOOKUP($A104,'Annex 2 Designated EHV charges'!$D:$P,11,FALSE)=0,"",VLOOKUP($A104,'Annex 2 Designated EHV charges'!$D:$P,11,FALSE)),"")</f>
        <v>2268.81</v>
      </c>
      <c r="G104" s="189">
        <f>IFERROR(IF(VLOOKUP($A104,'Annex 2 Designated EHV charges'!$D:$P,12,FALSE)=0,"",VLOOKUP($A104,'Annex 2 Designated EHV charges'!$D:$P,12,FALSE)),"")</f>
        <v>0.05</v>
      </c>
      <c r="H104" s="189">
        <f>IFERROR(IF(VLOOKUP($A104,'Annex 2 Designated EHV charges'!$D:$P,13,FALSE)=0,"",VLOOKUP($A104,'Annex 2 Designated EHV charges'!$D:$P,13,FALSE)),"")</f>
        <v>0.05</v>
      </c>
    </row>
    <row r="105" spans="1:8" ht="12.75" customHeight="1" x14ac:dyDescent="0.25">
      <c r="A105" s="89" t="str" cm="1">
        <f t="array" ref="A105">IFERROR(INDEX('Annex 2 Designated EHV charges'!$D$10:$D$400, MATCH(0, IF(ISBLANK('Annex 2 Designated EHV charges'!$D$10:$D$400),1, COUNTIF(A$4:$A104, 'Annex 2 Designated EHV charges'!$D$10:$D$400)), 0)),"")</f>
        <v>FWINDS</v>
      </c>
      <c r="B105" s="88">
        <f>IF($A105="","",VLOOKUP($A105,'Annex 2 Designated EHV charges'!$D:$O,2,0))</f>
        <v>766</v>
      </c>
      <c r="C105" s="89">
        <f>IF($A105="","",VLOOKUP($A105,'Annex 2 Designated EHV charges'!$D:$O,3,0))</f>
        <v>1050000709730</v>
      </c>
      <c r="D105" s="88" t="str">
        <f>IF($A105="","",VLOOKUP($A105,'Annex 2 Designated EHV charges'!$D:$O,4,0))</f>
        <v>FWINDS</v>
      </c>
      <c r="E105" s="90" t="str">
        <f>IFERROR(IF(VLOOKUP($A105,'Annex 2 Designated EHV charges'!$D:$P,10,FALSE)=0,"",VLOOKUP($A105,'Annex 2 Designated EHV charges'!$D:$P,10,FALSE)),"")</f>
        <v/>
      </c>
      <c r="F105" s="189">
        <f>IFERROR(IF(VLOOKUP($A105,'Annex 2 Designated EHV charges'!$D:$P,11,FALSE)=0,"",VLOOKUP($A105,'Annex 2 Designated EHV charges'!$D:$P,11,FALSE)),"")</f>
        <v>1413.4</v>
      </c>
      <c r="G105" s="189">
        <f>IFERROR(IF(VLOOKUP($A105,'Annex 2 Designated EHV charges'!$D:$P,12,FALSE)=0,"",VLOOKUP($A105,'Annex 2 Designated EHV charges'!$D:$P,12,FALSE)),"")</f>
        <v>0.05</v>
      </c>
      <c r="H105" s="189">
        <f>IFERROR(IF(VLOOKUP($A105,'Annex 2 Designated EHV charges'!$D:$P,13,FALSE)=0,"",VLOOKUP($A105,'Annex 2 Designated EHV charges'!$D:$P,13,FALSE)),"")</f>
        <v>0.05</v>
      </c>
    </row>
    <row r="106" spans="1:8" ht="12.75" customHeight="1" x14ac:dyDescent="0.25">
      <c r="A106" s="89" t="str" cm="1">
        <f t="array" ref="A106">IFERROR(INDEX('Annex 2 Designated EHV charges'!$D$10:$D$400, MATCH(0, IF(ISBLANK('Annex 2 Designated EHV charges'!$D$10:$D$400),1, COUNTIF(A$4:$A105, 'Annex 2 Designated EHV charges'!$D$10:$D$400)), 0)),"")</f>
        <v>GDE132</v>
      </c>
      <c r="B106" s="88">
        <f>IF($A106="","",VLOOKUP($A106,'Annex 2 Designated EHV charges'!$D:$O,2,0))</f>
        <v>767</v>
      </c>
      <c r="C106" s="89">
        <f>IF($A106="","",VLOOKUP($A106,'Annex 2 Designated EHV charges'!$D:$O,3,0))</f>
        <v>1050000738290</v>
      </c>
      <c r="D106" s="88" t="str">
        <f>IF($A106="","",VLOOKUP($A106,'Annex 2 Designated EHV charges'!$D:$O,4,0))</f>
        <v>GDE132</v>
      </c>
      <c r="E106" s="90" t="str">
        <f>IFERROR(IF(VLOOKUP($A106,'Annex 2 Designated EHV charges'!$D:$P,10,FALSE)=0,"",VLOOKUP($A106,'Annex 2 Designated EHV charges'!$D:$P,10,FALSE)),"")</f>
        <v/>
      </c>
      <c r="F106" s="189">
        <f>IFERROR(IF(VLOOKUP($A106,'Annex 2 Designated EHV charges'!$D:$P,11,FALSE)=0,"",VLOOKUP($A106,'Annex 2 Designated EHV charges'!$D:$P,11,FALSE)),"")</f>
        <v>1737.65</v>
      </c>
      <c r="G106" s="189">
        <f>IFERROR(IF(VLOOKUP($A106,'Annex 2 Designated EHV charges'!$D:$P,12,FALSE)=0,"",VLOOKUP($A106,'Annex 2 Designated EHV charges'!$D:$P,12,FALSE)),"")</f>
        <v>0.05</v>
      </c>
      <c r="H106" s="189">
        <f>IFERROR(IF(VLOOKUP($A106,'Annex 2 Designated EHV charges'!$D:$P,13,FALSE)=0,"",VLOOKUP($A106,'Annex 2 Designated EHV charges'!$D:$P,13,FALSE)),"")</f>
        <v>0.05</v>
      </c>
    </row>
    <row r="107" spans="1:8" ht="12.75" customHeight="1" x14ac:dyDescent="0.25">
      <c r="A107" s="89" t="str" cm="1">
        <f t="array" ref="A107">IFERROR(INDEX('Annex 2 Designated EHV charges'!$D$10:$D$400, MATCH(0, IF(ISBLANK('Annex 2 Designated EHV charges'!$D$10:$D$400),1, COUNTIF(A$4:$A106, 'Annex 2 Designated EHV charges'!$D$10:$D$400)), 0)),"")</f>
        <v>GFTHRN</v>
      </c>
      <c r="B107" s="88">
        <f>IF($A107="","",VLOOKUP($A107,'Annex 2 Designated EHV charges'!$D:$O,2,0))</f>
        <v>660</v>
      </c>
      <c r="C107" s="89">
        <f>IF($A107="","",VLOOKUP($A107,'Annex 2 Designated EHV charges'!$D:$O,3,0))</f>
        <v>1050000903253</v>
      </c>
      <c r="D107" s="88" t="str">
        <f>IF($A107="","",VLOOKUP($A107,'Annex 2 Designated EHV charges'!$D:$O,4,0))</f>
        <v>GFTHRN</v>
      </c>
      <c r="E107" s="90">
        <f>IFERROR(IF(VLOOKUP($A107,'Annex 2 Designated EHV charges'!$D:$P,10,FALSE)=0,"",VLOOKUP($A107,'Annex 2 Designated EHV charges'!$D:$P,10,FALSE)),"")</f>
        <v>-0.68400000000000005</v>
      </c>
      <c r="F107" s="189">
        <f>IFERROR(IF(VLOOKUP($A107,'Annex 2 Designated EHV charges'!$D:$P,11,FALSE)=0,"",VLOOKUP($A107,'Annex 2 Designated EHV charges'!$D:$P,11,FALSE)),"")</f>
        <v>1105.33</v>
      </c>
      <c r="G107" s="189">
        <f>IFERROR(IF(VLOOKUP($A107,'Annex 2 Designated EHV charges'!$D:$P,12,FALSE)=0,"",VLOOKUP($A107,'Annex 2 Designated EHV charges'!$D:$P,12,FALSE)),"")</f>
        <v>0.05</v>
      </c>
      <c r="H107" s="189">
        <f>IFERROR(IF(VLOOKUP($A107,'Annex 2 Designated EHV charges'!$D:$P,13,FALSE)=0,"",VLOOKUP($A107,'Annex 2 Designated EHV charges'!$D:$P,13,FALSE)),"")</f>
        <v>0.05</v>
      </c>
    </row>
    <row r="108" spans="1:8" ht="12.75" customHeight="1" x14ac:dyDescent="0.25">
      <c r="A108" s="89" t="str" cm="1">
        <f t="array" ref="A108">IFERROR(INDEX('Annex 2 Designated EHV charges'!$D$10:$D$400, MATCH(0, IF(ISBLANK('Annex 2 Designated EHV charges'!$D$10:$D$400),1, COUNTIF(A$4:$A107, 'Annex 2 Designated EHV charges'!$D$10:$D$400)), 0)),"")</f>
        <v>GLASM2</v>
      </c>
      <c r="B108" s="88">
        <f>IF($A108="","",VLOOKUP($A108,'Annex 2 Designated EHV charges'!$D:$O,2,0))</f>
        <v>738</v>
      </c>
      <c r="C108" s="89">
        <f>IF($A108="","",VLOOKUP($A108,'Annex 2 Designated EHV charges'!$D:$O,3,0))</f>
        <v>1030083962656</v>
      </c>
      <c r="D108" s="88" t="str">
        <f>IF($A108="","",VLOOKUP($A108,'Annex 2 Designated EHV charges'!$D:$O,4,0))</f>
        <v>GLASM2</v>
      </c>
      <c r="E108" s="90" t="str">
        <f>IFERROR(IF(VLOOKUP($A108,'Annex 2 Designated EHV charges'!$D:$P,10,FALSE)=0,"",VLOOKUP($A108,'Annex 2 Designated EHV charges'!$D:$P,10,FALSE)),"")</f>
        <v/>
      </c>
      <c r="F108" s="189">
        <f>IFERROR(IF(VLOOKUP($A108,'Annex 2 Designated EHV charges'!$D:$P,11,FALSE)=0,"",VLOOKUP($A108,'Annex 2 Designated EHV charges'!$D:$P,11,FALSE)),"")</f>
        <v>9306.8700000000008</v>
      </c>
      <c r="G108" s="189">
        <f>IFERROR(IF(VLOOKUP($A108,'Annex 2 Designated EHV charges'!$D:$P,12,FALSE)=0,"",VLOOKUP($A108,'Annex 2 Designated EHV charges'!$D:$P,12,FALSE)),"")</f>
        <v>0.05</v>
      </c>
      <c r="H108" s="189">
        <f>IFERROR(IF(VLOOKUP($A108,'Annex 2 Designated EHV charges'!$D:$P,13,FALSE)=0,"",VLOOKUP($A108,'Annex 2 Designated EHV charges'!$D:$P,13,FALSE)),"")</f>
        <v>0.05</v>
      </c>
    </row>
    <row r="109" spans="1:8" ht="12.75" customHeight="1" x14ac:dyDescent="0.25">
      <c r="A109" s="89" t="str" cm="1">
        <f t="array" ref="A109">IFERROR(INDEX('Annex 2 Designated EHV charges'!$D$10:$D$400, MATCH(0, IF(ISBLANK('Annex 2 Designated EHV charges'!$D$10:$D$400),1, COUNTIF(A$4:$A108, 'Annex 2 Designated EHV charges'!$D$10:$D$400)), 0)),"")</f>
        <v>GLASSM</v>
      </c>
      <c r="B109" s="88">
        <f>IF($A109="","",VLOOKUP($A109,'Annex 2 Designated EHV charges'!$D:$O,2,0))</f>
        <v>709</v>
      </c>
      <c r="C109" s="89">
        <f>IF($A109="","",VLOOKUP($A109,'Annex 2 Designated EHV charges'!$D:$O,3,0))</f>
        <v>1030024800447</v>
      </c>
      <c r="D109" s="88" t="str">
        <f>IF($A109="","",VLOOKUP($A109,'Annex 2 Designated EHV charges'!$D:$O,4,0))</f>
        <v>GLASSM</v>
      </c>
      <c r="E109" s="90" t="str">
        <f>IFERROR(IF(VLOOKUP($A109,'Annex 2 Designated EHV charges'!$D:$P,10,FALSE)=0,"",VLOOKUP($A109,'Annex 2 Designated EHV charges'!$D:$P,10,FALSE)),"")</f>
        <v/>
      </c>
      <c r="F109" s="189" t="str">
        <f>IFERROR(IF(VLOOKUP($A109,'Annex 2 Designated EHV charges'!$D:$P,11,FALSE)=0,"",VLOOKUP($A109,'Annex 2 Designated EHV charges'!$D:$P,11,FALSE)),"")</f>
        <v/>
      </c>
      <c r="G109" s="189" t="str">
        <f>IFERROR(IF(VLOOKUP($A109,'Annex 2 Designated EHV charges'!$D:$P,12,FALSE)=0,"",VLOOKUP($A109,'Annex 2 Designated EHV charges'!$D:$P,12,FALSE)),"")</f>
        <v/>
      </c>
      <c r="H109" s="189" t="str">
        <f>IFERROR(IF(VLOOKUP($A109,'Annex 2 Designated EHV charges'!$D:$P,13,FALSE)=0,"",VLOOKUP($A109,'Annex 2 Designated EHV charges'!$D:$P,13,FALSE)),"")</f>
        <v/>
      </c>
    </row>
    <row r="110" spans="1:8" ht="12.75" customHeight="1" x14ac:dyDescent="0.25">
      <c r="A110" s="89" t="str" cm="1">
        <f t="array" ref="A110">IFERROR(INDEX('Annex 2 Designated EHV charges'!$D$10:$D$400, MATCH(0, IF(ISBLANK('Annex 2 Designated EHV charges'!$D$10:$D$400),1, COUNTIF(A$4:$A109, 'Annex 2 Designated EHV charges'!$D$10:$D$400)), 0)),"")</f>
        <v>GOOSFM</v>
      </c>
      <c r="B110" s="88">
        <f>IF($A110="","",VLOOKUP($A110,'Annex 2 Designated EHV charges'!$D:$O,2,0))</f>
        <v>442</v>
      </c>
      <c r="C110" s="89">
        <f>IF($A110="","",VLOOKUP($A110,'Annex 2 Designated EHV charges'!$D:$O,3,0))</f>
        <v>1050001727962</v>
      </c>
      <c r="D110" s="88" t="str">
        <f>IF($A110="","",VLOOKUP($A110,'Annex 2 Designated EHV charges'!$D:$O,4,0))</f>
        <v>GOOSFM</v>
      </c>
      <c r="E110" s="90" t="str">
        <f>IFERROR(IF(VLOOKUP($A110,'Annex 2 Designated EHV charges'!$D:$P,10,FALSE)=0,"",VLOOKUP($A110,'Annex 2 Designated EHV charges'!$D:$P,10,FALSE)),"")</f>
        <v/>
      </c>
      <c r="F110" s="189">
        <f>IFERROR(IF(VLOOKUP($A110,'Annex 2 Designated EHV charges'!$D:$P,11,FALSE)=0,"",VLOOKUP($A110,'Annex 2 Designated EHV charges'!$D:$P,11,FALSE)),"")</f>
        <v>3944.91</v>
      </c>
      <c r="G110" s="189">
        <f>IFERROR(IF(VLOOKUP($A110,'Annex 2 Designated EHV charges'!$D:$P,12,FALSE)=0,"",VLOOKUP($A110,'Annex 2 Designated EHV charges'!$D:$P,12,FALSE)),"")</f>
        <v>0.05</v>
      </c>
      <c r="H110" s="189">
        <f>IFERROR(IF(VLOOKUP($A110,'Annex 2 Designated EHV charges'!$D:$P,13,FALSE)=0,"",VLOOKUP($A110,'Annex 2 Designated EHV charges'!$D:$P,13,FALSE)),"")</f>
        <v>0.05</v>
      </c>
    </row>
    <row r="111" spans="1:8" ht="12.75" customHeight="1" x14ac:dyDescent="0.25">
      <c r="A111" s="89" t="str" cm="1">
        <f t="array" ref="A111">IFERROR(INDEX('Annex 2 Designated EHV charges'!$D$10:$D$400, MATCH(0, IF(ISBLANK('Annex 2 Designated EHV charges'!$D$10:$D$400),1, COUNTIF(A$4:$A110, 'Annex 2 Designated EHV charges'!$D$10:$D$400)), 0)),"")</f>
        <v>GOSFLD</v>
      </c>
      <c r="B111" s="88">
        <f>IF($A111="","",VLOOKUP($A111,'Annex 2 Designated EHV charges'!$D:$O,2,0))</f>
        <v>768</v>
      </c>
      <c r="C111" s="89">
        <f>IF($A111="","",VLOOKUP($A111,'Annex 2 Designated EHV charges'!$D:$O,3,0))</f>
        <v>1050000714207</v>
      </c>
      <c r="D111" s="88" t="str">
        <f>IF($A111="","",VLOOKUP($A111,'Annex 2 Designated EHV charges'!$D:$O,4,0))</f>
        <v>GOSFLD</v>
      </c>
      <c r="E111" s="90" t="str">
        <f>IFERROR(IF(VLOOKUP($A111,'Annex 2 Designated EHV charges'!$D:$P,10,FALSE)=0,"",VLOOKUP($A111,'Annex 2 Designated EHV charges'!$D:$P,10,FALSE)),"")</f>
        <v/>
      </c>
      <c r="F111" s="189">
        <f>IFERROR(IF(VLOOKUP($A111,'Annex 2 Designated EHV charges'!$D:$P,11,FALSE)=0,"",VLOOKUP($A111,'Annex 2 Designated EHV charges'!$D:$P,11,FALSE)),"")</f>
        <v>869.51</v>
      </c>
      <c r="G111" s="189">
        <f>IFERROR(IF(VLOOKUP($A111,'Annex 2 Designated EHV charges'!$D:$P,12,FALSE)=0,"",VLOOKUP($A111,'Annex 2 Designated EHV charges'!$D:$P,12,FALSE)),"")</f>
        <v>0.05</v>
      </c>
      <c r="H111" s="189">
        <f>IFERROR(IF(VLOOKUP($A111,'Annex 2 Designated EHV charges'!$D:$P,13,FALSE)=0,"",VLOOKUP($A111,'Annex 2 Designated EHV charges'!$D:$P,13,FALSE)),"")</f>
        <v>0.05</v>
      </c>
    </row>
    <row r="112" spans="1:8" ht="12.75" customHeight="1" x14ac:dyDescent="0.25">
      <c r="A112" s="89" t="str" cm="1">
        <f t="array" ref="A112">IFERROR(INDEX('Annex 2 Designated EHV charges'!$D$10:$D$400, MATCH(0, IF(ISBLANK('Annex 2 Designated EHV charges'!$D$10:$D$400),1, COUNTIF(A$4:$A111, 'Annex 2 Designated EHV charges'!$D$10:$D$400)), 0)),"")</f>
        <v>GREYSH</v>
      </c>
      <c r="B112" s="88">
        <f>IF($A112="","",VLOOKUP($A112,'Annex 2 Designated EHV charges'!$D:$O,2,0))</f>
        <v>443</v>
      </c>
      <c r="C112" s="89">
        <f>IF($A112="","",VLOOKUP($A112,'Annex 2 Designated EHV charges'!$D:$O,3,0))</f>
        <v>1050001391475</v>
      </c>
      <c r="D112" s="88" t="str">
        <f>IF($A112="","",VLOOKUP($A112,'Annex 2 Designated EHV charges'!$D:$O,4,0))</f>
        <v>GREYSH</v>
      </c>
      <c r="E112" s="90">
        <f>IFERROR(IF(VLOOKUP($A112,'Annex 2 Designated EHV charges'!$D:$P,10,FALSE)=0,"",VLOOKUP($A112,'Annex 2 Designated EHV charges'!$D:$P,10,FALSE)),"")</f>
        <v>-9.6259999999999994</v>
      </c>
      <c r="F112" s="189">
        <f>IFERROR(IF(VLOOKUP($A112,'Annex 2 Designated EHV charges'!$D:$P,11,FALSE)=0,"",VLOOKUP($A112,'Annex 2 Designated EHV charges'!$D:$P,11,FALSE)),"")</f>
        <v>3876.57</v>
      </c>
      <c r="G112" s="189">
        <f>IFERROR(IF(VLOOKUP($A112,'Annex 2 Designated EHV charges'!$D:$P,12,FALSE)=0,"",VLOOKUP($A112,'Annex 2 Designated EHV charges'!$D:$P,12,FALSE)),"")</f>
        <v>0.05</v>
      </c>
      <c r="H112" s="189">
        <f>IFERROR(IF(VLOOKUP($A112,'Annex 2 Designated EHV charges'!$D:$P,13,FALSE)=0,"",VLOOKUP($A112,'Annex 2 Designated EHV charges'!$D:$P,13,FALSE)),"")</f>
        <v>0.05</v>
      </c>
    </row>
    <row r="113" spans="1:8" ht="12.75" customHeight="1" x14ac:dyDescent="0.25">
      <c r="A113" s="89" t="str" cm="1">
        <f t="array" ref="A113">IFERROR(INDEX('Annex 2 Designated EHV charges'!$D$10:$D$400, MATCH(0, IF(ISBLANK('Annex 2 Designated EHV charges'!$D$10:$D$400),1, COUNTIF(A$4:$A112, 'Annex 2 Designated EHV charges'!$D$10:$D$400)), 0)),"")</f>
        <v>GRNEND</v>
      </c>
      <c r="B113" s="88">
        <f>IF($A113="","",VLOOKUP($A113,'Annex 2 Designated EHV charges'!$D:$O,2,0))</f>
        <v>769</v>
      </c>
      <c r="C113" s="89">
        <f>IF($A113="","",VLOOKUP($A113,'Annex 2 Designated EHV charges'!$D:$O,3,0))</f>
        <v>1050000774224</v>
      </c>
      <c r="D113" s="88" t="str">
        <f>IF($A113="","",VLOOKUP($A113,'Annex 2 Designated EHV charges'!$D:$O,4,0))</f>
        <v>GRNEND</v>
      </c>
      <c r="E113" s="90" t="str">
        <f>IFERROR(IF(VLOOKUP($A113,'Annex 2 Designated EHV charges'!$D:$P,10,FALSE)=0,"",VLOOKUP($A113,'Annex 2 Designated EHV charges'!$D:$P,10,FALSE)),"")</f>
        <v/>
      </c>
      <c r="F113" s="189">
        <f>IFERROR(IF(VLOOKUP($A113,'Annex 2 Designated EHV charges'!$D:$P,11,FALSE)=0,"",VLOOKUP($A113,'Annex 2 Designated EHV charges'!$D:$P,11,FALSE)),"")</f>
        <v>8021.86</v>
      </c>
      <c r="G113" s="189">
        <f>IFERROR(IF(VLOOKUP($A113,'Annex 2 Designated EHV charges'!$D:$P,12,FALSE)=0,"",VLOOKUP($A113,'Annex 2 Designated EHV charges'!$D:$P,12,FALSE)),"")</f>
        <v>0.05</v>
      </c>
      <c r="H113" s="189">
        <f>IFERROR(IF(VLOOKUP($A113,'Annex 2 Designated EHV charges'!$D:$P,13,FALSE)=0,"",VLOOKUP($A113,'Annex 2 Designated EHV charges'!$D:$P,13,FALSE)),"")</f>
        <v>0.05</v>
      </c>
    </row>
    <row r="114" spans="1:8" ht="12.75" customHeight="1" x14ac:dyDescent="0.25">
      <c r="A114" s="89" t="str" cm="1">
        <f t="array" ref="A114">IFERROR(INDEX('Annex 2 Designated EHV charges'!$D$10:$D$400, MATCH(0, IF(ISBLANK('Annex 2 Designated EHV charges'!$D$10:$D$400),1, COUNTIF(A$4:$A113, 'Annex 2 Designated EHV charges'!$D$10:$D$400)), 0)),"")</f>
        <v>GRNFRM</v>
      </c>
      <c r="B114" s="88">
        <f>IF($A114="","",VLOOKUP($A114,'Annex 2 Designated EHV charges'!$D:$O,2,0))</f>
        <v>661</v>
      </c>
      <c r="C114" s="89">
        <f>IF($A114="","",VLOOKUP($A114,'Annex 2 Designated EHV charges'!$D:$O,3,0))</f>
        <v>1050001003257</v>
      </c>
      <c r="D114" s="88" t="str">
        <f>IF($A114="","",VLOOKUP($A114,'Annex 2 Designated EHV charges'!$D:$O,4,0))</f>
        <v>GRNFRM</v>
      </c>
      <c r="E114" s="90" t="str">
        <f>IFERROR(IF(VLOOKUP($A114,'Annex 2 Designated EHV charges'!$D:$P,10,FALSE)=0,"",VLOOKUP($A114,'Annex 2 Designated EHV charges'!$D:$P,10,FALSE)),"")</f>
        <v/>
      </c>
      <c r="F114" s="189">
        <f>IFERROR(IF(VLOOKUP($A114,'Annex 2 Designated EHV charges'!$D:$P,11,FALSE)=0,"",VLOOKUP($A114,'Annex 2 Designated EHV charges'!$D:$P,11,FALSE)),"")</f>
        <v>3347.13</v>
      </c>
      <c r="G114" s="189">
        <f>IFERROR(IF(VLOOKUP($A114,'Annex 2 Designated EHV charges'!$D:$P,12,FALSE)=0,"",VLOOKUP($A114,'Annex 2 Designated EHV charges'!$D:$P,12,FALSE)),"")</f>
        <v>0.05</v>
      </c>
      <c r="H114" s="189">
        <f>IFERROR(IF(VLOOKUP($A114,'Annex 2 Designated EHV charges'!$D:$P,13,FALSE)=0,"",VLOOKUP($A114,'Annex 2 Designated EHV charges'!$D:$P,13,FALSE)),"")</f>
        <v>0.05</v>
      </c>
    </row>
    <row r="115" spans="1:8" ht="12.75" customHeight="1" x14ac:dyDescent="0.25">
      <c r="A115" s="89" t="str" cm="1">
        <f t="array" ref="A115">IFERROR(INDEX('Annex 2 Designated EHV charges'!$D$10:$D$400, MATCH(0, IF(ISBLANK('Annex 2 Designated EHV charges'!$D$10:$D$400),1, COUNTIF(A$4:$A114, 'Annex 2 Designated EHV charges'!$D$10:$D$400)), 0)),"")</f>
        <v>GRNILM</v>
      </c>
      <c r="B115" s="88">
        <f>IF($A115="","",VLOOKUP($A115,'Annex 2 Designated EHV charges'!$D:$O,2,0))</f>
        <v>685</v>
      </c>
      <c r="C115" s="89">
        <f>IF($A115="","",VLOOKUP($A115,'Annex 2 Designated EHV charges'!$D:$O,3,0))</f>
        <v>1050001299895</v>
      </c>
      <c r="D115" s="88" t="str">
        <f>IF($A115="","",VLOOKUP($A115,'Annex 2 Designated EHV charges'!$D:$O,4,0))</f>
        <v>GRNILM</v>
      </c>
      <c r="E115" s="90" t="str">
        <f>IFERROR(IF(VLOOKUP($A115,'Annex 2 Designated EHV charges'!$D:$P,10,FALSE)=0,"",VLOOKUP($A115,'Annex 2 Designated EHV charges'!$D:$P,10,FALSE)),"")</f>
        <v/>
      </c>
      <c r="F115" s="189">
        <f>IFERROR(IF(VLOOKUP($A115,'Annex 2 Designated EHV charges'!$D:$P,11,FALSE)=0,"",VLOOKUP($A115,'Annex 2 Designated EHV charges'!$D:$P,11,FALSE)),"")</f>
        <v>1565.51</v>
      </c>
      <c r="G115" s="189">
        <f>IFERROR(IF(VLOOKUP($A115,'Annex 2 Designated EHV charges'!$D:$P,12,FALSE)=0,"",VLOOKUP($A115,'Annex 2 Designated EHV charges'!$D:$P,12,FALSE)),"")</f>
        <v>0.05</v>
      </c>
      <c r="H115" s="189">
        <f>IFERROR(IF(VLOOKUP($A115,'Annex 2 Designated EHV charges'!$D:$P,13,FALSE)=0,"",VLOOKUP($A115,'Annex 2 Designated EHV charges'!$D:$P,13,FALSE)),"")</f>
        <v>0.05</v>
      </c>
    </row>
    <row r="116" spans="1:8" ht="12.75" customHeight="1" x14ac:dyDescent="0.25">
      <c r="A116" s="89" t="str" cm="1">
        <f t="array" ref="A116">IFERROR(INDEX('Annex 2 Designated EHV charges'!$D$10:$D$400, MATCH(0, IF(ISBLANK('Annex 2 Designated EHV charges'!$D$10:$D$400),1, COUNTIF(A$4:$A115, 'Annex 2 Designated EHV charges'!$D$10:$D$400)), 0)),"")</f>
        <v>GRTYAR</v>
      </c>
      <c r="B116" s="88">
        <f>IF($A116="","",VLOOKUP($A116,'Annex 2 Designated EHV charges'!$D:$O,2,0))</f>
        <v>0</v>
      </c>
      <c r="C116" s="89" t="str">
        <f>IF($A116="","",VLOOKUP($A116,'Annex 2 Designated EHV charges'!$D:$O,3,0))</f>
        <v>MSID: 7111</v>
      </c>
      <c r="D116" s="88" t="str">
        <f>IF($A116="","",VLOOKUP($A116,'Annex 2 Designated EHV charges'!$D:$O,4,0))</f>
        <v>GRTYAR</v>
      </c>
      <c r="E116" s="90" t="str">
        <f>IFERROR(IF(VLOOKUP($A116,'Annex 2 Designated EHV charges'!$D:$P,10,FALSE)=0,"",VLOOKUP($A116,'Annex 2 Designated EHV charges'!$D:$P,10,FALSE)),"")</f>
        <v/>
      </c>
      <c r="F116" s="189" t="str">
        <f>IFERROR(IF(VLOOKUP($A116,'Annex 2 Designated EHV charges'!$D:$P,11,FALSE)=0,"",VLOOKUP($A116,'Annex 2 Designated EHV charges'!$D:$P,11,FALSE)),"")</f>
        <v/>
      </c>
      <c r="G116" s="189">
        <f>IFERROR(IF(VLOOKUP($A116,'Annex 2 Designated EHV charges'!$D:$P,12,FALSE)=0,"",VLOOKUP($A116,'Annex 2 Designated EHV charges'!$D:$P,12,FALSE)),"")</f>
        <v>0.05</v>
      </c>
      <c r="H116" s="189">
        <f>IFERROR(IF(VLOOKUP($A116,'Annex 2 Designated EHV charges'!$D:$P,13,FALSE)=0,"",VLOOKUP($A116,'Annex 2 Designated EHV charges'!$D:$P,13,FALSE)),"")</f>
        <v>0.05</v>
      </c>
    </row>
    <row r="117" spans="1:8" ht="12.75" customHeight="1" x14ac:dyDescent="0.25">
      <c r="A117" s="89" t="str" cm="1">
        <f t="array" ref="A117">IFERROR(INDEX('Annex 2 Designated EHV charges'!$D$10:$D$400, MATCH(0, IF(ISBLANK('Annex 2 Designated EHV charges'!$D$10:$D$400),1, COUNTIF(A$4:$A116, 'Annex 2 Designated EHV charges'!$D$10:$D$400)), 0)),"")</f>
        <v>GUNFL3</v>
      </c>
      <c r="B117" s="88">
        <f>IF($A117="","",VLOOKUP($A117,'Annex 2 Designated EHV charges'!$D:$O,2,0))</f>
        <v>0</v>
      </c>
      <c r="C117" s="89" t="str">
        <f>IF($A117="","",VLOOKUP($A117,'Annex 2 Designated EHV charges'!$D:$O,3,0))</f>
        <v>MSID: 7277</v>
      </c>
      <c r="D117" s="88" t="str">
        <f>IF($A117="","",VLOOKUP($A117,'Annex 2 Designated EHV charges'!$D:$O,4,0))</f>
        <v>GUNFL3</v>
      </c>
      <c r="E117" s="90" t="str">
        <f>IFERROR(IF(VLOOKUP($A117,'Annex 2 Designated EHV charges'!$D:$P,10,FALSE)=0,"",VLOOKUP($A117,'Annex 2 Designated EHV charges'!$D:$P,10,FALSE)),"")</f>
        <v/>
      </c>
      <c r="F117" s="189">
        <f>IFERROR(IF(VLOOKUP($A117,'Annex 2 Designated EHV charges'!$D:$P,11,FALSE)=0,"",VLOOKUP($A117,'Annex 2 Designated EHV charges'!$D:$P,11,FALSE)),"")</f>
        <v>348.47</v>
      </c>
      <c r="G117" s="189">
        <f>IFERROR(IF(VLOOKUP($A117,'Annex 2 Designated EHV charges'!$D:$P,12,FALSE)=0,"",VLOOKUP($A117,'Annex 2 Designated EHV charges'!$D:$P,12,FALSE)),"")</f>
        <v>0.05</v>
      </c>
      <c r="H117" s="189">
        <f>IFERROR(IF(VLOOKUP($A117,'Annex 2 Designated EHV charges'!$D:$P,13,FALSE)=0,"",VLOOKUP($A117,'Annex 2 Designated EHV charges'!$D:$P,13,FALSE)),"")</f>
        <v>0.05</v>
      </c>
    </row>
    <row r="118" spans="1:8" ht="12.75" customHeight="1" x14ac:dyDescent="0.25">
      <c r="A118" s="89" t="str" cm="1">
        <f t="array" ref="A118">IFERROR(INDEX('Annex 2 Designated EHV charges'!$D$10:$D$400, MATCH(0, IF(ISBLANK('Annex 2 Designated EHV charges'!$D$10:$D$400),1, COUNTIF(A$4:$A117, 'Annex 2 Designated EHV charges'!$D$10:$D$400)), 0)),"")</f>
        <v>GUNFLT</v>
      </c>
      <c r="B118" s="88">
        <f>IF($A118="","",VLOOKUP($A118,'Annex 2 Designated EHV charges'!$D:$O,2,0))</f>
        <v>0</v>
      </c>
      <c r="C118" s="89" t="str">
        <f>IF($A118="","",VLOOKUP($A118,'Annex 2 Designated EHV charges'!$D:$O,3,0))</f>
        <v>MSID: 7243</v>
      </c>
      <c r="D118" s="88" t="str">
        <f>IF($A118="","",VLOOKUP($A118,'Annex 2 Designated EHV charges'!$D:$O,4,0))</f>
        <v>GUNFLT</v>
      </c>
      <c r="E118" s="90" t="str">
        <f>IFERROR(IF(VLOOKUP($A118,'Annex 2 Designated EHV charges'!$D:$P,10,FALSE)=0,"",VLOOKUP($A118,'Annex 2 Designated EHV charges'!$D:$P,10,FALSE)),"")</f>
        <v/>
      </c>
      <c r="F118" s="189" t="str">
        <f>IFERROR(IF(VLOOKUP($A118,'Annex 2 Designated EHV charges'!$D:$P,11,FALSE)=0,"",VLOOKUP($A118,'Annex 2 Designated EHV charges'!$D:$P,11,FALSE)),"")</f>
        <v/>
      </c>
      <c r="G118" s="189" t="str">
        <f>IFERROR(IF(VLOOKUP($A118,'Annex 2 Designated EHV charges'!$D:$P,12,FALSE)=0,"",VLOOKUP($A118,'Annex 2 Designated EHV charges'!$D:$P,12,FALSE)),"")</f>
        <v/>
      </c>
      <c r="H118" s="189" t="str">
        <f>IFERROR(IF(VLOOKUP($A118,'Annex 2 Designated EHV charges'!$D:$P,13,FALSE)=0,"",VLOOKUP($A118,'Annex 2 Designated EHV charges'!$D:$P,13,FALSE)),"")</f>
        <v/>
      </c>
    </row>
    <row r="119" spans="1:8" ht="12.75" customHeight="1" x14ac:dyDescent="0.25">
      <c r="A119" s="89" t="str" cm="1">
        <f t="array" ref="A119">IFERROR(INDEX('Annex 2 Designated EHV charges'!$D$10:$D$400, MATCH(0, IF(ISBLANK('Annex 2 Designated EHV charges'!$D$10:$D$400),1, COUNTIF(A$4:$A118, 'Annex 2 Designated EHV charges'!$D$10:$D$400)), 0)),"")</f>
        <v>HALEBS</v>
      </c>
      <c r="B119" s="88">
        <f>IF($A119="","",VLOOKUP($A119,'Annex 2 Designated EHV charges'!$D:$O,2,0))</f>
        <v>421</v>
      </c>
      <c r="C119" s="89">
        <f>IF($A119="","",VLOOKUP($A119,'Annex 2 Designated EHV charges'!$D:$O,3,0))</f>
        <v>1050002549096</v>
      </c>
      <c r="D119" s="88" t="str">
        <f>IF($A119="","",VLOOKUP($A119,'Annex 2 Designated EHV charges'!$D:$O,4,0))</f>
        <v>HALEBS</v>
      </c>
      <c r="E119" s="90">
        <f>IFERROR(IF(VLOOKUP($A119,'Annex 2 Designated EHV charges'!$D:$P,10,FALSE)=0,"",VLOOKUP($A119,'Annex 2 Designated EHV charges'!$D:$P,10,FALSE)),"")</f>
        <v>-1.1439999999999999</v>
      </c>
      <c r="F119" s="189">
        <f>IFERROR(IF(VLOOKUP($A119,'Annex 2 Designated EHV charges'!$D:$P,11,FALSE)=0,"",VLOOKUP($A119,'Annex 2 Designated EHV charges'!$D:$P,11,FALSE)),"")</f>
        <v>1732.26</v>
      </c>
      <c r="G119" s="189">
        <f>IFERROR(IF(VLOOKUP($A119,'Annex 2 Designated EHV charges'!$D:$P,12,FALSE)=0,"",VLOOKUP($A119,'Annex 2 Designated EHV charges'!$D:$P,12,FALSE)),"")</f>
        <v>0.05</v>
      </c>
      <c r="H119" s="189">
        <f>IFERROR(IF(VLOOKUP($A119,'Annex 2 Designated EHV charges'!$D:$P,13,FALSE)=0,"",VLOOKUP($A119,'Annex 2 Designated EHV charges'!$D:$P,13,FALSE)),"")</f>
        <v>0.05</v>
      </c>
    </row>
    <row r="120" spans="1:8" ht="12.75" customHeight="1" x14ac:dyDescent="0.25">
      <c r="A120" s="89" t="str" cm="1">
        <f t="array" ref="A120">IFERROR(INDEX('Annex 2 Designated EHV charges'!$D$10:$D$400, MATCH(0, IF(ISBLANK('Annex 2 Designated EHV charges'!$D$10:$D$400),1, COUNTIF(A$4:$A119, 'Annex 2 Designated EHV charges'!$D$10:$D$400)), 0)),"")</f>
        <v>HALLFM</v>
      </c>
      <c r="B120" s="88">
        <f>IF($A120="","",VLOOKUP($A120,'Annex 2 Designated EHV charges'!$D:$O,2,0))</f>
        <v>762</v>
      </c>
      <c r="C120" s="89">
        <f>IF($A120="","",VLOOKUP($A120,'Annex 2 Designated EHV charges'!$D:$O,3,0))</f>
        <v>1050000834228</v>
      </c>
      <c r="D120" s="88" t="str">
        <f>IF($A120="","",VLOOKUP($A120,'Annex 2 Designated EHV charges'!$D:$O,4,0))</f>
        <v>HALLFM</v>
      </c>
      <c r="E120" s="90" t="str">
        <f>IFERROR(IF(VLOOKUP($A120,'Annex 2 Designated EHV charges'!$D:$P,10,FALSE)=0,"",VLOOKUP($A120,'Annex 2 Designated EHV charges'!$D:$P,10,FALSE)),"")</f>
        <v/>
      </c>
      <c r="F120" s="189">
        <f>IFERROR(IF(VLOOKUP($A120,'Annex 2 Designated EHV charges'!$D:$P,11,FALSE)=0,"",VLOOKUP($A120,'Annex 2 Designated EHV charges'!$D:$P,11,FALSE)),"")</f>
        <v>3042.75</v>
      </c>
      <c r="G120" s="189">
        <f>IFERROR(IF(VLOOKUP($A120,'Annex 2 Designated EHV charges'!$D:$P,12,FALSE)=0,"",VLOOKUP($A120,'Annex 2 Designated EHV charges'!$D:$P,12,FALSE)),"")</f>
        <v>0.05</v>
      </c>
      <c r="H120" s="189">
        <f>IFERROR(IF(VLOOKUP($A120,'Annex 2 Designated EHV charges'!$D:$P,13,FALSE)=0,"",VLOOKUP($A120,'Annex 2 Designated EHV charges'!$D:$P,13,FALSE)),"")</f>
        <v>0.05</v>
      </c>
    </row>
    <row r="121" spans="1:8" ht="12.75" customHeight="1" x14ac:dyDescent="0.25">
      <c r="A121" s="89" t="str" cm="1">
        <f t="array" ref="A121">IFERROR(INDEX('Annex 2 Designated EHV charges'!$D$10:$D$400, MATCH(0, IF(ISBLANK('Annex 2 Designated EHV charges'!$D$10:$D$400),1, COUNTIF(A$4:$A120, 'Annex 2 Designated EHV charges'!$D$10:$D$400)), 0)),"")</f>
        <v>HDATTP</v>
      </c>
      <c r="B121" s="88">
        <f>IF($A121="","",VLOOKUP($A121,'Annex 2 Designated EHV charges'!$D:$O,2,0))</f>
        <v>444</v>
      </c>
      <c r="C121" s="89">
        <f>IF($A121="","",VLOOKUP($A121,'Annex 2 Designated EHV charges'!$D:$O,3,0))</f>
        <v>1050001197864</v>
      </c>
      <c r="D121" s="88" t="str">
        <f>IF($A121="","",VLOOKUP($A121,'Annex 2 Designated EHV charges'!$D:$O,4,0))</f>
        <v>HDATTP</v>
      </c>
      <c r="E121" s="90">
        <f>IFERROR(IF(VLOOKUP($A121,'Annex 2 Designated EHV charges'!$D:$P,10,FALSE)=0,"",VLOOKUP($A121,'Annex 2 Designated EHV charges'!$D:$P,10,FALSE)),"")</f>
        <v>-0.439</v>
      </c>
      <c r="F121" s="189">
        <f>IFERROR(IF(VLOOKUP($A121,'Annex 2 Designated EHV charges'!$D:$P,11,FALSE)=0,"",VLOOKUP($A121,'Annex 2 Designated EHV charges'!$D:$P,11,FALSE)),"")</f>
        <v>1189.6099999999999</v>
      </c>
      <c r="G121" s="189">
        <f>IFERROR(IF(VLOOKUP($A121,'Annex 2 Designated EHV charges'!$D:$P,12,FALSE)=0,"",VLOOKUP($A121,'Annex 2 Designated EHV charges'!$D:$P,12,FALSE)),"")</f>
        <v>0.05</v>
      </c>
      <c r="H121" s="189">
        <f>IFERROR(IF(VLOOKUP($A121,'Annex 2 Designated EHV charges'!$D:$P,13,FALSE)=0,"",VLOOKUP($A121,'Annex 2 Designated EHV charges'!$D:$P,13,FALSE)),"")</f>
        <v>0.05</v>
      </c>
    </row>
    <row r="122" spans="1:8" ht="12.75" customHeight="1" x14ac:dyDescent="0.25">
      <c r="A122" s="89" t="str" cm="1">
        <f t="array" ref="A122">IFERROR(INDEX('Annex 2 Designated EHV charges'!$D$10:$D$400, MATCH(0, IF(ISBLANK('Annex 2 Designated EHV charges'!$D$10:$D$400),1, COUNTIF(A$4:$A121, 'Annex 2 Designated EHV charges'!$D$10:$D$400)), 0)),"")</f>
        <v>HDGMSF</v>
      </c>
      <c r="B122" s="88">
        <f>IF($A122="","",VLOOKUP($A122,'Annex 2 Designated EHV charges'!$D:$O,2,0))</f>
        <v>758</v>
      </c>
      <c r="C122" s="89">
        <f>IF($A122="","",VLOOKUP($A122,'Annex 2 Designated EHV charges'!$D:$O,3,0))</f>
        <v>1050000521735</v>
      </c>
      <c r="D122" s="88" t="str">
        <f>IF($A122="","",VLOOKUP($A122,'Annex 2 Designated EHV charges'!$D:$O,4,0))</f>
        <v>HDGMSF</v>
      </c>
      <c r="E122" s="90" t="str">
        <f>IFERROR(IF(VLOOKUP($A122,'Annex 2 Designated EHV charges'!$D:$P,10,FALSE)=0,"",VLOOKUP($A122,'Annex 2 Designated EHV charges'!$D:$P,10,FALSE)),"")</f>
        <v/>
      </c>
      <c r="F122" s="189">
        <f>IFERROR(IF(VLOOKUP($A122,'Annex 2 Designated EHV charges'!$D:$P,11,FALSE)=0,"",VLOOKUP($A122,'Annex 2 Designated EHV charges'!$D:$P,11,FALSE)),"")</f>
        <v>927.37</v>
      </c>
      <c r="G122" s="189">
        <f>IFERROR(IF(VLOOKUP($A122,'Annex 2 Designated EHV charges'!$D:$P,12,FALSE)=0,"",VLOOKUP($A122,'Annex 2 Designated EHV charges'!$D:$P,12,FALSE)),"")</f>
        <v>0.05</v>
      </c>
      <c r="H122" s="189">
        <f>IFERROR(IF(VLOOKUP($A122,'Annex 2 Designated EHV charges'!$D:$P,13,FALSE)=0,"",VLOOKUP($A122,'Annex 2 Designated EHV charges'!$D:$P,13,FALSE)),"")</f>
        <v>0.05</v>
      </c>
    </row>
    <row r="123" spans="1:8" ht="12.75" customHeight="1" x14ac:dyDescent="0.25">
      <c r="A123" s="89" t="str" cm="1">
        <f t="array" ref="A123">IFERROR(INDEX('Annex 2 Designated EHV charges'!$D$10:$D$400, MATCH(0, IF(ISBLANK('Annex 2 Designated EHV charges'!$D$10:$D$400),1, COUNTIF(A$4:$A122, 'Annex 2 Designated EHV charges'!$D$10:$D$400)), 0)),"")</f>
        <v>HGHFLD</v>
      </c>
      <c r="B123" s="88">
        <f>IF($A123="","",VLOOKUP($A123,'Annex 2 Designated EHV charges'!$D:$O,2,0))</f>
        <v>759</v>
      </c>
      <c r="C123" s="89">
        <f>IF($A123="","",VLOOKUP($A123,'Annex 2 Designated EHV charges'!$D:$O,3,0))</f>
        <v>1050000563169</v>
      </c>
      <c r="D123" s="88" t="str">
        <f>IF($A123="","",VLOOKUP($A123,'Annex 2 Designated EHV charges'!$D:$O,4,0))</f>
        <v>HGHFLD</v>
      </c>
      <c r="E123" s="90" t="str">
        <f>IFERROR(IF(VLOOKUP($A123,'Annex 2 Designated EHV charges'!$D:$P,10,FALSE)=0,"",VLOOKUP($A123,'Annex 2 Designated EHV charges'!$D:$P,10,FALSE)),"")</f>
        <v/>
      </c>
      <c r="F123" s="189">
        <f>IFERROR(IF(VLOOKUP($A123,'Annex 2 Designated EHV charges'!$D:$P,11,FALSE)=0,"",VLOOKUP($A123,'Annex 2 Designated EHV charges'!$D:$P,11,FALSE)),"")</f>
        <v>3173.14</v>
      </c>
      <c r="G123" s="189">
        <f>IFERROR(IF(VLOOKUP($A123,'Annex 2 Designated EHV charges'!$D:$P,12,FALSE)=0,"",VLOOKUP($A123,'Annex 2 Designated EHV charges'!$D:$P,12,FALSE)),"")</f>
        <v>0.05</v>
      </c>
      <c r="H123" s="189">
        <f>IFERROR(IF(VLOOKUP($A123,'Annex 2 Designated EHV charges'!$D:$P,13,FALSE)=0,"",VLOOKUP($A123,'Annex 2 Designated EHV charges'!$D:$P,13,FALSE)),"")</f>
        <v>0.05</v>
      </c>
    </row>
    <row r="124" spans="1:8" ht="12.75" customHeight="1" x14ac:dyDescent="0.25">
      <c r="A124" s="89" t="str" cm="1">
        <f t="array" ref="A124">IFERROR(INDEX('Annex 2 Designated EHV charges'!$D$10:$D$400, MATCH(0, IF(ISBLANK('Annex 2 Designated EHV charges'!$D$10:$D$400),1, COUNTIF(A$4:$A123, 'Annex 2 Designated EHV charges'!$D$10:$D$400)), 0)),"")</f>
        <v>HHFARM</v>
      </c>
      <c r="B124" s="88">
        <f>IF($A124="","",VLOOKUP($A124,'Annex 2 Designated EHV charges'!$D:$O,2,0))</f>
        <v>687</v>
      </c>
      <c r="C124" s="89">
        <f>IF($A124="","",VLOOKUP($A124,'Annex 2 Designated EHV charges'!$D:$O,3,0))</f>
        <v>1050001231460</v>
      </c>
      <c r="D124" s="88" t="str">
        <f>IF($A124="","",VLOOKUP($A124,'Annex 2 Designated EHV charges'!$D:$O,4,0))</f>
        <v>HHFARM</v>
      </c>
      <c r="E124" s="90" t="str">
        <f>IFERROR(IF(VLOOKUP($A124,'Annex 2 Designated EHV charges'!$D:$P,10,FALSE)=0,"",VLOOKUP($A124,'Annex 2 Designated EHV charges'!$D:$P,10,FALSE)),"")</f>
        <v/>
      </c>
      <c r="F124" s="189">
        <f>IFERROR(IF(VLOOKUP($A124,'Annex 2 Designated EHV charges'!$D:$P,11,FALSE)=0,"",VLOOKUP($A124,'Annex 2 Designated EHV charges'!$D:$P,11,FALSE)),"")</f>
        <v>1729.54</v>
      </c>
      <c r="G124" s="189">
        <f>IFERROR(IF(VLOOKUP($A124,'Annex 2 Designated EHV charges'!$D:$P,12,FALSE)=0,"",VLOOKUP($A124,'Annex 2 Designated EHV charges'!$D:$P,12,FALSE)),"")</f>
        <v>0.05</v>
      </c>
      <c r="H124" s="189">
        <f>IFERROR(IF(VLOOKUP($A124,'Annex 2 Designated EHV charges'!$D:$P,13,FALSE)=0,"",VLOOKUP($A124,'Annex 2 Designated EHV charges'!$D:$P,13,FALSE)),"")</f>
        <v>0.05</v>
      </c>
    </row>
    <row r="125" spans="1:8" ht="12.75" customHeight="1" x14ac:dyDescent="0.25">
      <c r="A125" s="89" t="str" cm="1">
        <f t="array" ref="A125">IFERROR(INDEX('Annex 2 Designated EHV charges'!$D$10:$D$400, MATCH(0, IF(ISBLANK('Annex 2 Designated EHV charges'!$D$10:$D$400),1, COUNTIF(A$4:$A124, 'Annex 2 Designated EHV charges'!$D$10:$D$400)), 0)),"")</f>
        <v>HOBACK</v>
      </c>
      <c r="B125" s="88">
        <f>IF($A125="","",VLOOKUP($A125,'Annex 2 Designated EHV charges'!$D:$O,2,0))</f>
        <v>770</v>
      </c>
      <c r="C125" s="89">
        <f>IF($A125="","",VLOOKUP($A125,'Annex 2 Designated EHV charges'!$D:$O,3,0))</f>
        <v>1050000698405</v>
      </c>
      <c r="D125" s="88" t="str">
        <f>IF($A125="","",VLOOKUP($A125,'Annex 2 Designated EHV charges'!$D:$O,4,0))</f>
        <v>HOBACK</v>
      </c>
      <c r="E125" s="90" t="str">
        <f>IFERROR(IF(VLOOKUP($A125,'Annex 2 Designated EHV charges'!$D:$P,10,FALSE)=0,"",VLOOKUP($A125,'Annex 2 Designated EHV charges'!$D:$P,10,FALSE)),"")</f>
        <v/>
      </c>
      <c r="F125" s="189">
        <f>IFERROR(IF(VLOOKUP($A125,'Annex 2 Designated EHV charges'!$D:$P,11,FALSE)=0,"",VLOOKUP($A125,'Annex 2 Designated EHV charges'!$D:$P,11,FALSE)),"")</f>
        <v>897.21</v>
      </c>
      <c r="G125" s="189">
        <f>IFERROR(IF(VLOOKUP($A125,'Annex 2 Designated EHV charges'!$D:$P,12,FALSE)=0,"",VLOOKUP($A125,'Annex 2 Designated EHV charges'!$D:$P,12,FALSE)),"")</f>
        <v>0.05</v>
      </c>
      <c r="H125" s="189">
        <f>IFERROR(IF(VLOOKUP($A125,'Annex 2 Designated EHV charges'!$D:$P,13,FALSE)=0,"",VLOOKUP($A125,'Annex 2 Designated EHV charges'!$D:$P,13,FALSE)),"")</f>
        <v>0.05</v>
      </c>
    </row>
    <row r="126" spans="1:8" ht="12.75" customHeight="1" x14ac:dyDescent="0.25">
      <c r="A126" s="89" t="str" cm="1">
        <f t="array" ref="A126">IFERROR(INDEX('Annex 2 Designated EHV charges'!$D$10:$D$400, MATCH(0, IF(ISBLANK('Annex 2 Designated EHV charges'!$D$10:$D$400),1, COUNTIF(A$4:$A125, 'Annex 2 Designated EHV charges'!$D$10:$D$400)), 0)),"")</f>
        <v>HOLTON</v>
      </c>
      <c r="B126" s="88">
        <f>IF($A126="","",VLOOKUP($A126,'Annex 2 Designated EHV charges'!$D:$O,2,0))</f>
        <v>662</v>
      </c>
      <c r="C126" s="89">
        <f>IF($A126="","",VLOOKUP($A126,'Annex 2 Designated EHV charges'!$D:$O,3,0))</f>
        <v>1050000769127</v>
      </c>
      <c r="D126" s="88" t="str">
        <f>IF($A126="","",VLOOKUP($A126,'Annex 2 Designated EHV charges'!$D:$O,4,0))</f>
        <v>HOLTON</v>
      </c>
      <c r="E126" s="90" t="str">
        <f>IFERROR(IF(VLOOKUP($A126,'Annex 2 Designated EHV charges'!$D:$P,10,FALSE)=0,"",VLOOKUP($A126,'Annex 2 Designated EHV charges'!$D:$P,10,FALSE)),"")</f>
        <v/>
      </c>
      <c r="F126" s="189">
        <f>IFERROR(IF(VLOOKUP($A126,'Annex 2 Designated EHV charges'!$D:$P,11,FALSE)=0,"",VLOOKUP($A126,'Annex 2 Designated EHV charges'!$D:$P,11,FALSE)),"")</f>
        <v>1118.99</v>
      </c>
      <c r="G126" s="189">
        <f>IFERROR(IF(VLOOKUP($A126,'Annex 2 Designated EHV charges'!$D:$P,12,FALSE)=0,"",VLOOKUP($A126,'Annex 2 Designated EHV charges'!$D:$P,12,FALSE)),"")</f>
        <v>0.05</v>
      </c>
      <c r="H126" s="189">
        <f>IFERROR(IF(VLOOKUP($A126,'Annex 2 Designated EHV charges'!$D:$P,13,FALSE)=0,"",VLOOKUP($A126,'Annex 2 Designated EHV charges'!$D:$P,13,FALSE)),"")</f>
        <v>0.05</v>
      </c>
    </row>
    <row r="127" spans="1:8" ht="12.75" customHeight="1" x14ac:dyDescent="0.25">
      <c r="A127" s="89" t="str" cm="1">
        <f t="array" ref="A127">IFERROR(INDEX('Annex 2 Designated EHV charges'!$D$10:$D$400, MATCH(0, IF(ISBLANK('Annex 2 Designated EHV charges'!$D$10:$D$400),1, COUNTIF(A$4:$A126, 'Annex 2 Designated EHV charges'!$D$10:$D$400)), 0)),"")</f>
        <v>HONYSM</v>
      </c>
      <c r="B127" s="88">
        <f>IF($A127="","",VLOOKUP($A127,'Annex 2 Designated EHV charges'!$D:$O,2,0))</f>
        <v>663</v>
      </c>
      <c r="C127" s="89">
        <f>IF($A127="","",VLOOKUP($A127,'Annex 2 Designated EHV charges'!$D:$O,3,0))</f>
        <v>1050001036689</v>
      </c>
      <c r="D127" s="88" t="str">
        <f>IF($A127="","",VLOOKUP($A127,'Annex 2 Designated EHV charges'!$D:$O,4,0))</f>
        <v>HONYSM</v>
      </c>
      <c r="E127" s="90" t="str">
        <f>IFERROR(IF(VLOOKUP($A127,'Annex 2 Designated EHV charges'!$D:$P,10,FALSE)=0,"",VLOOKUP($A127,'Annex 2 Designated EHV charges'!$D:$P,10,FALSE)),"")</f>
        <v/>
      </c>
      <c r="F127" s="189">
        <f>IFERROR(IF(VLOOKUP($A127,'Annex 2 Designated EHV charges'!$D:$P,11,FALSE)=0,"",VLOOKUP($A127,'Annex 2 Designated EHV charges'!$D:$P,11,FALSE)),"")</f>
        <v>911.8</v>
      </c>
      <c r="G127" s="189">
        <f>IFERROR(IF(VLOOKUP($A127,'Annex 2 Designated EHV charges'!$D:$P,12,FALSE)=0,"",VLOOKUP($A127,'Annex 2 Designated EHV charges'!$D:$P,12,FALSE)),"")</f>
        <v>0.05</v>
      </c>
      <c r="H127" s="189">
        <f>IFERROR(IF(VLOOKUP($A127,'Annex 2 Designated EHV charges'!$D:$P,13,FALSE)=0,"",VLOOKUP($A127,'Annex 2 Designated EHV charges'!$D:$P,13,FALSE)),"")</f>
        <v>0.05</v>
      </c>
    </row>
    <row r="128" spans="1:8" ht="12.75" customHeight="1" x14ac:dyDescent="0.25">
      <c r="A128" s="89" t="str" cm="1">
        <f t="array" ref="A128">IFERROR(INDEX('Annex 2 Designated EHV charges'!$D$10:$D$400, MATCH(0, IF(ISBLANK('Annex 2 Designated EHV charges'!$D$10:$D$400),1, COUNTIF(A$4:$A127, 'Annex 2 Designated EHV charges'!$D$10:$D$400)), 0)),"")</f>
        <v>HRMT_B</v>
      </c>
      <c r="B128" s="88">
        <f>IF($A128="","",VLOOKUP($A128,'Annex 2 Designated EHV charges'!$D:$O,2,0))</f>
        <v>445</v>
      </c>
      <c r="C128" s="89">
        <f>IF($A128="","",VLOOKUP($A128,'Annex 2 Designated EHV charges'!$D:$O,3,0))</f>
        <v>1050001324405</v>
      </c>
      <c r="D128" s="88" t="str">
        <f>IF($A128="","",VLOOKUP($A128,'Annex 2 Designated EHV charges'!$D:$O,4,0))</f>
        <v>HRMT_B</v>
      </c>
      <c r="E128" s="90">
        <f>IFERROR(IF(VLOOKUP($A128,'Annex 2 Designated EHV charges'!$D:$P,10,FALSE)=0,"",VLOOKUP($A128,'Annex 2 Designated EHV charges'!$D:$P,10,FALSE)),"")</f>
        <v>-9.5000000000000001E-2</v>
      </c>
      <c r="F128" s="189">
        <f>IFERROR(IF(VLOOKUP($A128,'Annex 2 Designated EHV charges'!$D:$P,11,FALSE)=0,"",VLOOKUP($A128,'Annex 2 Designated EHV charges'!$D:$P,11,FALSE)),"")</f>
        <v>246.25</v>
      </c>
      <c r="G128" s="189">
        <f>IFERROR(IF(VLOOKUP($A128,'Annex 2 Designated EHV charges'!$D:$P,12,FALSE)=0,"",VLOOKUP($A128,'Annex 2 Designated EHV charges'!$D:$P,12,FALSE)),"")</f>
        <v>0.05</v>
      </c>
      <c r="H128" s="189">
        <f>IFERROR(IF(VLOOKUP($A128,'Annex 2 Designated EHV charges'!$D:$P,13,FALSE)=0,"",VLOOKUP($A128,'Annex 2 Designated EHV charges'!$D:$P,13,FALSE)),"")</f>
        <v>0.05</v>
      </c>
    </row>
    <row r="129" spans="1:8" ht="12.75" customHeight="1" x14ac:dyDescent="0.25">
      <c r="A129" s="89" t="str" cm="1">
        <f t="array" ref="A129">IFERROR(INDEX('Annex 2 Designated EHV charges'!$D$10:$D$400, MATCH(0, IF(ISBLANK('Annex 2 Designated EHV charges'!$D$10:$D$400),1, COUNTIF(A$4:$A128, 'Annex 2 Designated EHV charges'!$D$10:$D$400)), 0)),"")</f>
        <v>HRMT_P</v>
      </c>
      <c r="B129" s="88">
        <f>IF($A129="","",VLOOKUP($A129,'Annex 2 Designated EHV charges'!$D:$O,2,0))</f>
        <v>686</v>
      </c>
      <c r="C129" s="89">
        <f>IF($A129="","",VLOOKUP($A129,'Annex 2 Designated EHV charges'!$D:$O,3,0))</f>
        <v>1050001324423</v>
      </c>
      <c r="D129" s="88" t="str">
        <f>IF($A129="","",VLOOKUP($A129,'Annex 2 Designated EHV charges'!$D:$O,4,0))</f>
        <v>HRMT_P</v>
      </c>
      <c r="E129" s="90" t="str">
        <f>IFERROR(IF(VLOOKUP($A129,'Annex 2 Designated EHV charges'!$D:$P,10,FALSE)=0,"",VLOOKUP($A129,'Annex 2 Designated EHV charges'!$D:$P,10,FALSE)),"")</f>
        <v/>
      </c>
      <c r="F129" s="189">
        <f>IFERROR(IF(VLOOKUP($A129,'Annex 2 Designated EHV charges'!$D:$P,11,FALSE)=0,"",VLOOKUP($A129,'Annex 2 Designated EHV charges'!$D:$P,11,FALSE)),"")</f>
        <v>482.84</v>
      </c>
      <c r="G129" s="189">
        <f>IFERROR(IF(VLOOKUP($A129,'Annex 2 Designated EHV charges'!$D:$P,12,FALSE)=0,"",VLOOKUP($A129,'Annex 2 Designated EHV charges'!$D:$P,12,FALSE)),"")</f>
        <v>0.05</v>
      </c>
      <c r="H129" s="189">
        <f>IFERROR(IF(VLOOKUP($A129,'Annex 2 Designated EHV charges'!$D:$P,13,FALSE)=0,"",VLOOKUP($A129,'Annex 2 Designated EHV charges'!$D:$P,13,FALSE)),"")</f>
        <v>0.05</v>
      </c>
    </row>
    <row r="130" spans="1:8" ht="12.75" customHeight="1" x14ac:dyDescent="0.25">
      <c r="A130" s="89" t="str" cm="1">
        <f t="array" ref="A130">IFERROR(INDEX('Annex 2 Designated EHV charges'!$D$10:$D$400, MATCH(0, IF(ISBLANK('Annex 2 Designated EHV charges'!$D$10:$D$400),1, COUNTIF(A$4:$A129, 'Annex 2 Designated EHV charges'!$D$10:$D$400)), 0)),"")</f>
        <v>HRSFEN</v>
      </c>
      <c r="B130" s="88">
        <f>IF($A130="","",VLOOKUP($A130,'Annex 2 Designated EHV charges'!$D:$O,2,0))</f>
        <v>689</v>
      </c>
      <c r="C130" s="89" t="str">
        <f>IF($A130="","",VLOOKUP($A130,'Annex 2 Designated EHV charges'!$D:$O,3,0))</f>
        <v>1050001041651;1050002366470</v>
      </c>
      <c r="D130" s="88" t="str">
        <f>IF($A130="","",VLOOKUP($A130,'Annex 2 Designated EHV charges'!$D:$O,4,0))</f>
        <v>HRSFEN</v>
      </c>
      <c r="E130" s="90">
        <f>IFERROR(IF(VLOOKUP($A130,'Annex 2 Designated EHV charges'!$D:$P,10,FALSE)=0,"",VLOOKUP($A130,'Annex 2 Designated EHV charges'!$D:$P,10,FALSE)),"")</f>
        <v>-0.44400000000000001</v>
      </c>
      <c r="F130" s="189">
        <f>IFERROR(IF(VLOOKUP($A130,'Annex 2 Designated EHV charges'!$D:$P,11,FALSE)=0,"",VLOOKUP($A130,'Annex 2 Designated EHV charges'!$D:$P,11,FALSE)),"")</f>
        <v>6833.69</v>
      </c>
      <c r="G130" s="189">
        <f>IFERROR(IF(VLOOKUP($A130,'Annex 2 Designated EHV charges'!$D:$P,12,FALSE)=0,"",VLOOKUP($A130,'Annex 2 Designated EHV charges'!$D:$P,12,FALSE)),"")</f>
        <v>0.05</v>
      </c>
      <c r="H130" s="189">
        <f>IFERROR(IF(VLOOKUP($A130,'Annex 2 Designated EHV charges'!$D:$P,13,FALSE)=0,"",VLOOKUP($A130,'Annex 2 Designated EHV charges'!$D:$P,13,FALSE)),"")</f>
        <v>0.05</v>
      </c>
    </row>
    <row r="131" spans="1:8" ht="12.75" customHeight="1" x14ac:dyDescent="0.25">
      <c r="A131" s="89" t="str" cm="1">
        <f t="array" ref="A131">IFERROR(INDEX('Annex 2 Designated EHV charges'!$D$10:$D$400, MATCH(0, IF(ISBLANK('Annex 2 Designated EHV charges'!$D$10:$D$400),1, COUNTIF(A$4:$A130, 'Annex 2 Designated EHV charges'!$D$10:$D$400)), 0)),"")</f>
        <v>HUTBAT</v>
      </c>
      <c r="B131" s="88">
        <f>IF($A131="","",VLOOKUP($A131,'Annex 2 Designated EHV charges'!$D:$O,2,0))</f>
        <v>0</v>
      </c>
      <c r="C131" s="89" t="str">
        <f>IF($A131="","",VLOOKUP($A131,'Annex 2 Designated EHV charges'!$D:$O,3,0))</f>
        <v>MSID: 7433</v>
      </c>
      <c r="D131" s="88" t="str">
        <f>IF($A131="","",VLOOKUP($A131,'Annex 2 Designated EHV charges'!$D:$O,4,0))</f>
        <v>HUTBAT</v>
      </c>
      <c r="E131" s="90">
        <f>IFERROR(IF(VLOOKUP($A131,'Annex 2 Designated EHV charges'!$D:$P,10,FALSE)=0,"",VLOOKUP($A131,'Annex 2 Designated EHV charges'!$D:$P,10,FALSE)),"")</f>
        <v>-2.1680000000000001</v>
      </c>
      <c r="F131" s="189">
        <f>IFERROR(IF(VLOOKUP($A131,'Annex 2 Designated EHV charges'!$D:$P,11,FALSE)=0,"",VLOOKUP($A131,'Annex 2 Designated EHV charges'!$D:$P,11,FALSE)),"")</f>
        <v>738.75</v>
      </c>
      <c r="G131" s="189">
        <f>IFERROR(IF(VLOOKUP($A131,'Annex 2 Designated EHV charges'!$D:$P,12,FALSE)=0,"",VLOOKUP($A131,'Annex 2 Designated EHV charges'!$D:$P,12,FALSE)),"")</f>
        <v>0.05</v>
      </c>
      <c r="H131" s="189">
        <f>IFERROR(IF(VLOOKUP($A131,'Annex 2 Designated EHV charges'!$D:$P,13,FALSE)=0,"",VLOOKUP($A131,'Annex 2 Designated EHV charges'!$D:$P,13,FALSE)),"")</f>
        <v>0.05</v>
      </c>
    </row>
    <row r="132" spans="1:8" ht="12.75" customHeight="1" x14ac:dyDescent="0.25">
      <c r="A132" s="89" t="str" cm="1">
        <f t="array" ref="A132">IFERROR(INDEX('Annex 2 Designated EHV charges'!$D$10:$D$400, MATCH(0, IF(ISBLANK('Annex 2 Designated EHV charges'!$D$10:$D$400),1, COUNTIF(A$4:$A131, 'Annex 2 Designated EHV charges'!$D$10:$D$400)), 0)),"")</f>
        <v>HYDESF</v>
      </c>
      <c r="B132" s="88">
        <f>IF($A132="","",VLOOKUP($A132,'Annex 2 Designated EHV charges'!$D:$O,2,0))</f>
        <v>450</v>
      </c>
      <c r="C132" s="89">
        <f>IF($A132="","",VLOOKUP($A132,'Annex 2 Designated EHV charges'!$D:$O,3,0))</f>
        <v>1050000759722</v>
      </c>
      <c r="D132" s="88" t="str">
        <f>IF($A132="","",VLOOKUP($A132,'Annex 2 Designated EHV charges'!$D:$O,4,0))</f>
        <v>HYDESF</v>
      </c>
      <c r="E132" s="90" t="str">
        <f>IFERROR(IF(VLOOKUP($A132,'Annex 2 Designated EHV charges'!$D:$P,10,FALSE)=0,"",VLOOKUP($A132,'Annex 2 Designated EHV charges'!$D:$P,10,FALSE)),"")</f>
        <v/>
      </c>
      <c r="F132" s="189">
        <f>IFERROR(IF(VLOOKUP($A132,'Annex 2 Designated EHV charges'!$D:$P,11,FALSE)=0,"",VLOOKUP($A132,'Annex 2 Designated EHV charges'!$D:$P,11,FALSE)),"")</f>
        <v>2186.6999999999998</v>
      </c>
      <c r="G132" s="189">
        <f>IFERROR(IF(VLOOKUP($A132,'Annex 2 Designated EHV charges'!$D:$P,12,FALSE)=0,"",VLOOKUP($A132,'Annex 2 Designated EHV charges'!$D:$P,12,FALSE)),"")</f>
        <v>0.05</v>
      </c>
      <c r="H132" s="189">
        <f>IFERROR(IF(VLOOKUP($A132,'Annex 2 Designated EHV charges'!$D:$P,13,FALSE)=0,"",VLOOKUP($A132,'Annex 2 Designated EHV charges'!$D:$P,13,FALSE)),"")</f>
        <v>0.05</v>
      </c>
    </row>
    <row r="133" spans="1:8" ht="12.75" customHeight="1" x14ac:dyDescent="0.25">
      <c r="A133" s="89" t="str" cm="1">
        <f t="array" ref="A133">IFERROR(INDEX('Annex 2 Designated EHV charges'!$D$10:$D$400, MATCH(0, IF(ISBLANK('Annex 2 Designated EHV charges'!$D$10:$D$400),1, COUNTIF(A$4:$A132, 'Annex 2 Designated EHV charges'!$D$10:$D$400)), 0)),"")</f>
        <v>ICGLTD</v>
      </c>
      <c r="B133" s="88">
        <f>IF($A133="","",VLOOKUP($A133,'Annex 2 Designated EHV charges'!$D:$O,2,0))</f>
        <v>649</v>
      </c>
      <c r="C133" s="89">
        <f>IF($A133="","",VLOOKUP($A133,'Annex 2 Designated EHV charges'!$D:$O,3,0))</f>
        <v>1050001431630</v>
      </c>
      <c r="D133" s="88" t="str">
        <f>IF($A133="","",VLOOKUP($A133,'Annex 2 Designated EHV charges'!$D:$O,4,0))</f>
        <v>ICGLTD</v>
      </c>
      <c r="E133" s="90">
        <f>IFERROR(IF(VLOOKUP($A133,'Annex 2 Designated EHV charges'!$D:$P,10,FALSE)=0,"",VLOOKUP($A133,'Annex 2 Designated EHV charges'!$D:$P,10,FALSE)),"")</f>
        <v>-1.7000000000000001E-2</v>
      </c>
      <c r="F133" s="189">
        <f>IFERROR(IF(VLOOKUP($A133,'Annex 2 Designated EHV charges'!$D:$P,11,FALSE)=0,"",VLOOKUP($A133,'Annex 2 Designated EHV charges'!$D:$P,11,FALSE)),"")</f>
        <v>879.93</v>
      </c>
      <c r="G133" s="189">
        <f>IFERROR(IF(VLOOKUP($A133,'Annex 2 Designated EHV charges'!$D:$P,12,FALSE)=0,"",VLOOKUP($A133,'Annex 2 Designated EHV charges'!$D:$P,12,FALSE)),"")</f>
        <v>0.05</v>
      </c>
      <c r="H133" s="189">
        <f>IFERROR(IF(VLOOKUP($A133,'Annex 2 Designated EHV charges'!$D:$P,13,FALSE)=0,"",VLOOKUP($A133,'Annex 2 Designated EHV charges'!$D:$P,13,FALSE)),"")</f>
        <v>0.05</v>
      </c>
    </row>
    <row r="134" spans="1:8" ht="12.75" customHeight="1" x14ac:dyDescent="0.25">
      <c r="A134" s="89" t="str" cm="1">
        <f t="array" ref="A134">IFERROR(INDEX('Annex 2 Designated EHV charges'!$D$10:$D$400, MATCH(0, IF(ISBLANK('Annex 2 Designated EHV charges'!$D$10:$D$400),1, COUNTIF(A$4:$A133, 'Annex 2 Designated EHV charges'!$D$10:$D$400)), 0)),"")</f>
        <v>ILMEBS</v>
      </c>
      <c r="B134" s="88">
        <f>IF($A134="","",VLOOKUP($A134,'Annex 2 Designated EHV charges'!$D:$O,2,0))</f>
        <v>0</v>
      </c>
      <c r="C134" s="89" t="str">
        <f>IF($A134="","",VLOOKUP($A134,'Annex 2 Designated EHV charges'!$D:$O,3,0))</f>
        <v>MSID: 7538</v>
      </c>
      <c r="D134" s="88" t="str">
        <f>IF($A134="","",VLOOKUP($A134,'Annex 2 Designated EHV charges'!$D:$O,4,0))</f>
        <v>ILMEBS</v>
      </c>
      <c r="E134" s="90">
        <f>IFERROR(IF(VLOOKUP($A134,'Annex 2 Designated EHV charges'!$D:$P,10,FALSE)=0,"",VLOOKUP($A134,'Annex 2 Designated EHV charges'!$D:$P,10,FALSE)),"")</f>
        <v>-0.68500000000000005</v>
      </c>
      <c r="F134" s="189">
        <f>IFERROR(IF(VLOOKUP($A134,'Annex 2 Designated EHV charges'!$D:$P,11,FALSE)=0,"",VLOOKUP($A134,'Annex 2 Designated EHV charges'!$D:$P,11,FALSE)),"")</f>
        <v>1931.56</v>
      </c>
      <c r="G134" s="189">
        <f>IFERROR(IF(VLOOKUP($A134,'Annex 2 Designated EHV charges'!$D:$P,12,FALSE)=0,"",VLOOKUP($A134,'Annex 2 Designated EHV charges'!$D:$P,12,FALSE)),"")</f>
        <v>0.05</v>
      </c>
      <c r="H134" s="189">
        <f>IFERROR(IF(VLOOKUP($A134,'Annex 2 Designated EHV charges'!$D:$P,13,FALSE)=0,"",VLOOKUP($A134,'Annex 2 Designated EHV charges'!$D:$P,13,FALSE)),"")</f>
        <v>0.05</v>
      </c>
    </row>
    <row r="135" spans="1:8" ht="12.75" customHeight="1" x14ac:dyDescent="0.25">
      <c r="A135" s="89" t="str" cm="1">
        <f t="array" ref="A135">IFERROR(INDEX('Annex 2 Designated EHV charges'!$D$10:$D$400, MATCH(0, IF(ISBLANK('Annex 2 Designated EHV charges'!$D$10:$D$400),1, COUNTIF(A$4:$A134, 'Annex 2 Designated EHV charges'!$D$10:$D$400)), 0)),"")</f>
        <v>INGMSF</v>
      </c>
      <c r="B135" s="88">
        <f>IF($A135="","",VLOOKUP($A135,'Annex 2 Designated EHV charges'!$D:$O,2,0))</f>
        <v>416</v>
      </c>
      <c r="C135" s="89">
        <f>IF($A135="","",VLOOKUP($A135,'Annex 2 Designated EHV charges'!$D:$O,3,0))</f>
        <v>1050002077463</v>
      </c>
      <c r="D135" s="88" t="str">
        <f>IF($A135="","",VLOOKUP($A135,'Annex 2 Designated EHV charges'!$D:$O,4,0))</f>
        <v>INGMSF</v>
      </c>
      <c r="E135" s="90" t="str">
        <f>IFERROR(IF(VLOOKUP($A135,'Annex 2 Designated EHV charges'!$D:$P,10,FALSE)=0,"",VLOOKUP($A135,'Annex 2 Designated EHV charges'!$D:$P,10,FALSE)),"")</f>
        <v/>
      </c>
      <c r="F135" s="189">
        <f>IFERROR(IF(VLOOKUP($A135,'Annex 2 Designated EHV charges'!$D:$P,11,FALSE)=0,"",VLOOKUP($A135,'Annex 2 Designated EHV charges'!$D:$P,11,FALSE)),"")</f>
        <v>561.04</v>
      </c>
      <c r="G135" s="189">
        <f>IFERROR(IF(VLOOKUP($A135,'Annex 2 Designated EHV charges'!$D:$P,12,FALSE)=0,"",VLOOKUP($A135,'Annex 2 Designated EHV charges'!$D:$P,12,FALSE)),"")</f>
        <v>0.05</v>
      </c>
      <c r="H135" s="189">
        <f>IFERROR(IF(VLOOKUP($A135,'Annex 2 Designated EHV charges'!$D:$P,13,FALSE)=0,"",VLOOKUP($A135,'Annex 2 Designated EHV charges'!$D:$P,13,FALSE)),"")</f>
        <v>0.05</v>
      </c>
    </row>
    <row r="136" spans="1:8" ht="12.75" customHeight="1" x14ac:dyDescent="0.25">
      <c r="A136" s="89" t="str" cm="1">
        <f t="array" ref="A136">IFERROR(INDEX('Annex 2 Designated EHV charges'!$D$10:$D$400, MATCH(0, IF(ISBLANK('Annex 2 Designated EHV charges'!$D$10:$D$400),1, COUNTIF(A$4:$A135, 'Annex 2 Designated EHV charges'!$D$10:$D$400)), 0)),"")</f>
        <v>JKSLNE</v>
      </c>
      <c r="B136" s="88">
        <f>IF($A136="","",VLOOKUP($A136,'Annex 2 Designated EHV charges'!$D:$O,2,0))</f>
        <v>451</v>
      </c>
      <c r="C136" s="89">
        <f>IF($A136="","",VLOOKUP($A136,'Annex 2 Designated EHV charges'!$D:$O,3,0))</f>
        <v>1050000556046</v>
      </c>
      <c r="D136" s="88" t="str">
        <f>IF($A136="","",VLOOKUP($A136,'Annex 2 Designated EHV charges'!$D:$O,4,0))</f>
        <v>JKSLNE</v>
      </c>
      <c r="E136" s="90" t="str">
        <f>IFERROR(IF(VLOOKUP($A136,'Annex 2 Designated EHV charges'!$D:$P,10,FALSE)=0,"",VLOOKUP($A136,'Annex 2 Designated EHV charges'!$D:$P,10,FALSE)),"")</f>
        <v/>
      </c>
      <c r="F136" s="189">
        <f>IFERROR(IF(VLOOKUP($A136,'Annex 2 Designated EHV charges'!$D:$P,11,FALSE)=0,"",VLOOKUP($A136,'Annex 2 Designated EHV charges'!$D:$P,11,FALSE)),"")</f>
        <v>7608.81</v>
      </c>
      <c r="G136" s="189">
        <f>IFERROR(IF(VLOOKUP($A136,'Annex 2 Designated EHV charges'!$D:$P,12,FALSE)=0,"",VLOOKUP($A136,'Annex 2 Designated EHV charges'!$D:$P,12,FALSE)),"")</f>
        <v>0.05</v>
      </c>
      <c r="H136" s="189">
        <f>IFERROR(IF(VLOOKUP($A136,'Annex 2 Designated EHV charges'!$D:$P,13,FALSE)=0,"",VLOOKUP($A136,'Annex 2 Designated EHV charges'!$D:$P,13,FALSE)),"")</f>
        <v>0.05</v>
      </c>
    </row>
    <row r="137" spans="1:8" ht="12.75" customHeight="1" x14ac:dyDescent="0.25">
      <c r="A137" s="89" t="str" cm="1">
        <f t="array" ref="A137">IFERROR(INDEX('Annex 2 Designated EHV charges'!$D$10:$D$400, MATCH(0, IF(ISBLANK('Annex 2 Designated EHV charges'!$D$10:$D$400),1, COUNTIF(A$4:$A136, 'Annex 2 Designated EHV charges'!$D$10:$D$400)), 0)),"")</f>
        <v>KNGSLN</v>
      </c>
      <c r="B137" s="88">
        <f>IF($A137="","",VLOOKUP($A137,'Annex 2 Designated EHV charges'!$D:$O,2,0))</f>
        <v>0</v>
      </c>
      <c r="C137" s="89" t="str">
        <f>IF($A137="","",VLOOKUP($A137,'Annex 2 Designated EHV charges'!$D:$O,3,0))</f>
        <v>MSID: 7044</v>
      </c>
      <c r="D137" s="88" t="str">
        <f>IF($A137="","",VLOOKUP($A137,'Annex 2 Designated EHV charges'!$D:$O,4,0))</f>
        <v>KNGSLN</v>
      </c>
      <c r="E137" s="90">
        <f>IFERROR(IF(VLOOKUP($A137,'Annex 2 Designated EHV charges'!$D:$P,10,FALSE)=0,"",VLOOKUP($A137,'Annex 2 Designated EHV charges'!$D:$P,10,FALSE)),"")</f>
        <v>-9.2999999999999999E-2</v>
      </c>
      <c r="F137" s="189">
        <f>IFERROR(IF(VLOOKUP($A137,'Annex 2 Designated EHV charges'!$D:$P,11,FALSE)=0,"",VLOOKUP($A137,'Annex 2 Designated EHV charges'!$D:$P,11,FALSE)),"")</f>
        <v>1159.6199999999999</v>
      </c>
      <c r="G137" s="189">
        <f>IFERROR(IF(VLOOKUP($A137,'Annex 2 Designated EHV charges'!$D:$P,12,FALSE)=0,"",VLOOKUP($A137,'Annex 2 Designated EHV charges'!$D:$P,12,FALSE)),"")</f>
        <v>0.05</v>
      </c>
      <c r="H137" s="189">
        <f>IFERROR(IF(VLOOKUP($A137,'Annex 2 Designated EHV charges'!$D:$P,13,FALSE)=0,"",VLOOKUP($A137,'Annex 2 Designated EHV charges'!$D:$P,13,FALSE)),"")</f>
        <v>0.05</v>
      </c>
    </row>
    <row r="138" spans="1:8" ht="12.75" customHeight="1" x14ac:dyDescent="0.25">
      <c r="A138" s="89" t="str" cm="1">
        <f t="array" ref="A138">IFERROR(INDEX('Annex 2 Designated EHV charges'!$D$10:$D$400, MATCH(0, IF(ISBLANK('Annex 2 Designated EHV charges'!$D$10:$D$400),1, COUNTIF(A$4:$A137, 'Annex 2 Designated EHV charges'!$D$10:$D$400)), 0)),"")</f>
        <v>KNNING</v>
      </c>
      <c r="B138" s="88">
        <f>IF($A138="","",VLOOKUP($A138,'Annex 2 Designated EHV charges'!$D:$O,2,0))</f>
        <v>452</v>
      </c>
      <c r="C138" s="89">
        <f>IF($A138="","",VLOOKUP($A138,'Annex 2 Designated EHV charges'!$D:$O,3,0))</f>
        <v>1050000823467</v>
      </c>
      <c r="D138" s="88" t="str">
        <f>IF($A138="","",VLOOKUP($A138,'Annex 2 Designated EHV charges'!$D:$O,4,0))</f>
        <v>KNNING</v>
      </c>
      <c r="E138" s="90" t="str">
        <f>IFERROR(IF(VLOOKUP($A138,'Annex 2 Designated EHV charges'!$D:$P,10,FALSE)=0,"",VLOOKUP($A138,'Annex 2 Designated EHV charges'!$D:$P,10,FALSE)),"")</f>
        <v/>
      </c>
      <c r="F138" s="189">
        <f>IFERROR(IF(VLOOKUP($A138,'Annex 2 Designated EHV charges'!$D:$P,11,FALSE)=0,"",VLOOKUP($A138,'Annex 2 Designated EHV charges'!$D:$P,11,FALSE)),"")</f>
        <v>935.24</v>
      </c>
      <c r="G138" s="189">
        <f>IFERROR(IF(VLOOKUP($A138,'Annex 2 Designated EHV charges'!$D:$P,12,FALSE)=0,"",VLOOKUP($A138,'Annex 2 Designated EHV charges'!$D:$P,12,FALSE)),"")</f>
        <v>0.05</v>
      </c>
      <c r="H138" s="189">
        <f>IFERROR(IF(VLOOKUP($A138,'Annex 2 Designated EHV charges'!$D:$P,13,FALSE)=0,"",VLOOKUP($A138,'Annex 2 Designated EHV charges'!$D:$P,13,FALSE)),"")</f>
        <v>0.05</v>
      </c>
    </row>
    <row r="139" spans="1:8" ht="12.75" customHeight="1" x14ac:dyDescent="0.25">
      <c r="A139" s="89" t="str" cm="1">
        <f t="array" ref="A139">IFERROR(INDEX('Annex 2 Designated EHV charges'!$D$10:$D$400, MATCH(0, IF(ISBLANK('Annex 2 Designated EHV charges'!$D$10:$D$400),1, COUNTIF(A$4:$A138, 'Annex 2 Designated EHV charges'!$D$10:$D$400)), 0)),"")</f>
        <v>LAYRSF</v>
      </c>
      <c r="B139" s="88">
        <f>IF($A139="","",VLOOKUP($A139,'Annex 2 Designated EHV charges'!$D:$O,2,0))</f>
        <v>0</v>
      </c>
      <c r="C139" s="89" t="str">
        <f>IF($A139="","",VLOOKUP($A139,'Annex 2 Designated EHV charges'!$D:$O,3,0))</f>
        <v>ENET</v>
      </c>
      <c r="D139" s="88" t="str">
        <f>IF($A139="","",VLOOKUP($A139,'Annex 2 Designated EHV charges'!$D:$O,4,0))</f>
        <v>LAYRSF</v>
      </c>
      <c r="E139" s="90" t="str">
        <f>IFERROR(IF(VLOOKUP($A139,'Annex 2 Designated EHV charges'!$D:$P,10,FALSE)=0,"",VLOOKUP($A139,'Annex 2 Designated EHV charges'!$D:$P,10,FALSE)),"")</f>
        <v/>
      </c>
      <c r="F139" s="189">
        <f>IFERROR(IF(VLOOKUP($A139,'Annex 2 Designated EHV charges'!$D:$P,11,FALSE)=0,"",VLOOKUP($A139,'Annex 2 Designated EHV charges'!$D:$P,11,FALSE)),"")</f>
        <v>1205.58</v>
      </c>
      <c r="G139" s="189">
        <f>IFERROR(IF(VLOOKUP($A139,'Annex 2 Designated EHV charges'!$D:$P,12,FALSE)=0,"",VLOOKUP($A139,'Annex 2 Designated EHV charges'!$D:$P,12,FALSE)),"")</f>
        <v>0.05</v>
      </c>
      <c r="H139" s="189">
        <f>IFERROR(IF(VLOOKUP($A139,'Annex 2 Designated EHV charges'!$D:$P,13,FALSE)=0,"",VLOOKUP($A139,'Annex 2 Designated EHV charges'!$D:$P,13,FALSE)),"")</f>
        <v>0.05</v>
      </c>
    </row>
    <row r="140" spans="1:8" ht="12.75" customHeight="1" x14ac:dyDescent="0.25">
      <c r="A140" s="89" t="str" cm="1">
        <f t="array" ref="A140">IFERROR(INDEX('Annex 2 Designated EHV charges'!$D$10:$D$400, MATCH(0, IF(ISBLANK('Annex 2 Designated EHV charges'!$D$10:$D$400),1, COUNTIF(A$4:$A139, 'Annex 2 Designated EHV charges'!$D$10:$D$400)), 0)),"")</f>
        <v>LBZSNS</v>
      </c>
      <c r="B140" s="88">
        <f>IF($A140="","",VLOOKUP($A140,'Annex 2 Designated EHV charges'!$D:$O,2,0))</f>
        <v>664</v>
      </c>
      <c r="C140" s="89">
        <f>IF($A140="","",VLOOKUP($A140,'Annex 2 Designated EHV charges'!$D:$O,3,0))</f>
        <v>1050000687495</v>
      </c>
      <c r="D140" s="88" t="str">
        <f>IF($A140="","",VLOOKUP($A140,'Annex 2 Designated EHV charges'!$D:$O,4,0))</f>
        <v>LBZSNS</v>
      </c>
      <c r="E140" s="90">
        <f>IFERROR(IF(VLOOKUP($A140,'Annex 2 Designated EHV charges'!$D:$P,10,FALSE)=0,"",VLOOKUP($A140,'Annex 2 Designated EHV charges'!$D:$P,10,FALSE)),"")</f>
        <v>-1.956</v>
      </c>
      <c r="F140" s="189">
        <f>IFERROR(IF(VLOOKUP($A140,'Annex 2 Designated EHV charges'!$D:$P,11,FALSE)=0,"",VLOOKUP($A140,'Annex 2 Designated EHV charges'!$D:$P,11,FALSE)),"")</f>
        <v>293.16000000000003</v>
      </c>
      <c r="G140" s="189">
        <f>IFERROR(IF(VLOOKUP($A140,'Annex 2 Designated EHV charges'!$D:$P,12,FALSE)=0,"",VLOOKUP($A140,'Annex 2 Designated EHV charges'!$D:$P,12,FALSE)),"")</f>
        <v>0.05</v>
      </c>
      <c r="H140" s="189">
        <f>IFERROR(IF(VLOOKUP($A140,'Annex 2 Designated EHV charges'!$D:$P,13,FALSE)=0,"",VLOOKUP($A140,'Annex 2 Designated EHV charges'!$D:$P,13,FALSE)),"")</f>
        <v>0.05</v>
      </c>
    </row>
    <row r="141" spans="1:8" ht="12.75" customHeight="1" x14ac:dyDescent="0.25">
      <c r="A141" s="89" t="str" cm="1">
        <f t="array" ref="A141">IFERROR(INDEX('Annex 2 Designated EHV charges'!$D$10:$D$400, MATCH(0, IF(ISBLANK('Annex 2 Designated EHV charges'!$D$10:$D$400),1, COUNTIF(A$4:$A140, 'Annex 2 Designated EHV charges'!$D$10:$D$400)), 0)),"")</f>
        <v>LCKFRD</v>
      </c>
      <c r="B141" s="88">
        <f>IF($A141="","",VLOOKUP($A141,'Annex 2 Designated EHV charges'!$D:$O,2,0))</f>
        <v>760</v>
      </c>
      <c r="C141" s="89">
        <f>IF($A141="","",VLOOKUP($A141,'Annex 2 Designated EHV charges'!$D:$O,3,0))</f>
        <v>1050000578699</v>
      </c>
      <c r="D141" s="88" t="str">
        <f>IF($A141="","",VLOOKUP($A141,'Annex 2 Designated EHV charges'!$D:$O,4,0))</f>
        <v>LCKFRD</v>
      </c>
      <c r="E141" s="90" t="str">
        <f>IFERROR(IF(VLOOKUP($A141,'Annex 2 Designated EHV charges'!$D:$P,10,FALSE)=0,"",VLOOKUP($A141,'Annex 2 Designated EHV charges'!$D:$P,10,FALSE)),"")</f>
        <v/>
      </c>
      <c r="F141" s="189">
        <f>IFERROR(IF(VLOOKUP($A141,'Annex 2 Designated EHV charges'!$D:$P,11,FALSE)=0,"",VLOOKUP($A141,'Annex 2 Designated EHV charges'!$D:$P,11,FALSE)),"")</f>
        <v>2127.6999999999998</v>
      </c>
      <c r="G141" s="189">
        <f>IFERROR(IF(VLOOKUP($A141,'Annex 2 Designated EHV charges'!$D:$P,12,FALSE)=0,"",VLOOKUP($A141,'Annex 2 Designated EHV charges'!$D:$P,12,FALSE)),"")</f>
        <v>0.05</v>
      </c>
      <c r="H141" s="189">
        <f>IFERROR(IF(VLOOKUP($A141,'Annex 2 Designated EHV charges'!$D:$P,13,FALSE)=0,"",VLOOKUP($A141,'Annex 2 Designated EHV charges'!$D:$P,13,FALSE)),"")</f>
        <v>0.05</v>
      </c>
    </row>
    <row r="142" spans="1:8" ht="12.75" customHeight="1" x14ac:dyDescent="0.25">
      <c r="A142" s="89" t="str" cm="1">
        <f t="array" ref="A142">IFERROR(INDEX('Annex 2 Designated EHV charges'!$D$10:$D$400, MATCH(0, IF(ISBLANK('Annex 2 Designated EHV charges'!$D$10:$D$400),1, COUNTIF(A$4:$A141, 'Annex 2 Designated EHV charges'!$D$10:$D$400)), 0)),"")</f>
        <v>LDAHSF</v>
      </c>
      <c r="B142" s="88">
        <f>IF($A142="","",VLOOKUP($A142,'Annex 2 Designated EHV charges'!$D:$O,2,0))</f>
        <v>468</v>
      </c>
      <c r="C142" s="89">
        <f>IF($A142="","",VLOOKUP($A142,'Annex 2 Designated EHV charges'!$D:$O,3,0))</f>
        <v>1030083805795</v>
      </c>
      <c r="D142" s="88" t="str">
        <f>IF($A142="","",VLOOKUP($A142,'Annex 2 Designated EHV charges'!$D:$O,4,0))</f>
        <v>LDAHSF</v>
      </c>
      <c r="E142" s="90" t="str">
        <f>IFERROR(IF(VLOOKUP($A142,'Annex 2 Designated EHV charges'!$D:$P,10,FALSE)=0,"",VLOOKUP($A142,'Annex 2 Designated EHV charges'!$D:$P,10,FALSE)),"")</f>
        <v/>
      </c>
      <c r="F142" s="189">
        <f>IFERROR(IF(VLOOKUP($A142,'Annex 2 Designated EHV charges'!$D:$P,11,FALSE)=0,"",VLOOKUP($A142,'Annex 2 Designated EHV charges'!$D:$P,11,FALSE)),"")</f>
        <v>925.32</v>
      </c>
      <c r="G142" s="189">
        <f>IFERROR(IF(VLOOKUP($A142,'Annex 2 Designated EHV charges'!$D:$P,12,FALSE)=0,"",VLOOKUP($A142,'Annex 2 Designated EHV charges'!$D:$P,12,FALSE)),"")</f>
        <v>0.05</v>
      </c>
      <c r="H142" s="189">
        <f>IFERROR(IF(VLOOKUP($A142,'Annex 2 Designated EHV charges'!$D:$P,13,FALSE)=0,"",VLOOKUP($A142,'Annex 2 Designated EHV charges'!$D:$P,13,FALSE)),"")</f>
        <v>0.05</v>
      </c>
    </row>
    <row r="143" spans="1:8" ht="12.75" customHeight="1" x14ac:dyDescent="0.25">
      <c r="A143" s="89" t="str" cm="1">
        <f t="array" ref="A143">IFERROR(INDEX('Annex 2 Designated EHV charges'!$D$10:$D$400, MATCH(0, IF(ISBLANK('Annex 2 Designated EHV charges'!$D$10:$D$400),1, COUNTIF(A$4:$A142, 'Annex 2 Designated EHV charges'!$D$10:$D$400)), 0)),"")</f>
        <v>LEICSQ</v>
      </c>
      <c r="B143" s="88">
        <f>IF($A143="","",VLOOKUP($A143,'Annex 2 Designated EHV charges'!$D:$O,2,0))</f>
        <v>665</v>
      </c>
      <c r="C143" s="89">
        <f>IF($A143="","",VLOOKUP($A143,'Annex 2 Designated EHV charges'!$D:$O,3,0))</f>
        <v>1050001008690</v>
      </c>
      <c r="D143" s="88" t="str">
        <f>IF($A143="","",VLOOKUP($A143,'Annex 2 Designated EHV charges'!$D:$O,4,0))</f>
        <v>LEICSQ</v>
      </c>
      <c r="E143" s="90" t="str">
        <f>IFERROR(IF(VLOOKUP($A143,'Annex 2 Designated EHV charges'!$D:$P,10,FALSE)=0,"",VLOOKUP($A143,'Annex 2 Designated EHV charges'!$D:$P,10,FALSE)),"")</f>
        <v/>
      </c>
      <c r="F143" s="189">
        <f>IFERROR(IF(VLOOKUP($A143,'Annex 2 Designated EHV charges'!$D:$P,11,FALSE)=0,"",VLOOKUP($A143,'Annex 2 Designated EHV charges'!$D:$P,11,FALSE)),"")</f>
        <v>3249.38</v>
      </c>
      <c r="G143" s="189">
        <f>IFERROR(IF(VLOOKUP($A143,'Annex 2 Designated EHV charges'!$D:$P,12,FALSE)=0,"",VLOOKUP($A143,'Annex 2 Designated EHV charges'!$D:$P,12,FALSE)),"")</f>
        <v>0.05</v>
      </c>
      <c r="H143" s="189">
        <f>IFERROR(IF(VLOOKUP($A143,'Annex 2 Designated EHV charges'!$D:$P,13,FALSE)=0,"",VLOOKUP($A143,'Annex 2 Designated EHV charges'!$D:$P,13,FALSE)),"")</f>
        <v>0.05</v>
      </c>
    </row>
    <row r="144" spans="1:8" ht="12.75" customHeight="1" x14ac:dyDescent="0.25">
      <c r="A144" s="89" t="str" cm="1">
        <f t="array" ref="A144">IFERROR(INDEX('Annex 2 Designated EHV charges'!$D$10:$D$400, MATCH(0, IF(ISBLANK('Annex 2 Designated EHV charges'!$D$10:$D$400),1, COUNTIF(A$4:$A143, 'Annex 2 Designated EHV charges'!$D$10:$D$400)), 0)),"")</f>
        <v>LEXHSF</v>
      </c>
      <c r="B144" s="88">
        <f>IF($A144="","",VLOOKUP($A144,'Annex 2 Designated EHV charges'!$D:$O,2,0))</f>
        <v>763</v>
      </c>
      <c r="C144" s="89">
        <f>IF($A144="","",VLOOKUP($A144,'Annex 2 Designated EHV charges'!$D:$O,3,0))</f>
        <v>1030083805331</v>
      </c>
      <c r="D144" s="88" t="str">
        <f>IF($A144="","",VLOOKUP($A144,'Annex 2 Designated EHV charges'!$D:$O,4,0))</f>
        <v>LEXHSF</v>
      </c>
      <c r="E144" s="90" t="str">
        <f>IFERROR(IF(VLOOKUP($A144,'Annex 2 Designated EHV charges'!$D:$P,10,FALSE)=0,"",VLOOKUP($A144,'Annex 2 Designated EHV charges'!$D:$P,10,FALSE)),"")</f>
        <v/>
      </c>
      <c r="F144" s="189">
        <f>IFERROR(IF(VLOOKUP($A144,'Annex 2 Designated EHV charges'!$D:$P,11,FALSE)=0,"",VLOOKUP($A144,'Annex 2 Designated EHV charges'!$D:$P,11,FALSE)),"")</f>
        <v>1132.96</v>
      </c>
      <c r="G144" s="189">
        <f>IFERROR(IF(VLOOKUP($A144,'Annex 2 Designated EHV charges'!$D:$P,12,FALSE)=0,"",VLOOKUP($A144,'Annex 2 Designated EHV charges'!$D:$P,12,FALSE)),"")</f>
        <v>0.05</v>
      </c>
      <c r="H144" s="189">
        <f>IFERROR(IF(VLOOKUP($A144,'Annex 2 Designated EHV charges'!$D:$P,13,FALSE)=0,"",VLOOKUP($A144,'Annex 2 Designated EHV charges'!$D:$P,13,FALSE)),"")</f>
        <v>0.05</v>
      </c>
    </row>
    <row r="145" spans="1:8" ht="12.75" customHeight="1" x14ac:dyDescent="0.25">
      <c r="A145" s="89" t="str" cm="1">
        <f t="array" ref="A145">IFERROR(INDEX('Annex 2 Designated EHV charges'!$D$10:$D$400, MATCH(0, IF(ISBLANK('Annex 2 Designated EHV charges'!$D$10:$D$400),1, COUNTIF(A$4:$A144, 'Annex 2 Designated EHV charges'!$D$10:$D$400)), 0)),"")</f>
        <v>LIMKLN</v>
      </c>
      <c r="B145" s="88">
        <f>IF($A145="","",VLOOKUP($A145,'Annex 2 Designated EHV charges'!$D:$O,2,0))</f>
        <v>412</v>
      </c>
      <c r="C145" s="89">
        <f>IF($A145="","",VLOOKUP($A145,'Annex 2 Designated EHV charges'!$D:$O,3,0))</f>
        <v>1050002012049</v>
      </c>
      <c r="D145" s="88" t="str">
        <f>IF($A145="","",VLOOKUP($A145,'Annex 2 Designated EHV charges'!$D:$O,4,0))</f>
        <v>LIMKLN</v>
      </c>
      <c r="E145" s="90" t="str">
        <f>IFERROR(IF(VLOOKUP($A145,'Annex 2 Designated EHV charges'!$D:$P,10,FALSE)=0,"",VLOOKUP($A145,'Annex 2 Designated EHV charges'!$D:$P,10,FALSE)),"")</f>
        <v/>
      </c>
      <c r="F145" s="189">
        <f>IFERROR(IF(VLOOKUP($A145,'Annex 2 Designated EHV charges'!$D:$P,11,FALSE)=0,"",VLOOKUP($A145,'Annex 2 Designated EHV charges'!$D:$P,11,FALSE)),"")</f>
        <v>1808.26</v>
      </c>
      <c r="G145" s="189">
        <f>IFERROR(IF(VLOOKUP($A145,'Annex 2 Designated EHV charges'!$D:$P,12,FALSE)=0,"",VLOOKUP($A145,'Annex 2 Designated EHV charges'!$D:$P,12,FALSE)),"")</f>
        <v>0.05</v>
      </c>
      <c r="H145" s="189">
        <f>IFERROR(IF(VLOOKUP($A145,'Annex 2 Designated EHV charges'!$D:$P,13,FALSE)=0,"",VLOOKUP($A145,'Annex 2 Designated EHV charges'!$D:$P,13,FALSE)),"")</f>
        <v>0.05</v>
      </c>
    </row>
    <row r="146" spans="1:8" ht="12.75" customHeight="1" x14ac:dyDescent="0.25">
      <c r="A146" s="89" t="str" cm="1">
        <f t="array" ref="A146">IFERROR(INDEX('Annex 2 Designated EHV charges'!$D$10:$D$400, MATCH(0, IF(ISBLANK('Annex 2 Designated EHV charges'!$D$10:$D$400),1, COUNTIF(A$4:$A145, 'Annex 2 Designated EHV charges'!$D$10:$D$400)), 0)),"")</f>
        <v>LINKSF</v>
      </c>
      <c r="B146" s="88">
        <f>IF($A146="","",VLOOKUP($A146,'Annex 2 Designated EHV charges'!$D:$O,2,0))</f>
        <v>393</v>
      </c>
      <c r="C146" s="89">
        <f>IF($A146="","",VLOOKUP($A146,'Annex 2 Designated EHV charges'!$D:$O,3,0))</f>
        <v>1050003008949</v>
      </c>
      <c r="D146" s="88" t="str">
        <f>IF($A146="","",VLOOKUP($A146,'Annex 2 Designated EHV charges'!$D:$O,4,0))</f>
        <v>LINKSF</v>
      </c>
      <c r="E146" s="90" t="str">
        <f>IFERROR(IF(VLOOKUP($A146,'Annex 2 Designated EHV charges'!$D:$P,10,FALSE)=0,"",VLOOKUP($A146,'Annex 2 Designated EHV charges'!$D:$P,10,FALSE)),"")</f>
        <v/>
      </c>
      <c r="F146" s="189">
        <f>IFERROR(IF(VLOOKUP($A146,'Annex 2 Designated EHV charges'!$D:$P,11,FALSE)=0,"",VLOOKUP($A146,'Annex 2 Designated EHV charges'!$D:$P,11,FALSE)),"")</f>
        <v>5228.82</v>
      </c>
      <c r="G146" s="189">
        <f>IFERROR(IF(VLOOKUP($A146,'Annex 2 Designated EHV charges'!$D:$P,12,FALSE)=0,"",VLOOKUP($A146,'Annex 2 Designated EHV charges'!$D:$P,12,FALSE)),"")</f>
        <v>0.05</v>
      </c>
      <c r="H146" s="189">
        <f>IFERROR(IF(VLOOKUP($A146,'Annex 2 Designated EHV charges'!$D:$P,13,FALSE)=0,"",VLOOKUP($A146,'Annex 2 Designated EHV charges'!$D:$P,13,FALSE)),"")</f>
        <v>0.05</v>
      </c>
    </row>
    <row r="147" spans="1:8" ht="12.75" customHeight="1" x14ac:dyDescent="0.25">
      <c r="A147" s="89" t="str" cm="1">
        <f t="array" ref="A147">IFERROR(INDEX('Annex 2 Designated EHV charges'!$D$10:$D$400, MATCH(0, IF(ISBLANK('Annex 2 Designated EHV charges'!$D$10:$D$400),1, COUNTIF(A$4:$A146, 'Annex 2 Designated EHV charges'!$D$10:$D$400)), 0)),"")</f>
        <v>LITSTA</v>
      </c>
      <c r="B147" s="88">
        <f>IF($A147="","",VLOOKUP($A147,'Annex 2 Designated EHV charges'!$D:$O,2,0))</f>
        <v>648</v>
      </c>
      <c r="C147" s="89">
        <f>IF($A147="","",VLOOKUP($A147,'Annex 2 Designated EHV charges'!$D:$O,3,0))</f>
        <v>1050001858080</v>
      </c>
      <c r="D147" s="88" t="str">
        <f>IF($A147="","",VLOOKUP($A147,'Annex 2 Designated EHV charges'!$D:$O,4,0))</f>
        <v>LITSTA</v>
      </c>
      <c r="E147" s="90" t="str">
        <f>IFERROR(IF(VLOOKUP($A147,'Annex 2 Designated EHV charges'!$D:$P,10,FALSE)=0,"",VLOOKUP($A147,'Annex 2 Designated EHV charges'!$D:$P,10,FALSE)),"")</f>
        <v/>
      </c>
      <c r="F147" s="189">
        <f>IFERROR(IF(VLOOKUP($A147,'Annex 2 Designated EHV charges'!$D:$P,11,FALSE)=0,"",VLOOKUP($A147,'Annex 2 Designated EHV charges'!$D:$P,11,FALSE)),"")</f>
        <v>1235.54</v>
      </c>
      <c r="G147" s="189">
        <f>IFERROR(IF(VLOOKUP($A147,'Annex 2 Designated EHV charges'!$D:$P,12,FALSE)=0,"",VLOOKUP($A147,'Annex 2 Designated EHV charges'!$D:$P,12,FALSE)),"")</f>
        <v>0.05</v>
      </c>
      <c r="H147" s="189">
        <f>IFERROR(IF(VLOOKUP($A147,'Annex 2 Designated EHV charges'!$D:$P,13,FALSE)=0,"",VLOOKUP($A147,'Annex 2 Designated EHV charges'!$D:$P,13,FALSE)),"")</f>
        <v>0.05</v>
      </c>
    </row>
    <row r="148" spans="1:8" ht="12.75" customHeight="1" x14ac:dyDescent="0.25">
      <c r="A148" s="89" t="str" cm="1">
        <f t="array" ref="A148">IFERROR(INDEX('Annex 2 Designated EHV charges'!$D$10:$D$400, MATCH(0, IF(ISBLANK('Annex 2 Designated EHV charges'!$D$10:$D$400),1, COUNTIF(A$4:$A147, 'Annex 2 Designated EHV charges'!$D$10:$D$400)), 0)),"")</f>
        <v>LNGFRD</v>
      </c>
      <c r="B148" s="88">
        <f>IF($A148="","",VLOOKUP($A148,'Annex 2 Designated EHV charges'!$D:$O,2,0))</f>
        <v>453</v>
      </c>
      <c r="C148" s="89">
        <f>IF($A148="","",VLOOKUP($A148,'Annex 2 Designated EHV charges'!$D:$O,3,0))</f>
        <v>1050000698247</v>
      </c>
      <c r="D148" s="88" t="str">
        <f>IF($A148="","",VLOOKUP($A148,'Annex 2 Designated EHV charges'!$D:$O,4,0))</f>
        <v>LNGFRD</v>
      </c>
      <c r="E148" s="90" t="str">
        <f>IFERROR(IF(VLOOKUP($A148,'Annex 2 Designated EHV charges'!$D:$P,10,FALSE)=0,"",VLOOKUP($A148,'Annex 2 Designated EHV charges'!$D:$P,10,FALSE)),"")</f>
        <v/>
      </c>
      <c r="F148" s="189">
        <f>IFERROR(IF(VLOOKUP($A148,'Annex 2 Designated EHV charges'!$D:$P,11,FALSE)=0,"",VLOOKUP($A148,'Annex 2 Designated EHV charges'!$D:$P,11,FALSE)),"")</f>
        <v>3954.95</v>
      </c>
      <c r="G148" s="189">
        <f>IFERROR(IF(VLOOKUP($A148,'Annex 2 Designated EHV charges'!$D:$P,12,FALSE)=0,"",VLOOKUP($A148,'Annex 2 Designated EHV charges'!$D:$P,12,FALSE)),"")</f>
        <v>0.05</v>
      </c>
      <c r="H148" s="189">
        <f>IFERROR(IF(VLOOKUP($A148,'Annex 2 Designated EHV charges'!$D:$P,13,FALSE)=0,"",VLOOKUP($A148,'Annex 2 Designated EHV charges'!$D:$P,13,FALSE)),"")</f>
        <v>0.05</v>
      </c>
    </row>
    <row r="149" spans="1:8" ht="12.75" customHeight="1" x14ac:dyDescent="0.25">
      <c r="A149" s="89" t="str" cm="1">
        <f t="array" ref="A149">IFERROR(INDEX('Annex 2 Designated EHV charges'!$D$10:$D$400, MATCH(0, IF(ISBLANK('Annex 2 Designated EHV charges'!$D$10:$D$400),1, COUNTIF(A$4:$A148, 'Annex 2 Designated EHV charges'!$D$10:$D$400)), 0)),"")</f>
        <v>LNGHO2</v>
      </c>
      <c r="B149" s="88">
        <f>IF($A149="","",VLOOKUP($A149,'Annex 2 Designated EHV charges'!$D:$O,2,0))</f>
        <v>455</v>
      </c>
      <c r="C149" s="89">
        <f>IF($A149="","",VLOOKUP($A149,'Annex 2 Designated EHV charges'!$D:$O,3,0))</f>
        <v>1050000802945</v>
      </c>
      <c r="D149" s="88" t="str">
        <f>IF($A149="","",VLOOKUP($A149,'Annex 2 Designated EHV charges'!$D:$O,4,0))</f>
        <v>LNGHO2</v>
      </c>
      <c r="E149" s="90" t="str">
        <f>IFERROR(IF(VLOOKUP($A149,'Annex 2 Designated EHV charges'!$D:$P,10,FALSE)=0,"",VLOOKUP($A149,'Annex 2 Designated EHV charges'!$D:$P,10,FALSE)),"")</f>
        <v/>
      </c>
      <c r="F149" s="189">
        <f>IFERROR(IF(VLOOKUP($A149,'Annex 2 Designated EHV charges'!$D:$P,11,FALSE)=0,"",VLOOKUP($A149,'Annex 2 Designated EHV charges'!$D:$P,11,FALSE)),"")</f>
        <v>2233.1799999999998</v>
      </c>
      <c r="G149" s="189">
        <f>IFERROR(IF(VLOOKUP($A149,'Annex 2 Designated EHV charges'!$D:$P,12,FALSE)=0,"",VLOOKUP($A149,'Annex 2 Designated EHV charges'!$D:$P,12,FALSE)),"")</f>
        <v>0.05</v>
      </c>
      <c r="H149" s="189">
        <f>IFERROR(IF(VLOOKUP($A149,'Annex 2 Designated EHV charges'!$D:$P,13,FALSE)=0,"",VLOOKUP($A149,'Annex 2 Designated EHV charges'!$D:$P,13,FALSE)),"")</f>
        <v>0.05</v>
      </c>
    </row>
    <row r="150" spans="1:8" ht="12.75" customHeight="1" x14ac:dyDescent="0.25">
      <c r="A150" s="89" t="str" cm="1">
        <f t="array" ref="A150">IFERROR(INDEX('Annex 2 Designated EHV charges'!$D$10:$D$400, MATCH(0, IF(ISBLANK('Annex 2 Designated EHV charges'!$D$10:$D$400),1, COUNTIF(A$4:$A149, 'Annex 2 Designated EHV charges'!$D$10:$D$400)), 0)),"")</f>
        <v>LNGHOE</v>
      </c>
      <c r="B150" s="88">
        <f>IF($A150="","",VLOOKUP($A150,'Annex 2 Designated EHV charges'!$D:$O,2,0))</f>
        <v>454</v>
      </c>
      <c r="C150" s="89">
        <f>IF($A150="","",VLOOKUP($A150,'Annex 2 Designated EHV charges'!$D:$O,3,0))</f>
        <v>1050000774118</v>
      </c>
      <c r="D150" s="88" t="str">
        <f>IF($A150="","",VLOOKUP($A150,'Annex 2 Designated EHV charges'!$D:$O,4,0))</f>
        <v>LNGHOE</v>
      </c>
      <c r="E150" s="90" t="str">
        <f>IFERROR(IF(VLOOKUP($A150,'Annex 2 Designated EHV charges'!$D:$P,10,FALSE)=0,"",VLOOKUP($A150,'Annex 2 Designated EHV charges'!$D:$P,10,FALSE)),"")</f>
        <v/>
      </c>
      <c r="F150" s="189">
        <f>IFERROR(IF(VLOOKUP($A150,'Annex 2 Designated EHV charges'!$D:$P,11,FALSE)=0,"",VLOOKUP($A150,'Annex 2 Designated EHV charges'!$D:$P,11,FALSE)),"")</f>
        <v>2208.64</v>
      </c>
      <c r="G150" s="189">
        <f>IFERROR(IF(VLOOKUP($A150,'Annex 2 Designated EHV charges'!$D:$P,12,FALSE)=0,"",VLOOKUP($A150,'Annex 2 Designated EHV charges'!$D:$P,12,FALSE)),"")</f>
        <v>0.05</v>
      </c>
      <c r="H150" s="189">
        <f>IFERROR(IF(VLOOKUP($A150,'Annex 2 Designated EHV charges'!$D:$P,13,FALSE)=0,"",VLOOKUP($A150,'Annex 2 Designated EHV charges'!$D:$P,13,FALSE)),"")</f>
        <v>0.05</v>
      </c>
    </row>
    <row r="151" spans="1:8" ht="12.75" customHeight="1" x14ac:dyDescent="0.25">
      <c r="A151" s="89" t="str" cm="1">
        <f t="array" ref="A151">IFERROR(INDEX('Annex 2 Designated EHV charges'!$D$10:$D$400, MATCH(0, IF(ISBLANK('Annex 2 Designated EHV charges'!$D$10:$D$400),1, COUNTIF(A$4:$A150, 'Annex 2 Designated EHV charges'!$D$10:$D$400)), 0)),"")</f>
        <v>LONWST</v>
      </c>
      <c r="B151" s="88">
        <f>IF($A151="","",VLOOKUP($A151,'Annex 2 Designated EHV charges'!$D:$O,2,0))</f>
        <v>704</v>
      </c>
      <c r="C151" s="89">
        <f>IF($A151="","",VLOOKUP($A151,'Annex 2 Designated EHV charges'!$D:$O,3,0))</f>
        <v>1023479109093</v>
      </c>
      <c r="D151" s="88" t="str">
        <f>IF($A151="","",VLOOKUP($A151,'Annex 2 Designated EHV charges'!$D:$O,4,0))</f>
        <v>LONWST</v>
      </c>
      <c r="E151" s="90">
        <f>IFERROR(IF(VLOOKUP($A151,'Annex 2 Designated EHV charges'!$D:$P,10,FALSE)=0,"",VLOOKUP($A151,'Annex 2 Designated EHV charges'!$D:$P,10,FALSE)),"")</f>
        <v>-0.32500000000000001</v>
      </c>
      <c r="F151" s="189">
        <f>IFERROR(IF(VLOOKUP($A151,'Annex 2 Designated EHV charges'!$D:$P,11,FALSE)=0,"",VLOOKUP($A151,'Annex 2 Designated EHV charges'!$D:$P,11,FALSE)),"")</f>
        <v>5172.46</v>
      </c>
      <c r="G151" s="189">
        <f>IFERROR(IF(VLOOKUP($A151,'Annex 2 Designated EHV charges'!$D:$P,12,FALSE)=0,"",VLOOKUP($A151,'Annex 2 Designated EHV charges'!$D:$P,12,FALSE)),"")</f>
        <v>0.05</v>
      </c>
      <c r="H151" s="189">
        <f>IFERROR(IF(VLOOKUP($A151,'Annex 2 Designated EHV charges'!$D:$P,13,FALSE)=0,"",VLOOKUP($A151,'Annex 2 Designated EHV charges'!$D:$P,13,FALSE)),"")</f>
        <v>0.05</v>
      </c>
    </row>
    <row r="152" spans="1:8" x14ac:dyDescent="0.25">
      <c r="A152" s="89" t="str" cm="1">
        <f t="array" ref="A152">IFERROR(INDEX('Annex 2 Designated EHV charges'!$D$10:$D$400, MATCH(0, IF(ISBLANK('Annex 2 Designated EHV charges'!$D$10:$D$400),1, COUNTIF(A$4:$A151, 'Annex 2 Designated EHV charges'!$D$10:$D$400)), 0)),"")</f>
        <v>LORDSW</v>
      </c>
      <c r="B152" s="88">
        <f>IF($A152="","",VLOOKUP($A152,'Annex 2 Designated EHV charges'!$D:$O,2,0))</f>
        <v>411</v>
      </c>
      <c r="C152" s="89">
        <f>IF($A152="","",VLOOKUP($A152,'Annex 2 Designated EHV charges'!$D:$O,3,0))</f>
        <v>1050001905679</v>
      </c>
      <c r="D152" s="88" t="str">
        <f>IF($A152="","",VLOOKUP($A152,'Annex 2 Designated EHV charges'!$D:$O,4,0))</f>
        <v>LORDSW</v>
      </c>
      <c r="E152" s="90">
        <f>IFERROR(IF(VLOOKUP($A152,'Annex 2 Designated EHV charges'!$D:$P,10,FALSE)=0,"",VLOOKUP($A152,'Annex 2 Designated EHV charges'!$D:$P,10,FALSE)),"")</f>
        <v>-2.6930000000000001</v>
      </c>
      <c r="F152" s="189">
        <f>IFERROR(IF(VLOOKUP($A152,'Annex 2 Designated EHV charges'!$D:$P,11,FALSE)=0,"",VLOOKUP($A152,'Annex 2 Designated EHV charges'!$D:$P,11,FALSE)),"")</f>
        <v>2270.86</v>
      </c>
      <c r="G152" s="189">
        <f>IFERROR(IF(VLOOKUP($A152,'Annex 2 Designated EHV charges'!$D:$P,12,FALSE)=0,"",VLOOKUP($A152,'Annex 2 Designated EHV charges'!$D:$P,12,FALSE)),"")</f>
        <v>0.05</v>
      </c>
      <c r="H152" s="189">
        <f>IFERROR(IF(VLOOKUP($A152,'Annex 2 Designated EHV charges'!$D:$P,13,FALSE)=0,"",VLOOKUP($A152,'Annex 2 Designated EHV charges'!$D:$P,13,FALSE)),"")</f>
        <v>0.05</v>
      </c>
    </row>
    <row r="153" spans="1:8" x14ac:dyDescent="0.25">
      <c r="A153" s="89" t="str" cm="1">
        <f t="array" ref="A153">IFERROR(INDEX('Annex 2 Designated EHV charges'!$D$10:$D$400, MATCH(0, IF(ISBLANK('Annex 2 Designated EHV charges'!$D$10:$D$400),1, COUNTIF(A$4:$A152, 'Annex 2 Designated EHV charges'!$D$10:$D$400)), 0)),"")</f>
        <v>LWRNCE</v>
      </c>
      <c r="B153" s="88">
        <f>IF($A153="","",VLOOKUP($A153,'Annex 2 Designated EHV charges'!$D:$O,2,0))</f>
        <v>667</v>
      </c>
      <c r="C153" s="89">
        <f>IF($A153="","",VLOOKUP($A153,'Annex 2 Designated EHV charges'!$D:$O,3,0))</f>
        <v>1050001008636</v>
      </c>
      <c r="D153" s="88" t="str">
        <f>IF($A153="","",VLOOKUP($A153,'Annex 2 Designated EHV charges'!$D:$O,4,0))</f>
        <v>LWRNCE</v>
      </c>
      <c r="E153" s="90" t="str">
        <f>IFERROR(IF(VLOOKUP($A153,'Annex 2 Designated EHV charges'!$D:$P,10,FALSE)=0,"",VLOOKUP($A153,'Annex 2 Designated EHV charges'!$D:$P,10,FALSE)),"")</f>
        <v/>
      </c>
      <c r="F153" s="189">
        <f>IFERROR(IF(VLOOKUP($A153,'Annex 2 Designated EHV charges'!$D:$P,11,FALSE)=0,"",VLOOKUP($A153,'Annex 2 Designated EHV charges'!$D:$P,11,FALSE)),"")</f>
        <v>4131.08</v>
      </c>
      <c r="G153" s="189">
        <f>IFERROR(IF(VLOOKUP($A153,'Annex 2 Designated EHV charges'!$D:$P,12,FALSE)=0,"",VLOOKUP($A153,'Annex 2 Designated EHV charges'!$D:$P,12,FALSE)),"")</f>
        <v>0.05</v>
      </c>
      <c r="H153" s="189">
        <f>IFERROR(IF(VLOOKUP($A153,'Annex 2 Designated EHV charges'!$D:$P,13,FALSE)=0,"",VLOOKUP($A153,'Annex 2 Designated EHV charges'!$D:$P,13,FALSE)),"")</f>
        <v>0.05</v>
      </c>
    </row>
    <row r="154" spans="1:8" x14ac:dyDescent="0.25">
      <c r="A154" s="89" t="str" cm="1">
        <f t="array" ref="A154">IFERROR(INDEX('Annex 2 Designated EHV charges'!$D$10:$D$400, MATCH(0, IF(ISBLANK('Annex 2 Designated EHV charges'!$D$10:$D$400),1, COUNTIF(A$4:$A153, 'Annex 2 Designated EHV charges'!$D$10:$D$400)), 0)),"")</f>
        <v>LYONSH</v>
      </c>
      <c r="B154" s="88">
        <f>IF($A154="","",VLOOKUP($A154,'Annex 2 Designated EHV charges'!$D:$O,2,0))</f>
        <v>688</v>
      </c>
      <c r="C154" s="89">
        <f>IF($A154="","",VLOOKUP($A154,'Annex 2 Designated EHV charges'!$D:$O,3,0))</f>
        <v>1050001205354</v>
      </c>
      <c r="D154" s="88" t="str">
        <f>IF($A154="","",VLOOKUP($A154,'Annex 2 Designated EHV charges'!$D:$O,4,0))</f>
        <v>LYONSH</v>
      </c>
      <c r="E154" s="90" t="str">
        <f>IFERROR(IF(VLOOKUP($A154,'Annex 2 Designated EHV charges'!$D:$P,10,FALSE)=0,"",VLOOKUP($A154,'Annex 2 Designated EHV charges'!$D:$P,10,FALSE)),"")</f>
        <v/>
      </c>
      <c r="F154" s="189">
        <f>IFERROR(IF(VLOOKUP($A154,'Annex 2 Designated EHV charges'!$D:$P,11,FALSE)=0,"",VLOOKUP($A154,'Annex 2 Designated EHV charges'!$D:$P,11,FALSE)),"")</f>
        <v>1015.76</v>
      </c>
      <c r="G154" s="189">
        <f>IFERROR(IF(VLOOKUP($A154,'Annex 2 Designated EHV charges'!$D:$P,12,FALSE)=0,"",VLOOKUP($A154,'Annex 2 Designated EHV charges'!$D:$P,12,FALSE)),"")</f>
        <v>0.05</v>
      </c>
      <c r="H154" s="189">
        <f>IFERROR(IF(VLOOKUP($A154,'Annex 2 Designated EHV charges'!$D:$P,13,FALSE)=0,"",VLOOKUP($A154,'Annex 2 Designated EHV charges'!$D:$P,13,FALSE)),"")</f>
        <v>0.05</v>
      </c>
    </row>
    <row r="155" spans="1:8" x14ac:dyDescent="0.25">
      <c r="A155" s="89" t="str" cm="1">
        <f t="array" ref="A155">IFERROR(INDEX('Annex 2 Designated EHV charges'!$D$10:$D$400, MATCH(0, IF(ISBLANK('Annex 2 Designated EHV charges'!$D$10:$D$400),1, COUNTIF(A$4:$A154, 'Annex 2 Designated EHV charges'!$D$10:$D$400)), 0)),"")</f>
        <v>MALDBS</v>
      </c>
      <c r="B155" s="88">
        <f>IF($A155="","",VLOOKUP($A155,'Annex 2 Designated EHV charges'!$D:$O,2,0))</f>
        <v>423</v>
      </c>
      <c r="C155" s="89">
        <f>IF($A155="","",VLOOKUP($A155,'Annex 2 Designated EHV charges'!$D:$O,3,0))</f>
        <v>1050002444199</v>
      </c>
      <c r="D155" s="88" t="str">
        <f>IF($A155="","",VLOOKUP($A155,'Annex 2 Designated EHV charges'!$D:$O,4,0))</f>
        <v>MALDBS</v>
      </c>
      <c r="E155" s="90">
        <f>IFERROR(IF(VLOOKUP($A155,'Annex 2 Designated EHV charges'!$D:$P,10,FALSE)=0,"",VLOOKUP($A155,'Annex 2 Designated EHV charges'!$D:$P,10,FALSE)),"")</f>
        <v>-0.85</v>
      </c>
      <c r="F155" s="189">
        <f>IFERROR(IF(VLOOKUP($A155,'Annex 2 Designated EHV charges'!$D:$P,11,FALSE)=0,"",VLOOKUP($A155,'Annex 2 Designated EHV charges'!$D:$P,11,FALSE)),"")</f>
        <v>805.82</v>
      </c>
      <c r="G155" s="189">
        <f>IFERROR(IF(VLOOKUP($A155,'Annex 2 Designated EHV charges'!$D:$P,12,FALSE)=0,"",VLOOKUP($A155,'Annex 2 Designated EHV charges'!$D:$P,12,FALSE)),"")</f>
        <v>0.05</v>
      </c>
      <c r="H155" s="189">
        <f>IFERROR(IF(VLOOKUP($A155,'Annex 2 Designated EHV charges'!$D:$P,13,FALSE)=0,"",VLOOKUP($A155,'Annex 2 Designated EHV charges'!$D:$P,13,FALSE)),"")</f>
        <v>0.05</v>
      </c>
    </row>
    <row r="156" spans="1:8" x14ac:dyDescent="0.25">
      <c r="A156" s="89" t="str" cm="1">
        <f t="array" ref="A156">IFERROR(INDEX('Annex 2 Designated EHV charges'!$D$10:$D$400, MATCH(0, IF(ISBLANK('Annex 2 Designated EHV charges'!$D$10:$D$400),1, COUNTIF(A$4:$A155, 'Annex 2 Designated EHV charges'!$D$10:$D$400)), 0)),"")</f>
        <v>MANFRM</v>
      </c>
      <c r="B156" s="88">
        <f>IF($A156="","",VLOOKUP($A156,'Annex 2 Designated EHV charges'!$D:$O,2,0))</f>
        <v>668</v>
      </c>
      <c r="C156" s="89">
        <f>IF($A156="","",VLOOKUP($A156,'Annex 2 Designated EHV charges'!$D:$O,3,0))</f>
        <v>1050000961370</v>
      </c>
      <c r="D156" s="88" t="str">
        <f>IF($A156="","",VLOOKUP($A156,'Annex 2 Designated EHV charges'!$D:$O,4,0))</f>
        <v>MANFRM</v>
      </c>
      <c r="E156" s="90" t="str">
        <f>IFERROR(IF(VLOOKUP($A156,'Annex 2 Designated EHV charges'!$D:$P,10,FALSE)=0,"",VLOOKUP($A156,'Annex 2 Designated EHV charges'!$D:$P,10,FALSE)),"")</f>
        <v/>
      </c>
      <c r="F156" s="189">
        <f>IFERROR(IF(VLOOKUP($A156,'Annex 2 Designated EHV charges'!$D:$P,11,FALSE)=0,"",VLOOKUP($A156,'Annex 2 Designated EHV charges'!$D:$P,11,FALSE)),"")</f>
        <v>6494.59</v>
      </c>
      <c r="G156" s="189">
        <f>IFERROR(IF(VLOOKUP($A156,'Annex 2 Designated EHV charges'!$D:$P,12,FALSE)=0,"",VLOOKUP($A156,'Annex 2 Designated EHV charges'!$D:$P,12,FALSE)),"")</f>
        <v>0.05</v>
      </c>
      <c r="H156" s="189">
        <f>IFERROR(IF(VLOOKUP($A156,'Annex 2 Designated EHV charges'!$D:$P,13,FALSE)=0,"",VLOOKUP($A156,'Annex 2 Designated EHV charges'!$D:$P,13,FALSE)),"")</f>
        <v>0.05</v>
      </c>
    </row>
    <row r="157" spans="1:8" x14ac:dyDescent="0.25">
      <c r="A157" s="89" t="str" cm="1">
        <f t="array" ref="A157">IFERROR(INDEX('Annex 2 Designated EHV charges'!$D$10:$D$400, MATCH(0, IF(ISBLANK('Annex 2 Designated EHV charges'!$D$10:$D$400),1, COUNTIF(A$4:$A156, 'Annex 2 Designated EHV charges'!$D$10:$D$400)), 0)),"")</f>
        <v>MANORF</v>
      </c>
      <c r="B157" s="88">
        <f>IF($A157="","",VLOOKUP($A157,'Annex 2 Designated EHV charges'!$D:$O,2,0))</f>
        <v>456</v>
      </c>
      <c r="C157" s="89">
        <f>IF($A157="","",VLOOKUP($A157,'Annex 2 Designated EHV charges'!$D:$O,3,0))</f>
        <v>1050000843659</v>
      </c>
      <c r="D157" s="88" t="str">
        <f>IF($A157="","",VLOOKUP($A157,'Annex 2 Designated EHV charges'!$D:$O,4,0))</f>
        <v>MANORF</v>
      </c>
      <c r="E157" s="90" t="str">
        <f>IFERROR(IF(VLOOKUP($A157,'Annex 2 Designated EHV charges'!$D:$P,10,FALSE)=0,"",VLOOKUP($A157,'Annex 2 Designated EHV charges'!$D:$P,10,FALSE)),"")</f>
        <v/>
      </c>
      <c r="F157" s="189">
        <f>IFERROR(IF(VLOOKUP($A157,'Annex 2 Designated EHV charges'!$D:$P,11,FALSE)=0,"",VLOOKUP($A157,'Annex 2 Designated EHV charges'!$D:$P,11,FALSE)),"")</f>
        <v>1296.0999999999999</v>
      </c>
      <c r="G157" s="189">
        <f>IFERROR(IF(VLOOKUP($A157,'Annex 2 Designated EHV charges'!$D:$P,12,FALSE)=0,"",VLOOKUP($A157,'Annex 2 Designated EHV charges'!$D:$P,12,FALSE)),"")</f>
        <v>0.05</v>
      </c>
      <c r="H157" s="189">
        <f>IFERROR(IF(VLOOKUP($A157,'Annex 2 Designated EHV charges'!$D:$P,13,FALSE)=0,"",VLOOKUP($A157,'Annex 2 Designated EHV charges'!$D:$P,13,FALSE)),"")</f>
        <v>0.05</v>
      </c>
    </row>
    <row r="158" spans="1:8" x14ac:dyDescent="0.25">
      <c r="A158" s="89" t="str" cm="1">
        <f t="array" ref="A158">IFERROR(INDEX('Annex 2 Designated EHV charges'!$D$10:$D$400, MATCH(0, IF(ISBLANK('Annex 2 Designated EHV charges'!$D$10:$D$400),1, COUNTIF(A$4:$A157, 'Annex 2 Designated EHV charges'!$D$10:$D$400)), 0)),"")</f>
        <v>MDLWCK</v>
      </c>
      <c r="B158" s="88">
        <f>IF($A158="","",VLOOKUP($A158,'Annex 2 Designated EHV charges'!$D:$O,2,0))</f>
        <v>711</v>
      </c>
      <c r="C158" s="89">
        <f>IF($A158="","",VLOOKUP($A158,'Annex 2 Designated EHV charges'!$D:$O,3,0))</f>
        <v>1050000543241</v>
      </c>
      <c r="D158" s="88" t="str">
        <f>IF($A158="","",VLOOKUP($A158,'Annex 2 Designated EHV charges'!$D:$O,4,0))</f>
        <v>MDLWCK</v>
      </c>
      <c r="E158" s="90" t="str">
        <f>IFERROR(IF(VLOOKUP($A158,'Annex 2 Designated EHV charges'!$D:$P,10,FALSE)=0,"",VLOOKUP($A158,'Annex 2 Designated EHV charges'!$D:$P,10,FALSE)),"")</f>
        <v/>
      </c>
      <c r="F158" s="189">
        <f>IFERROR(IF(VLOOKUP($A158,'Annex 2 Designated EHV charges'!$D:$P,11,FALSE)=0,"",VLOOKUP($A158,'Annex 2 Designated EHV charges'!$D:$P,11,FALSE)),"")</f>
        <v>6394.2</v>
      </c>
      <c r="G158" s="189">
        <f>IFERROR(IF(VLOOKUP($A158,'Annex 2 Designated EHV charges'!$D:$P,12,FALSE)=0,"",VLOOKUP($A158,'Annex 2 Designated EHV charges'!$D:$P,12,FALSE)),"")</f>
        <v>0.05</v>
      </c>
      <c r="H158" s="189">
        <f>IFERROR(IF(VLOOKUP($A158,'Annex 2 Designated EHV charges'!$D:$P,13,FALSE)=0,"",VLOOKUP($A158,'Annex 2 Designated EHV charges'!$D:$P,13,FALSE)),"")</f>
        <v>0.05</v>
      </c>
    </row>
    <row r="159" spans="1:8" x14ac:dyDescent="0.25">
      <c r="A159" s="89" t="str" cm="1">
        <f t="array" ref="A159">IFERROR(INDEX('Annex 2 Designated EHV charges'!$D$10:$D$400, MATCH(0, IF(ISBLANK('Annex 2 Designated EHV charges'!$D$10:$D$400),1, COUNTIF(A$4:$A158, 'Annex 2 Designated EHV charges'!$D$10:$D$400)), 0)),"")</f>
        <v>MDWFRM</v>
      </c>
      <c r="B159" s="88">
        <f>IF($A159="","",VLOOKUP($A159,'Annex 2 Designated EHV charges'!$D:$O,2,0))</f>
        <v>765</v>
      </c>
      <c r="C159" s="89">
        <f>IF($A159="","",VLOOKUP($A159,'Annex 2 Designated EHV charges'!$D:$O,3,0))</f>
        <v>1050000579266</v>
      </c>
      <c r="D159" s="88" t="str">
        <f>IF($A159="","",VLOOKUP($A159,'Annex 2 Designated EHV charges'!$D:$O,4,0))</f>
        <v>MDWFRM</v>
      </c>
      <c r="E159" s="90" t="str">
        <f>IFERROR(IF(VLOOKUP($A159,'Annex 2 Designated EHV charges'!$D:$P,10,FALSE)=0,"",VLOOKUP($A159,'Annex 2 Designated EHV charges'!$D:$P,10,FALSE)),"")</f>
        <v/>
      </c>
      <c r="F159" s="189">
        <f>IFERROR(IF(VLOOKUP($A159,'Annex 2 Designated EHV charges'!$D:$P,11,FALSE)=0,"",VLOOKUP($A159,'Annex 2 Designated EHV charges'!$D:$P,11,FALSE)),"")</f>
        <v>952.49</v>
      </c>
      <c r="G159" s="189">
        <f>IFERROR(IF(VLOOKUP($A159,'Annex 2 Designated EHV charges'!$D:$P,12,FALSE)=0,"",VLOOKUP($A159,'Annex 2 Designated EHV charges'!$D:$P,12,FALSE)),"")</f>
        <v>0.05</v>
      </c>
      <c r="H159" s="189">
        <f>IFERROR(IF(VLOOKUP($A159,'Annex 2 Designated EHV charges'!$D:$P,13,FALSE)=0,"",VLOOKUP($A159,'Annex 2 Designated EHV charges'!$D:$P,13,FALSE)),"")</f>
        <v>0.05</v>
      </c>
    </row>
    <row r="160" spans="1:8" x14ac:dyDescent="0.25">
      <c r="A160" s="89" t="str" cm="1">
        <f t="array" ref="A160">IFERROR(INDEX('Annex 2 Designated EHV charges'!$D$10:$D$400, MATCH(0, IF(ISBLANK('Annex 2 Designated EHV charges'!$D$10:$D$400),1, COUNTIF(A$4:$A159, 'Annex 2 Designated EHV charges'!$D$10:$D$400)), 0)),"")</f>
        <v>MELBRN</v>
      </c>
      <c r="B160" s="88">
        <f>IF($A160="","",VLOOKUP($A160,'Annex 2 Designated EHV charges'!$D:$O,2,0))</f>
        <v>469</v>
      </c>
      <c r="C160" s="89">
        <f>IF($A160="","",VLOOKUP($A160,'Annex 2 Designated EHV charges'!$D:$O,3,0))</f>
        <v>1050000810937</v>
      </c>
      <c r="D160" s="88" t="str">
        <f>IF($A160="","",VLOOKUP($A160,'Annex 2 Designated EHV charges'!$D:$O,4,0))</f>
        <v>MELBRN</v>
      </c>
      <c r="E160" s="90" t="str">
        <f>IFERROR(IF(VLOOKUP($A160,'Annex 2 Designated EHV charges'!$D:$P,10,FALSE)=0,"",VLOOKUP($A160,'Annex 2 Designated EHV charges'!$D:$P,10,FALSE)),"")</f>
        <v/>
      </c>
      <c r="F160" s="189">
        <f>IFERROR(IF(VLOOKUP($A160,'Annex 2 Designated EHV charges'!$D:$P,11,FALSE)=0,"",VLOOKUP($A160,'Annex 2 Designated EHV charges'!$D:$P,11,FALSE)),"")</f>
        <v>1792.75</v>
      </c>
      <c r="G160" s="189">
        <f>IFERROR(IF(VLOOKUP($A160,'Annex 2 Designated EHV charges'!$D:$P,12,FALSE)=0,"",VLOOKUP($A160,'Annex 2 Designated EHV charges'!$D:$P,12,FALSE)),"")</f>
        <v>0.05</v>
      </c>
      <c r="H160" s="189">
        <f>IFERROR(IF(VLOOKUP($A160,'Annex 2 Designated EHV charges'!$D:$P,13,FALSE)=0,"",VLOOKUP($A160,'Annex 2 Designated EHV charges'!$D:$P,13,FALSE)),"")</f>
        <v>0.05</v>
      </c>
    </row>
    <row r="161" spans="1:8" x14ac:dyDescent="0.25">
      <c r="A161" s="89" t="str" cm="1">
        <f t="array" ref="A161">IFERROR(INDEX('Annex 2 Designated EHV charges'!$D$10:$D$400, MATCH(0, IF(ISBLANK('Annex 2 Designated EHV charges'!$D$10:$D$400),1, COUNTIF(A$4:$A160, 'Annex 2 Designated EHV charges'!$D$10:$D$400)), 0)),"")</f>
        <v>MILLDR</v>
      </c>
      <c r="B161" s="88">
        <f>IF($A161="","",VLOOKUP($A161,'Annex 2 Designated EHV charges'!$D:$O,2,0))</f>
        <v>690</v>
      </c>
      <c r="C161" s="89">
        <f>IF($A161="","",VLOOKUP($A161,'Annex 2 Designated EHV charges'!$D:$O,3,0))</f>
        <v>1050001197846</v>
      </c>
      <c r="D161" s="88" t="str">
        <f>IF($A161="","",VLOOKUP($A161,'Annex 2 Designated EHV charges'!$D:$O,4,0))</f>
        <v>MILLDR</v>
      </c>
      <c r="E161" s="90" t="str">
        <f>IFERROR(IF(VLOOKUP($A161,'Annex 2 Designated EHV charges'!$D:$P,10,FALSE)=0,"",VLOOKUP($A161,'Annex 2 Designated EHV charges'!$D:$P,10,FALSE)),"")</f>
        <v/>
      </c>
      <c r="F161" s="189">
        <f>IFERROR(IF(VLOOKUP($A161,'Annex 2 Designated EHV charges'!$D:$P,11,FALSE)=0,"",VLOOKUP($A161,'Annex 2 Designated EHV charges'!$D:$P,11,FALSE)),"")</f>
        <v>995.07</v>
      </c>
      <c r="G161" s="189">
        <f>IFERROR(IF(VLOOKUP($A161,'Annex 2 Designated EHV charges'!$D:$P,12,FALSE)=0,"",VLOOKUP($A161,'Annex 2 Designated EHV charges'!$D:$P,12,FALSE)),"")</f>
        <v>0.05</v>
      </c>
      <c r="H161" s="189">
        <f>IFERROR(IF(VLOOKUP($A161,'Annex 2 Designated EHV charges'!$D:$P,13,FALSE)=0,"",VLOOKUP($A161,'Annex 2 Designated EHV charges'!$D:$P,13,FALSE)),"")</f>
        <v>0.05</v>
      </c>
    </row>
    <row r="162" spans="1:8" x14ac:dyDescent="0.25">
      <c r="A162" s="89" t="str" cm="1">
        <f t="array" ref="A162">IFERROR(INDEX('Annex 2 Designated EHV charges'!$D$10:$D$400, MATCH(0, IF(ISBLANK('Annex 2 Designated EHV charges'!$D$10:$D$400),1, COUNTIF(A$4:$A161, 'Annex 2 Designated EHV charges'!$D$10:$D$400)), 0)),"")</f>
        <v>MILLFM</v>
      </c>
      <c r="B162" s="88">
        <f>IF($A162="","",VLOOKUP($A162,'Annex 2 Designated EHV charges'!$D:$O,2,0))</f>
        <v>691</v>
      </c>
      <c r="C162" s="89">
        <f>IF($A162="","",VLOOKUP($A162,'Annex 2 Designated EHV charges'!$D:$O,3,0))</f>
        <v>1050001261429</v>
      </c>
      <c r="D162" s="88" t="str">
        <f>IF($A162="","",VLOOKUP($A162,'Annex 2 Designated EHV charges'!$D:$O,4,0))</f>
        <v>MILLFM</v>
      </c>
      <c r="E162" s="90" t="str">
        <f>IFERROR(IF(VLOOKUP($A162,'Annex 2 Designated EHV charges'!$D:$P,10,FALSE)=0,"",VLOOKUP($A162,'Annex 2 Designated EHV charges'!$D:$P,10,FALSE)),"")</f>
        <v/>
      </c>
      <c r="F162" s="189">
        <f>IFERROR(IF(VLOOKUP($A162,'Annex 2 Designated EHV charges'!$D:$P,11,FALSE)=0,"",VLOOKUP($A162,'Annex 2 Designated EHV charges'!$D:$P,11,FALSE)),"")</f>
        <v>3834.69</v>
      </c>
      <c r="G162" s="189">
        <f>IFERROR(IF(VLOOKUP($A162,'Annex 2 Designated EHV charges'!$D:$P,12,FALSE)=0,"",VLOOKUP($A162,'Annex 2 Designated EHV charges'!$D:$P,12,FALSE)),"")</f>
        <v>0.05</v>
      </c>
      <c r="H162" s="189">
        <f>IFERROR(IF(VLOOKUP($A162,'Annex 2 Designated EHV charges'!$D:$P,13,FALSE)=0,"",VLOOKUP($A162,'Annex 2 Designated EHV charges'!$D:$P,13,FALSE)),"")</f>
        <v>0.05</v>
      </c>
    </row>
    <row r="163" spans="1:8" x14ac:dyDescent="0.25">
      <c r="A163" s="89" t="str" cm="1">
        <f t="array" ref="A163">IFERROR(INDEX('Annex 2 Designated EHV charges'!$D$10:$D$400, MATCH(0, IF(ISBLANK('Annex 2 Designated EHV charges'!$D$10:$D$400),1, COUNTIF(A$4:$A162, 'Annex 2 Designated EHV charges'!$D$10:$D$400)), 0)),"")</f>
        <v>MINGAY</v>
      </c>
      <c r="B163" s="88">
        <f>IF($A163="","",VLOOKUP($A163,'Annex 2 Designated EHV charges'!$D:$O,2,0))</f>
        <v>730</v>
      </c>
      <c r="C163" s="89">
        <f>IF($A163="","",VLOOKUP($A163,'Annex 2 Designated EHV charges'!$D:$O,3,0))</f>
        <v>1050000574676</v>
      </c>
      <c r="D163" s="88" t="str">
        <f>IF($A163="","",VLOOKUP($A163,'Annex 2 Designated EHV charges'!$D:$O,4,0))</f>
        <v>MINGAY</v>
      </c>
      <c r="E163" s="90" t="str">
        <f>IFERROR(IF(VLOOKUP($A163,'Annex 2 Designated EHV charges'!$D:$P,10,FALSE)=0,"",VLOOKUP($A163,'Annex 2 Designated EHV charges'!$D:$P,10,FALSE)),"")</f>
        <v/>
      </c>
      <c r="F163" s="189">
        <f>IFERROR(IF(VLOOKUP($A163,'Annex 2 Designated EHV charges'!$D:$P,11,FALSE)=0,"",VLOOKUP($A163,'Annex 2 Designated EHV charges'!$D:$P,11,FALSE)),"")</f>
        <v>927.92</v>
      </c>
      <c r="G163" s="189">
        <f>IFERROR(IF(VLOOKUP($A163,'Annex 2 Designated EHV charges'!$D:$P,12,FALSE)=0,"",VLOOKUP($A163,'Annex 2 Designated EHV charges'!$D:$P,12,FALSE)),"")</f>
        <v>0.05</v>
      </c>
      <c r="H163" s="189">
        <f>IFERROR(IF(VLOOKUP($A163,'Annex 2 Designated EHV charges'!$D:$P,13,FALSE)=0,"",VLOOKUP($A163,'Annex 2 Designated EHV charges'!$D:$P,13,FALSE)),"")</f>
        <v>0.05</v>
      </c>
    </row>
    <row r="164" spans="1:8" x14ac:dyDescent="0.25">
      <c r="A164" s="89" t="str" cm="1">
        <f t="array" ref="A164">IFERROR(INDEX('Annex 2 Designated EHV charges'!$D$10:$D$400, MATCH(0, IF(ISBLANK('Annex 2 Designated EHV charges'!$D$10:$D$400),1, COUNTIF(A$4:$A163, 'Annex 2 Designated EHV charges'!$D$10:$D$400)), 0)),"")</f>
        <v>MLLFLD</v>
      </c>
      <c r="B164" s="88">
        <f>IF($A164="","",VLOOKUP($A164,'Annex 2 Designated EHV charges'!$D:$O,2,0))</f>
        <v>669</v>
      </c>
      <c r="C164" s="89">
        <f>IF($A164="","",VLOOKUP($A164,'Annex 2 Designated EHV charges'!$D:$O,3,0))</f>
        <v>1050001060060</v>
      </c>
      <c r="D164" s="88" t="str">
        <f>IF($A164="","",VLOOKUP($A164,'Annex 2 Designated EHV charges'!$D:$O,4,0))</f>
        <v>MLLFLD</v>
      </c>
      <c r="E164" s="90" t="str">
        <f>IFERROR(IF(VLOOKUP($A164,'Annex 2 Designated EHV charges'!$D:$P,10,FALSE)=0,"",VLOOKUP($A164,'Annex 2 Designated EHV charges'!$D:$P,10,FALSE)),"")</f>
        <v/>
      </c>
      <c r="F164" s="189">
        <f>IFERROR(IF(VLOOKUP($A164,'Annex 2 Designated EHV charges'!$D:$P,11,FALSE)=0,"",VLOOKUP($A164,'Annex 2 Designated EHV charges'!$D:$P,11,FALSE)),"")</f>
        <v>440.77</v>
      </c>
      <c r="G164" s="189">
        <f>IFERROR(IF(VLOOKUP($A164,'Annex 2 Designated EHV charges'!$D:$P,12,FALSE)=0,"",VLOOKUP($A164,'Annex 2 Designated EHV charges'!$D:$P,12,FALSE)),"")</f>
        <v>0.05</v>
      </c>
      <c r="H164" s="189">
        <f>IFERROR(IF(VLOOKUP($A164,'Annex 2 Designated EHV charges'!$D:$P,13,FALSE)=0,"",VLOOKUP($A164,'Annex 2 Designated EHV charges'!$D:$P,13,FALSE)),"")</f>
        <v>0.05</v>
      </c>
    </row>
    <row r="165" spans="1:8" x14ac:dyDescent="0.25">
      <c r="A165" s="89" t="str" cm="1">
        <f t="array" ref="A165">IFERROR(INDEX('Annex 2 Designated EHV charges'!$D$10:$D$400, MATCH(0, IF(ISBLANK('Annex 2 Designated EHV charges'!$D$10:$D$400),1, COUNTIF(A$4:$A164, 'Annex 2 Designated EHV charges'!$D$10:$D$400)), 0)),"")</f>
        <v>MOATSF</v>
      </c>
      <c r="B165" s="88">
        <f>IF($A165="","",VLOOKUP($A165,'Annex 2 Designated EHV charges'!$D:$O,2,0))</f>
        <v>394</v>
      </c>
      <c r="C165" s="89">
        <f>IF($A165="","",VLOOKUP($A165,'Annex 2 Designated EHV charges'!$D:$O,3,0))</f>
        <v>1050002943504</v>
      </c>
      <c r="D165" s="88" t="str">
        <f>IF($A165="","",VLOOKUP($A165,'Annex 2 Designated EHV charges'!$D:$O,4,0))</f>
        <v>MOATSF</v>
      </c>
      <c r="E165" s="90" t="str">
        <f>IFERROR(IF(VLOOKUP($A165,'Annex 2 Designated EHV charges'!$D:$P,10,FALSE)=0,"",VLOOKUP($A165,'Annex 2 Designated EHV charges'!$D:$P,10,FALSE)),"")</f>
        <v/>
      </c>
      <c r="F165" s="189">
        <f>IFERROR(IF(VLOOKUP($A165,'Annex 2 Designated EHV charges'!$D:$P,11,FALSE)=0,"",VLOOKUP($A165,'Annex 2 Designated EHV charges'!$D:$P,11,FALSE)),"")</f>
        <v>2397.12</v>
      </c>
      <c r="G165" s="189">
        <f>IFERROR(IF(VLOOKUP($A165,'Annex 2 Designated EHV charges'!$D:$P,12,FALSE)=0,"",VLOOKUP($A165,'Annex 2 Designated EHV charges'!$D:$P,12,FALSE)),"")</f>
        <v>0.05</v>
      </c>
      <c r="H165" s="189">
        <f>IFERROR(IF(VLOOKUP($A165,'Annex 2 Designated EHV charges'!$D:$P,13,FALSE)=0,"",VLOOKUP($A165,'Annex 2 Designated EHV charges'!$D:$P,13,FALSE)),"")</f>
        <v>0.05</v>
      </c>
    </row>
    <row r="166" spans="1:8" x14ac:dyDescent="0.25">
      <c r="A166" s="89" t="str" cm="1">
        <f t="array" ref="A166">IFERROR(INDEX('Annex 2 Designated EHV charges'!$D$10:$D$400, MATCH(0, IF(ISBLANK('Annex 2 Designated EHV charges'!$D$10:$D$400),1, COUNTIF(A$4:$A165, 'Annex 2 Designated EHV charges'!$D$10:$D$400)), 0)),"")</f>
        <v>MOLLAV</v>
      </c>
      <c r="B166" s="88">
        <f>IF($A166="","",VLOOKUP($A166,'Annex 2 Designated EHV charges'!$D:$O,2,0))</f>
        <v>774</v>
      </c>
      <c r="C166" s="89">
        <f>IF($A166="","",VLOOKUP($A166,'Annex 2 Designated EHV charges'!$D:$O,3,0))</f>
        <v>1050001620720</v>
      </c>
      <c r="D166" s="88" t="str">
        <f>IF($A166="","",VLOOKUP($A166,'Annex 2 Designated EHV charges'!$D:$O,4,0))</f>
        <v>MOLLAV</v>
      </c>
      <c r="E166" s="90">
        <f>IFERROR(IF(VLOOKUP($A166,'Annex 2 Designated EHV charges'!$D:$P,10,FALSE)=0,"",VLOOKUP($A166,'Annex 2 Designated EHV charges'!$D:$P,10,FALSE)),"")</f>
        <v>-9.8000000000000004E-2</v>
      </c>
      <c r="F166" s="189">
        <f>IFERROR(IF(VLOOKUP($A166,'Annex 2 Designated EHV charges'!$D:$P,11,FALSE)=0,"",VLOOKUP($A166,'Annex 2 Designated EHV charges'!$D:$P,11,FALSE)),"")</f>
        <v>1590.48</v>
      </c>
      <c r="G166" s="189">
        <f>IFERROR(IF(VLOOKUP($A166,'Annex 2 Designated EHV charges'!$D:$P,12,FALSE)=0,"",VLOOKUP($A166,'Annex 2 Designated EHV charges'!$D:$P,12,FALSE)),"")</f>
        <v>0.05</v>
      </c>
      <c r="H166" s="189">
        <f>IFERROR(IF(VLOOKUP($A166,'Annex 2 Designated EHV charges'!$D:$P,13,FALSE)=0,"",VLOOKUP($A166,'Annex 2 Designated EHV charges'!$D:$P,13,FALSE)),"")</f>
        <v>0.05</v>
      </c>
    </row>
    <row r="167" spans="1:8" x14ac:dyDescent="0.25">
      <c r="A167" s="89" t="str" cm="1">
        <f t="array" ref="A167">IFERROR(INDEX('Annex 2 Designated EHV charges'!$D$10:$D$400, MATCH(0, IF(ISBLANK('Annex 2 Designated EHV charges'!$D$10:$D$400),1, COUNTIF(A$4:$A166, 'Annex 2 Designated EHV charges'!$D$10:$D$400)), 0)),"")</f>
        <v>MOWLEM</v>
      </c>
      <c r="B167" s="88">
        <f>IF($A167="","",VLOOKUP($A167,'Annex 2 Designated EHV charges'!$D:$O,2,0))</f>
        <v>692</v>
      </c>
      <c r="C167" s="89">
        <f>IF($A167="","",VLOOKUP($A167,'Annex 2 Designated EHV charges'!$D:$O,3,0))</f>
        <v>1050001054242</v>
      </c>
      <c r="D167" s="88" t="str">
        <f>IF($A167="","",VLOOKUP($A167,'Annex 2 Designated EHV charges'!$D:$O,4,0))</f>
        <v>MOWLEM</v>
      </c>
      <c r="E167" s="90">
        <f>IFERROR(IF(VLOOKUP($A167,'Annex 2 Designated EHV charges'!$D:$P,10,FALSE)=0,"",VLOOKUP($A167,'Annex 2 Designated EHV charges'!$D:$P,10,FALSE)),"")</f>
        <v>-0.26</v>
      </c>
      <c r="F167" s="189">
        <f>IFERROR(IF(VLOOKUP($A167,'Annex 2 Designated EHV charges'!$D:$P,11,FALSE)=0,"",VLOOKUP($A167,'Annex 2 Designated EHV charges'!$D:$P,11,FALSE)),"")</f>
        <v>1499.94</v>
      </c>
      <c r="G167" s="189">
        <f>IFERROR(IF(VLOOKUP($A167,'Annex 2 Designated EHV charges'!$D:$P,12,FALSE)=0,"",VLOOKUP($A167,'Annex 2 Designated EHV charges'!$D:$P,12,FALSE)),"")</f>
        <v>0.05</v>
      </c>
      <c r="H167" s="189">
        <f>IFERROR(IF(VLOOKUP($A167,'Annex 2 Designated EHV charges'!$D:$P,13,FALSE)=0,"",VLOOKUP($A167,'Annex 2 Designated EHV charges'!$D:$P,13,FALSE)),"")</f>
        <v>0.05</v>
      </c>
    </row>
    <row r="168" spans="1:8" x14ac:dyDescent="0.25">
      <c r="A168" s="89" t="str" cm="1">
        <f t="array" ref="A168">IFERROR(INDEX('Annex 2 Designated EHV charges'!$D$10:$D$400, MATCH(0, IF(ISBLANK('Annex 2 Designated EHV charges'!$D$10:$D$400),1, COUNTIF(A$4:$A167, 'Annex 2 Designated EHV charges'!$D$10:$D$400)), 0)),"")</f>
        <v>NEVEDN</v>
      </c>
      <c r="B168" s="88">
        <f>IF($A168="","",VLOOKUP($A168,'Annex 2 Designated EHV charges'!$D:$O,2,0))</f>
        <v>446</v>
      </c>
      <c r="C168" s="89">
        <f>IF($A168="","",VLOOKUP($A168,'Annex 2 Designated EHV charges'!$D:$O,3,0))</f>
        <v>1050001507458</v>
      </c>
      <c r="D168" s="88" t="str">
        <f>IF($A168="","",VLOOKUP($A168,'Annex 2 Designated EHV charges'!$D:$O,4,0))</f>
        <v>NEVEDN</v>
      </c>
      <c r="E168" s="90">
        <f>IFERROR(IF(VLOOKUP($A168,'Annex 2 Designated EHV charges'!$D:$P,10,FALSE)=0,"",VLOOKUP($A168,'Annex 2 Designated EHV charges'!$D:$P,10,FALSE)),"")</f>
        <v>-2.2240000000000002</v>
      </c>
      <c r="F168" s="189">
        <f>IFERROR(IF(VLOOKUP($A168,'Annex 2 Designated EHV charges'!$D:$P,11,FALSE)=0,"",VLOOKUP($A168,'Annex 2 Designated EHV charges'!$D:$P,11,FALSE)),"")</f>
        <v>708.77</v>
      </c>
      <c r="G168" s="189">
        <f>IFERROR(IF(VLOOKUP($A168,'Annex 2 Designated EHV charges'!$D:$P,12,FALSE)=0,"",VLOOKUP($A168,'Annex 2 Designated EHV charges'!$D:$P,12,FALSE)),"")</f>
        <v>0.05</v>
      </c>
      <c r="H168" s="189">
        <f>IFERROR(IF(VLOOKUP($A168,'Annex 2 Designated EHV charges'!$D:$P,13,FALSE)=0,"",VLOOKUP($A168,'Annex 2 Designated EHV charges'!$D:$P,13,FALSE)),"")</f>
        <v>0.05</v>
      </c>
    </row>
    <row r="169" spans="1:8" x14ac:dyDescent="0.25">
      <c r="A169" s="89" t="str" cm="1">
        <f t="array" ref="A169">IFERROR(INDEX('Annex 2 Designated EHV charges'!$D$10:$D$400, MATCH(0, IF(ISBLANK('Annex 2 Designated EHV charges'!$D$10:$D$400),1, COUNTIF(A$4:$A168, 'Annex 2 Designated EHV charges'!$D$10:$D$400)), 0)),"")</f>
        <v>NEWTON</v>
      </c>
      <c r="B169" s="88">
        <f>IF($A169="","",VLOOKUP($A169,'Annex 2 Designated EHV charges'!$D:$O,2,0))</f>
        <v>670</v>
      </c>
      <c r="C169" s="89">
        <f>IF($A169="","",VLOOKUP($A169,'Annex 2 Designated EHV charges'!$D:$O,3,0))</f>
        <v>1050001042229</v>
      </c>
      <c r="D169" s="88" t="str">
        <f>IF($A169="","",VLOOKUP($A169,'Annex 2 Designated EHV charges'!$D:$O,4,0))</f>
        <v>NEWTON</v>
      </c>
      <c r="E169" s="90" t="str">
        <f>IFERROR(IF(VLOOKUP($A169,'Annex 2 Designated EHV charges'!$D:$P,10,FALSE)=0,"",VLOOKUP($A169,'Annex 2 Designated EHV charges'!$D:$P,10,FALSE)),"")</f>
        <v/>
      </c>
      <c r="F169" s="189">
        <f>IFERROR(IF(VLOOKUP($A169,'Annex 2 Designated EHV charges'!$D:$P,11,FALSE)=0,"",VLOOKUP($A169,'Annex 2 Designated EHV charges'!$D:$P,11,FALSE)),"")</f>
        <v>972.27</v>
      </c>
      <c r="G169" s="189">
        <f>IFERROR(IF(VLOOKUP($A169,'Annex 2 Designated EHV charges'!$D:$P,12,FALSE)=0,"",VLOOKUP($A169,'Annex 2 Designated EHV charges'!$D:$P,12,FALSE)),"")</f>
        <v>0.05</v>
      </c>
      <c r="H169" s="189">
        <f>IFERROR(IF(VLOOKUP($A169,'Annex 2 Designated EHV charges'!$D:$P,13,FALSE)=0,"",VLOOKUP($A169,'Annex 2 Designated EHV charges'!$D:$P,13,FALSE)),"")</f>
        <v>0.05</v>
      </c>
    </row>
    <row r="170" spans="1:8" x14ac:dyDescent="0.25">
      <c r="A170" s="89" t="str" cm="1">
        <f t="array" ref="A170">IFERROR(INDEX('Annex 2 Designated EHV charges'!$D$10:$D$400, MATCH(0, IF(ISBLANK('Annex 2 Designated EHV charges'!$D$10:$D$400),1, COUNTIF(A$4:$A169, 'Annex 2 Designated EHV charges'!$D$10:$D$400)), 0)),"")</f>
        <v>NNFKSF</v>
      </c>
      <c r="B170" s="88">
        <f>IF($A170="","",VLOOKUP($A170,'Annex 2 Designated EHV charges'!$D:$O,2,0))</f>
        <v>731</v>
      </c>
      <c r="C170" s="89">
        <f>IF($A170="","",VLOOKUP($A170,'Annex 2 Designated EHV charges'!$D:$O,3,0))</f>
        <v>1050000599893</v>
      </c>
      <c r="D170" s="88" t="str">
        <f>IF($A170="","",VLOOKUP($A170,'Annex 2 Designated EHV charges'!$D:$O,4,0))</f>
        <v>NNFKSF</v>
      </c>
      <c r="E170" s="90" t="str">
        <f>IFERROR(IF(VLOOKUP($A170,'Annex 2 Designated EHV charges'!$D:$P,10,FALSE)=0,"",VLOOKUP($A170,'Annex 2 Designated EHV charges'!$D:$P,10,FALSE)),"")</f>
        <v/>
      </c>
      <c r="F170" s="189">
        <f>IFERROR(IF(VLOOKUP($A170,'Annex 2 Designated EHV charges'!$D:$P,11,FALSE)=0,"",VLOOKUP($A170,'Annex 2 Designated EHV charges'!$D:$P,11,FALSE)),"")</f>
        <v>1752.55</v>
      </c>
      <c r="G170" s="189">
        <f>IFERROR(IF(VLOOKUP($A170,'Annex 2 Designated EHV charges'!$D:$P,12,FALSE)=0,"",VLOOKUP($A170,'Annex 2 Designated EHV charges'!$D:$P,12,FALSE)),"")</f>
        <v>0.05</v>
      </c>
      <c r="H170" s="189">
        <f>IFERROR(IF(VLOOKUP($A170,'Annex 2 Designated EHV charges'!$D:$P,13,FALSE)=0,"",VLOOKUP($A170,'Annex 2 Designated EHV charges'!$D:$P,13,FALSE)),"")</f>
        <v>0.05</v>
      </c>
    </row>
    <row r="171" spans="1:8" x14ac:dyDescent="0.25">
      <c r="A171" s="89" t="str" cm="1">
        <f t="array" ref="A171">IFERROR(INDEX('Annex 2 Designated EHV charges'!$D$10:$D$400, MATCH(0, IF(ISBLANK('Annex 2 Designated EHV charges'!$D$10:$D$400),1, COUNTIF(A$4:$A170, 'Annex 2 Designated EHV charges'!$D$10:$D$400)), 0)),"")</f>
        <v>NVASCT</v>
      </c>
      <c r="B171" s="88">
        <f>IF($A171="","",VLOOKUP($A171,'Annex 2 Designated EHV charges'!$D:$O,2,0))</f>
        <v>764</v>
      </c>
      <c r="C171" s="89">
        <f>IF($A171="","",VLOOKUP($A171,'Annex 2 Designated EHV charges'!$D:$O,3,0))</f>
        <v>1050000588215</v>
      </c>
      <c r="D171" s="88" t="str">
        <f>IF($A171="","",VLOOKUP($A171,'Annex 2 Designated EHV charges'!$D:$O,4,0))</f>
        <v>NVASCT</v>
      </c>
      <c r="E171" s="90" t="str">
        <f>IFERROR(IF(VLOOKUP($A171,'Annex 2 Designated EHV charges'!$D:$P,10,FALSE)=0,"",VLOOKUP($A171,'Annex 2 Designated EHV charges'!$D:$P,10,FALSE)),"")</f>
        <v/>
      </c>
      <c r="F171" s="189">
        <f>IFERROR(IF(VLOOKUP($A171,'Annex 2 Designated EHV charges'!$D:$P,11,FALSE)=0,"",VLOOKUP($A171,'Annex 2 Designated EHV charges'!$D:$P,11,FALSE)),"")</f>
        <v>1312.74</v>
      </c>
      <c r="G171" s="189">
        <f>IFERROR(IF(VLOOKUP($A171,'Annex 2 Designated EHV charges'!$D:$P,12,FALSE)=0,"",VLOOKUP($A171,'Annex 2 Designated EHV charges'!$D:$P,12,FALSE)),"")</f>
        <v>0.05</v>
      </c>
      <c r="H171" s="189">
        <f>IFERROR(IF(VLOOKUP($A171,'Annex 2 Designated EHV charges'!$D:$P,13,FALSE)=0,"",VLOOKUP($A171,'Annex 2 Designated EHV charges'!$D:$P,13,FALSE)),"")</f>
        <v>0.05</v>
      </c>
    </row>
    <row r="172" spans="1:8" x14ac:dyDescent="0.25">
      <c r="A172" s="89" t="str" cm="1">
        <f t="array" ref="A172">IFERROR(INDEX('Annex 2 Designated EHV charges'!$D$10:$D$400, MATCH(0, IF(ISBLANK('Annex 2 Designated EHV charges'!$D$10:$D$400),1, COUNTIF(A$4:$A171, 'Annex 2 Designated EHV charges'!$D$10:$D$400)), 0)),"")</f>
        <v>OCKESF</v>
      </c>
      <c r="B172" s="88">
        <f>IF($A172="","",VLOOKUP($A172,'Annex 2 Designated EHV charges'!$D:$O,2,0))</f>
        <v>420</v>
      </c>
      <c r="C172" s="89">
        <f>IF($A172="","",VLOOKUP($A172,'Annex 2 Designated EHV charges'!$D:$O,3,0))</f>
        <v>1050002638054</v>
      </c>
      <c r="D172" s="88" t="str">
        <f>IF($A172="","",VLOOKUP($A172,'Annex 2 Designated EHV charges'!$D:$O,4,0))</f>
        <v>OCKESF</v>
      </c>
      <c r="E172" s="90" t="str">
        <f>IFERROR(IF(VLOOKUP($A172,'Annex 2 Designated EHV charges'!$D:$P,10,FALSE)=0,"",VLOOKUP($A172,'Annex 2 Designated EHV charges'!$D:$P,10,FALSE)),"")</f>
        <v/>
      </c>
      <c r="F172" s="189">
        <f>IFERROR(IF(VLOOKUP($A172,'Annex 2 Designated EHV charges'!$D:$P,11,FALSE)=0,"",VLOOKUP($A172,'Annex 2 Designated EHV charges'!$D:$P,11,FALSE)),"")</f>
        <v>23340.44</v>
      </c>
      <c r="G172" s="189">
        <f>IFERROR(IF(VLOOKUP($A172,'Annex 2 Designated EHV charges'!$D:$P,12,FALSE)=0,"",VLOOKUP($A172,'Annex 2 Designated EHV charges'!$D:$P,12,FALSE)),"")</f>
        <v>0.05</v>
      </c>
      <c r="H172" s="189">
        <f>IFERROR(IF(VLOOKUP($A172,'Annex 2 Designated EHV charges'!$D:$P,13,FALSE)=0,"",VLOOKUP($A172,'Annex 2 Designated EHV charges'!$D:$P,13,FALSE)),"")</f>
        <v>0.05</v>
      </c>
    </row>
    <row r="173" spans="1:8" ht="25" x14ac:dyDescent="0.25">
      <c r="A173" s="89" t="str" cm="1">
        <f t="array" ref="A173">IFERROR(INDEX('Annex 2 Designated EHV charges'!$D$10:$D$400, MATCH(0, IF(ISBLANK('Annex 2 Designated EHV charges'!$D$10:$D$400),1, COUNTIF(A$4:$A172, 'Annex 2 Designated EHV charges'!$D$10:$D$400)), 0)),"")</f>
        <v>OLDAIR</v>
      </c>
      <c r="B173" s="88">
        <f>IF($A173="","",VLOOKUP($A173,'Annex 2 Designated EHV charges'!$D:$O,2,0))</f>
        <v>457</v>
      </c>
      <c r="C173" s="89" t="str">
        <f>IF($A173="","",VLOOKUP($A173,'Annex 2 Designated EHV charges'!$D:$O,3,0))</f>
        <v>1050000890765;1050001013803</v>
      </c>
      <c r="D173" s="88" t="str">
        <f>IF($A173="","",VLOOKUP($A173,'Annex 2 Designated EHV charges'!$D:$O,4,0))</f>
        <v>OLDAIR</v>
      </c>
      <c r="E173" s="90" t="str">
        <f>IFERROR(IF(VLOOKUP($A173,'Annex 2 Designated EHV charges'!$D:$P,10,FALSE)=0,"",VLOOKUP($A173,'Annex 2 Designated EHV charges'!$D:$P,10,FALSE)),"")</f>
        <v/>
      </c>
      <c r="F173" s="189">
        <f>IFERROR(IF(VLOOKUP($A173,'Annex 2 Designated EHV charges'!$D:$P,11,FALSE)=0,"",VLOOKUP($A173,'Annex 2 Designated EHV charges'!$D:$P,11,FALSE)),"")</f>
        <v>420.04</v>
      </c>
      <c r="G173" s="189">
        <f>IFERROR(IF(VLOOKUP($A173,'Annex 2 Designated EHV charges'!$D:$P,12,FALSE)=0,"",VLOOKUP($A173,'Annex 2 Designated EHV charges'!$D:$P,12,FALSE)),"")</f>
        <v>0.05</v>
      </c>
      <c r="H173" s="189">
        <f>IFERROR(IF(VLOOKUP($A173,'Annex 2 Designated EHV charges'!$D:$P,13,FALSE)=0,"",VLOOKUP($A173,'Annex 2 Designated EHV charges'!$D:$P,13,FALSE)),"")</f>
        <v>0.05</v>
      </c>
    </row>
    <row r="174" spans="1:8" x14ac:dyDescent="0.25">
      <c r="A174" s="89" t="str" cm="1">
        <f t="array" ref="A174">IFERROR(INDEX('Annex 2 Designated EHV charges'!$D$10:$D$400, MATCH(0, IF(ISBLANK('Annex 2 Designated EHV charges'!$D$10:$D$400),1, COUNTIF(A$4:$A173, 'Annex 2 Designated EHV charges'!$D$10:$D$400)), 0)),"")</f>
        <v>OULTON</v>
      </c>
      <c r="B174" s="88">
        <f>IF($A174="","",VLOOKUP($A174,'Annex 2 Designated EHV charges'!$D:$O,2,0))</f>
        <v>671</v>
      </c>
      <c r="C174" s="89">
        <f>IF($A174="","",VLOOKUP($A174,'Annex 2 Designated EHV charges'!$D:$O,3,0))</f>
        <v>1050001028553</v>
      </c>
      <c r="D174" s="88" t="str">
        <f>IF($A174="","",VLOOKUP($A174,'Annex 2 Designated EHV charges'!$D:$O,4,0))</f>
        <v>OULTON</v>
      </c>
      <c r="E174" s="90" t="str">
        <f>IFERROR(IF(VLOOKUP($A174,'Annex 2 Designated EHV charges'!$D:$P,10,FALSE)=0,"",VLOOKUP($A174,'Annex 2 Designated EHV charges'!$D:$P,10,FALSE)),"")</f>
        <v/>
      </c>
      <c r="F174" s="189">
        <f>IFERROR(IF(VLOOKUP($A174,'Annex 2 Designated EHV charges'!$D:$P,11,FALSE)=0,"",VLOOKUP($A174,'Annex 2 Designated EHV charges'!$D:$P,11,FALSE)),"")</f>
        <v>438.59</v>
      </c>
      <c r="G174" s="189">
        <f>IFERROR(IF(VLOOKUP($A174,'Annex 2 Designated EHV charges'!$D:$P,12,FALSE)=0,"",VLOOKUP($A174,'Annex 2 Designated EHV charges'!$D:$P,12,FALSE)),"")</f>
        <v>0.05</v>
      </c>
      <c r="H174" s="189">
        <f>IFERROR(IF(VLOOKUP($A174,'Annex 2 Designated EHV charges'!$D:$P,13,FALSE)=0,"",VLOOKUP($A174,'Annex 2 Designated EHV charges'!$D:$P,13,FALSE)),"")</f>
        <v>0.05</v>
      </c>
    </row>
    <row r="175" spans="1:8" x14ac:dyDescent="0.25">
      <c r="A175" s="89" t="str" cm="1">
        <f t="array" ref="A175">IFERROR(INDEX('Annex 2 Designated EHV charges'!$D$10:$D$400, MATCH(0, IF(ISBLANK('Annex 2 Designated EHV charges'!$D$10:$D$400),1, COUNTIF(A$4:$A174, 'Annex 2 Designated EHV charges'!$D$10:$D$400)), 0)),"")</f>
        <v>OUTWD2</v>
      </c>
      <c r="B175" s="88">
        <f>IF($A175="","",VLOOKUP($A175,'Annex 2 Designated EHV charges'!$D:$O,2,0))</f>
        <v>739</v>
      </c>
      <c r="C175" s="89">
        <f>IF($A175="","",VLOOKUP($A175,'Annex 2 Designated EHV charges'!$D:$O,3,0))</f>
        <v>1050002380330</v>
      </c>
      <c r="D175" s="88" t="str">
        <f>IF($A175="","",VLOOKUP($A175,'Annex 2 Designated EHV charges'!$D:$O,4,0))</f>
        <v>OUTWD2</v>
      </c>
      <c r="E175" s="90" t="str">
        <f>IFERROR(IF(VLOOKUP($A175,'Annex 2 Designated EHV charges'!$D:$P,10,FALSE)=0,"",VLOOKUP($A175,'Annex 2 Designated EHV charges'!$D:$P,10,FALSE)),"")</f>
        <v/>
      </c>
      <c r="F175" s="189">
        <f>IFERROR(IF(VLOOKUP($A175,'Annex 2 Designated EHV charges'!$D:$P,11,FALSE)=0,"",VLOOKUP($A175,'Annex 2 Designated EHV charges'!$D:$P,11,FALSE)),"")</f>
        <v>874.15</v>
      </c>
      <c r="G175" s="189">
        <f>IFERROR(IF(VLOOKUP($A175,'Annex 2 Designated EHV charges'!$D:$P,12,FALSE)=0,"",VLOOKUP($A175,'Annex 2 Designated EHV charges'!$D:$P,12,FALSE)),"")</f>
        <v>0.05</v>
      </c>
      <c r="H175" s="189">
        <f>IFERROR(IF(VLOOKUP($A175,'Annex 2 Designated EHV charges'!$D:$P,13,FALSE)=0,"",VLOOKUP($A175,'Annex 2 Designated EHV charges'!$D:$P,13,FALSE)),"")</f>
        <v>0.05</v>
      </c>
    </row>
    <row r="176" spans="1:8" x14ac:dyDescent="0.25">
      <c r="A176" s="89" t="str" cm="1">
        <f t="array" ref="A176">IFERROR(INDEX('Annex 2 Designated EHV charges'!$D$10:$D$400, MATCH(0, IF(ISBLANK('Annex 2 Designated EHV charges'!$D$10:$D$400),1, COUNTIF(A$4:$A175, 'Annex 2 Designated EHV charges'!$D$10:$D$400)), 0)),"")</f>
        <v>OUTWDS</v>
      </c>
      <c r="B176" s="88">
        <f>IF($A176="","",VLOOKUP($A176,'Annex 2 Designated EHV charges'!$D:$O,2,0))</f>
        <v>672</v>
      </c>
      <c r="C176" s="89">
        <f>IF($A176="","",VLOOKUP($A176,'Annex 2 Designated EHV charges'!$D:$O,3,0))</f>
        <v>1050001054206</v>
      </c>
      <c r="D176" s="88" t="str">
        <f>IF($A176="","",VLOOKUP($A176,'Annex 2 Designated EHV charges'!$D:$O,4,0))</f>
        <v>OUTWDS</v>
      </c>
      <c r="E176" s="90" t="str">
        <f>IFERROR(IF(VLOOKUP($A176,'Annex 2 Designated EHV charges'!$D:$P,10,FALSE)=0,"",VLOOKUP($A176,'Annex 2 Designated EHV charges'!$D:$P,10,FALSE)),"")</f>
        <v/>
      </c>
      <c r="F176" s="189">
        <f>IFERROR(IF(VLOOKUP($A176,'Annex 2 Designated EHV charges'!$D:$P,11,FALSE)=0,"",VLOOKUP($A176,'Annex 2 Designated EHV charges'!$D:$P,11,FALSE)),"")</f>
        <v>925.52</v>
      </c>
      <c r="G176" s="189">
        <f>IFERROR(IF(VLOOKUP($A176,'Annex 2 Designated EHV charges'!$D:$P,12,FALSE)=0,"",VLOOKUP($A176,'Annex 2 Designated EHV charges'!$D:$P,12,FALSE)),"")</f>
        <v>0.05</v>
      </c>
      <c r="H176" s="189">
        <f>IFERROR(IF(VLOOKUP($A176,'Annex 2 Designated EHV charges'!$D:$P,13,FALSE)=0,"",VLOOKUP($A176,'Annex 2 Designated EHV charges'!$D:$P,13,FALSE)),"")</f>
        <v>0.05</v>
      </c>
    </row>
    <row r="177" spans="1:8" x14ac:dyDescent="0.25">
      <c r="A177" s="89" t="str" cm="1">
        <f t="array" ref="A177">IFERROR(INDEX('Annex 2 Designated EHV charges'!$D$10:$D$400, MATCH(0, IF(ISBLANK('Annex 2 Designated EHV charges'!$D$10:$D$400),1, COUNTIF(A$4:$A176, 'Annex 2 Designated EHV charges'!$D$10:$D$400)), 0)),"")</f>
        <v>PARKFM</v>
      </c>
      <c r="B177" s="88">
        <f>IF($A177="","",VLOOKUP($A177,'Annex 2 Designated EHV charges'!$D:$O,2,0))</f>
        <v>414</v>
      </c>
      <c r="C177" s="89">
        <f>IF($A177="","",VLOOKUP($A177,'Annex 2 Designated EHV charges'!$D:$O,3,0))</f>
        <v>1050002018468</v>
      </c>
      <c r="D177" s="88" t="str">
        <f>IF($A177="","",VLOOKUP($A177,'Annex 2 Designated EHV charges'!$D:$O,4,0))</f>
        <v>PARKFM</v>
      </c>
      <c r="E177" s="90">
        <f>IFERROR(IF(VLOOKUP($A177,'Annex 2 Designated EHV charges'!$D:$P,10,FALSE)=0,"",VLOOKUP($A177,'Annex 2 Designated EHV charges'!$D:$P,10,FALSE)),"")</f>
        <v>-0.83799999999999997</v>
      </c>
      <c r="F177" s="189">
        <f>IFERROR(IF(VLOOKUP($A177,'Annex 2 Designated EHV charges'!$D:$P,11,FALSE)=0,"",VLOOKUP($A177,'Annex 2 Designated EHV charges'!$D:$P,11,FALSE)),"")</f>
        <v>93.99</v>
      </c>
      <c r="G177" s="189">
        <f>IFERROR(IF(VLOOKUP($A177,'Annex 2 Designated EHV charges'!$D:$P,12,FALSE)=0,"",VLOOKUP($A177,'Annex 2 Designated EHV charges'!$D:$P,12,FALSE)),"")</f>
        <v>0.05</v>
      </c>
      <c r="H177" s="189">
        <f>IFERROR(IF(VLOOKUP($A177,'Annex 2 Designated EHV charges'!$D:$P,13,FALSE)=0,"",VLOOKUP($A177,'Annex 2 Designated EHV charges'!$D:$P,13,FALSE)),"")</f>
        <v>0.05</v>
      </c>
    </row>
    <row r="178" spans="1:8" x14ac:dyDescent="0.25">
      <c r="A178" s="89" t="str" cm="1">
        <f t="array" ref="A178">IFERROR(INDEX('Annex 2 Designated EHV charges'!$D$10:$D$400, MATCH(0, IF(ISBLANK('Annex 2 Designated EHV charges'!$D$10:$D$400),1, COUNTIF(A$4:$A177, 'Annex 2 Designated EHV charges'!$D$10:$D$400)), 0)),"")</f>
        <v>PBPS_3</v>
      </c>
      <c r="B178" s="88">
        <f>IF($A178="","",VLOOKUP($A178,'Annex 2 Designated EHV charges'!$D:$O,2,0))</f>
        <v>0</v>
      </c>
      <c r="C178" s="89" t="str">
        <f>IF($A178="","",VLOOKUP($A178,'Annex 2 Designated EHV charges'!$D:$O,3,0))</f>
        <v>MSID: 7567</v>
      </c>
      <c r="D178" s="88" t="str">
        <f>IF($A178="","",VLOOKUP($A178,'Annex 2 Designated EHV charges'!$D:$O,4,0))</f>
        <v>PBPS_3</v>
      </c>
      <c r="E178" s="90">
        <f>IFERROR(IF(VLOOKUP($A178,'Annex 2 Designated EHV charges'!$D:$P,10,FALSE)=0,"",VLOOKUP($A178,'Annex 2 Designated EHV charges'!$D:$P,10,FALSE)),"")</f>
        <v>-0.27600000000000002</v>
      </c>
      <c r="F178" s="189">
        <f>IFERROR(IF(VLOOKUP($A178,'Annex 2 Designated EHV charges'!$D:$P,11,FALSE)=0,"",VLOOKUP($A178,'Annex 2 Designated EHV charges'!$D:$P,11,FALSE)),"")</f>
        <v>1197.1400000000001</v>
      </c>
      <c r="G178" s="189">
        <f>IFERROR(IF(VLOOKUP($A178,'Annex 2 Designated EHV charges'!$D:$P,12,FALSE)=0,"",VLOOKUP($A178,'Annex 2 Designated EHV charges'!$D:$P,12,FALSE)),"")</f>
        <v>0.05</v>
      </c>
      <c r="H178" s="189">
        <f>IFERROR(IF(VLOOKUP($A178,'Annex 2 Designated EHV charges'!$D:$P,13,FALSE)=0,"",VLOOKUP($A178,'Annex 2 Designated EHV charges'!$D:$P,13,FALSE)),"")</f>
        <v>0.05</v>
      </c>
    </row>
    <row r="179" spans="1:8" x14ac:dyDescent="0.25">
      <c r="A179" s="89" t="str" cm="1">
        <f t="array" ref="A179">IFERROR(INDEX('Annex 2 Designated EHV charges'!$D$10:$D$400, MATCH(0, IF(ISBLANK('Annex 2 Designated EHV charges'!$D$10:$D$400),1, COUNTIF(A$4:$A178, 'Annex 2 Designated EHV charges'!$D$10:$D$400)), 0)),"")</f>
        <v>PEMBSF</v>
      </c>
      <c r="B179" s="88">
        <f>IF($A179="","",VLOOKUP($A179,'Annex 2 Designated EHV charges'!$D:$O,2,0))</f>
        <v>395</v>
      </c>
      <c r="C179" s="89">
        <f>IF($A179="","",VLOOKUP($A179,'Annex 2 Designated EHV charges'!$D:$O,3,0))</f>
        <v>1050002899290</v>
      </c>
      <c r="D179" s="88" t="str">
        <f>IF($A179="","",VLOOKUP($A179,'Annex 2 Designated EHV charges'!$D:$O,4,0))</f>
        <v>PEMBSF</v>
      </c>
      <c r="E179" s="90" t="str">
        <f>IFERROR(IF(VLOOKUP($A179,'Annex 2 Designated EHV charges'!$D:$P,10,FALSE)=0,"",VLOOKUP($A179,'Annex 2 Designated EHV charges'!$D:$P,10,FALSE)),"")</f>
        <v/>
      </c>
      <c r="F179" s="189">
        <f>IFERROR(IF(VLOOKUP($A179,'Annex 2 Designated EHV charges'!$D:$P,11,FALSE)=0,"",VLOOKUP($A179,'Annex 2 Designated EHV charges'!$D:$P,11,FALSE)),"")</f>
        <v>441.49</v>
      </c>
      <c r="G179" s="189">
        <f>IFERROR(IF(VLOOKUP($A179,'Annex 2 Designated EHV charges'!$D:$P,12,FALSE)=0,"",VLOOKUP($A179,'Annex 2 Designated EHV charges'!$D:$P,12,FALSE)),"")</f>
        <v>0.05</v>
      </c>
      <c r="H179" s="189">
        <f>IFERROR(IF(VLOOKUP($A179,'Annex 2 Designated EHV charges'!$D:$P,13,FALSE)=0,"",VLOOKUP($A179,'Annex 2 Designated EHV charges'!$D:$P,13,FALSE)),"")</f>
        <v>0.05</v>
      </c>
    </row>
    <row r="180" spans="1:8" x14ac:dyDescent="0.25">
      <c r="A180" s="89" t="str" cm="1">
        <f t="array" ref="A180">IFERROR(INDEX('Annex 2 Designated EHV charges'!$D$10:$D$400, MATCH(0, IF(ISBLANK('Annex 2 Designated EHV charges'!$D$10:$D$400),1, COUNTIF(A$4:$A179, 'Annex 2 Designated EHV charges'!$D$10:$D$400)), 0)),"")</f>
        <v>PENTSF</v>
      </c>
      <c r="B180" s="88">
        <f>IF($A180="","",VLOOKUP($A180,'Annex 2 Designated EHV charges'!$D:$O,2,0))</f>
        <v>392</v>
      </c>
      <c r="C180" s="89">
        <f>IF($A180="","",VLOOKUP($A180,'Annex 2 Designated EHV charges'!$D:$O,3,0))</f>
        <v>1050002866374</v>
      </c>
      <c r="D180" s="88" t="str">
        <f>IF($A180="","",VLOOKUP($A180,'Annex 2 Designated EHV charges'!$D:$O,4,0))</f>
        <v>PENTSF</v>
      </c>
      <c r="E180" s="90" t="str">
        <f>IFERROR(IF(VLOOKUP($A180,'Annex 2 Designated EHV charges'!$D:$P,10,FALSE)=0,"",VLOOKUP($A180,'Annex 2 Designated EHV charges'!$D:$P,10,FALSE)),"")</f>
        <v/>
      </c>
      <c r="F180" s="189">
        <f>IFERROR(IF(VLOOKUP($A180,'Annex 2 Designated EHV charges'!$D:$P,11,FALSE)=0,"",VLOOKUP($A180,'Annex 2 Designated EHV charges'!$D:$P,11,FALSE)),"")</f>
        <v>2368.85</v>
      </c>
      <c r="G180" s="189">
        <f>IFERROR(IF(VLOOKUP($A180,'Annex 2 Designated EHV charges'!$D:$P,12,FALSE)=0,"",VLOOKUP($A180,'Annex 2 Designated EHV charges'!$D:$P,12,FALSE)),"")</f>
        <v>0.05</v>
      </c>
      <c r="H180" s="189">
        <f>IFERROR(IF(VLOOKUP($A180,'Annex 2 Designated EHV charges'!$D:$P,13,FALSE)=0,"",VLOOKUP($A180,'Annex 2 Designated EHV charges'!$D:$P,13,FALSE)),"")</f>
        <v>0.05</v>
      </c>
    </row>
    <row r="181" spans="1:8" x14ac:dyDescent="0.25">
      <c r="A181" s="89" t="str" cm="1">
        <f t="array" ref="A181">IFERROR(INDEX('Annex 2 Designated EHV charges'!$D$10:$D$400, MATCH(0, IF(ISBLANK('Annex 2 Designated EHV charges'!$D$10:$D$400),1, COUNTIF(A$4:$A180, 'Annex 2 Designated EHV charges'!$D$10:$D$400)), 0)),"")</f>
        <v>PICKEN</v>
      </c>
      <c r="B181" s="88">
        <f>IF($A181="","",VLOOKUP($A181,'Annex 2 Designated EHV charges'!$D:$O,2,0))</f>
        <v>706</v>
      </c>
      <c r="C181" s="89">
        <f>IF($A181="","",VLOOKUP($A181,'Annex 2 Designated EHV charges'!$D:$O,3,0))</f>
        <v>1030030430849</v>
      </c>
      <c r="D181" s="88" t="str">
        <f>IF($A181="","",VLOOKUP($A181,'Annex 2 Designated EHV charges'!$D:$O,4,0))</f>
        <v>PICKEN</v>
      </c>
      <c r="E181" s="90" t="str">
        <f>IFERROR(IF(VLOOKUP($A181,'Annex 2 Designated EHV charges'!$D:$P,10,FALSE)=0,"",VLOOKUP($A181,'Annex 2 Designated EHV charges'!$D:$P,10,FALSE)),"")</f>
        <v/>
      </c>
      <c r="F181" s="189" t="str">
        <f>IFERROR(IF(VLOOKUP($A181,'Annex 2 Designated EHV charges'!$D:$P,11,FALSE)=0,"",VLOOKUP($A181,'Annex 2 Designated EHV charges'!$D:$P,11,FALSE)),"")</f>
        <v/>
      </c>
      <c r="G181" s="189" t="str">
        <f>IFERROR(IF(VLOOKUP($A181,'Annex 2 Designated EHV charges'!$D:$P,12,FALSE)=0,"",VLOOKUP($A181,'Annex 2 Designated EHV charges'!$D:$P,12,FALSE)),"")</f>
        <v/>
      </c>
      <c r="H181" s="189" t="str">
        <f>IFERROR(IF(VLOOKUP($A181,'Annex 2 Designated EHV charges'!$D:$P,13,FALSE)=0,"",VLOOKUP($A181,'Annex 2 Designated EHV charges'!$D:$P,13,FALSE)),"")</f>
        <v/>
      </c>
    </row>
    <row r="182" spans="1:8" x14ac:dyDescent="0.25">
      <c r="A182" s="89" t="str" cm="1">
        <f t="array" ref="A182">IFERROR(INDEX('Annex 2 Designated EHV charges'!$D$10:$D$400, MATCH(0, IF(ISBLANK('Annex 2 Designated EHV charges'!$D$10:$D$400),1, COUNTIF(A$4:$A181, 'Annex 2 Designated EHV charges'!$D$10:$D$400)), 0)),"")</f>
        <v>PLYTRS</v>
      </c>
      <c r="B182" s="88">
        <f>IF($A182="","",VLOOKUP($A182,'Annex 2 Designated EHV charges'!$D:$O,2,0))</f>
        <v>693</v>
      </c>
      <c r="C182" s="89">
        <f>IF($A182="","",VLOOKUP($A182,'Annex 2 Designated EHV charges'!$D:$O,3,0))</f>
        <v>1050000903174</v>
      </c>
      <c r="D182" s="88" t="str">
        <f>IF($A182="","",VLOOKUP($A182,'Annex 2 Designated EHV charges'!$D:$O,4,0))</f>
        <v>PLYTRS</v>
      </c>
      <c r="E182" s="90" t="str">
        <f>IFERROR(IF(VLOOKUP($A182,'Annex 2 Designated EHV charges'!$D:$P,10,FALSE)=0,"",VLOOKUP($A182,'Annex 2 Designated EHV charges'!$D:$P,10,FALSE)),"")</f>
        <v/>
      </c>
      <c r="F182" s="189">
        <f>IFERROR(IF(VLOOKUP($A182,'Annex 2 Designated EHV charges'!$D:$P,11,FALSE)=0,"",VLOOKUP($A182,'Annex 2 Designated EHV charges'!$D:$P,11,FALSE)),"")</f>
        <v>6773.28</v>
      </c>
      <c r="G182" s="189">
        <f>IFERROR(IF(VLOOKUP($A182,'Annex 2 Designated EHV charges'!$D:$P,12,FALSE)=0,"",VLOOKUP($A182,'Annex 2 Designated EHV charges'!$D:$P,12,FALSE)),"")</f>
        <v>0.05</v>
      </c>
      <c r="H182" s="189">
        <f>IFERROR(IF(VLOOKUP($A182,'Annex 2 Designated EHV charges'!$D:$P,13,FALSE)=0,"",VLOOKUP($A182,'Annex 2 Designated EHV charges'!$D:$P,13,FALSE)),"")</f>
        <v>0.05</v>
      </c>
    </row>
    <row r="183" spans="1:8" x14ac:dyDescent="0.25">
      <c r="A183" s="89" t="str" cm="1">
        <f t="array" ref="A183">IFERROR(INDEX('Annex 2 Designated EHV charges'!$D$10:$D$400, MATCH(0, IF(ISBLANK('Annex 2 Designated EHV charges'!$D$10:$D$400),1, COUNTIF(A$4:$A182, 'Annex 2 Designated EHV charges'!$D$10:$D$400)), 0)),"")</f>
        <v>POBAIL</v>
      </c>
      <c r="B183" s="88">
        <f>IF($A183="","",VLOOKUP($A183,'Annex 2 Designated EHV charges'!$D:$O,2,0))</f>
        <v>448</v>
      </c>
      <c r="C183" s="89">
        <f>IF($A183="","",VLOOKUP($A183,'Annex 2 Designated EHV charges'!$D:$O,3,0))</f>
        <v>1050001118490</v>
      </c>
      <c r="D183" s="88" t="str">
        <f>IF($A183="","",VLOOKUP($A183,'Annex 2 Designated EHV charges'!$D:$O,4,0))</f>
        <v>POBAIL</v>
      </c>
      <c r="E183" s="90" t="str">
        <f>IFERROR(IF(VLOOKUP($A183,'Annex 2 Designated EHV charges'!$D:$P,10,FALSE)=0,"",VLOOKUP($A183,'Annex 2 Designated EHV charges'!$D:$P,10,FALSE)),"")</f>
        <v/>
      </c>
      <c r="F183" s="189">
        <f>IFERROR(IF(VLOOKUP($A183,'Annex 2 Designated EHV charges'!$D:$P,11,FALSE)=0,"",VLOOKUP($A183,'Annex 2 Designated EHV charges'!$D:$P,11,FALSE)),"")</f>
        <v>3320.36</v>
      </c>
      <c r="G183" s="189">
        <f>IFERROR(IF(VLOOKUP($A183,'Annex 2 Designated EHV charges'!$D:$P,12,FALSE)=0,"",VLOOKUP($A183,'Annex 2 Designated EHV charges'!$D:$P,12,FALSE)),"")</f>
        <v>0.05</v>
      </c>
      <c r="H183" s="189">
        <f>IFERROR(IF(VLOOKUP($A183,'Annex 2 Designated EHV charges'!$D:$P,13,FALSE)=0,"",VLOOKUP($A183,'Annex 2 Designated EHV charges'!$D:$P,13,FALSE)),"")</f>
        <v>0.05</v>
      </c>
    </row>
    <row r="184" spans="1:8" x14ac:dyDescent="0.25">
      <c r="A184" s="89" t="str" cm="1">
        <f t="array" ref="A184">IFERROR(INDEX('Annex 2 Designated EHV charges'!$D$10:$D$400, MATCH(0, IF(ISBLANK('Annex 2 Designated EHV charges'!$D$10:$D$400),1, COUNTIF(A$4:$A183, 'Annex 2 Designated EHV charges'!$D$10:$D$400)), 0)),"")</f>
        <v>PRHMSF</v>
      </c>
      <c r="B184" s="88">
        <f>IF($A184="","",VLOOKUP($A184,'Annex 2 Designated EHV charges'!$D:$O,2,0))</f>
        <v>777</v>
      </c>
      <c r="C184" s="89">
        <f>IF($A184="","",VLOOKUP($A184,'Annex 2 Designated EHV charges'!$D:$O,3,0))</f>
        <v>1030085040202</v>
      </c>
      <c r="D184" s="88" t="str">
        <f>IF($A184="","",VLOOKUP($A184,'Annex 2 Designated EHV charges'!$D:$O,4,0))</f>
        <v>PRHMSF</v>
      </c>
      <c r="E184" s="90" t="str">
        <f>IFERROR(IF(VLOOKUP($A184,'Annex 2 Designated EHV charges'!$D:$P,10,FALSE)=0,"",VLOOKUP($A184,'Annex 2 Designated EHV charges'!$D:$P,10,FALSE)),"")</f>
        <v/>
      </c>
      <c r="F184" s="189">
        <f>IFERROR(IF(VLOOKUP($A184,'Annex 2 Designated EHV charges'!$D:$P,11,FALSE)=0,"",VLOOKUP($A184,'Annex 2 Designated EHV charges'!$D:$P,11,FALSE)),"")</f>
        <v>3474.37</v>
      </c>
      <c r="G184" s="189">
        <f>IFERROR(IF(VLOOKUP($A184,'Annex 2 Designated EHV charges'!$D:$P,12,FALSE)=0,"",VLOOKUP($A184,'Annex 2 Designated EHV charges'!$D:$P,12,FALSE)),"")</f>
        <v>0.05</v>
      </c>
      <c r="H184" s="189">
        <f>IFERROR(IF(VLOOKUP($A184,'Annex 2 Designated EHV charges'!$D:$P,13,FALSE)=0,"",VLOOKUP($A184,'Annex 2 Designated EHV charges'!$D:$P,13,FALSE)),"")</f>
        <v>0.05</v>
      </c>
    </row>
    <row r="185" spans="1:8" x14ac:dyDescent="0.25">
      <c r="A185" s="89" t="str" cm="1">
        <f t="array" ref="A185">IFERROR(INDEX('Annex 2 Designated EHV charges'!$D$10:$D$400, MATCH(0, IF(ISBLANK('Annex 2 Designated EHV charges'!$D$10:$D$400),1, COUNTIF(A$4:$A184, 'Annex 2 Designated EHV charges'!$D$10:$D$400)), 0)),"")</f>
        <v>PTRBRO</v>
      </c>
      <c r="B185" s="88">
        <f>IF($A185="","",VLOOKUP($A185,'Annex 2 Designated EHV charges'!$D:$O,2,0))</f>
        <v>0</v>
      </c>
      <c r="C185" s="89" t="str">
        <f>IF($A185="","",VLOOKUP($A185,'Annex 2 Designated EHV charges'!$D:$O,3,0))</f>
        <v>MSID: 7006</v>
      </c>
      <c r="D185" s="88" t="str">
        <f>IF($A185="","",VLOOKUP($A185,'Annex 2 Designated EHV charges'!$D:$O,4,0))</f>
        <v>PTRBRO</v>
      </c>
      <c r="E185" s="90">
        <f>IFERROR(IF(VLOOKUP($A185,'Annex 2 Designated EHV charges'!$D:$P,10,FALSE)=0,"",VLOOKUP($A185,'Annex 2 Designated EHV charges'!$D:$P,10,FALSE)),"")</f>
        <v>-0.55100000000000005</v>
      </c>
      <c r="F185" s="189">
        <f>IFERROR(IF(VLOOKUP($A185,'Annex 2 Designated EHV charges'!$D:$P,11,FALSE)=0,"",VLOOKUP($A185,'Annex 2 Designated EHV charges'!$D:$P,11,FALSE)),"")</f>
        <v>2417.2399999999998</v>
      </c>
      <c r="G185" s="189">
        <f>IFERROR(IF(VLOOKUP($A185,'Annex 2 Designated EHV charges'!$D:$P,12,FALSE)=0,"",VLOOKUP($A185,'Annex 2 Designated EHV charges'!$D:$P,12,FALSE)),"")</f>
        <v>0.05</v>
      </c>
      <c r="H185" s="189">
        <f>IFERROR(IF(VLOOKUP($A185,'Annex 2 Designated EHV charges'!$D:$P,13,FALSE)=0,"",VLOOKUP($A185,'Annex 2 Designated EHV charges'!$D:$P,13,FALSE)),"")</f>
        <v>0.05</v>
      </c>
    </row>
    <row r="186" spans="1:8" x14ac:dyDescent="0.25">
      <c r="A186" s="89" t="str" cm="1">
        <f t="array" ref="A186">IFERROR(INDEX('Annex 2 Designated EHV charges'!$D$10:$D$400, MATCH(0, IF(ISBLANK('Annex 2 Designated EHV charges'!$D$10:$D$400),1, COUNTIF(A$4:$A185, 'Annex 2 Designated EHV charges'!$D$10:$D$400)), 0)),"")</f>
        <v>QRRNDN</v>
      </c>
      <c r="B186" s="88">
        <f>IF($A186="","",VLOOKUP($A186,'Annex 2 Designated EHV charges'!$D:$O,2,0))</f>
        <v>458</v>
      </c>
      <c r="C186" s="89">
        <f>IF($A186="","",VLOOKUP($A186,'Annex 2 Designated EHV charges'!$D:$O,3,0))</f>
        <v>1050000768693</v>
      </c>
      <c r="D186" s="88" t="str">
        <f>IF($A186="","",VLOOKUP($A186,'Annex 2 Designated EHV charges'!$D:$O,4,0))</f>
        <v>QRRNDN</v>
      </c>
      <c r="E186" s="90" t="str">
        <f>IFERROR(IF(VLOOKUP($A186,'Annex 2 Designated EHV charges'!$D:$P,10,FALSE)=0,"",VLOOKUP($A186,'Annex 2 Designated EHV charges'!$D:$P,10,FALSE)),"")</f>
        <v/>
      </c>
      <c r="F186" s="189">
        <f>IFERROR(IF(VLOOKUP($A186,'Annex 2 Designated EHV charges'!$D:$P,11,FALSE)=0,"",VLOOKUP($A186,'Annex 2 Designated EHV charges'!$D:$P,11,FALSE)),"")</f>
        <v>1745.15</v>
      </c>
      <c r="G186" s="189">
        <f>IFERROR(IF(VLOOKUP($A186,'Annex 2 Designated EHV charges'!$D:$P,12,FALSE)=0,"",VLOOKUP($A186,'Annex 2 Designated EHV charges'!$D:$P,12,FALSE)),"")</f>
        <v>0.05</v>
      </c>
      <c r="H186" s="189">
        <f>IFERROR(IF(VLOOKUP($A186,'Annex 2 Designated EHV charges'!$D:$P,13,FALSE)=0,"",VLOOKUP($A186,'Annex 2 Designated EHV charges'!$D:$P,13,FALSE)),"")</f>
        <v>0.05</v>
      </c>
    </row>
    <row r="187" spans="1:8" ht="25" x14ac:dyDescent="0.25">
      <c r="A187" s="89" t="str" cm="1">
        <f t="array" ref="A187">IFERROR(INDEX('Annex 2 Designated EHV charges'!$D$10:$D$400, MATCH(0, IF(ISBLANK('Annex 2 Designated EHV charges'!$D$10:$D$400),1, COUNTIF(A$4:$A186, 'Annex 2 Designated EHV charges'!$D$10:$D$400)), 0)),"")</f>
        <v>RAINHM</v>
      </c>
      <c r="B187" s="88">
        <f>IF($A187="","",VLOOKUP($A187,'Annex 2 Designated EHV charges'!$D:$O,2,0))</f>
        <v>703</v>
      </c>
      <c r="C187" s="89" t="str">
        <f>IF($A187="","",VLOOKUP($A187,'Annex 2 Designated EHV charges'!$D:$O,3,0))</f>
        <v>1023487353444;1023525149808</v>
      </c>
      <c r="D187" s="88" t="str">
        <f>IF($A187="","",VLOOKUP($A187,'Annex 2 Designated EHV charges'!$D:$O,4,0))</f>
        <v>RAINHM</v>
      </c>
      <c r="E187" s="90">
        <f>IFERROR(IF(VLOOKUP($A187,'Annex 2 Designated EHV charges'!$D:$P,10,FALSE)=0,"",VLOOKUP($A187,'Annex 2 Designated EHV charges'!$D:$P,10,FALSE)),"")</f>
        <v>-2.8460000000000001</v>
      </c>
      <c r="F187" s="189">
        <f>IFERROR(IF(VLOOKUP($A187,'Annex 2 Designated EHV charges'!$D:$P,11,FALSE)=0,"",VLOOKUP($A187,'Annex 2 Designated EHV charges'!$D:$P,11,FALSE)),"")</f>
        <v>4427.04</v>
      </c>
      <c r="G187" s="189">
        <f>IFERROR(IF(VLOOKUP($A187,'Annex 2 Designated EHV charges'!$D:$P,12,FALSE)=0,"",VLOOKUP($A187,'Annex 2 Designated EHV charges'!$D:$P,12,FALSE)),"")</f>
        <v>0.05</v>
      </c>
      <c r="H187" s="189">
        <f>IFERROR(IF(VLOOKUP($A187,'Annex 2 Designated EHV charges'!$D:$P,13,FALSE)=0,"",VLOOKUP($A187,'Annex 2 Designated EHV charges'!$D:$P,13,FALSE)),"")</f>
        <v>0.05</v>
      </c>
    </row>
    <row r="188" spans="1:8" x14ac:dyDescent="0.25">
      <c r="A188" s="89" t="str" cm="1">
        <f t="array" ref="A188">IFERROR(INDEX('Annex 2 Designated EHV charges'!$D$10:$D$400, MATCH(0, IF(ISBLANK('Annex 2 Designated EHV charges'!$D$10:$D$400),1, COUNTIF(A$4:$A187, 'Annex 2 Designated EHV charges'!$D$10:$D$400)), 0)),"")</f>
        <v>RANDCS</v>
      </c>
      <c r="B188" s="88">
        <f>IF($A188="","",VLOOKUP($A188,'Annex 2 Designated EHV charges'!$D:$O,2,0))</f>
        <v>673</v>
      </c>
      <c r="C188" s="89">
        <f>IF($A188="","",VLOOKUP($A188,'Annex 2 Designated EHV charges'!$D:$O,3,0))</f>
        <v>1050001041935</v>
      </c>
      <c r="D188" s="88" t="str">
        <f>IF($A188="","",VLOOKUP($A188,'Annex 2 Designated EHV charges'!$D:$O,4,0))</f>
        <v>RANDCS</v>
      </c>
      <c r="E188" s="90" t="str">
        <f>IFERROR(IF(VLOOKUP($A188,'Annex 2 Designated EHV charges'!$D:$P,10,FALSE)=0,"",VLOOKUP($A188,'Annex 2 Designated EHV charges'!$D:$P,10,FALSE)),"")</f>
        <v/>
      </c>
      <c r="F188" s="189">
        <f>IFERROR(IF(VLOOKUP($A188,'Annex 2 Designated EHV charges'!$D:$P,11,FALSE)=0,"",VLOOKUP($A188,'Annex 2 Designated EHV charges'!$D:$P,11,FALSE)),"")</f>
        <v>2597.91</v>
      </c>
      <c r="G188" s="189">
        <f>IFERROR(IF(VLOOKUP($A188,'Annex 2 Designated EHV charges'!$D:$P,12,FALSE)=0,"",VLOOKUP($A188,'Annex 2 Designated EHV charges'!$D:$P,12,FALSE)),"")</f>
        <v>0.05</v>
      </c>
      <c r="H188" s="189">
        <f>IFERROR(IF(VLOOKUP($A188,'Annex 2 Designated EHV charges'!$D:$P,13,FALSE)=0,"",VLOOKUP($A188,'Annex 2 Designated EHV charges'!$D:$P,13,FALSE)),"")</f>
        <v>0.05</v>
      </c>
    </row>
    <row r="189" spans="1:8" x14ac:dyDescent="0.25">
      <c r="A189" s="89" t="str" cm="1">
        <f t="array" ref="A189">IFERROR(INDEX('Annex 2 Designated EHV charges'!$D$10:$D$400, MATCH(0, IF(ISBLANK('Annex 2 Designated EHV charges'!$D$10:$D$400),1, COUNTIF(A$4:$A188, 'Annex 2 Designated EHV charges'!$D$10:$D$400)), 0)),"")</f>
        <v>RANSON</v>
      </c>
      <c r="B189" s="88">
        <f>IF($A189="","",VLOOKUP($A189,'Annex 2 Designated EHV charges'!$D:$O,2,0))</f>
        <v>714</v>
      </c>
      <c r="C189" s="89">
        <f>IF($A189="","",VLOOKUP($A189,'Annex 2 Designated EHV charges'!$D:$O,3,0))</f>
        <v>1030034117513</v>
      </c>
      <c r="D189" s="88" t="str">
        <f>IF($A189="","",VLOOKUP($A189,'Annex 2 Designated EHV charges'!$D:$O,4,0))</f>
        <v>RANSON</v>
      </c>
      <c r="E189" s="90" t="str">
        <f>IFERROR(IF(VLOOKUP($A189,'Annex 2 Designated EHV charges'!$D:$P,10,FALSE)=0,"",VLOOKUP($A189,'Annex 2 Designated EHV charges'!$D:$P,10,FALSE)),"")</f>
        <v/>
      </c>
      <c r="F189" s="189" t="str">
        <f>IFERROR(IF(VLOOKUP($A189,'Annex 2 Designated EHV charges'!$D:$P,11,FALSE)=0,"",VLOOKUP($A189,'Annex 2 Designated EHV charges'!$D:$P,11,FALSE)),"")</f>
        <v/>
      </c>
      <c r="G189" s="189" t="str">
        <f>IFERROR(IF(VLOOKUP($A189,'Annex 2 Designated EHV charges'!$D:$P,12,FALSE)=0,"",VLOOKUP($A189,'Annex 2 Designated EHV charges'!$D:$P,12,FALSE)),"")</f>
        <v/>
      </c>
      <c r="H189" s="189" t="str">
        <f>IFERROR(IF(VLOOKUP($A189,'Annex 2 Designated EHV charges'!$D:$P,13,FALSE)=0,"",VLOOKUP($A189,'Annex 2 Designated EHV charges'!$D:$P,13,FALSE)),"")</f>
        <v/>
      </c>
    </row>
    <row r="190" spans="1:8" ht="25" x14ac:dyDescent="0.25">
      <c r="A190" s="89" t="str" cm="1">
        <f t="array" ref="A190">IFERROR(INDEX('Annex 2 Designated EHV charges'!$D$10:$D$400, MATCH(0, IF(ISBLANK('Annex 2 Designated EHV charges'!$D$10:$D$400),1, COUNTIF(A$4:$A189, 'Annex 2 Designated EHV charges'!$D$10:$D$400)), 0)),"")</f>
        <v>REDTI1</v>
      </c>
      <c r="B190" s="88">
        <f>IF($A190="","",VLOOKUP($A190,'Annex 2 Designated EHV charges'!$D:$O,2,0))</f>
        <v>708</v>
      </c>
      <c r="C190" s="89" t="str">
        <f>IF($A190="","",VLOOKUP($A190,'Annex 2 Designated EHV charges'!$D:$O,3,0))</f>
        <v>1030037258397;1030037258625</v>
      </c>
      <c r="D190" s="88" t="str">
        <f>IF($A190="","",VLOOKUP($A190,'Annex 2 Designated EHV charges'!$D:$O,4,0))</f>
        <v>REDTI1</v>
      </c>
      <c r="E190" s="90" t="str">
        <f>IFERROR(IF(VLOOKUP($A190,'Annex 2 Designated EHV charges'!$D:$P,10,FALSE)=0,"",VLOOKUP($A190,'Annex 2 Designated EHV charges'!$D:$P,10,FALSE)),"")</f>
        <v/>
      </c>
      <c r="F190" s="189">
        <f>IFERROR(IF(VLOOKUP($A190,'Annex 2 Designated EHV charges'!$D:$P,11,FALSE)=0,"",VLOOKUP($A190,'Annex 2 Designated EHV charges'!$D:$P,11,FALSE)),"")</f>
        <v>15316.1</v>
      </c>
      <c r="G190" s="189">
        <f>IFERROR(IF(VLOOKUP($A190,'Annex 2 Designated EHV charges'!$D:$P,12,FALSE)=0,"",VLOOKUP($A190,'Annex 2 Designated EHV charges'!$D:$P,12,FALSE)),"")</f>
        <v>0.05</v>
      </c>
      <c r="H190" s="189">
        <f>IFERROR(IF(VLOOKUP($A190,'Annex 2 Designated EHV charges'!$D:$P,13,FALSE)=0,"",VLOOKUP($A190,'Annex 2 Designated EHV charges'!$D:$P,13,FALSE)),"")</f>
        <v>0.05</v>
      </c>
    </row>
    <row r="191" spans="1:8" x14ac:dyDescent="0.25">
      <c r="A191" s="89" t="str" cm="1">
        <f t="array" ref="A191">IFERROR(INDEX('Annex 2 Designated EHV charges'!$D$10:$D$400, MATCH(0, IF(ISBLANK('Annex 2 Designated EHV charges'!$D$10:$D$400),1, COUNTIF(A$4:$A190, 'Annex 2 Designated EHV charges'!$D$10:$D$400)), 0)),"")</f>
        <v>REYDON</v>
      </c>
      <c r="B191" s="88">
        <f>IF($A191="","",VLOOKUP($A191,'Annex 2 Designated EHV charges'!$D:$O,2,0))</f>
        <v>776</v>
      </c>
      <c r="C191" s="89">
        <f>IF($A191="","",VLOOKUP($A191,'Annex 2 Designated EHV charges'!$D:$O,3,0))</f>
        <v>1050000612807</v>
      </c>
      <c r="D191" s="88" t="str">
        <f>IF($A191="","",VLOOKUP($A191,'Annex 2 Designated EHV charges'!$D:$O,4,0))</f>
        <v>REYDON</v>
      </c>
      <c r="E191" s="90" t="str">
        <f>IFERROR(IF(VLOOKUP($A191,'Annex 2 Designated EHV charges'!$D:$P,10,FALSE)=0,"",VLOOKUP($A191,'Annex 2 Designated EHV charges'!$D:$P,10,FALSE)),"")</f>
        <v/>
      </c>
      <c r="F191" s="189">
        <f>IFERROR(IF(VLOOKUP($A191,'Annex 2 Designated EHV charges'!$D:$P,11,FALSE)=0,"",VLOOKUP($A191,'Annex 2 Designated EHV charges'!$D:$P,11,FALSE)),"")</f>
        <v>1003.7</v>
      </c>
      <c r="G191" s="189">
        <f>IFERROR(IF(VLOOKUP($A191,'Annex 2 Designated EHV charges'!$D:$P,12,FALSE)=0,"",VLOOKUP($A191,'Annex 2 Designated EHV charges'!$D:$P,12,FALSE)),"")</f>
        <v>0.05</v>
      </c>
      <c r="H191" s="189">
        <f>IFERROR(IF(VLOOKUP($A191,'Annex 2 Designated EHV charges'!$D:$P,13,FALSE)=0,"",VLOOKUP($A191,'Annex 2 Designated EHV charges'!$D:$P,13,FALSE)),"")</f>
        <v>0.05</v>
      </c>
    </row>
    <row r="192" spans="1:8" x14ac:dyDescent="0.25">
      <c r="A192" s="89" t="str" cm="1">
        <f t="array" ref="A192">IFERROR(INDEX('Annex 2 Designated EHV charges'!$D$10:$D$400, MATCH(0, IF(ISBLANK('Annex 2 Designated EHV charges'!$D$10:$D$400),1, COUNTIF(A$4:$A191, 'Annex 2 Designated EHV charges'!$D$10:$D$400)), 0)),"")</f>
        <v>RKYERF</v>
      </c>
      <c r="B192" s="88">
        <f>IF($A192="","",VLOOKUP($A192,'Annex 2 Designated EHV charges'!$D:$O,2,0))</f>
        <v>408</v>
      </c>
      <c r="C192" s="89">
        <f>IF($A192="","",VLOOKUP($A192,'Annex 2 Designated EHV charges'!$D:$O,3,0))</f>
        <v>1050001971050</v>
      </c>
      <c r="D192" s="88" t="str">
        <f>IF($A192="","",VLOOKUP($A192,'Annex 2 Designated EHV charges'!$D:$O,4,0))</f>
        <v>RKYERF</v>
      </c>
      <c r="E192" s="90">
        <f>IFERROR(IF(VLOOKUP($A192,'Annex 2 Designated EHV charges'!$D:$P,10,FALSE)=0,"",VLOOKUP($A192,'Annex 2 Designated EHV charges'!$D:$P,10,FALSE)),"")</f>
        <v>-0.50600000000000001</v>
      </c>
      <c r="F192" s="189">
        <f>IFERROR(IF(VLOOKUP($A192,'Annex 2 Designated EHV charges'!$D:$P,11,FALSE)=0,"",VLOOKUP($A192,'Annex 2 Designated EHV charges'!$D:$P,11,FALSE)),"")</f>
        <v>11485.25</v>
      </c>
      <c r="G192" s="189">
        <f>IFERROR(IF(VLOOKUP($A192,'Annex 2 Designated EHV charges'!$D:$P,12,FALSE)=0,"",VLOOKUP($A192,'Annex 2 Designated EHV charges'!$D:$P,12,FALSE)),"")</f>
        <v>0.05</v>
      </c>
      <c r="H192" s="189">
        <f>IFERROR(IF(VLOOKUP($A192,'Annex 2 Designated EHV charges'!$D:$P,13,FALSE)=0,"",VLOOKUP($A192,'Annex 2 Designated EHV charges'!$D:$P,13,FALSE)),"")</f>
        <v>0.05</v>
      </c>
    </row>
    <row r="193" spans="1:8" x14ac:dyDescent="0.25">
      <c r="A193" s="89" t="str" cm="1">
        <f t="array" ref="A193">IFERROR(INDEX('Annex 2 Designated EHV charges'!$D$10:$D$400, MATCH(0, IF(ISBLANK('Annex 2 Designated EHV charges'!$D$10:$D$400),1, COUNTIF(A$4:$A192, 'Annex 2 Designated EHV charges'!$D$10:$D$400)), 0)),"")</f>
        <v>RMSYSF</v>
      </c>
      <c r="B193" s="88">
        <f>IF($A193="","",VLOOKUP($A193,'Annex 2 Designated EHV charges'!$D:$O,2,0))</f>
        <v>674</v>
      </c>
      <c r="C193" s="89">
        <f>IF($A193="","",VLOOKUP($A193,'Annex 2 Designated EHV charges'!$D:$O,3,0))</f>
        <v>1050001036660</v>
      </c>
      <c r="D193" s="88" t="str">
        <f>IF($A193="","",VLOOKUP($A193,'Annex 2 Designated EHV charges'!$D:$O,4,0))</f>
        <v>RMSYSF</v>
      </c>
      <c r="E193" s="90" t="str">
        <f>IFERROR(IF(VLOOKUP($A193,'Annex 2 Designated EHV charges'!$D:$P,10,FALSE)=0,"",VLOOKUP($A193,'Annex 2 Designated EHV charges'!$D:$P,10,FALSE)),"")</f>
        <v/>
      </c>
      <c r="F193" s="189">
        <f>IFERROR(IF(VLOOKUP($A193,'Annex 2 Designated EHV charges'!$D:$P,11,FALSE)=0,"",VLOOKUP($A193,'Annex 2 Designated EHV charges'!$D:$P,11,FALSE)),"")</f>
        <v>1795.66</v>
      </c>
      <c r="G193" s="189">
        <f>IFERROR(IF(VLOOKUP($A193,'Annex 2 Designated EHV charges'!$D:$P,12,FALSE)=0,"",VLOOKUP($A193,'Annex 2 Designated EHV charges'!$D:$P,12,FALSE)),"")</f>
        <v>0.05</v>
      </c>
      <c r="H193" s="189">
        <f>IFERROR(IF(VLOOKUP($A193,'Annex 2 Designated EHV charges'!$D:$P,13,FALSE)=0,"",VLOOKUP($A193,'Annex 2 Designated EHV charges'!$D:$P,13,FALSE)),"")</f>
        <v>0.05</v>
      </c>
    </row>
    <row r="194" spans="1:8" x14ac:dyDescent="0.25">
      <c r="A194" s="89" t="str" cm="1">
        <f t="array" ref="A194">IFERROR(INDEX('Annex 2 Designated EHV charges'!$D$10:$D$400, MATCH(0, IF(ISBLANK('Annex 2 Designated EHV charges'!$D$10:$D$400),1, COUNTIF(A$4:$A193, 'Annex 2 Designated EHV charges'!$D$10:$D$400)), 0)),"")</f>
        <v>RMWFII</v>
      </c>
      <c r="B194" s="88">
        <f>IF($A194="","",VLOOKUP($A194,'Annex 2 Designated EHV charges'!$D:$O,2,0))</f>
        <v>675</v>
      </c>
      <c r="C194" s="89">
        <f>IF($A194="","",VLOOKUP($A194,'Annex 2 Designated EHV charges'!$D:$O,3,0))</f>
        <v>1050000811230</v>
      </c>
      <c r="D194" s="88" t="str">
        <f>IF($A194="","",VLOOKUP($A194,'Annex 2 Designated EHV charges'!$D:$O,4,0))</f>
        <v>RMWFII</v>
      </c>
      <c r="E194" s="90" t="str">
        <f>IFERROR(IF(VLOOKUP($A194,'Annex 2 Designated EHV charges'!$D:$P,10,FALSE)=0,"",VLOOKUP($A194,'Annex 2 Designated EHV charges'!$D:$P,10,FALSE)),"")</f>
        <v/>
      </c>
      <c r="F194" s="189">
        <f>IFERROR(IF(VLOOKUP($A194,'Annex 2 Designated EHV charges'!$D:$P,11,FALSE)=0,"",VLOOKUP($A194,'Annex 2 Designated EHV charges'!$D:$P,11,FALSE)),"")</f>
        <v>1930.08</v>
      </c>
      <c r="G194" s="189">
        <f>IFERROR(IF(VLOOKUP($A194,'Annex 2 Designated EHV charges'!$D:$P,12,FALSE)=0,"",VLOOKUP($A194,'Annex 2 Designated EHV charges'!$D:$P,12,FALSE)),"")</f>
        <v>0.05</v>
      </c>
      <c r="H194" s="189">
        <f>IFERROR(IF(VLOOKUP($A194,'Annex 2 Designated EHV charges'!$D:$P,13,FALSE)=0,"",VLOOKUP($A194,'Annex 2 Designated EHV charges'!$D:$P,13,FALSE)),"")</f>
        <v>0.05</v>
      </c>
    </row>
    <row r="195" spans="1:8" x14ac:dyDescent="0.25">
      <c r="A195" s="89" t="str" cm="1">
        <f t="array" ref="A195">IFERROR(INDEX('Annex 2 Designated EHV charges'!$D$10:$D$400, MATCH(0, IF(ISBLANK('Annex 2 Designated EHV charges'!$D$10:$D$400),1, COUNTIF(A$4:$A194, 'Annex 2 Designated EHV charges'!$D$10:$D$400)), 0)),"")</f>
        <v>ROOKRY</v>
      </c>
      <c r="B195" s="88">
        <f>IF($A195="","",VLOOKUP($A195,'Annex 2 Designated EHV charges'!$D:$O,2,0))</f>
        <v>676</v>
      </c>
      <c r="C195" s="89">
        <f>IF($A195="","",VLOOKUP($A195,'Annex 2 Designated EHV charges'!$D:$O,3,0))</f>
        <v>1050001028474</v>
      </c>
      <c r="D195" s="88" t="str">
        <f>IF($A195="","",VLOOKUP($A195,'Annex 2 Designated EHV charges'!$D:$O,4,0))</f>
        <v>ROOKRY</v>
      </c>
      <c r="E195" s="90" t="str">
        <f>IFERROR(IF(VLOOKUP($A195,'Annex 2 Designated EHV charges'!$D:$P,10,FALSE)=0,"",VLOOKUP($A195,'Annex 2 Designated EHV charges'!$D:$P,10,FALSE)),"")</f>
        <v/>
      </c>
      <c r="F195" s="189">
        <f>IFERROR(IF(VLOOKUP($A195,'Annex 2 Designated EHV charges'!$D:$P,11,FALSE)=0,"",VLOOKUP($A195,'Annex 2 Designated EHV charges'!$D:$P,11,FALSE)),"")</f>
        <v>432.43</v>
      </c>
      <c r="G195" s="189">
        <f>IFERROR(IF(VLOOKUP($A195,'Annex 2 Designated EHV charges'!$D:$P,12,FALSE)=0,"",VLOOKUP($A195,'Annex 2 Designated EHV charges'!$D:$P,12,FALSE)),"")</f>
        <v>0.05</v>
      </c>
      <c r="H195" s="189">
        <f>IFERROR(IF(VLOOKUP($A195,'Annex 2 Designated EHV charges'!$D:$P,13,FALSE)=0,"",VLOOKUP($A195,'Annex 2 Designated EHV charges'!$D:$P,13,FALSE)),"")</f>
        <v>0.05</v>
      </c>
    </row>
    <row r="196" spans="1:8" x14ac:dyDescent="0.25">
      <c r="A196" s="89" t="str" cm="1">
        <f t="array" ref="A196">IFERROR(INDEX('Annex 2 Designated EHV charges'!$D$10:$D$400, MATCH(0, IF(ISBLANK('Annex 2 Designated EHV charges'!$D$10:$D$400),1, COUNTIF(A$4:$A195, 'Annex 2 Designated EHV charges'!$D$10:$D$400)), 0)),"")</f>
        <v>ROYSTN</v>
      </c>
      <c r="B196" s="88">
        <f>IF($A196="","",VLOOKUP($A196,'Annex 2 Designated EHV charges'!$D:$O,2,0))</f>
        <v>677</v>
      </c>
      <c r="C196" s="89">
        <f>IF($A196="","",VLOOKUP($A196,'Annex 2 Designated EHV charges'!$D:$O,3,0))</f>
        <v>1050000996114</v>
      </c>
      <c r="D196" s="88" t="str">
        <f>IF($A196="","",VLOOKUP($A196,'Annex 2 Designated EHV charges'!$D:$O,4,0))</f>
        <v>ROYSTN</v>
      </c>
      <c r="E196" s="90" t="str">
        <f>IFERROR(IF(VLOOKUP($A196,'Annex 2 Designated EHV charges'!$D:$P,10,FALSE)=0,"",VLOOKUP($A196,'Annex 2 Designated EHV charges'!$D:$P,10,FALSE)),"")</f>
        <v/>
      </c>
      <c r="F196" s="189">
        <f>IFERROR(IF(VLOOKUP($A196,'Annex 2 Designated EHV charges'!$D:$P,11,FALSE)=0,"",VLOOKUP($A196,'Annex 2 Designated EHV charges'!$D:$P,11,FALSE)),"")</f>
        <v>1077.73</v>
      </c>
      <c r="G196" s="189">
        <f>IFERROR(IF(VLOOKUP($A196,'Annex 2 Designated EHV charges'!$D:$P,12,FALSE)=0,"",VLOOKUP($A196,'Annex 2 Designated EHV charges'!$D:$P,12,FALSE)),"")</f>
        <v>0.05</v>
      </c>
      <c r="H196" s="189">
        <f>IFERROR(IF(VLOOKUP($A196,'Annex 2 Designated EHV charges'!$D:$P,13,FALSE)=0,"",VLOOKUP($A196,'Annex 2 Designated EHV charges'!$D:$P,13,FALSE)),"")</f>
        <v>0.05</v>
      </c>
    </row>
    <row r="197" spans="1:8" x14ac:dyDescent="0.25">
      <c r="A197" s="89" t="str" cm="1">
        <f t="array" ref="A197">IFERROR(INDEX('Annex 2 Designated EHV charges'!$D$10:$D$400, MATCH(0, IF(ISBLANK('Annex 2 Designated EHV charges'!$D$10:$D$400),1, COUNTIF(A$4:$A196, 'Annex 2 Designated EHV charges'!$D$10:$D$400)), 0)),"")</f>
        <v>SALHSE</v>
      </c>
      <c r="B197" s="88">
        <f>IF($A197="","",VLOOKUP($A197,'Annex 2 Designated EHV charges'!$D:$O,2,0))</f>
        <v>678</v>
      </c>
      <c r="C197" s="89">
        <f>IF($A197="","",VLOOKUP($A197,'Annex 2 Designated EHV charges'!$D:$O,3,0))</f>
        <v>1050000946034</v>
      </c>
      <c r="D197" s="88" t="str">
        <f>IF($A197="","",VLOOKUP($A197,'Annex 2 Designated EHV charges'!$D:$O,4,0))</f>
        <v>SALHSE</v>
      </c>
      <c r="E197" s="90" t="str">
        <f>IFERROR(IF(VLOOKUP($A197,'Annex 2 Designated EHV charges'!$D:$P,10,FALSE)=0,"",VLOOKUP($A197,'Annex 2 Designated EHV charges'!$D:$P,10,FALSE)),"")</f>
        <v/>
      </c>
      <c r="F197" s="189">
        <f>IFERROR(IF(VLOOKUP($A197,'Annex 2 Designated EHV charges'!$D:$P,11,FALSE)=0,"",VLOOKUP($A197,'Annex 2 Designated EHV charges'!$D:$P,11,FALSE)),"")</f>
        <v>437.29</v>
      </c>
      <c r="G197" s="189">
        <f>IFERROR(IF(VLOOKUP($A197,'Annex 2 Designated EHV charges'!$D:$P,12,FALSE)=0,"",VLOOKUP($A197,'Annex 2 Designated EHV charges'!$D:$P,12,FALSE)),"")</f>
        <v>0.05</v>
      </c>
      <c r="H197" s="189">
        <f>IFERROR(IF(VLOOKUP($A197,'Annex 2 Designated EHV charges'!$D:$P,13,FALSE)=0,"",VLOOKUP($A197,'Annex 2 Designated EHV charges'!$D:$P,13,FALSE)),"")</f>
        <v>0.05</v>
      </c>
    </row>
    <row r="198" spans="1:8" ht="62.5" x14ac:dyDescent="0.25">
      <c r="A198" s="89" t="str" cm="1">
        <f t="array" ref="A198">IFERROR(INDEX('Annex 2 Designated EHV charges'!$D$10:$D$400, MATCH(0, IF(ISBLANK('Annex 2 Designated EHV charges'!$D$10:$D$400),1, COUNTIF(A$4:$A197, 'Annex 2 Designated EHV charges'!$D$10:$D$400)), 0)),"")</f>
        <v>SCMOOR</v>
      </c>
      <c r="B198" s="88">
        <f>IF($A198="","",VLOOKUP($A198,'Annex 2 Designated EHV charges'!$D:$O,2,0))</f>
        <v>694</v>
      </c>
      <c r="C198" s="89" t="str">
        <f>IF($A198="","",VLOOKUP($A198,'Annex 2 Designated EHV charges'!$D:$O,3,0))</f>
        <v>1050001073500;1050001073510;1050001073547;1050001073538;1050001073529</v>
      </c>
      <c r="D198" s="88" t="str">
        <f>IF($A198="","",VLOOKUP($A198,'Annex 2 Designated EHV charges'!$D:$O,4,0))</f>
        <v>SCMOOR</v>
      </c>
      <c r="E198" s="90" t="str">
        <f>IFERROR(IF(VLOOKUP($A198,'Annex 2 Designated EHV charges'!$D:$P,10,FALSE)=0,"",VLOOKUP($A198,'Annex 2 Designated EHV charges'!$D:$P,10,FALSE)),"")</f>
        <v/>
      </c>
      <c r="F198" s="189">
        <f>IFERROR(IF(VLOOKUP($A198,'Annex 2 Designated EHV charges'!$D:$P,11,FALSE)=0,"",VLOOKUP($A198,'Annex 2 Designated EHV charges'!$D:$P,11,FALSE)),"")</f>
        <v>5601.99</v>
      </c>
      <c r="G198" s="189">
        <f>IFERROR(IF(VLOOKUP($A198,'Annex 2 Designated EHV charges'!$D:$P,12,FALSE)=0,"",VLOOKUP($A198,'Annex 2 Designated EHV charges'!$D:$P,12,FALSE)),"")</f>
        <v>0.05</v>
      </c>
      <c r="H198" s="189">
        <f>IFERROR(IF(VLOOKUP($A198,'Annex 2 Designated EHV charges'!$D:$P,13,FALSE)=0,"",VLOOKUP($A198,'Annex 2 Designated EHV charges'!$D:$P,13,FALSE)),"")</f>
        <v>0.05</v>
      </c>
    </row>
    <row r="199" spans="1:8" x14ac:dyDescent="0.25">
      <c r="A199" s="89" t="str" cm="1">
        <f t="array" ref="A199">IFERROR(INDEX('Annex 2 Designated EHV charges'!$D$10:$D$400, MATCH(0, IF(ISBLANK('Annex 2 Designated EHV charges'!$D$10:$D$400),1, COUNTIF(A$4:$A198, 'Annex 2 Designated EHV charges'!$D$10:$D$400)), 0)),"")</f>
        <v>SCROBY</v>
      </c>
      <c r="B199" s="88">
        <f>IF($A199="","",VLOOKUP($A199,'Annex 2 Designated EHV charges'!$D:$O,2,0))</f>
        <v>716</v>
      </c>
      <c r="C199" s="89">
        <f>IF($A199="","",VLOOKUP($A199,'Annex 2 Designated EHV charges'!$D:$O,3,0))</f>
        <v>1023545564903</v>
      </c>
      <c r="D199" s="88" t="str">
        <f>IF($A199="","",VLOOKUP($A199,'Annex 2 Designated EHV charges'!$D:$O,4,0))</f>
        <v>SCROBY</v>
      </c>
      <c r="E199" s="90" t="str">
        <f>IFERROR(IF(VLOOKUP($A199,'Annex 2 Designated EHV charges'!$D:$P,10,FALSE)=0,"",VLOOKUP($A199,'Annex 2 Designated EHV charges'!$D:$P,10,FALSE)),"")</f>
        <v/>
      </c>
      <c r="F199" s="189" t="str">
        <f>IFERROR(IF(VLOOKUP($A199,'Annex 2 Designated EHV charges'!$D:$P,11,FALSE)=0,"",VLOOKUP($A199,'Annex 2 Designated EHV charges'!$D:$P,11,FALSE)),"")</f>
        <v/>
      </c>
      <c r="G199" s="189" t="str">
        <f>IFERROR(IF(VLOOKUP($A199,'Annex 2 Designated EHV charges'!$D:$P,12,FALSE)=0,"",VLOOKUP($A199,'Annex 2 Designated EHV charges'!$D:$P,12,FALSE)),"")</f>
        <v/>
      </c>
      <c r="H199" s="189" t="str">
        <f>IFERROR(IF(VLOOKUP($A199,'Annex 2 Designated EHV charges'!$D:$P,13,FALSE)=0,"",VLOOKUP($A199,'Annex 2 Designated EHV charges'!$D:$P,13,FALSE)),"")</f>
        <v/>
      </c>
    </row>
    <row r="200" spans="1:8" x14ac:dyDescent="0.25">
      <c r="A200" s="89" t="str" cm="1">
        <f t="array" ref="A200">IFERROR(INDEX('Annex 2 Designated EHV charges'!$D$10:$D$400, MATCH(0, IF(ISBLANK('Annex 2 Designated EHV charges'!$D$10:$D$400),1, COUNTIF(A$4:$A199, 'Annex 2 Designated EHV charges'!$D$10:$D$400)), 0)),"")</f>
        <v>SCTTOW</v>
      </c>
      <c r="B200" s="88">
        <f>IF($A200="","",VLOOKUP($A200,'Annex 2 Designated EHV charges'!$D:$O,2,0))</f>
        <v>459</v>
      </c>
      <c r="C200" s="89">
        <f>IF($A200="","",VLOOKUP($A200,'Annex 2 Designated EHV charges'!$D:$O,3,0))</f>
        <v>1050000841971</v>
      </c>
      <c r="D200" s="88" t="str">
        <f>IF($A200="","",VLOOKUP($A200,'Annex 2 Designated EHV charges'!$D:$O,4,0))</f>
        <v>SCTTOW</v>
      </c>
      <c r="E200" s="90" t="str">
        <f>IFERROR(IF(VLOOKUP($A200,'Annex 2 Designated EHV charges'!$D:$P,10,FALSE)=0,"",VLOOKUP($A200,'Annex 2 Designated EHV charges'!$D:$P,10,FALSE)),"")</f>
        <v/>
      </c>
      <c r="F200" s="189">
        <f>IFERROR(IF(VLOOKUP($A200,'Annex 2 Designated EHV charges'!$D:$P,11,FALSE)=0,"",VLOOKUP($A200,'Annex 2 Designated EHV charges'!$D:$P,11,FALSE)),"")</f>
        <v>2743.96</v>
      </c>
      <c r="G200" s="189">
        <f>IFERROR(IF(VLOOKUP($A200,'Annex 2 Designated EHV charges'!$D:$P,12,FALSE)=0,"",VLOOKUP($A200,'Annex 2 Designated EHV charges'!$D:$P,12,FALSE)),"")</f>
        <v>0.05</v>
      </c>
      <c r="H200" s="189">
        <f>IFERROR(IF(VLOOKUP($A200,'Annex 2 Designated EHV charges'!$D:$P,13,FALSE)=0,"",VLOOKUP($A200,'Annex 2 Designated EHV charges'!$D:$P,13,FALSE)),"")</f>
        <v>0.05</v>
      </c>
    </row>
    <row r="201" spans="1:8" x14ac:dyDescent="0.25">
      <c r="A201" s="89" t="str" cm="1">
        <f t="array" ref="A201">IFERROR(INDEX('Annex 2 Designated EHV charges'!$D$10:$D$400, MATCH(0, IF(ISBLANK('Annex 2 Designated EHV charges'!$D$10:$D$400),1, COUNTIF(A$4:$A200, 'Annex 2 Designated EHV charges'!$D$10:$D$400)), 0)),"")</f>
        <v>SFKEFW</v>
      </c>
      <c r="B201" s="88">
        <f>IF($A201="","",VLOOKUP($A201,'Annex 2 Designated EHV charges'!$D:$O,2,0))</f>
        <v>470</v>
      </c>
      <c r="C201" s="89">
        <f>IF($A201="","",VLOOKUP($A201,'Annex 2 Designated EHV charges'!$D:$O,3,0))</f>
        <v>1050000628018</v>
      </c>
      <c r="D201" s="88" t="str">
        <f>IF($A201="","",VLOOKUP($A201,'Annex 2 Designated EHV charges'!$D:$O,4,0))</f>
        <v>SFKEFW</v>
      </c>
      <c r="E201" s="90">
        <f>IFERROR(IF(VLOOKUP($A201,'Annex 2 Designated EHV charges'!$D:$P,10,FALSE)=0,"",VLOOKUP($A201,'Annex 2 Designated EHV charges'!$D:$P,10,FALSE)),"")</f>
        <v>-1.7849999999999999</v>
      </c>
      <c r="F201" s="189">
        <f>IFERROR(IF(VLOOKUP($A201,'Annex 2 Designated EHV charges'!$D:$P,11,FALSE)=0,"",VLOOKUP($A201,'Annex 2 Designated EHV charges'!$D:$P,11,FALSE)),"")</f>
        <v>11538.38</v>
      </c>
      <c r="G201" s="189">
        <f>IFERROR(IF(VLOOKUP($A201,'Annex 2 Designated EHV charges'!$D:$P,12,FALSE)=0,"",VLOOKUP($A201,'Annex 2 Designated EHV charges'!$D:$P,12,FALSE)),"")</f>
        <v>0.05</v>
      </c>
      <c r="H201" s="189">
        <f>IFERROR(IF(VLOOKUP($A201,'Annex 2 Designated EHV charges'!$D:$P,13,FALSE)=0,"",VLOOKUP($A201,'Annex 2 Designated EHV charges'!$D:$P,13,FALSE)),"")</f>
        <v>0.05</v>
      </c>
    </row>
    <row r="202" spans="1:8" x14ac:dyDescent="0.25">
      <c r="A202" s="89" t="str" cm="1">
        <f t="array" ref="A202">IFERROR(INDEX('Annex 2 Designated EHV charges'!$D$10:$D$400, MATCH(0, IF(ISBLANK('Annex 2 Designated EHV charges'!$D$10:$D$400),1, COUNTIF(A$4:$A201, 'Annex 2 Designated EHV charges'!$D$10:$D$400)), 0)),"")</f>
        <v>SHERSH</v>
      </c>
      <c r="B202" s="88">
        <f>IF($A202="","",VLOOKUP($A202,'Annex 2 Designated EHV charges'!$D:$O,2,0))</f>
        <v>0</v>
      </c>
      <c r="C202" s="89" t="str">
        <f>IF($A202="","",VLOOKUP($A202,'Annex 2 Designated EHV charges'!$D:$O,3,0))</f>
        <v>MSID: 7234</v>
      </c>
      <c r="D202" s="88" t="str">
        <f>IF($A202="","",VLOOKUP($A202,'Annex 2 Designated EHV charges'!$D:$O,4,0))</f>
        <v>SHERSH</v>
      </c>
      <c r="E202" s="90" t="str">
        <f>IFERROR(IF(VLOOKUP($A202,'Annex 2 Designated EHV charges'!$D:$P,10,FALSE)=0,"",VLOOKUP($A202,'Annex 2 Designated EHV charges'!$D:$P,10,FALSE)),"")</f>
        <v/>
      </c>
      <c r="F202" s="189">
        <f>IFERROR(IF(VLOOKUP($A202,'Annex 2 Designated EHV charges'!$D:$P,11,FALSE)=0,"",VLOOKUP($A202,'Annex 2 Designated EHV charges'!$D:$P,11,FALSE)),"")</f>
        <v>3008.12</v>
      </c>
      <c r="G202" s="189">
        <f>IFERROR(IF(VLOOKUP($A202,'Annex 2 Designated EHV charges'!$D:$P,12,FALSE)=0,"",VLOOKUP($A202,'Annex 2 Designated EHV charges'!$D:$P,12,FALSE)),"")</f>
        <v>0.05</v>
      </c>
      <c r="H202" s="189">
        <f>IFERROR(IF(VLOOKUP($A202,'Annex 2 Designated EHV charges'!$D:$P,13,FALSE)=0,"",VLOOKUP($A202,'Annex 2 Designated EHV charges'!$D:$P,13,FALSE)),"")</f>
        <v>0.05</v>
      </c>
    </row>
    <row r="203" spans="1:8" x14ac:dyDescent="0.25">
      <c r="A203" s="89" t="str" cm="1">
        <f t="array" ref="A203">IFERROR(INDEX('Annex 2 Designated EHV charges'!$D$10:$D$400, MATCH(0, IF(ISBLANK('Annex 2 Designated EHV charges'!$D$10:$D$400),1, COUNTIF(A$4:$A202, 'Annex 2 Designated EHV charges'!$D$10:$D$400)), 0)),"")</f>
        <v>SHOTSF</v>
      </c>
      <c r="B203" s="88">
        <f>IF($A203="","",VLOOKUP($A203,'Annex 2 Designated EHV charges'!$D:$O,2,0))</f>
        <v>389</v>
      </c>
      <c r="C203" s="89">
        <f>IF($A203="","",VLOOKUP($A203,'Annex 2 Designated EHV charges'!$D:$O,3,0))</f>
        <v>1050002464098</v>
      </c>
      <c r="D203" s="88" t="str">
        <f>IF($A203="","",VLOOKUP($A203,'Annex 2 Designated EHV charges'!$D:$O,4,0))</f>
        <v>SHOTSF</v>
      </c>
      <c r="E203" s="90" t="str">
        <f>IFERROR(IF(VLOOKUP($A203,'Annex 2 Designated EHV charges'!$D:$P,10,FALSE)=0,"",VLOOKUP($A203,'Annex 2 Designated EHV charges'!$D:$P,10,FALSE)),"")</f>
        <v/>
      </c>
      <c r="F203" s="189">
        <f>IFERROR(IF(VLOOKUP($A203,'Annex 2 Designated EHV charges'!$D:$P,11,FALSE)=0,"",VLOOKUP($A203,'Annex 2 Designated EHV charges'!$D:$P,11,FALSE)),"")</f>
        <v>2968.37</v>
      </c>
      <c r="G203" s="189">
        <f>IFERROR(IF(VLOOKUP($A203,'Annex 2 Designated EHV charges'!$D:$P,12,FALSE)=0,"",VLOOKUP($A203,'Annex 2 Designated EHV charges'!$D:$P,12,FALSE)),"")</f>
        <v>0.05</v>
      </c>
      <c r="H203" s="189">
        <f>IFERROR(IF(VLOOKUP($A203,'Annex 2 Designated EHV charges'!$D:$P,13,FALSE)=0,"",VLOOKUP($A203,'Annex 2 Designated EHV charges'!$D:$P,13,FALSE)),"")</f>
        <v>0.05</v>
      </c>
    </row>
    <row r="204" spans="1:8" x14ac:dyDescent="0.25">
      <c r="A204" s="89" t="str" cm="1">
        <f t="array" ref="A204">IFERROR(INDEX('Annex 2 Designated EHV charges'!$D$10:$D$400, MATCH(0, IF(ISBLANK('Annex 2 Designated EHV charges'!$D$10:$D$400),1, COUNTIF(A$4:$A203, 'Annex 2 Designated EHV charges'!$D$10:$D$400)), 0)),"")</f>
        <v>SNTBRE</v>
      </c>
      <c r="B204" s="88">
        <f>IF($A204="","",VLOOKUP($A204,'Annex 2 Designated EHV charges'!$D:$O,2,0))</f>
        <v>695</v>
      </c>
      <c r="C204" s="89">
        <f>IF($A204="","",VLOOKUP($A204,'Annex 2 Designated EHV charges'!$D:$O,3,0))</f>
        <v>1050001084229</v>
      </c>
      <c r="D204" s="88" t="str">
        <f>IF($A204="","",VLOOKUP($A204,'Annex 2 Designated EHV charges'!$D:$O,4,0))</f>
        <v>SNTBRE</v>
      </c>
      <c r="E204" s="90">
        <f>IFERROR(IF(VLOOKUP($A204,'Annex 2 Designated EHV charges'!$D:$P,10,FALSE)=0,"",VLOOKUP($A204,'Annex 2 Designated EHV charges'!$D:$P,10,FALSE)),"")</f>
        <v>-0.33300000000000002</v>
      </c>
      <c r="F204" s="189">
        <f>IFERROR(IF(VLOOKUP($A204,'Annex 2 Designated EHV charges'!$D:$P,11,FALSE)=0,"",VLOOKUP($A204,'Annex 2 Designated EHV charges'!$D:$P,11,FALSE)),"")</f>
        <v>2303.2199999999998</v>
      </c>
      <c r="G204" s="189">
        <f>IFERROR(IF(VLOOKUP($A204,'Annex 2 Designated EHV charges'!$D:$P,12,FALSE)=0,"",VLOOKUP($A204,'Annex 2 Designated EHV charges'!$D:$P,12,FALSE)),"")</f>
        <v>0.05</v>
      </c>
      <c r="H204" s="189">
        <f>IFERROR(IF(VLOOKUP($A204,'Annex 2 Designated EHV charges'!$D:$P,13,FALSE)=0,"",VLOOKUP($A204,'Annex 2 Designated EHV charges'!$D:$P,13,FALSE)),"")</f>
        <v>0.05</v>
      </c>
    </row>
    <row r="205" spans="1:8" x14ac:dyDescent="0.25">
      <c r="A205" s="89" t="str" cm="1">
        <f t="array" ref="A205">IFERROR(INDEX('Annex 2 Designated EHV charges'!$D$10:$D$400, MATCH(0, IF(ISBLANK('Annex 2 Designated EHV charges'!$D$10:$D$400),1, COUNTIF(A$4:$A204, 'Annex 2 Designated EHV charges'!$D$10:$D$400)), 0)),"")</f>
        <v>SPRIGS</v>
      </c>
      <c r="B205" s="88">
        <f>IF($A205="","",VLOOKUP($A205,'Annex 2 Designated EHV charges'!$D:$O,2,0))</f>
        <v>778</v>
      </c>
      <c r="C205" s="89">
        <f>IF($A205="","",VLOOKUP($A205,'Annex 2 Designated EHV charges'!$D:$O,3,0))</f>
        <v>1050000540028</v>
      </c>
      <c r="D205" s="88" t="str">
        <f>IF($A205="","",VLOOKUP($A205,'Annex 2 Designated EHV charges'!$D:$O,4,0))</f>
        <v>SPRIGS</v>
      </c>
      <c r="E205" s="90" t="str">
        <f>IFERROR(IF(VLOOKUP($A205,'Annex 2 Designated EHV charges'!$D:$P,10,FALSE)=0,"",VLOOKUP($A205,'Annex 2 Designated EHV charges'!$D:$P,10,FALSE)),"")</f>
        <v/>
      </c>
      <c r="F205" s="189">
        <f>IFERROR(IF(VLOOKUP($A205,'Annex 2 Designated EHV charges'!$D:$P,11,FALSE)=0,"",VLOOKUP($A205,'Annex 2 Designated EHV charges'!$D:$P,11,FALSE)),"")</f>
        <v>1889.28</v>
      </c>
      <c r="G205" s="189">
        <f>IFERROR(IF(VLOOKUP($A205,'Annex 2 Designated EHV charges'!$D:$P,12,FALSE)=0,"",VLOOKUP($A205,'Annex 2 Designated EHV charges'!$D:$P,12,FALSE)),"")</f>
        <v>0.05</v>
      </c>
      <c r="H205" s="189">
        <f>IFERROR(IF(VLOOKUP($A205,'Annex 2 Designated EHV charges'!$D:$P,13,FALSE)=0,"",VLOOKUP($A205,'Annex 2 Designated EHV charges'!$D:$P,13,FALSE)),"")</f>
        <v>0.05</v>
      </c>
    </row>
    <row r="206" spans="1:8" x14ac:dyDescent="0.25">
      <c r="A206" s="89" t="str" cm="1">
        <f t="array" ref="A206">IFERROR(INDEX('Annex 2 Designated EHV charges'!$D$10:$D$400, MATCH(0, IF(ISBLANK('Annex 2 Designated EHV charges'!$D$10:$D$400),1, COUNTIF(A$4:$A205, 'Annex 2 Designated EHV charges'!$D$10:$D$400)), 0)),"")</f>
        <v>STAGSH</v>
      </c>
      <c r="B206" s="88">
        <f>IF($A206="","",VLOOKUP($A206,'Annex 2 Designated EHV charges'!$D:$O,2,0))</f>
        <v>717</v>
      </c>
      <c r="C206" s="89">
        <f>IF($A206="","",VLOOKUP($A206,'Annex 2 Designated EHV charges'!$D:$O,3,0))</f>
        <v>1030037478509</v>
      </c>
      <c r="D206" s="88" t="str">
        <f>IF($A206="","",VLOOKUP($A206,'Annex 2 Designated EHV charges'!$D:$O,4,0))</f>
        <v>STAGSH</v>
      </c>
      <c r="E206" s="90" t="str">
        <f>IFERROR(IF(VLOOKUP($A206,'Annex 2 Designated EHV charges'!$D:$P,10,FALSE)=0,"",VLOOKUP($A206,'Annex 2 Designated EHV charges'!$D:$P,10,FALSE)),"")</f>
        <v/>
      </c>
      <c r="F206" s="189">
        <f>IFERROR(IF(VLOOKUP($A206,'Annex 2 Designated EHV charges'!$D:$P,11,FALSE)=0,"",VLOOKUP($A206,'Annex 2 Designated EHV charges'!$D:$P,11,FALSE)),"")</f>
        <v>7082.59</v>
      </c>
      <c r="G206" s="189">
        <f>IFERROR(IF(VLOOKUP($A206,'Annex 2 Designated EHV charges'!$D:$P,12,FALSE)=0,"",VLOOKUP($A206,'Annex 2 Designated EHV charges'!$D:$P,12,FALSE)),"")</f>
        <v>0.05</v>
      </c>
      <c r="H206" s="189">
        <f>IFERROR(IF(VLOOKUP($A206,'Annex 2 Designated EHV charges'!$D:$P,13,FALSE)=0,"",VLOOKUP($A206,'Annex 2 Designated EHV charges'!$D:$P,13,FALSE)),"")</f>
        <v>0.05</v>
      </c>
    </row>
    <row r="207" spans="1:8" x14ac:dyDescent="0.25">
      <c r="A207" s="89" t="str" cm="1">
        <f t="array" ref="A207">IFERROR(INDEX('Annex 2 Designated EHV charges'!$D$10:$D$400, MATCH(0, IF(ISBLANK('Annex 2 Designated EHV charges'!$D$10:$D$400),1, COUNTIF(A$4:$A206, 'Annex 2 Designated EHV charges'!$D$10:$D$400)), 0)),"")</f>
        <v>STCLSF</v>
      </c>
      <c r="B207" s="88">
        <f>IF($A207="","",VLOOKUP($A207,'Annex 2 Designated EHV charges'!$D:$O,2,0))</f>
        <v>390</v>
      </c>
      <c r="C207" s="89">
        <f>IF($A207="","",VLOOKUP($A207,'Annex 2 Designated EHV charges'!$D:$O,3,0))</f>
        <v>1050002797117</v>
      </c>
      <c r="D207" s="88" t="str">
        <f>IF($A207="","",VLOOKUP($A207,'Annex 2 Designated EHV charges'!$D:$O,4,0))</f>
        <v>STCLSF</v>
      </c>
      <c r="E207" s="90" t="str">
        <f>IFERROR(IF(VLOOKUP($A207,'Annex 2 Designated EHV charges'!$D:$P,10,FALSE)=0,"",VLOOKUP($A207,'Annex 2 Designated EHV charges'!$D:$P,10,FALSE)),"")</f>
        <v/>
      </c>
      <c r="F207" s="189">
        <f>IFERROR(IF(VLOOKUP($A207,'Annex 2 Designated EHV charges'!$D:$P,11,FALSE)=0,"",VLOOKUP($A207,'Annex 2 Designated EHV charges'!$D:$P,11,FALSE)),"")</f>
        <v>1415.67</v>
      </c>
      <c r="G207" s="189">
        <f>IFERROR(IF(VLOOKUP($A207,'Annex 2 Designated EHV charges'!$D:$P,12,FALSE)=0,"",VLOOKUP($A207,'Annex 2 Designated EHV charges'!$D:$P,12,FALSE)),"")</f>
        <v>0.05</v>
      </c>
      <c r="H207" s="189">
        <f>IFERROR(IF(VLOOKUP($A207,'Annex 2 Designated EHV charges'!$D:$P,13,FALSE)=0,"",VLOOKUP($A207,'Annex 2 Designated EHV charges'!$D:$P,13,FALSE)),"")</f>
        <v>0.05</v>
      </c>
    </row>
    <row r="208" spans="1:8" x14ac:dyDescent="0.25">
      <c r="A208" s="89" t="str" cm="1">
        <f t="array" ref="A208">IFERROR(INDEX('Annex 2 Designated EHV charges'!$D$10:$D$400, MATCH(0, IF(ISBLANK('Annex 2 Designated EHV charges'!$D$10:$D$400),1, COUNTIF(A$4:$A207, 'Annex 2 Designated EHV charges'!$D$10:$D$400)), 0)),"")</f>
        <v>STNPTS</v>
      </c>
      <c r="B208" s="88">
        <f>IF($A208="","",VLOOKUP($A208,'Annex 2 Designated EHV charges'!$D:$O,2,0))</f>
        <v>697</v>
      </c>
      <c r="C208" s="89">
        <f>IF($A208="","",VLOOKUP($A208,'Annex 2 Designated EHV charges'!$D:$O,3,0))</f>
        <v>1050001232437</v>
      </c>
      <c r="D208" s="88" t="str">
        <f>IF($A208="","",VLOOKUP($A208,'Annex 2 Designated EHV charges'!$D:$O,4,0))</f>
        <v>STNPTS</v>
      </c>
      <c r="E208" s="90" t="str">
        <f>IFERROR(IF(VLOOKUP($A208,'Annex 2 Designated EHV charges'!$D:$P,10,FALSE)=0,"",VLOOKUP($A208,'Annex 2 Designated EHV charges'!$D:$P,10,FALSE)),"")</f>
        <v/>
      </c>
      <c r="F208" s="189">
        <f>IFERROR(IF(VLOOKUP($A208,'Annex 2 Designated EHV charges'!$D:$P,11,FALSE)=0,"",VLOOKUP($A208,'Annex 2 Designated EHV charges'!$D:$P,11,FALSE)),"")</f>
        <v>1078.92</v>
      </c>
      <c r="G208" s="189">
        <f>IFERROR(IF(VLOOKUP($A208,'Annex 2 Designated EHV charges'!$D:$P,12,FALSE)=0,"",VLOOKUP($A208,'Annex 2 Designated EHV charges'!$D:$P,12,FALSE)),"")</f>
        <v>0.05</v>
      </c>
      <c r="H208" s="189">
        <f>IFERROR(IF(VLOOKUP($A208,'Annex 2 Designated EHV charges'!$D:$P,13,FALSE)=0,"",VLOOKUP($A208,'Annex 2 Designated EHV charges'!$D:$P,13,FALSE)),"")</f>
        <v>0.05</v>
      </c>
    </row>
    <row r="209" spans="1:8" x14ac:dyDescent="0.25">
      <c r="A209" s="89" t="str" cm="1">
        <f t="array" ref="A209">IFERROR(INDEX('Annex 2 Designated EHV charges'!$D$10:$D$400, MATCH(0, IF(ISBLANK('Annex 2 Designated EHV charges'!$D$10:$D$400),1, COUNTIF(A$4:$A208, 'Annex 2 Designated EHV charges'!$D$10:$D$400)), 0)),"")</f>
        <v>STOSTH</v>
      </c>
      <c r="B209" s="88">
        <f>IF($A209="","",VLOOKUP($A209,'Annex 2 Designated EHV charges'!$D:$O,2,0))</f>
        <v>460</v>
      </c>
      <c r="C209" s="89">
        <f>IF($A209="","",VLOOKUP($A209,'Annex 2 Designated EHV charges'!$D:$O,3,0))</f>
        <v>1050000759740</v>
      </c>
      <c r="D209" s="88" t="str">
        <f>IF($A209="","",VLOOKUP($A209,'Annex 2 Designated EHV charges'!$D:$O,4,0))</f>
        <v>STOSTH</v>
      </c>
      <c r="E209" s="90" t="str">
        <f>IFERROR(IF(VLOOKUP($A209,'Annex 2 Designated EHV charges'!$D:$P,10,FALSE)=0,"",VLOOKUP($A209,'Annex 2 Designated EHV charges'!$D:$P,10,FALSE)),"")</f>
        <v/>
      </c>
      <c r="F209" s="189">
        <f>IFERROR(IF(VLOOKUP($A209,'Annex 2 Designated EHV charges'!$D:$P,11,FALSE)=0,"",VLOOKUP($A209,'Annex 2 Designated EHV charges'!$D:$P,11,FALSE)),"")</f>
        <v>5138.74</v>
      </c>
      <c r="G209" s="189">
        <f>IFERROR(IF(VLOOKUP($A209,'Annex 2 Designated EHV charges'!$D:$P,12,FALSE)=0,"",VLOOKUP($A209,'Annex 2 Designated EHV charges'!$D:$P,12,FALSE)),"")</f>
        <v>0.05</v>
      </c>
      <c r="H209" s="189">
        <f>IFERROR(IF(VLOOKUP($A209,'Annex 2 Designated EHV charges'!$D:$P,13,FALSE)=0,"",VLOOKUP($A209,'Annex 2 Designated EHV charges'!$D:$P,13,FALSE)),"")</f>
        <v>0.05</v>
      </c>
    </row>
    <row r="210" spans="1:8" x14ac:dyDescent="0.25">
      <c r="A210" s="89" t="str" cm="1">
        <f t="array" ref="A210">IFERROR(INDEX('Annex 2 Designated EHV charges'!$D$10:$D$400, MATCH(0, IF(ISBLANK('Annex 2 Designated EHV charges'!$D$10:$D$400),1, COUNTIF(A$4:$A209, 'Annex 2 Designated EHV charges'!$D$10:$D$400)), 0)),"")</f>
        <v>STRTHL</v>
      </c>
      <c r="B210" s="88">
        <f>IF($A210="","",VLOOKUP($A210,'Annex 2 Designated EHV charges'!$D:$O,2,0))</f>
        <v>775</v>
      </c>
      <c r="C210" s="89">
        <f>IF($A210="","",VLOOKUP($A210,'Annex 2 Designated EHV charges'!$D:$O,3,0))</f>
        <v>1050000563381</v>
      </c>
      <c r="D210" s="88" t="str">
        <f>IF($A210="","",VLOOKUP($A210,'Annex 2 Designated EHV charges'!$D:$O,4,0))</f>
        <v>STRTHL</v>
      </c>
      <c r="E210" s="90" t="str">
        <f>IFERROR(IF(VLOOKUP($A210,'Annex 2 Designated EHV charges'!$D:$P,10,FALSE)=0,"",VLOOKUP($A210,'Annex 2 Designated EHV charges'!$D:$P,10,FALSE)),"")</f>
        <v/>
      </c>
      <c r="F210" s="189">
        <f>IFERROR(IF(VLOOKUP($A210,'Annex 2 Designated EHV charges'!$D:$P,11,FALSE)=0,"",VLOOKUP($A210,'Annex 2 Designated EHV charges'!$D:$P,11,FALSE)),"")</f>
        <v>929.91</v>
      </c>
      <c r="G210" s="189">
        <f>IFERROR(IF(VLOOKUP($A210,'Annex 2 Designated EHV charges'!$D:$P,12,FALSE)=0,"",VLOOKUP($A210,'Annex 2 Designated EHV charges'!$D:$P,12,FALSE)),"")</f>
        <v>0.05</v>
      </c>
      <c r="H210" s="189">
        <f>IFERROR(IF(VLOOKUP($A210,'Annex 2 Designated EHV charges'!$D:$P,13,FALSE)=0,"",VLOOKUP($A210,'Annex 2 Designated EHV charges'!$D:$P,13,FALSE)),"")</f>
        <v>0.05</v>
      </c>
    </row>
    <row r="211" spans="1:8" x14ac:dyDescent="0.25">
      <c r="A211" s="89" t="str" cm="1">
        <f t="array" ref="A211">IFERROR(INDEX('Annex 2 Designated EHV charges'!$D$10:$D$400, MATCH(0, IF(ISBLANK('Annex 2 Designated EHV charges'!$D$10:$D$400),1, COUNTIF(A$4:$A210, 'Annex 2 Designated EHV charges'!$D$10:$D$400)), 0)),"")</f>
        <v>STWBRG</v>
      </c>
      <c r="B211" s="88">
        <f>IF($A211="","",VLOOKUP($A211,'Annex 2 Designated EHV charges'!$D:$O,2,0))</f>
        <v>732</v>
      </c>
      <c r="C211" s="89">
        <f>IF($A211="","",VLOOKUP($A211,'Annex 2 Designated EHV charges'!$D:$O,3,0))</f>
        <v>1050000613856</v>
      </c>
      <c r="D211" s="88" t="str">
        <f>IF($A211="","",VLOOKUP($A211,'Annex 2 Designated EHV charges'!$D:$O,4,0))</f>
        <v>STWBRG</v>
      </c>
      <c r="E211" s="90" t="str">
        <f>IFERROR(IF(VLOOKUP($A211,'Annex 2 Designated EHV charges'!$D:$P,10,FALSE)=0,"",VLOOKUP($A211,'Annex 2 Designated EHV charges'!$D:$P,10,FALSE)),"")</f>
        <v/>
      </c>
      <c r="F211" s="189">
        <f>IFERROR(IF(VLOOKUP($A211,'Annex 2 Designated EHV charges'!$D:$P,11,FALSE)=0,"",VLOOKUP($A211,'Annex 2 Designated EHV charges'!$D:$P,11,FALSE)),"")</f>
        <v>3232.75</v>
      </c>
      <c r="G211" s="189">
        <f>IFERROR(IF(VLOOKUP($A211,'Annex 2 Designated EHV charges'!$D:$P,12,FALSE)=0,"",VLOOKUP($A211,'Annex 2 Designated EHV charges'!$D:$P,12,FALSE)),"")</f>
        <v>0.05</v>
      </c>
      <c r="H211" s="189">
        <f>IFERROR(IF(VLOOKUP($A211,'Annex 2 Designated EHV charges'!$D:$P,13,FALSE)=0,"",VLOOKUP($A211,'Annex 2 Designated EHV charges'!$D:$P,13,FALSE)),"")</f>
        <v>0.05</v>
      </c>
    </row>
    <row r="212" spans="1:8" x14ac:dyDescent="0.25">
      <c r="A212" s="89" t="str" cm="1">
        <f t="array" ref="A212">IFERROR(INDEX('Annex 2 Designated EHV charges'!$D$10:$D$400, MATCH(0, IF(ISBLANK('Annex 2 Designated EHV charges'!$D$10:$D$400),1, COUNTIF(A$4:$A211, 'Annex 2 Designated EHV charges'!$D$10:$D$400)), 0)),"")</f>
        <v>SWNLND</v>
      </c>
      <c r="B212" s="88">
        <f>IF($A212="","",VLOOKUP($A212,'Annex 2 Designated EHV charges'!$D:$O,2,0))</f>
        <v>696</v>
      </c>
      <c r="C212" s="89">
        <f>IF($A212="","",VLOOKUP($A212,'Annex 2 Designated EHV charges'!$D:$O,3,0))</f>
        <v>1050001290020</v>
      </c>
      <c r="D212" s="88" t="str">
        <f>IF($A212="","",VLOOKUP($A212,'Annex 2 Designated EHV charges'!$D:$O,4,0))</f>
        <v>SWNLND</v>
      </c>
      <c r="E212" s="90" t="str">
        <f>IFERROR(IF(VLOOKUP($A212,'Annex 2 Designated EHV charges'!$D:$P,10,FALSE)=0,"",VLOOKUP($A212,'Annex 2 Designated EHV charges'!$D:$P,10,FALSE)),"")</f>
        <v/>
      </c>
      <c r="F212" s="189">
        <f>IFERROR(IF(VLOOKUP($A212,'Annex 2 Designated EHV charges'!$D:$P,11,FALSE)=0,"",VLOOKUP($A212,'Annex 2 Designated EHV charges'!$D:$P,11,FALSE)),"")</f>
        <v>1047.1400000000001</v>
      </c>
      <c r="G212" s="189">
        <f>IFERROR(IF(VLOOKUP($A212,'Annex 2 Designated EHV charges'!$D:$P,12,FALSE)=0,"",VLOOKUP($A212,'Annex 2 Designated EHV charges'!$D:$P,12,FALSE)),"")</f>
        <v>0.05</v>
      </c>
      <c r="H212" s="189">
        <f>IFERROR(IF(VLOOKUP($A212,'Annex 2 Designated EHV charges'!$D:$P,13,FALSE)=0,"",VLOOKUP($A212,'Annex 2 Designated EHV charges'!$D:$P,13,FALSE)),"")</f>
        <v>0.05</v>
      </c>
    </row>
    <row r="213" spans="1:8" x14ac:dyDescent="0.25">
      <c r="A213" s="89" t="str" cm="1">
        <f t="array" ref="A213">IFERROR(INDEX('Annex 2 Designated EHV charges'!$D$10:$D$400, MATCH(0, IF(ISBLANK('Annex 2 Designated EHV charges'!$D$10:$D$400),1, COUNTIF(A$4:$A212, 'Annex 2 Designated EHV charges'!$D$10:$D$400)), 0)),"")</f>
        <v>THAMBS</v>
      </c>
      <c r="B213" s="88">
        <f>IF($A213="","",VLOOKUP($A213,'Annex 2 Designated EHV charges'!$D:$O,2,0))</f>
        <v>0</v>
      </c>
      <c r="C213" s="89" t="str">
        <f>IF($A213="","",VLOOKUP($A213,'Annex 2 Designated EHV charges'!$D:$O,3,0))</f>
        <v>MSID: 7540</v>
      </c>
      <c r="D213" s="88" t="str">
        <f>IF($A213="","",VLOOKUP($A213,'Annex 2 Designated EHV charges'!$D:$O,4,0))</f>
        <v>THAMBS</v>
      </c>
      <c r="E213" s="90">
        <f>IFERROR(IF(VLOOKUP($A213,'Annex 2 Designated EHV charges'!$D:$P,10,FALSE)=0,"",VLOOKUP($A213,'Annex 2 Designated EHV charges'!$D:$P,10,FALSE)),"")</f>
        <v>-0.76900000000000002</v>
      </c>
      <c r="F213" s="189">
        <f>IFERROR(IF(VLOOKUP($A213,'Annex 2 Designated EHV charges'!$D:$P,11,FALSE)=0,"",VLOOKUP($A213,'Annex 2 Designated EHV charges'!$D:$P,11,FALSE)),"")</f>
        <v>1931.56</v>
      </c>
      <c r="G213" s="189">
        <f>IFERROR(IF(VLOOKUP($A213,'Annex 2 Designated EHV charges'!$D:$P,12,FALSE)=0,"",VLOOKUP($A213,'Annex 2 Designated EHV charges'!$D:$P,12,FALSE)),"")</f>
        <v>0.05</v>
      </c>
      <c r="H213" s="189">
        <f>IFERROR(IF(VLOOKUP($A213,'Annex 2 Designated EHV charges'!$D:$P,13,FALSE)=0,"",VLOOKUP($A213,'Annex 2 Designated EHV charges'!$D:$P,13,FALSE)),"")</f>
        <v>0.05</v>
      </c>
    </row>
    <row r="214" spans="1:8" x14ac:dyDescent="0.25">
      <c r="A214" s="89" t="str" cm="1">
        <f t="array" ref="A214">IFERROR(INDEX('Annex 2 Designated EHV charges'!$D$10:$D$400, MATCH(0, IF(ISBLANK('Annex 2 Designated EHV charges'!$D$10:$D$400),1, COUNTIF(A$4:$A213, 'Annex 2 Designated EHV charges'!$D$10:$D$400)), 0)),"")</f>
        <v>THAXSF</v>
      </c>
      <c r="B214" s="88">
        <f>IF($A214="","",VLOOKUP($A214,'Annex 2 Designated EHV charges'!$D:$O,2,0))</f>
        <v>417</v>
      </c>
      <c r="C214" s="89">
        <f>IF($A214="","",VLOOKUP($A214,'Annex 2 Designated EHV charges'!$D:$O,3,0))</f>
        <v>1050002190503</v>
      </c>
      <c r="D214" s="88" t="str">
        <f>IF($A214="","",VLOOKUP($A214,'Annex 2 Designated EHV charges'!$D:$O,4,0))</f>
        <v>THAXSF</v>
      </c>
      <c r="E214" s="90" t="str">
        <f>IFERROR(IF(VLOOKUP($A214,'Annex 2 Designated EHV charges'!$D:$P,10,FALSE)=0,"",VLOOKUP($A214,'Annex 2 Designated EHV charges'!$D:$P,10,FALSE)),"")</f>
        <v/>
      </c>
      <c r="F214" s="189">
        <f>IFERROR(IF(VLOOKUP($A214,'Annex 2 Designated EHV charges'!$D:$P,11,FALSE)=0,"",VLOOKUP($A214,'Annex 2 Designated EHV charges'!$D:$P,11,FALSE)),"")</f>
        <v>1436.24</v>
      </c>
      <c r="G214" s="189">
        <f>IFERROR(IF(VLOOKUP($A214,'Annex 2 Designated EHV charges'!$D:$P,12,FALSE)=0,"",VLOOKUP($A214,'Annex 2 Designated EHV charges'!$D:$P,12,FALSE)),"")</f>
        <v>0.05</v>
      </c>
      <c r="H214" s="189">
        <f>IFERROR(IF(VLOOKUP($A214,'Annex 2 Designated EHV charges'!$D:$P,13,FALSE)=0,"",VLOOKUP($A214,'Annex 2 Designated EHV charges'!$D:$P,13,FALSE)),"")</f>
        <v>0.05</v>
      </c>
    </row>
    <row r="215" spans="1:8" x14ac:dyDescent="0.25">
      <c r="A215" s="89" t="str" cm="1">
        <f t="array" ref="A215">IFERROR(INDEX('Annex 2 Designated EHV charges'!$D$10:$D$400, MATCH(0, IF(ISBLANK('Annex 2 Designated EHV charges'!$D$10:$D$400),1, COUNTIF(A$4:$A214, 'Annex 2 Designated EHV charges'!$D$10:$D$400)), 0)),"")</f>
        <v>THORNM</v>
      </c>
      <c r="B215" s="88">
        <f>IF($A215="","",VLOOKUP($A215,'Annex 2 Designated EHV charges'!$D:$O,2,0))</f>
        <v>415</v>
      </c>
      <c r="C215" s="89">
        <f>IF($A215="","",VLOOKUP($A215,'Annex 2 Designated EHV charges'!$D:$O,3,0))</f>
        <v>1050002185406</v>
      </c>
      <c r="D215" s="88" t="str">
        <f>IF($A215="","",VLOOKUP($A215,'Annex 2 Designated EHV charges'!$D:$O,4,0))</f>
        <v>THORNM</v>
      </c>
      <c r="E215" s="90" t="str">
        <f>IFERROR(IF(VLOOKUP($A215,'Annex 2 Designated EHV charges'!$D:$P,10,FALSE)=0,"",VLOOKUP($A215,'Annex 2 Designated EHV charges'!$D:$P,10,FALSE)),"")</f>
        <v/>
      </c>
      <c r="F215" s="189">
        <f>IFERROR(IF(VLOOKUP($A215,'Annex 2 Designated EHV charges'!$D:$P,11,FALSE)=0,"",VLOOKUP($A215,'Annex 2 Designated EHV charges'!$D:$P,11,FALSE)),"")</f>
        <v>439.61</v>
      </c>
      <c r="G215" s="189">
        <f>IFERROR(IF(VLOOKUP($A215,'Annex 2 Designated EHV charges'!$D:$P,12,FALSE)=0,"",VLOOKUP($A215,'Annex 2 Designated EHV charges'!$D:$P,12,FALSE)),"")</f>
        <v>0.05</v>
      </c>
      <c r="H215" s="189">
        <f>IFERROR(IF(VLOOKUP($A215,'Annex 2 Designated EHV charges'!$D:$P,13,FALSE)=0,"",VLOOKUP($A215,'Annex 2 Designated EHV charges'!$D:$P,13,FALSE)),"")</f>
        <v>0.05</v>
      </c>
    </row>
    <row r="216" spans="1:8" x14ac:dyDescent="0.25">
      <c r="A216" s="89" t="str" cm="1">
        <f t="array" ref="A216">IFERROR(INDEX('Annex 2 Designated EHV charges'!$D$10:$D$400, MATCH(0, IF(ISBLANK('Annex 2 Designated EHV charges'!$D$10:$D$400),1, COUNTIF(A$4:$A215, 'Annex 2 Designated EHV charges'!$D$10:$D$400)), 0)),"")</f>
        <v>TILGRN</v>
      </c>
      <c r="B216" s="88">
        <f>IF($A216="","",VLOOKUP($A216,'Annex 2 Designated EHV charges'!$D:$O,2,0))</f>
        <v>0</v>
      </c>
      <c r="C216" s="89" t="str">
        <f>IF($A216="","",VLOOKUP($A216,'Annex 2 Designated EHV charges'!$D:$O,3,0))</f>
        <v>MSID: 7323</v>
      </c>
      <c r="D216" s="88" t="str">
        <f>IF($A216="","",VLOOKUP($A216,'Annex 2 Designated EHV charges'!$D:$O,4,0))</f>
        <v>TILGRN</v>
      </c>
      <c r="E216" s="90">
        <f>IFERROR(IF(VLOOKUP($A216,'Annex 2 Designated EHV charges'!$D:$P,10,FALSE)=0,"",VLOOKUP($A216,'Annex 2 Designated EHV charges'!$D:$P,10,FALSE)),"")</f>
        <v>-3.5000000000000003E-2</v>
      </c>
      <c r="F216" s="189">
        <f>IFERROR(IF(VLOOKUP($A216,'Annex 2 Designated EHV charges'!$D:$P,11,FALSE)=0,"",VLOOKUP($A216,'Annex 2 Designated EHV charges'!$D:$P,11,FALSE)),"")</f>
        <v>20852.63</v>
      </c>
      <c r="G216" s="189">
        <f>IFERROR(IF(VLOOKUP($A216,'Annex 2 Designated EHV charges'!$D:$P,12,FALSE)=0,"",VLOOKUP($A216,'Annex 2 Designated EHV charges'!$D:$P,12,FALSE)),"")</f>
        <v>0.05</v>
      </c>
      <c r="H216" s="189">
        <f>IFERROR(IF(VLOOKUP($A216,'Annex 2 Designated EHV charges'!$D:$P,13,FALSE)=0,"",VLOOKUP($A216,'Annex 2 Designated EHV charges'!$D:$P,13,FALSE)),"")</f>
        <v>0.05</v>
      </c>
    </row>
    <row r="217" spans="1:8" x14ac:dyDescent="0.25">
      <c r="A217" s="89" t="str" cm="1">
        <f t="array" ref="A217">IFERROR(INDEX('Annex 2 Designated EHV charges'!$D$10:$D$400, MATCH(0, IF(ISBLANK('Annex 2 Designated EHV charges'!$D$10:$D$400),1, COUNTIF(A$4:$A216, 'Annex 2 Designated EHV charges'!$D$10:$D$400)), 0)),"")</f>
        <v>TOGGAM</v>
      </c>
      <c r="B217" s="88">
        <f>IF($A217="","",VLOOKUP($A217,'Annex 2 Designated EHV charges'!$D:$O,2,0))</f>
        <v>679</v>
      </c>
      <c r="C217" s="89">
        <f>IF($A217="","",VLOOKUP($A217,'Annex 2 Designated EHV charges'!$D:$O,3,0))</f>
        <v>1050001059384</v>
      </c>
      <c r="D217" s="88" t="str">
        <f>IF($A217="","",VLOOKUP($A217,'Annex 2 Designated EHV charges'!$D:$O,4,0))</f>
        <v>TOGGAM</v>
      </c>
      <c r="E217" s="90" t="str">
        <f>IFERROR(IF(VLOOKUP($A217,'Annex 2 Designated EHV charges'!$D:$P,10,FALSE)=0,"",VLOOKUP($A217,'Annex 2 Designated EHV charges'!$D:$P,10,FALSE)),"")</f>
        <v/>
      </c>
      <c r="F217" s="189">
        <f>IFERROR(IF(VLOOKUP($A217,'Annex 2 Designated EHV charges'!$D:$P,11,FALSE)=0,"",VLOOKUP($A217,'Annex 2 Designated EHV charges'!$D:$P,11,FALSE)),"")</f>
        <v>7739.36</v>
      </c>
      <c r="G217" s="189">
        <f>IFERROR(IF(VLOOKUP($A217,'Annex 2 Designated EHV charges'!$D:$P,12,FALSE)=0,"",VLOOKUP($A217,'Annex 2 Designated EHV charges'!$D:$P,12,FALSE)),"")</f>
        <v>0.05</v>
      </c>
      <c r="H217" s="189">
        <f>IFERROR(IF(VLOOKUP($A217,'Annex 2 Designated EHV charges'!$D:$P,13,FALSE)=0,"",VLOOKUP($A217,'Annex 2 Designated EHV charges'!$D:$P,13,FALSE)),"")</f>
        <v>0.05</v>
      </c>
    </row>
    <row r="218" spans="1:8" x14ac:dyDescent="0.25">
      <c r="A218" s="89" t="str" cm="1">
        <f t="array" ref="A218">IFERROR(INDEX('Annex 2 Designated EHV charges'!$D$10:$D$400, MATCH(0, IF(ISBLANK('Annex 2 Designated EHV charges'!$D$10:$D$400),1, COUNTIF(A$4:$A217, 'Annex 2 Designated EHV charges'!$D$10:$D$400)), 0)),"")</f>
        <v>TOLLBS</v>
      </c>
      <c r="B218" s="88">
        <f>IF($A218="","",VLOOKUP($A218,'Annex 2 Designated EHV charges'!$D:$O,2,0))</f>
        <v>0</v>
      </c>
      <c r="C218" s="89" t="str">
        <f>IF($A218="","",VLOOKUP($A218,'Annex 2 Designated EHV charges'!$D:$O,3,0))</f>
        <v>MSID: 7499</v>
      </c>
      <c r="D218" s="88" t="str">
        <f>IF($A218="","",VLOOKUP($A218,'Annex 2 Designated EHV charges'!$D:$O,4,0))</f>
        <v>TOLLBS</v>
      </c>
      <c r="E218" s="90">
        <f>IFERROR(IF(VLOOKUP($A218,'Annex 2 Designated EHV charges'!$D:$P,10,FALSE)=0,"",VLOOKUP($A218,'Annex 2 Designated EHV charges'!$D:$P,10,FALSE)),"")</f>
        <v>-1.1160000000000001</v>
      </c>
      <c r="F218" s="189">
        <f>IFERROR(IF(VLOOKUP($A218,'Annex 2 Designated EHV charges'!$D:$P,11,FALSE)=0,"",VLOOKUP($A218,'Annex 2 Designated EHV charges'!$D:$P,11,FALSE)),"")</f>
        <v>4180.46</v>
      </c>
      <c r="G218" s="189">
        <f>IFERROR(IF(VLOOKUP($A218,'Annex 2 Designated EHV charges'!$D:$P,12,FALSE)=0,"",VLOOKUP($A218,'Annex 2 Designated EHV charges'!$D:$P,12,FALSE)),"")</f>
        <v>0.05</v>
      </c>
      <c r="H218" s="189">
        <f>IFERROR(IF(VLOOKUP($A218,'Annex 2 Designated EHV charges'!$D:$P,13,FALSE)=0,"",VLOOKUP($A218,'Annex 2 Designated EHV charges'!$D:$P,13,FALSE)),"")</f>
        <v>0.05</v>
      </c>
    </row>
    <row r="219" spans="1:8" x14ac:dyDescent="0.25">
      <c r="A219" s="89" t="str" cm="1">
        <f t="array" ref="A219">IFERROR(INDEX('Annex 2 Designated EHV charges'!$D$10:$D$400, MATCH(0, IF(ISBLANK('Annex 2 Designated EHV charges'!$D$10:$D$400),1, COUNTIF(A$4:$A218, 'Annex 2 Designated EHV charges'!$D$10:$D$400)), 0)),"")</f>
        <v>TOOLEY</v>
      </c>
      <c r="B219" s="88">
        <f>IF($A219="","",VLOOKUP($A219,'Annex 2 Designated EHV charges'!$D:$O,2,0))</f>
        <v>680</v>
      </c>
      <c r="C219" s="89">
        <f>IF($A219="","",VLOOKUP($A219,'Annex 2 Designated EHV charges'!$D:$O,3,0))</f>
        <v>1050000903226</v>
      </c>
      <c r="D219" s="88" t="str">
        <f>IF($A219="","",VLOOKUP($A219,'Annex 2 Designated EHV charges'!$D:$O,4,0))</f>
        <v>TOOLEY</v>
      </c>
      <c r="E219" s="90" t="str">
        <f>IFERROR(IF(VLOOKUP($A219,'Annex 2 Designated EHV charges'!$D:$P,10,FALSE)=0,"",VLOOKUP($A219,'Annex 2 Designated EHV charges'!$D:$P,10,FALSE)),"")</f>
        <v/>
      </c>
      <c r="F219" s="189">
        <f>IFERROR(IF(VLOOKUP($A219,'Annex 2 Designated EHV charges'!$D:$P,11,FALSE)=0,"",VLOOKUP($A219,'Annex 2 Designated EHV charges'!$D:$P,11,FALSE)),"")</f>
        <v>1935.48</v>
      </c>
      <c r="G219" s="189">
        <f>IFERROR(IF(VLOOKUP($A219,'Annex 2 Designated EHV charges'!$D:$P,12,FALSE)=0,"",VLOOKUP($A219,'Annex 2 Designated EHV charges'!$D:$P,12,FALSE)),"")</f>
        <v>0.05</v>
      </c>
      <c r="H219" s="189">
        <f>IFERROR(IF(VLOOKUP($A219,'Annex 2 Designated EHV charges'!$D:$P,13,FALSE)=0,"",VLOOKUP($A219,'Annex 2 Designated EHV charges'!$D:$P,13,FALSE)),"")</f>
        <v>0.05</v>
      </c>
    </row>
    <row r="220" spans="1:8" x14ac:dyDescent="0.25">
      <c r="A220" s="89" t="str" cm="1">
        <f t="array" ref="A220">IFERROR(INDEX('Annex 2 Designated EHV charges'!$D$10:$D$400, MATCH(0, IF(ISBLANK('Annex 2 Designated EHV charges'!$D$10:$D$400),1, COUNTIF(A$4:$A219, 'Annex 2 Designated EHV charges'!$D$10:$D$400)), 0)),"")</f>
        <v>TRNCLE</v>
      </c>
      <c r="B220" s="88">
        <f>IF($A220="","",VLOOKUP($A220,'Annex 2 Designated EHV charges'!$D:$O,2,0))</f>
        <v>698</v>
      </c>
      <c r="C220" s="89">
        <f>IF($A220="","",VLOOKUP($A220,'Annex 2 Designated EHV charges'!$D:$O,3,0))</f>
        <v>1050001078651</v>
      </c>
      <c r="D220" s="88" t="str">
        <f>IF($A220="","",VLOOKUP($A220,'Annex 2 Designated EHV charges'!$D:$O,4,0))</f>
        <v>TRNCLE</v>
      </c>
      <c r="E220" s="90" t="str">
        <f>IFERROR(IF(VLOOKUP($A220,'Annex 2 Designated EHV charges'!$D:$P,10,FALSE)=0,"",VLOOKUP($A220,'Annex 2 Designated EHV charges'!$D:$P,10,FALSE)),"")</f>
        <v/>
      </c>
      <c r="F220" s="189">
        <f>IFERROR(IF(VLOOKUP($A220,'Annex 2 Designated EHV charges'!$D:$P,11,FALSE)=0,"",VLOOKUP($A220,'Annex 2 Designated EHV charges'!$D:$P,11,FALSE)),"")</f>
        <v>19107.3</v>
      </c>
      <c r="G220" s="189">
        <f>IFERROR(IF(VLOOKUP($A220,'Annex 2 Designated EHV charges'!$D:$P,12,FALSE)=0,"",VLOOKUP($A220,'Annex 2 Designated EHV charges'!$D:$P,12,FALSE)),"")</f>
        <v>0.05</v>
      </c>
      <c r="H220" s="189">
        <f>IFERROR(IF(VLOOKUP($A220,'Annex 2 Designated EHV charges'!$D:$P,13,FALSE)=0,"",VLOOKUP($A220,'Annex 2 Designated EHV charges'!$D:$P,13,FALSE)),"")</f>
        <v>0.05</v>
      </c>
    </row>
    <row r="221" spans="1:8" ht="25" x14ac:dyDescent="0.25">
      <c r="A221" s="89" t="str" cm="1">
        <f t="array" ref="A221">IFERROR(INDEX('Annex 2 Designated EHV charges'!$D$10:$D$400, MATCH(0, IF(ISBLANK('Annex 2 Designated EHV charges'!$D$10:$D$400),1, COUNTIF(A$4:$A220, 'Annex 2 Designated EHV charges'!$D$10:$D$400)), 0)),"")</f>
        <v>TROWSF</v>
      </c>
      <c r="B221" s="88">
        <f>IF($A221="","",VLOOKUP($A221,'Annex 2 Designated EHV charges'!$D:$O,2,0))</f>
        <v>449</v>
      </c>
      <c r="C221" s="89" t="str">
        <f>IF($A221="","",VLOOKUP($A221,'Annex 2 Designated EHV charges'!$D:$O,3,0))</f>
        <v>1050001541867;1050002380298</v>
      </c>
      <c r="D221" s="88" t="str">
        <f>IF($A221="","",VLOOKUP($A221,'Annex 2 Designated EHV charges'!$D:$O,4,0))</f>
        <v>TROWSF</v>
      </c>
      <c r="E221" s="90" t="str">
        <f>IFERROR(IF(VLOOKUP($A221,'Annex 2 Designated EHV charges'!$D:$P,10,FALSE)=0,"",VLOOKUP($A221,'Annex 2 Designated EHV charges'!$D:$P,10,FALSE)),"")</f>
        <v/>
      </c>
      <c r="F221" s="189">
        <f>IFERROR(IF(VLOOKUP($A221,'Annex 2 Designated EHV charges'!$D:$P,11,FALSE)=0,"",VLOOKUP($A221,'Annex 2 Designated EHV charges'!$D:$P,11,FALSE)),"")</f>
        <v>962.74</v>
      </c>
      <c r="G221" s="189">
        <f>IFERROR(IF(VLOOKUP($A221,'Annex 2 Designated EHV charges'!$D:$P,12,FALSE)=0,"",VLOOKUP($A221,'Annex 2 Designated EHV charges'!$D:$P,12,FALSE)),"")</f>
        <v>0.05</v>
      </c>
      <c r="H221" s="189">
        <f>IFERROR(IF(VLOOKUP($A221,'Annex 2 Designated EHV charges'!$D:$P,13,FALSE)=0,"",VLOOKUP($A221,'Annex 2 Designated EHV charges'!$D:$P,13,FALSE)),"")</f>
        <v>0.05</v>
      </c>
    </row>
    <row r="222" spans="1:8" x14ac:dyDescent="0.25">
      <c r="A222" s="89" t="str" cm="1">
        <f t="array" ref="A222">IFERROR(INDEX('Annex 2 Designated EHV charges'!$D$10:$D$400, MATCH(0, IF(ISBLANK('Annex 2 Designated EHV charges'!$D$10:$D$400),1, COUNTIF(A$4:$A221, 'Annex 2 Designated EHV charges'!$D$10:$D$400)), 0)),"")</f>
        <v>UKPRST</v>
      </c>
      <c r="B222" s="88">
        <f>IF($A222="","",VLOOKUP($A222,'Annex 2 Designated EHV charges'!$D:$O,2,0))</f>
        <v>699</v>
      </c>
      <c r="C222" s="89">
        <f>IF($A222="","",VLOOKUP($A222,'Annex 2 Designated EHV charges'!$D:$O,3,0))</f>
        <v>1050001052184</v>
      </c>
      <c r="D222" s="88" t="str">
        <f>IF($A222="","",VLOOKUP($A222,'Annex 2 Designated EHV charges'!$D:$O,4,0))</f>
        <v>UKPRST</v>
      </c>
      <c r="E222" s="90">
        <f>IFERROR(IF(VLOOKUP($A222,'Annex 2 Designated EHV charges'!$D:$P,10,FALSE)=0,"",VLOOKUP($A222,'Annex 2 Designated EHV charges'!$D:$P,10,FALSE)),"")</f>
        <v>-1.7849999999999999</v>
      </c>
      <c r="F222" s="189">
        <f>IFERROR(IF(VLOOKUP($A222,'Annex 2 Designated EHV charges'!$D:$P,11,FALSE)=0,"",VLOOKUP($A222,'Annex 2 Designated EHV charges'!$D:$P,11,FALSE)),"")</f>
        <v>431.74</v>
      </c>
      <c r="G222" s="189">
        <f>IFERROR(IF(VLOOKUP($A222,'Annex 2 Designated EHV charges'!$D:$P,12,FALSE)=0,"",VLOOKUP($A222,'Annex 2 Designated EHV charges'!$D:$P,12,FALSE)),"")</f>
        <v>0.05</v>
      </c>
      <c r="H222" s="189">
        <f>IFERROR(IF(VLOOKUP($A222,'Annex 2 Designated EHV charges'!$D:$P,13,FALSE)=0,"",VLOOKUP($A222,'Annex 2 Designated EHV charges'!$D:$P,13,FALSE)),"")</f>
        <v>0.05</v>
      </c>
    </row>
    <row r="223" spans="1:8" x14ac:dyDescent="0.25">
      <c r="A223" s="89" t="str" cm="1">
        <f t="array" ref="A223">IFERROR(INDEX('Annex 2 Designated EHV charges'!$D$10:$D$400, MATCH(0, IF(ISBLANK('Annex 2 Designated EHV charges'!$D$10:$D$400),1, COUNTIF(A$4:$A222, 'Annex 2 Designated EHV charges'!$D$10:$D$400)), 0)),"")</f>
        <v>VINESF</v>
      </c>
      <c r="B223" s="88">
        <f>IF($A223="","",VLOOKUP($A223,'Annex 2 Designated EHV charges'!$D:$O,2,0))</f>
        <v>681</v>
      </c>
      <c r="C223" s="89">
        <f>IF($A223="","",VLOOKUP($A223,'Annex 2 Designated EHV charges'!$D:$O,3,0))</f>
        <v>1050000996150</v>
      </c>
      <c r="D223" s="88" t="str">
        <f>IF($A223="","",VLOOKUP($A223,'Annex 2 Designated EHV charges'!$D:$O,4,0))</f>
        <v>VINESF</v>
      </c>
      <c r="E223" s="90" t="str">
        <f>IFERROR(IF(VLOOKUP($A223,'Annex 2 Designated EHV charges'!$D:$P,10,FALSE)=0,"",VLOOKUP($A223,'Annex 2 Designated EHV charges'!$D:$P,10,FALSE)),"")</f>
        <v/>
      </c>
      <c r="F223" s="189">
        <f>IFERROR(IF(VLOOKUP($A223,'Annex 2 Designated EHV charges'!$D:$P,11,FALSE)=0,"",VLOOKUP($A223,'Annex 2 Designated EHV charges'!$D:$P,11,FALSE)),"")</f>
        <v>32210.9</v>
      </c>
      <c r="G223" s="189">
        <f>IFERROR(IF(VLOOKUP($A223,'Annex 2 Designated EHV charges'!$D:$P,12,FALSE)=0,"",VLOOKUP($A223,'Annex 2 Designated EHV charges'!$D:$P,12,FALSE)),"")</f>
        <v>0.05</v>
      </c>
      <c r="H223" s="189">
        <f>IFERROR(IF(VLOOKUP($A223,'Annex 2 Designated EHV charges'!$D:$P,13,FALSE)=0,"",VLOOKUP($A223,'Annex 2 Designated EHV charges'!$D:$P,13,FALSE)),"")</f>
        <v>0.05</v>
      </c>
    </row>
    <row r="224" spans="1:8" x14ac:dyDescent="0.25">
      <c r="A224" s="89" t="str" cm="1">
        <f t="array" ref="A224">IFERROR(INDEX('Annex 2 Designated EHV charges'!$D$10:$D$400, MATCH(0, IF(ISBLANK('Annex 2 Designated EHV charges'!$D$10:$D$400),1, COUNTIF(A$4:$A223, 'Annex 2 Designated EHV charges'!$D$10:$D$400)), 0)),"")</f>
        <v>WAIRWF</v>
      </c>
      <c r="B224" s="88">
        <f>IF($A224="","",VLOOKUP($A224,'Annex 2 Designated EHV charges'!$D:$O,2,0))</f>
        <v>779</v>
      </c>
      <c r="C224" s="89">
        <f>IF($A224="","",VLOOKUP($A224,'Annex 2 Designated EHV charges'!$D:$O,3,0))</f>
        <v>1050000529664</v>
      </c>
      <c r="D224" s="88" t="str">
        <f>IF($A224="","",VLOOKUP($A224,'Annex 2 Designated EHV charges'!$D:$O,4,0))</f>
        <v>WAIRWF</v>
      </c>
      <c r="E224" s="90" t="str">
        <f>IFERROR(IF(VLOOKUP($A224,'Annex 2 Designated EHV charges'!$D:$P,10,FALSE)=0,"",VLOOKUP($A224,'Annex 2 Designated EHV charges'!$D:$P,10,FALSE)),"")</f>
        <v/>
      </c>
      <c r="F224" s="189">
        <f>IFERROR(IF(VLOOKUP($A224,'Annex 2 Designated EHV charges'!$D:$P,11,FALSE)=0,"",VLOOKUP($A224,'Annex 2 Designated EHV charges'!$D:$P,11,FALSE)),"")</f>
        <v>1661.31</v>
      </c>
      <c r="G224" s="189">
        <f>IFERROR(IF(VLOOKUP($A224,'Annex 2 Designated EHV charges'!$D:$P,12,FALSE)=0,"",VLOOKUP($A224,'Annex 2 Designated EHV charges'!$D:$P,12,FALSE)),"")</f>
        <v>0.05</v>
      </c>
      <c r="H224" s="189">
        <f>IFERROR(IF(VLOOKUP($A224,'Annex 2 Designated EHV charges'!$D:$P,13,FALSE)=0,"",VLOOKUP($A224,'Annex 2 Designated EHV charges'!$D:$P,13,FALSE)),"")</f>
        <v>0.05</v>
      </c>
    </row>
    <row r="225" spans="1:9" x14ac:dyDescent="0.25">
      <c r="A225" s="89" t="str" cm="1">
        <f t="array" ref="A225">IFERROR(INDEX('Annex 2 Designated EHV charges'!$D$10:$D$400, MATCH(0, IF(ISBLANK('Annex 2 Designated EHV charges'!$D$10:$D$400),1, COUNTIF(A$4:$A224, 'Annex 2 Designated EHV charges'!$D$10:$D$400)), 0)),"")</f>
        <v>WCKHAM</v>
      </c>
      <c r="B225" s="88">
        <f>IF($A225="","",VLOOKUP($A225,'Annex 2 Designated EHV charges'!$D:$O,2,0))</f>
        <v>419</v>
      </c>
      <c r="C225" s="89">
        <f>IF($A225="","",VLOOKUP($A225,'Annex 2 Designated EHV charges'!$D:$O,3,0))</f>
        <v>1050001967480</v>
      </c>
      <c r="D225" s="88" t="str">
        <f>IF($A225="","",VLOOKUP($A225,'Annex 2 Designated EHV charges'!$D:$O,4,0))</f>
        <v>WCKHAM</v>
      </c>
      <c r="E225" s="90">
        <f>IFERROR(IF(VLOOKUP($A225,'Annex 2 Designated EHV charges'!$D:$P,10,FALSE)=0,"",VLOOKUP($A225,'Annex 2 Designated EHV charges'!$D:$P,10,FALSE)),"")</f>
        <v>-0.90700000000000003</v>
      </c>
      <c r="F225" s="189">
        <f>IFERROR(IF(VLOOKUP($A225,'Annex 2 Designated EHV charges'!$D:$P,11,FALSE)=0,"",VLOOKUP($A225,'Annex 2 Designated EHV charges'!$D:$P,11,FALSE)),"")</f>
        <v>1117.73</v>
      </c>
      <c r="G225" s="189">
        <f>IFERROR(IF(VLOOKUP($A225,'Annex 2 Designated EHV charges'!$D:$P,12,FALSE)=0,"",VLOOKUP($A225,'Annex 2 Designated EHV charges'!$D:$P,12,FALSE)),"")</f>
        <v>0.05</v>
      </c>
      <c r="H225" s="189">
        <f>IFERROR(IF(VLOOKUP($A225,'Annex 2 Designated EHV charges'!$D:$P,13,FALSE)=0,"",VLOOKUP($A225,'Annex 2 Designated EHV charges'!$D:$P,13,FALSE)),"")</f>
        <v>0.05</v>
      </c>
    </row>
    <row r="226" spans="1:9" x14ac:dyDescent="0.25">
      <c r="A226" s="89" t="str" cm="1">
        <f t="array" ref="A226">IFERROR(INDEX('Annex 2 Designated EHV charges'!$D$10:$D$400, MATCH(0, IF(ISBLANK('Annex 2 Designated EHV charges'!$D$10:$D$400),1, COUNTIF(A$4:$A225, 'Annex 2 Designated EHV charges'!$D$10:$D$400)), 0)),"")</f>
        <v>WDLWWF</v>
      </c>
      <c r="B226" s="88">
        <f>IF($A226="","",VLOOKUP($A226,'Annex 2 Designated EHV charges'!$D:$O,2,0))</f>
        <v>742</v>
      </c>
      <c r="C226" s="89">
        <f>IF($A226="","",VLOOKUP($A226,'Annex 2 Designated EHV charges'!$D:$O,3,0))</f>
        <v>1030078016924</v>
      </c>
      <c r="D226" s="88" t="str">
        <f>IF($A226="","",VLOOKUP($A226,'Annex 2 Designated EHV charges'!$D:$O,4,0))</f>
        <v>WDLWWF</v>
      </c>
      <c r="E226" s="90" t="str">
        <f>IFERROR(IF(VLOOKUP($A226,'Annex 2 Designated EHV charges'!$D:$P,10,FALSE)=0,"",VLOOKUP($A226,'Annex 2 Designated EHV charges'!$D:$P,10,FALSE)),"")</f>
        <v/>
      </c>
      <c r="F226" s="189">
        <f>IFERROR(IF(VLOOKUP($A226,'Annex 2 Designated EHV charges'!$D:$P,11,FALSE)=0,"",VLOOKUP($A226,'Annex 2 Designated EHV charges'!$D:$P,11,FALSE)),"")</f>
        <v>1294.04</v>
      </c>
      <c r="G226" s="189">
        <f>IFERROR(IF(VLOOKUP($A226,'Annex 2 Designated EHV charges'!$D:$P,12,FALSE)=0,"",VLOOKUP($A226,'Annex 2 Designated EHV charges'!$D:$P,12,FALSE)),"")</f>
        <v>0.05</v>
      </c>
      <c r="H226" s="189">
        <f>IFERROR(IF(VLOOKUP($A226,'Annex 2 Designated EHV charges'!$D:$P,13,FALSE)=0,"",VLOOKUP($A226,'Annex 2 Designated EHV charges'!$D:$P,13,FALSE)),"")</f>
        <v>0.05</v>
      </c>
    </row>
    <row r="227" spans="1:9" x14ac:dyDescent="0.25">
      <c r="A227" s="89" t="str" cm="1">
        <f t="array" ref="A227">IFERROR(INDEX('Annex 2 Designated EHV charges'!$D$10:$D$400, MATCH(0, IF(ISBLANK('Annex 2 Designated EHV charges'!$D$10:$D$400),1, COUNTIF(A$4:$A226, 'Annex 2 Designated EHV charges'!$D$10:$D$400)), 0)),"")</f>
        <v>WDLWWW</v>
      </c>
      <c r="B227" s="88">
        <f>IF($A227="","",VLOOKUP($A227,'Annex 2 Designated EHV charges'!$D:$O,2,0))</f>
        <v>650</v>
      </c>
      <c r="C227" s="89">
        <f>IF($A227="","",VLOOKUP($A227,'Annex 2 Designated EHV charges'!$D:$O,3,0))</f>
        <v>1030078017157</v>
      </c>
      <c r="D227" s="88" t="str">
        <f>IF($A227="","",VLOOKUP($A227,'Annex 2 Designated EHV charges'!$D:$O,4,0))</f>
        <v>WDLWWW</v>
      </c>
      <c r="E227" s="90" t="str">
        <f>IFERROR(IF(VLOOKUP($A227,'Annex 2 Designated EHV charges'!$D:$P,10,FALSE)=0,"",VLOOKUP($A227,'Annex 2 Designated EHV charges'!$D:$P,10,FALSE)),"")</f>
        <v/>
      </c>
      <c r="F227" s="189">
        <f>IFERROR(IF(VLOOKUP($A227,'Annex 2 Designated EHV charges'!$D:$P,11,FALSE)=0,"",VLOOKUP($A227,'Annex 2 Designated EHV charges'!$D:$P,11,FALSE)),"")</f>
        <v>1292.71</v>
      </c>
      <c r="G227" s="189">
        <f>IFERROR(IF(VLOOKUP($A227,'Annex 2 Designated EHV charges'!$D:$P,12,FALSE)=0,"",VLOOKUP($A227,'Annex 2 Designated EHV charges'!$D:$P,12,FALSE)),"")</f>
        <v>0.05</v>
      </c>
      <c r="H227" s="189">
        <f>IFERROR(IF(VLOOKUP($A227,'Annex 2 Designated EHV charges'!$D:$P,13,FALSE)=0,"",VLOOKUP($A227,'Annex 2 Designated EHV charges'!$D:$P,13,FALSE)),"")</f>
        <v>0.05</v>
      </c>
    </row>
    <row r="228" spans="1:9" x14ac:dyDescent="0.25">
      <c r="A228" s="89" t="str" cm="1">
        <f t="array" ref="A228">IFERROR(INDEX('Annex 2 Designated EHV charges'!$D$10:$D$400, MATCH(0, IF(ISBLANK('Annex 2 Designated EHV charges'!$D$10:$D$400),1, COUNTIF(A$4:$A227, 'Annex 2 Designated EHV charges'!$D$10:$D$400)), 0)),"")</f>
        <v>WHIRSF</v>
      </c>
      <c r="B228" s="88">
        <f>IF($A228="","",VLOOKUP($A228,'Annex 2 Designated EHV charges'!$D:$O,2,0))</f>
        <v>422</v>
      </c>
      <c r="C228" s="89">
        <f>IF($A228="","",VLOOKUP($A228,'Annex 2 Designated EHV charges'!$D:$O,3,0))</f>
        <v>1050002982122</v>
      </c>
      <c r="D228" s="88" t="str">
        <f>IF($A228="","",VLOOKUP($A228,'Annex 2 Designated EHV charges'!$D:$O,4,0))</f>
        <v>WHIRSF</v>
      </c>
      <c r="E228" s="90" t="str">
        <f>IFERROR(IF(VLOOKUP($A228,'Annex 2 Designated EHV charges'!$D:$P,10,FALSE)=0,"",VLOOKUP($A228,'Annex 2 Designated EHV charges'!$D:$P,10,FALSE)),"")</f>
        <v/>
      </c>
      <c r="F228" s="189">
        <f>IFERROR(IF(VLOOKUP($A228,'Annex 2 Designated EHV charges'!$D:$P,11,FALSE)=0,"",VLOOKUP($A228,'Annex 2 Designated EHV charges'!$D:$P,11,FALSE)),"")</f>
        <v>5222.83</v>
      </c>
      <c r="G228" s="189">
        <f>IFERROR(IF(VLOOKUP($A228,'Annex 2 Designated EHV charges'!$D:$P,12,FALSE)=0,"",VLOOKUP($A228,'Annex 2 Designated EHV charges'!$D:$P,12,FALSE)),"")</f>
        <v>0.05</v>
      </c>
      <c r="H228" s="189">
        <f>IFERROR(IF(VLOOKUP($A228,'Annex 2 Designated EHV charges'!$D:$P,13,FALSE)=0,"",VLOOKUP($A228,'Annex 2 Designated EHV charges'!$D:$P,13,FALSE)),"")</f>
        <v>0.05</v>
      </c>
    </row>
    <row r="229" spans="1:9" x14ac:dyDescent="0.25">
      <c r="A229" s="89" t="str" cm="1">
        <f t="array" ref="A229">IFERROR(INDEX('Annex 2 Designated EHV charges'!$D$10:$D$400, MATCH(0, IF(ISBLANK('Annex 2 Designated EHV charges'!$D$10:$D$400),1, COUNTIF(A$4:$A228, 'Annex 2 Designated EHV charges'!$D$10:$D$400)), 0)),"")</f>
        <v>WHMLWF</v>
      </c>
      <c r="B229" s="88">
        <f>IF($A229="","",VLOOKUP($A229,'Annex 2 Designated EHV charges'!$D:$O,2,0))</f>
        <v>743</v>
      </c>
      <c r="C229" s="89">
        <f>IF($A229="","",VLOOKUP($A229,'Annex 2 Designated EHV charges'!$D:$O,3,0))</f>
        <v>1030079196820</v>
      </c>
      <c r="D229" s="88" t="str">
        <f>IF($A229="","",VLOOKUP($A229,'Annex 2 Designated EHV charges'!$D:$O,4,0))</f>
        <v>WHMLWF</v>
      </c>
      <c r="E229" s="90" t="str">
        <f>IFERROR(IF(VLOOKUP($A229,'Annex 2 Designated EHV charges'!$D:$P,10,FALSE)=0,"",VLOOKUP($A229,'Annex 2 Designated EHV charges'!$D:$P,10,FALSE)),"")</f>
        <v/>
      </c>
      <c r="F229" s="189">
        <f>IFERROR(IF(VLOOKUP($A229,'Annex 2 Designated EHV charges'!$D:$P,11,FALSE)=0,"",VLOOKUP($A229,'Annex 2 Designated EHV charges'!$D:$P,11,FALSE)),"")</f>
        <v>5864.72</v>
      </c>
      <c r="G229" s="189">
        <f>IFERROR(IF(VLOOKUP($A229,'Annex 2 Designated EHV charges'!$D:$P,12,FALSE)=0,"",VLOOKUP($A229,'Annex 2 Designated EHV charges'!$D:$P,12,FALSE)),"")</f>
        <v>0.05</v>
      </c>
      <c r="H229" s="189">
        <f>IFERROR(IF(VLOOKUP($A229,'Annex 2 Designated EHV charges'!$D:$P,13,FALSE)=0,"",VLOOKUP($A229,'Annex 2 Designated EHV charges'!$D:$P,13,FALSE)),"")</f>
        <v>0.05</v>
      </c>
    </row>
    <row r="230" spans="1:9" x14ac:dyDescent="0.25">
      <c r="A230" s="89" t="str" cm="1">
        <f t="array" ref="A230">IFERROR(INDEX('Annex 2 Designated EHV charges'!$D$10:$D$400, MATCH(0, IF(ISBLANK('Annex 2 Designated EHV charges'!$D$10:$D$400),1, COUNTIF(A$4:$A229, 'Annex 2 Designated EHV charges'!$D$10:$D$400)), 0)),"")</f>
        <v>WIGGIN</v>
      </c>
      <c r="B230" s="88">
        <f>IF($A230="","",VLOOKUP($A230,'Annex 2 Designated EHV charges'!$D:$O,2,0))</f>
        <v>461</v>
      </c>
      <c r="C230" s="89">
        <f>IF($A230="","",VLOOKUP($A230,'Annex 2 Designated EHV charges'!$D:$O,3,0))</f>
        <v>1050000769154</v>
      </c>
      <c r="D230" s="88" t="str">
        <f>IF($A230="","",VLOOKUP($A230,'Annex 2 Designated EHV charges'!$D:$O,4,0))</f>
        <v>WIGGIN</v>
      </c>
      <c r="E230" s="90" t="str">
        <f>IFERROR(IF(VLOOKUP($A230,'Annex 2 Designated EHV charges'!$D:$P,10,FALSE)=0,"",VLOOKUP($A230,'Annex 2 Designated EHV charges'!$D:$P,10,FALSE)),"")</f>
        <v/>
      </c>
      <c r="F230" s="189">
        <f>IFERROR(IF(VLOOKUP($A230,'Annex 2 Designated EHV charges'!$D:$P,11,FALSE)=0,"",VLOOKUP($A230,'Annex 2 Designated EHV charges'!$D:$P,11,FALSE)),"")</f>
        <v>1825.24</v>
      </c>
      <c r="G230" s="189">
        <f>IFERROR(IF(VLOOKUP($A230,'Annex 2 Designated EHV charges'!$D:$P,12,FALSE)=0,"",VLOOKUP($A230,'Annex 2 Designated EHV charges'!$D:$P,12,FALSE)),"")</f>
        <v>0.05</v>
      </c>
      <c r="H230" s="189">
        <f>IFERROR(IF(VLOOKUP($A230,'Annex 2 Designated EHV charges'!$D:$P,13,FALSE)=0,"",VLOOKUP($A230,'Annex 2 Designated EHV charges'!$D:$P,13,FALSE)),"")</f>
        <v>0.05</v>
      </c>
    </row>
    <row r="231" spans="1:9" x14ac:dyDescent="0.25">
      <c r="A231" s="89" t="str" cm="1">
        <f t="array" ref="A231">IFERROR(INDEX('Annex 2 Designated EHV charges'!$D$10:$D$400, MATCH(0, IF(ISBLANK('Annex 2 Designated EHV charges'!$D$10:$D$400),1, COUNTIF(A$4:$A230, 'Annex 2 Designated EHV charges'!$D$10:$D$400)), 0)),"")</f>
        <v>WLBRHM</v>
      </c>
      <c r="B231" s="88">
        <f>IF($A231="","",VLOOKUP($A231,'Annex 2 Designated EHV charges'!$D:$O,2,0))</f>
        <v>462</v>
      </c>
      <c r="C231" s="89">
        <f>IF($A231="","",VLOOKUP($A231,'Annex 2 Designated EHV charges'!$D:$O,3,0))</f>
        <v>1050000714164</v>
      </c>
      <c r="D231" s="88" t="str">
        <f>IF($A231="","",VLOOKUP($A231,'Annex 2 Designated EHV charges'!$D:$O,4,0))</f>
        <v>WLBRHM</v>
      </c>
      <c r="E231" s="90" t="str">
        <f>IFERROR(IF(VLOOKUP($A231,'Annex 2 Designated EHV charges'!$D:$P,10,FALSE)=0,"",VLOOKUP($A231,'Annex 2 Designated EHV charges'!$D:$P,10,FALSE)),"")</f>
        <v/>
      </c>
      <c r="F231" s="189">
        <f>IFERROR(IF(VLOOKUP($A231,'Annex 2 Designated EHV charges'!$D:$P,11,FALSE)=0,"",VLOOKUP($A231,'Annex 2 Designated EHV charges'!$D:$P,11,FALSE)),"")</f>
        <v>11671.79</v>
      </c>
      <c r="G231" s="189">
        <f>IFERROR(IF(VLOOKUP($A231,'Annex 2 Designated EHV charges'!$D:$P,12,FALSE)=0,"",VLOOKUP($A231,'Annex 2 Designated EHV charges'!$D:$P,12,FALSE)),"")</f>
        <v>0.05</v>
      </c>
      <c r="H231" s="189">
        <f>IFERROR(IF(VLOOKUP($A231,'Annex 2 Designated EHV charges'!$D:$P,13,FALSE)=0,"",VLOOKUP($A231,'Annex 2 Designated EHV charges'!$D:$P,13,FALSE)),"")</f>
        <v>0.05</v>
      </c>
    </row>
    <row r="232" spans="1:9" x14ac:dyDescent="0.25">
      <c r="A232" s="89" t="str" cm="1">
        <f t="array" ref="A232">IFERROR(INDEX('Annex 2 Designated EHV charges'!$D$10:$D$400, MATCH(0, IF(ISBLANK('Annex 2 Designated EHV charges'!$D$10:$D$400),1, COUNTIF(A$4:$A231, 'Annex 2 Designated EHV charges'!$D$10:$D$400)), 0)),"")</f>
        <v>WOOLLY</v>
      </c>
      <c r="B232" s="88">
        <f>IF($A232="","",VLOOKUP($A232,'Annex 2 Designated EHV charges'!$D:$O,2,0))</f>
        <v>464</v>
      </c>
      <c r="C232" s="89">
        <f>IF($A232="","",VLOOKUP($A232,'Annex 2 Designated EHV charges'!$D:$O,3,0))</f>
        <v>1050000555910</v>
      </c>
      <c r="D232" s="88" t="str">
        <f>IF($A232="","",VLOOKUP($A232,'Annex 2 Designated EHV charges'!$D:$O,4,0))</f>
        <v>WOOLLY</v>
      </c>
      <c r="E232" s="90" t="str">
        <f>IFERROR(IF(VLOOKUP($A232,'Annex 2 Designated EHV charges'!$D:$P,10,FALSE)=0,"",VLOOKUP($A232,'Annex 2 Designated EHV charges'!$D:$P,10,FALSE)),"")</f>
        <v/>
      </c>
      <c r="F232" s="189">
        <f>IFERROR(IF(VLOOKUP($A232,'Annex 2 Designated EHV charges'!$D:$P,11,FALSE)=0,"",VLOOKUP($A232,'Annex 2 Designated EHV charges'!$D:$P,11,FALSE)),"")</f>
        <v>10712.73</v>
      </c>
      <c r="G232" s="189">
        <f>IFERROR(IF(VLOOKUP($A232,'Annex 2 Designated EHV charges'!$D:$P,12,FALSE)=0,"",VLOOKUP($A232,'Annex 2 Designated EHV charges'!$D:$P,12,FALSE)),"")</f>
        <v>0.05</v>
      </c>
      <c r="H232" s="189">
        <f>IFERROR(IF(VLOOKUP($A232,'Annex 2 Designated EHV charges'!$D:$P,13,FALSE)=0,"",VLOOKUP($A232,'Annex 2 Designated EHV charges'!$D:$P,13,FALSE)),"")</f>
        <v>0.05</v>
      </c>
    </row>
    <row r="233" spans="1:9" x14ac:dyDescent="0.25">
      <c r="A233" s="89" t="str" cm="1">
        <f t="array" ref="A233">IFERROR(INDEX('Annex 2 Designated EHV charges'!$D$10:$D$400, MATCH(0, IF(ISBLANK('Annex 2 Designated EHV charges'!$D$10:$D$400),1, COUNTIF(A$4:$A232, 'Annex 2 Designated EHV charges'!$D$10:$D$400)), 0)),"")</f>
        <v>WRGSTE</v>
      </c>
      <c r="B233" s="88">
        <f>IF($A233="","",VLOOKUP($A233,'Annex 2 Designated EHV charges'!$D:$O,2,0))</f>
        <v>712</v>
      </c>
      <c r="C233" s="89">
        <f>IF($A233="","",VLOOKUP($A233,'Annex 2 Designated EHV charges'!$D:$O,3,0))</f>
        <v>1023477563953</v>
      </c>
      <c r="D233" s="88" t="str">
        <f>IF($A233="","",VLOOKUP($A233,'Annex 2 Designated EHV charges'!$D:$O,4,0))</f>
        <v>WRGSTE</v>
      </c>
      <c r="E233" s="90">
        <f>IFERROR(IF(VLOOKUP($A233,'Annex 2 Designated EHV charges'!$D:$P,10,FALSE)=0,"",VLOOKUP($A233,'Annex 2 Designated EHV charges'!$D:$P,10,FALSE)),"")</f>
        <v>-1.0920000000000001</v>
      </c>
      <c r="F233" s="189">
        <f>IFERROR(IF(VLOOKUP($A233,'Annex 2 Designated EHV charges'!$D:$P,11,FALSE)=0,"",VLOOKUP($A233,'Annex 2 Designated EHV charges'!$D:$P,11,FALSE)),"")</f>
        <v>1844.07</v>
      </c>
      <c r="G233" s="189">
        <f>IFERROR(IF(VLOOKUP($A233,'Annex 2 Designated EHV charges'!$D:$P,12,FALSE)=0,"",VLOOKUP($A233,'Annex 2 Designated EHV charges'!$D:$P,12,FALSE)),"")</f>
        <v>0.05</v>
      </c>
      <c r="H233" s="189">
        <f>IFERROR(IF(VLOOKUP($A233,'Annex 2 Designated EHV charges'!$D:$P,13,FALSE)=0,"",VLOOKUP($A233,'Annex 2 Designated EHV charges'!$D:$P,13,FALSE)),"")</f>
        <v>0.05</v>
      </c>
    </row>
    <row r="234" spans="1:9" x14ac:dyDescent="0.25">
      <c r="A234" s="89" t="str" cm="1">
        <f t="array" ref="A234">IFERROR(INDEX('Annex 2 Designated EHV charges'!$D$10:$D$400, MATCH(0, IF(ISBLANK('Annex 2 Designated EHV charges'!$D$10:$D$400),1, COUNTIF(A$4:$A233, 'Annex 2 Designated EHV charges'!$D$10:$D$400)), 0)),"")</f>
        <v>WRYDEC</v>
      </c>
      <c r="B234" s="88">
        <f>IF($A234="","",VLOOKUP($A234,'Annex 2 Designated EHV charges'!$D:$O,2,0))</f>
        <v>682</v>
      </c>
      <c r="C234" s="89">
        <f>IF($A234="","",VLOOKUP($A234,'Annex 2 Designated EHV charges'!$D:$O,3,0))</f>
        <v>1050000948120</v>
      </c>
      <c r="D234" s="88" t="str">
        <f>IF($A234="","",VLOOKUP($A234,'Annex 2 Designated EHV charges'!$D:$O,4,0))</f>
        <v>WRYDEC</v>
      </c>
      <c r="E234" s="90" t="str">
        <f>IFERROR(IF(VLOOKUP($A234,'Annex 2 Designated EHV charges'!$D:$P,10,FALSE)=0,"",VLOOKUP($A234,'Annex 2 Designated EHV charges'!$D:$P,10,FALSE)),"")</f>
        <v/>
      </c>
      <c r="F234" s="189">
        <f>IFERROR(IF(VLOOKUP($A234,'Annex 2 Designated EHV charges'!$D:$P,11,FALSE)=0,"",VLOOKUP($A234,'Annex 2 Designated EHV charges'!$D:$P,11,FALSE)),"")</f>
        <v>9802.85</v>
      </c>
      <c r="G234" s="189">
        <f>IFERROR(IF(VLOOKUP($A234,'Annex 2 Designated EHV charges'!$D:$P,12,FALSE)=0,"",VLOOKUP($A234,'Annex 2 Designated EHV charges'!$D:$P,12,FALSE)),"")</f>
        <v>0.05</v>
      </c>
      <c r="H234" s="189">
        <f>IFERROR(IF(VLOOKUP($A234,'Annex 2 Designated EHV charges'!$D:$P,13,FALSE)=0,"",VLOOKUP($A234,'Annex 2 Designated EHV charges'!$D:$P,13,FALSE)),"")</f>
        <v>0.05</v>
      </c>
    </row>
    <row r="235" spans="1:9" x14ac:dyDescent="0.25">
      <c r="A235" s="89" t="str" cm="1">
        <f t="array" ref="A235">IFERROR(INDEX('Annex 2 Designated EHV charges'!$D$10:$D$400, MATCH(0, IF(ISBLANK('Annex 2 Designated EHV charges'!$D$10:$D$400),1, COUNTIF(A$4:$A234, 'Annex 2 Designated EHV charges'!$D$10:$D$400)), 0)),"")</f>
        <v>WSBRDG</v>
      </c>
      <c r="B235" s="88">
        <f>IF($A235="","",VLOOKUP($A235,'Annex 2 Designated EHV charges'!$D:$O,2,0))</f>
        <v>463</v>
      </c>
      <c r="C235" s="89">
        <f>IF($A235="","",VLOOKUP($A235,'Annex 2 Designated EHV charges'!$D:$O,3,0))</f>
        <v>1050000650680</v>
      </c>
      <c r="D235" s="88" t="str">
        <f>IF($A235="","",VLOOKUP($A235,'Annex 2 Designated EHV charges'!$D:$O,4,0))</f>
        <v>WSBRDG</v>
      </c>
      <c r="E235" s="90" t="str">
        <f>IFERROR(IF(VLOOKUP($A235,'Annex 2 Designated EHV charges'!$D:$P,10,FALSE)=0,"",VLOOKUP($A235,'Annex 2 Designated EHV charges'!$D:$P,10,FALSE)),"")</f>
        <v/>
      </c>
      <c r="F235" s="189">
        <f>IFERROR(IF(VLOOKUP($A235,'Annex 2 Designated EHV charges'!$D:$P,11,FALSE)=0,"",VLOOKUP($A235,'Annex 2 Designated EHV charges'!$D:$P,11,FALSE)),"")</f>
        <v>1261.57</v>
      </c>
      <c r="G235" s="189">
        <f>IFERROR(IF(VLOOKUP($A235,'Annex 2 Designated EHV charges'!$D:$P,12,FALSE)=0,"",VLOOKUP($A235,'Annex 2 Designated EHV charges'!$D:$P,12,FALSE)),"")</f>
        <v>0.05</v>
      </c>
      <c r="H235" s="189">
        <f>IFERROR(IF(VLOOKUP($A235,'Annex 2 Designated EHV charges'!$D:$P,13,FALSE)=0,"",VLOOKUP($A235,'Annex 2 Designated EHV charges'!$D:$P,13,FALSE)),"")</f>
        <v>0.05</v>
      </c>
    </row>
    <row r="236" spans="1:9" x14ac:dyDescent="0.25">
      <c r="A236" s="89" t="str" cm="1">
        <f t="array" ref="A236">IFERROR(INDEX('Annex 2 Designated EHV charges'!$D$10:$D$400, MATCH(0, IF(ISBLANK('Annex 2 Designated EHV charges'!$D$10:$D$400),1, COUNTIF(A$4:$A235, 'Annex 2 Designated EHV charges'!$D$10:$D$400)), 0)),"")</f>
        <v>WSTNLV</v>
      </c>
      <c r="B236" s="88">
        <f>IF($A236="","",VLOOKUP($A236,'Annex 2 Designated EHV charges'!$D:$O,2,0))</f>
        <v>471</v>
      </c>
      <c r="C236" s="89">
        <f>IF($A236="","",VLOOKUP($A236,'Annex 2 Designated EHV charges'!$D:$O,3,0))</f>
        <v>1050000811601</v>
      </c>
      <c r="D236" s="88" t="str">
        <f>IF($A236="","",VLOOKUP($A236,'Annex 2 Designated EHV charges'!$D:$O,4,0))</f>
        <v>WSTNLV</v>
      </c>
      <c r="E236" s="90" t="str">
        <f>IFERROR(IF(VLOOKUP($A236,'Annex 2 Designated EHV charges'!$D:$P,10,FALSE)=0,"",VLOOKUP($A236,'Annex 2 Designated EHV charges'!$D:$P,10,FALSE)),"")</f>
        <v/>
      </c>
      <c r="F236" s="189">
        <f>IFERROR(IF(VLOOKUP($A236,'Annex 2 Designated EHV charges'!$D:$P,11,FALSE)=0,"",VLOOKUP($A236,'Annex 2 Designated EHV charges'!$D:$P,11,FALSE)),"")</f>
        <v>2154.63</v>
      </c>
      <c r="G236" s="189">
        <f>IFERROR(IF(VLOOKUP($A236,'Annex 2 Designated EHV charges'!$D:$P,12,FALSE)=0,"",VLOOKUP($A236,'Annex 2 Designated EHV charges'!$D:$P,12,FALSE)),"")</f>
        <v>0.05</v>
      </c>
      <c r="H236" s="189">
        <f>IFERROR(IF(VLOOKUP($A236,'Annex 2 Designated EHV charges'!$D:$P,13,FALSE)=0,"",VLOOKUP($A236,'Annex 2 Designated EHV charges'!$D:$P,13,FALSE)),"")</f>
        <v>0.05</v>
      </c>
    </row>
    <row r="237" spans="1:9" x14ac:dyDescent="0.25">
      <c r="A237" s="89" t="str" cm="1">
        <f t="array" ref="A237">IFERROR(INDEX('Annex 2 Designated EHV charges'!$D$10:$D$400, MATCH(0, IF(ISBLANK('Annex 2 Designated EHV charges'!$D$10:$D$400),1, COUNTIF(A$4:$A236, 'Annex 2 Designated EHV charges'!$D$10:$D$400)), 0)),"")</f>
        <v>WTRLOO</v>
      </c>
      <c r="B237" s="88">
        <f>IF($A237="","",VLOOKUP($A237,'Annex 2 Designated EHV charges'!$D:$O,2,0))</f>
        <v>465</v>
      </c>
      <c r="C237" s="89">
        <f>IF($A237="","",VLOOKUP($A237,'Annex 2 Designated EHV charges'!$D:$O,3,0))</f>
        <v>1050000769172</v>
      </c>
      <c r="D237" s="88" t="str">
        <f>IF($A237="","",VLOOKUP($A237,'Annex 2 Designated EHV charges'!$D:$O,4,0))</f>
        <v>WTRLOO</v>
      </c>
      <c r="E237" s="90" t="str">
        <f>IFERROR(IF(VLOOKUP($A237,'Annex 2 Designated EHV charges'!$D:$P,10,FALSE)=0,"",VLOOKUP($A237,'Annex 2 Designated EHV charges'!$D:$P,10,FALSE)),"")</f>
        <v/>
      </c>
      <c r="F237" s="189">
        <f>IFERROR(IF(VLOOKUP($A237,'Annex 2 Designated EHV charges'!$D:$P,11,FALSE)=0,"",VLOOKUP($A237,'Annex 2 Designated EHV charges'!$D:$P,11,FALSE)),"")</f>
        <v>1129.57</v>
      </c>
      <c r="G237" s="189">
        <f>IFERROR(IF(VLOOKUP($A237,'Annex 2 Designated EHV charges'!$D:$P,12,FALSE)=0,"",VLOOKUP($A237,'Annex 2 Designated EHV charges'!$D:$P,12,FALSE)),"")</f>
        <v>0.05</v>
      </c>
      <c r="H237" s="189">
        <f>IFERROR(IF(VLOOKUP($A237,'Annex 2 Designated EHV charges'!$D:$P,13,FALSE)=0,"",VLOOKUP($A237,'Annex 2 Designated EHV charges'!$D:$P,13,FALSE)),"")</f>
        <v>0.05</v>
      </c>
    </row>
    <row r="238" spans="1:9" x14ac:dyDescent="0.25">
      <c r="A238" s="50" t="str" cm="1">
        <f t="array" ref="A238">IFERROR(INDEX('Annex 2 Designated EHV charges'!$D$10:$D$400, MATCH(0, IF(ISBLANK('Annex 2 Designated EHV charges'!$D$10:$D$400),1, COUNTIF(A$4:$A237, 'Annex 2 Designated EHV charges'!$D$10:$D$400)), 0)),"")</f>
        <v/>
      </c>
      <c r="B238" s="50" t="str">
        <f>IF($A238="","",VLOOKUP($A238,'Annex 2 Designated EHV charges'!$D:$O,2,0))</f>
        <v/>
      </c>
      <c r="C238" s="50" t="str">
        <f>IF($A238="","",VLOOKUP($A238,'Annex 2 Designated EHV charges'!$D:$O,3,0))</f>
        <v/>
      </c>
      <c r="D238" s="50" t="str">
        <f>IF($A238="","",VLOOKUP($A238,'Annex 2 Designated EHV charges'!$D:$O,4,0))</f>
        <v/>
      </c>
      <c r="E238" s="50" t="str">
        <f>IFERROR(IF(VLOOKUP($A238,'Annex 2 Designated EHV charges'!$D:$P,10,FALSE)=0,"",VLOOKUP($A238,'Annex 2 Designated EHV charges'!$D:$P,10,FALSE)),"")</f>
        <v/>
      </c>
      <c r="F238" s="50" t="str">
        <f>IFERROR(IF(VLOOKUP($A238,'Annex 2 Designated EHV charges'!$D:$P,11,FALSE)=0,"",VLOOKUP($A238,'Annex 2 Designated EHV charges'!$D:$P,11,FALSE)),"")</f>
        <v/>
      </c>
      <c r="G238" s="50" t="str">
        <f>IFERROR(IF(VLOOKUP($A238,'Annex 2 Designated EHV charges'!$D:$P,12,FALSE)=0,"",VLOOKUP($A238,'Annex 2 Designated EHV charges'!$D:$P,12,FALSE)),"")</f>
        <v/>
      </c>
      <c r="H238" s="50" t="str">
        <f>IFERROR(IF(VLOOKUP($A238,'Annex 2 Designated EHV charges'!$D:$P,13,FALSE)=0,"",VLOOKUP($A238,'Annex 2 Designated EHV charges'!$D:$P,13,FALSE)),"")</f>
        <v/>
      </c>
      <c r="I238" s="50"/>
    </row>
    <row r="239" spans="1:9" x14ac:dyDescent="0.25">
      <c r="A239" s="50" t="str" cm="1">
        <f t="array" ref="A239">IFERROR(INDEX('Annex 2 Designated EHV charges'!$D$10:$D$400, MATCH(0, IF(ISBLANK('Annex 2 Designated EHV charges'!$D$10:$D$400),1, COUNTIF(A$4:$A238, 'Annex 2 Designated EHV charges'!$D$10:$D$400)), 0)),"")</f>
        <v/>
      </c>
      <c r="B239" s="50" t="str">
        <f>IF($A239="","",VLOOKUP($A239,'Annex 2 Designated EHV charges'!$D:$O,2,0))</f>
        <v/>
      </c>
      <c r="C239" s="50" t="str">
        <f>IF($A239="","",VLOOKUP($A239,'Annex 2 Designated EHV charges'!$D:$O,3,0))</f>
        <v/>
      </c>
      <c r="D239" s="50" t="str">
        <f>IF($A239="","",VLOOKUP($A239,'Annex 2 Designated EHV charges'!$D:$O,4,0))</f>
        <v/>
      </c>
      <c r="E239" s="50" t="str">
        <f>IFERROR(IF(VLOOKUP($A239,'Annex 2 Designated EHV charges'!$D:$P,10,FALSE)=0,"",VLOOKUP($A239,'Annex 2 Designated EHV charges'!$D:$P,10,FALSE)),"")</f>
        <v/>
      </c>
      <c r="F239" s="50" t="str">
        <f>IFERROR(IF(VLOOKUP($A239,'Annex 2 Designated EHV charges'!$D:$P,11,FALSE)=0,"",VLOOKUP($A239,'Annex 2 Designated EHV charges'!$D:$P,11,FALSE)),"")</f>
        <v/>
      </c>
      <c r="G239" s="50" t="str">
        <f>IFERROR(IF(VLOOKUP($A239,'Annex 2 Designated EHV charges'!$D:$P,12,FALSE)=0,"",VLOOKUP($A239,'Annex 2 Designated EHV charges'!$D:$P,12,FALSE)),"")</f>
        <v/>
      </c>
      <c r="H239" s="50" t="str">
        <f>IFERROR(IF(VLOOKUP($A239,'Annex 2 Designated EHV charges'!$D:$P,13,FALSE)=0,"",VLOOKUP($A239,'Annex 2 Designated EHV charges'!$D:$P,13,FALSE)),"")</f>
        <v/>
      </c>
      <c r="I239" s="50"/>
    </row>
    <row r="240" spans="1:9" x14ac:dyDescent="0.25">
      <c r="A240" s="50" t="str" cm="1">
        <f t="array" ref="A240">IFERROR(INDEX('Annex 2 Designated EHV charges'!$D$10:$D$400, MATCH(0, IF(ISBLANK('Annex 2 Designated EHV charges'!$D$10:$D$400),1, COUNTIF(A$4:$A239, 'Annex 2 Designated EHV charges'!$D$10:$D$400)), 0)),"")</f>
        <v/>
      </c>
      <c r="B240" s="50" t="str">
        <f>IF($A240="","",VLOOKUP($A240,'Annex 2 Designated EHV charges'!$D:$O,2,0))</f>
        <v/>
      </c>
      <c r="C240" s="50" t="str">
        <f>IF($A240="","",VLOOKUP($A240,'Annex 2 Designated EHV charges'!$D:$O,3,0))</f>
        <v/>
      </c>
      <c r="D240" s="50" t="str">
        <f>IF($A240="","",VLOOKUP($A240,'Annex 2 Designated EHV charges'!$D:$O,4,0))</f>
        <v/>
      </c>
      <c r="E240" s="50" t="str">
        <f>IFERROR(IF(VLOOKUP($A240,'Annex 2 Designated EHV charges'!$D:$P,10,FALSE)=0,"",VLOOKUP($A240,'Annex 2 Designated EHV charges'!$D:$P,10,FALSE)),"")</f>
        <v/>
      </c>
      <c r="F240" s="50" t="str">
        <f>IFERROR(IF(VLOOKUP($A240,'Annex 2 Designated EHV charges'!$D:$P,11,FALSE)=0,"",VLOOKUP($A240,'Annex 2 Designated EHV charges'!$D:$P,11,FALSE)),"")</f>
        <v/>
      </c>
      <c r="G240" s="50" t="str">
        <f>IFERROR(IF(VLOOKUP($A240,'Annex 2 Designated EHV charges'!$D:$P,12,FALSE)=0,"",VLOOKUP($A240,'Annex 2 Designated EHV charges'!$D:$P,12,FALSE)),"")</f>
        <v/>
      </c>
      <c r="H240" s="50" t="str">
        <f>IFERROR(IF(VLOOKUP($A240,'Annex 2 Designated EHV charges'!$D:$P,13,FALSE)=0,"",VLOOKUP($A240,'Annex 2 Designated EHV charges'!$D:$P,13,FALSE)),"")</f>
        <v/>
      </c>
      <c r="I240" s="50"/>
    </row>
    <row r="241" spans="1:9" x14ac:dyDescent="0.25">
      <c r="A241" s="50" t="str" cm="1">
        <f t="array" ref="A241">IFERROR(INDEX('Annex 2 Designated EHV charges'!$D$10:$D$400, MATCH(0, IF(ISBLANK('Annex 2 Designated EHV charges'!$D$10:$D$400),1, COUNTIF(A$4:$A240, 'Annex 2 Designated EHV charges'!$D$10:$D$400)), 0)),"")</f>
        <v/>
      </c>
      <c r="B241" s="50" t="str">
        <f>IF($A241="","",VLOOKUP($A241,'Annex 2 Designated EHV charges'!$D:$O,2,0))</f>
        <v/>
      </c>
      <c r="C241" s="50" t="str">
        <f>IF($A241="","",VLOOKUP($A241,'Annex 2 Designated EHV charges'!$D:$O,3,0))</f>
        <v/>
      </c>
      <c r="D241" s="50" t="str">
        <f>IF($A241="","",VLOOKUP($A241,'Annex 2 Designated EHV charges'!$D:$O,4,0))</f>
        <v/>
      </c>
      <c r="E241" s="50" t="str">
        <f>IFERROR(IF(VLOOKUP($A241,'Annex 2 Designated EHV charges'!$D:$P,10,FALSE)=0,"",VLOOKUP($A241,'Annex 2 Designated EHV charges'!$D:$P,10,FALSE)),"")</f>
        <v/>
      </c>
      <c r="F241" s="50" t="str">
        <f>IFERROR(IF(VLOOKUP($A241,'Annex 2 Designated EHV charges'!$D:$P,11,FALSE)=0,"",VLOOKUP($A241,'Annex 2 Designated EHV charges'!$D:$P,11,FALSE)),"")</f>
        <v/>
      </c>
      <c r="G241" s="50" t="str">
        <f>IFERROR(IF(VLOOKUP($A241,'Annex 2 Designated EHV charges'!$D:$P,12,FALSE)=0,"",VLOOKUP($A241,'Annex 2 Designated EHV charges'!$D:$P,12,FALSE)),"")</f>
        <v/>
      </c>
      <c r="H241" s="50" t="str">
        <f>IFERROR(IF(VLOOKUP($A241,'Annex 2 Designated EHV charges'!$D:$P,13,FALSE)=0,"",VLOOKUP($A241,'Annex 2 Designated EHV charges'!$D:$P,13,FALSE)),"")</f>
        <v/>
      </c>
      <c r="I241" s="50"/>
    </row>
    <row r="242" spans="1:9" x14ac:dyDescent="0.25">
      <c r="A242" s="50" t="str" cm="1">
        <f t="array" ref="A242">IFERROR(INDEX('Annex 2 Designated EHV charges'!$D$10:$D$400, MATCH(0, IF(ISBLANK('Annex 2 Designated EHV charges'!$D$10:$D$400),1, COUNTIF(A$4:$A241, 'Annex 2 Designated EHV charges'!$D$10:$D$400)), 0)),"")</f>
        <v/>
      </c>
      <c r="B242" s="50" t="str">
        <f>IF($A242="","",VLOOKUP($A242,'Annex 2 Designated EHV charges'!$D:$O,2,0))</f>
        <v/>
      </c>
      <c r="C242" s="50" t="str">
        <f>IF($A242="","",VLOOKUP($A242,'Annex 2 Designated EHV charges'!$D:$O,3,0))</f>
        <v/>
      </c>
      <c r="D242" s="50" t="str">
        <f>IF($A242="","",VLOOKUP($A242,'Annex 2 Designated EHV charges'!$D:$O,4,0))</f>
        <v/>
      </c>
      <c r="E242" s="50" t="str">
        <f>IFERROR(IF(VLOOKUP($A242,'Annex 2 Designated EHV charges'!$D:$P,10,FALSE)=0,"",VLOOKUP($A242,'Annex 2 Designated EHV charges'!$D:$P,10,FALSE)),"")</f>
        <v/>
      </c>
      <c r="F242" s="50" t="str">
        <f>IFERROR(IF(VLOOKUP($A242,'Annex 2 Designated EHV charges'!$D:$P,11,FALSE)=0,"",VLOOKUP($A242,'Annex 2 Designated EHV charges'!$D:$P,11,FALSE)),"")</f>
        <v/>
      </c>
      <c r="G242" s="50" t="str">
        <f>IFERROR(IF(VLOOKUP($A242,'Annex 2 Designated EHV charges'!$D:$P,12,FALSE)=0,"",VLOOKUP($A242,'Annex 2 Designated EHV charges'!$D:$P,12,FALSE)),"")</f>
        <v/>
      </c>
      <c r="H242" s="50" t="str">
        <f>IFERROR(IF(VLOOKUP($A242,'Annex 2 Designated EHV charges'!$D:$P,13,FALSE)=0,"",VLOOKUP($A242,'Annex 2 Designated EHV charges'!$D:$P,13,FALSE)),"")</f>
        <v/>
      </c>
      <c r="I242" s="50"/>
    </row>
    <row r="243" spans="1:9" x14ac:dyDescent="0.25">
      <c r="A243" s="50" t="str" cm="1">
        <f t="array" ref="A243">IFERROR(INDEX('Annex 2 Designated EHV charges'!$D$10:$D$400, MATCH(0, IF(ISBLANK('Annex 2 Designated EHV charges'!$D$10:$D$400),1, COUNTIF(A$4:$A242, 'Annex 2 Designated EHV charges'!$D$10:$D$400)), 0)),"")</f>
        <v/>
      </c>
      <c r="B243" s="50" t="str">
        <f>IF($A243="","",VLOOKUP($A243,'Annex 2 Designated EHV charges'!$D:$O,2,0))</f>
        <v/>
      </c>
      <c r="C243" s="50" t="str">
        <f>IF($A243="","",VLOOKUP($A243,'Annex 2 Designated EHV charges'!$D:$O,3,0))</f>
        <v/>
      </c>
      <c r="D243" s="50" t="str">
        <f>IF($A243="","",VLOOKUP($A243,'Annex 2 Designated EHV charges'!$D:$O,4,0))</f>
        <v/>
      </c>
      <c r="E243" s="50" t="str">
        <f>IFERROR(IF(VLOOKUP($A243,'Annex 2 Designated EHV charges'!$D:$P,10,FALSE)=0,"",VLOOKUP($A243,'Annex 2 Designated EHV charges'!$D:$P,10,FALSE)),"")</f>
        <v/>
      </c>
      <c r="F243" s="50" t="str">
        <f>IFERROR(IF(VLOOKUP($A243,'Annex 2 Designated EHV charges'!$D:$P,11,FALSE)=0,"",VLOOKUP($A243,'Annex 2 Designated EHV charges'!$D:$P,11,FALSE)),"")</f>
        <v/>
      </c>
      <c r="G243" s="50" t="str">
        <f>IFERROR(IF(VLOOKUP($A243,'Annex 2 Designated EHV charges'!$D:$P,12,FALSE)=0,"",VLOOKUP($A243,'Annex 2 Designated EHV charges'!$D:$P,12,FALSE)),"")</f>
        <v/>
      </c>
      <c r="H243" s="50" t="str">
        <f>IFERROR(IF(VLOOKUP($A243,'Annex 2 Designated EHV charges'!$D:$P,13,FALSE)=0,"",VLOOKUP($A243,'Annex 2 Designated EHV charges'!$D:$P,13,FALSE)),"")</f>
        <v/>
      </c>
      <c r="I243" s="50"/>
    </row>
    <row r="244" spans="1:9" x14ac:dyDescent="0.25">
      <c r="A244" s="50" t="str" cm="1">
        <f t="array" ref="A244">IFERROR(INDEX('Annex 2 Designated EHV charges'!$D$10:$D$400, MATCH(0, IF(ISBLANK('Annex 2 Designated EHV charges'!$D$10:$D$400),1, COUNTIF(A$4:$A243, 'Annex 2 Designated EHV charges'!$D$10:$D$400)), 0)),"")</f>
        <v/>
      </c>
      <c r="B244" s="50" t="str">
        <f>IF($A244="","",VLOOKUP($A244,'Annex 2 Designated EHV charges'!$D:$O,2,0))</f>
        <v/>
      </c>
      <c r="C244" s="50" t="str">
        <f>IF($A244="","",VLOOKUP($A244,'Annex 2 Designated EHV charges'!$D:$O,3,0))</f>
        <v/>
      </c>
      <c r="D244" s="50" t="str">
        <f>IF($A244="","",VLOOKUP($A244,'Annex 2 Designated EHV charges'!$D:$O,4,0))</f>
        <v/>
      </c>
      <c r="E244" s="50" t="str">
        <f>IFERROR(IF(VLOOKUP($A244,'Annex 2 Designated EHV charges'!$D:$P,10,FALSE)=0,"",VLOOKUP($A244,'Annex 2 Designated EHV charges'!$D:$P,10,FALSE)),"")</f>
        <v/>
      </c>
      <c r="F244" s="50" t="str">
        <f>IFERROR(IF(VLOOKUP($A244,'Annex 2 Designated EHV charges'!$D:$P,11,FALSE)=0,"",VLOOKUP($A244,'Annex 2 Designated EHV charges'!$D:$P,11,FALSE)),"")</f>
        <v/>
      </c>
      <c r="G244" s="50" t="str">
        <f>IFERROR(IF(VLOOKUP($A244,'Annex 2 Designated EHV charges'!$D:$P,12,FALSE)=0,"",VLOOKUP($A244,'Annex 2 Designated EHV charges'!$D:$P,12,FALSE)),"")</f>
        <v/>
      </c>
      <c r="H244" s="50" t="str">
        <f>IFERROR(IF(VLOOKUP($A244,'Annex 2 Designated EHV charges'!$D:$P,13,FALSE)=0,"",VLOOKUP($A244,'Annex 2 Designated EHV charges'!$D:$P,13,FALSE)),"")</f>
        <v/>
      </c>
      <c r="I244" s="50"/>
    </row>
    <row r="245" spans="1:9" x14ac:dyDescent="0.25">
      <c r="A245" s="50" t="str" cm="1">
        <f t="array" ref="A245">IFERROR(INDEX('Annex 2 Designated EHV charges'!$D$10:$D$400, MATCH(0, IF(ISBLANK('Annex 2 Designated EHV charges'!$D$10:$D$400),1, COUNTIF(A$4:$A244, 'Annex 2 Designated EHV charges'!$D$10:$D$400)), 0)),"")</f>
        <v/>
      </c>
      <c r="B245" s="50" t="str">
        <f>IF($A245="","",VLOOKUP($A245,'Annex 2 Designated EHV charges'!$D:$O,2,0))</f>
        <v/>
      </c>
      <c r="C245" s="50" t="str">
        <f>IF($A245="","",VLOOKUP($A245,'Annex 2 Designated EHV charges'!$D:$O,3,0))</f>
        <v/>
      </c>
      <c r="D245" s="50" t="str">
        <f>IF($A245="","",VLOOKUP($A245,'Annex 2 Designated EHV charges'!$D:$O,4,0))</f>
        <v/>
      </c>
      <c r="E245" s="50" t="str">
        <f>IFERROR(IF(VLOOKUP($A245,'Annex 2 Designated EHV charges'!$D:$P,10,FALSE)=0,"",VLOOKUP($A245,'Annex 2 Designated EHV charges'!$D:$P,10,FALSE)),"")</f>
        <v/>
      </c>
      <c r="F245" s="50" t="str">
        <f>IFERROR(IF(VLOOKUP($A245,'Annex 2 Designated EHV charges'!$D:$P,11,FALSE)=0,"",VLOOKUP($A245,'Annex 2 Designated EHV charges'!$D:$P,11,FALSE)),"")</f>
        <v/>
      </c>
      <c r="G245" s="50" t="str">
        <f>IFERROR(IF(VLOOKUP($A245,'Annex 2 Designated EHV charges'!$D:$P,12,FALSE)=0,"",VLOOKUP($A245,'Annex 2 Designated EHV charges'!$D:$P,12,FALSE)),"")</f>
        <v/>
      </c>
      <c r="H245" s="50" t="str">
        <f>IFERROR(IF(VLOOKUP($A245,'Annex 2 Designated EHV charges'!$D:$P,13,FALSE)=0,"",VLOOKUP($A245,'Annex 2 Designated EHV charges'!$D:$P,13,FALSE)),"")</f>
        <v/>
      </c>
      <c r="I245" s="50"/>
    </row>
    <row r="246" spans="1:9" x14ac:dyDescent="0.25">
      <c r="A246" s="50" t="str" cm="1">
        <f t="array" ref="A246">IFERROR(INDEX('Annex 2 Designated EHV charges'!$D$10:$D$400, MATCH(0, IF(ISBLANK('Annex 2 Designated EHV charges'!$D$10:$D$400),1, COUNTIF(A$4:$A245, 'Annex 2 Designated EHV charges'!$D$10:$D$400)), 0)),"")</f>
        <v/>
      </c>
      <c r="B246" s="50" t="str">
        <f>IF($A246="","",VLOOKUP($A246,'Annex 2 Designated EHV charges'!$D:$O,2,0))</f>
        <v/>
      </c>
      <c r="C246" s="50" t="str">
        <f>IF($A246="","",VLOOKUP($A246,'Annex 2 Designated EHV charges'!$D:$O,3,0))</f>
        <v/>
      </c>
      <c r="D246" s="50" t="str">
        <f>IF($A246="","",VLOOKUP($A246,'Annex 2 Designated EHV charges'!$D:$O,4,0))</f>
        <v/>
      </c>
      <c r="E246" s="50" t="str">
        <f>IFERROR(IF(VLOOKUP($A246,'Annex 2 Designated EHV charges'!$D:$P,10,FALSE)=0,"",VLOOKUP($A246,'Annex 2 Designated EHV charges'!$D:$P,10,FALSE)),"")</f>
        <v/>
      </c>
      <c r="F246" s="50" t="str">
        <f>IFERROR(IF(VLOOKUP($A246,'Annex 2 Designated EHV charges'!$D:$P,11,FALSE)=0,"",VLOOKUP($A246,'Annex 2 Designated EHV charges'!$D:$P,11,FALSE)),"")</f>
        <v/>
      </c>
      <c r="G246" s="50" t="str">
        <f>IFERROR(IF(VLOOKUP($A246,'Annex 2 Designated EHV charges'!$D:$P,12,FALSE)=0,"",VLOOKUP($A246,'Annex 2 Designated EHV charges'!$D:$P,12,FALSE)),"")</f>
        <v/>
      </c>
      <c r="H246" s="50" t="str">
        <f>IFERROR(IF(VLOOKUP($A246,'Annex 2 Designated EHV charges'!$D:$P,13,FALSE)=0,"",VLOOKUP($A246,'Annex 2 Designated EHV charges'!$D:$P,13,FALSE)),"")</f>
        <v/>
      </c>
      <c r="I246" s="50"/>
    </row>
    <row r="247" spans="1:9" x14ac:dyDescent="0.25">
      <c r="A247" s="50" t="str" cm="1">
        <f t="array" ref="A247">IFERROR(INDEX('Annex 2 Designated EHV charges'!$D$10:$D$400, MATCH(0, IF(ISBLANK('Annex 2 Designated EHV charges'!$D$10:$D$400),1, COUNTIF(A$4:$A246, 'Annex 2 Designated EHV charges'!$D$10:$D$400)), 0)),"")</f>
        <v/>
      </c>
      <c r="B247" s="50" t="str">
        <f>IF($A247="","",VLOOKUP($A247,'Annex 2 Designated EHV charges'!$D:$O,2,0))</f>
        <v/>
      </c>
      <c r="C247" s="50" t="str">
        <f>IF($A247="","",VLOOKUP($A247,'Annex 2 Designated EHV charges'!$D:$O,3,0))</f>
        <v/>
      </c>
      <c r="D247" s="50" t="str">
        <f>IF($A247="","",VLOOKUP($A247,'Annex 2 Designated EHV charges'!$D:$O,4,0))</f>
        <v/>
      </c>
      <c r="E247" s="50" t="str">
        <f>IFERROR(IF(VLOOKUP($A247,'Annex 2 Designated EHV charges'!$D:$P,10,FALSE)=0,"",VLOOKUP($A247,'Annex 2 Designated EHV charges'!$D:$P,10,FALSE)),"")</f>
        <v/>
      </c>
      <c r="F247" s="50" t="str">
        <f>IFERROR(IF(VLOOKUP($A247,'Annex 2 Designated EHV charges'!$D:$P,11,FALSE)=0,"",VLOOKUP($A247,'Annex 2 Designated EHV charges'!$D:$P,11,FALSE)),"")</f>
        <v/>
      </c>
      <c r="G247" s="50" t="str">
        <f>IFERROR(IF(VLOOKUP($A247,'Annex 2 Designated EHV charges'!$D:$P,12,FALSE)=0,"",VLOOKUP($A247,'Annex 2 Designated EHV charges'!$D:$P,12,FALSE)),"")</f>
        <v/>
      </c>
      <c r="H247" s="50" t="str">
        <f>IFERROR(IF(VLOOKUP($A247,'Annex 2 Designated EHV charges'!$D:$P,13,FALSE)=0,"",VLOOKUP($A247,'Annex 2 Designated EHV charges'!$D:$P,13,FALSE)),"")</f>
        <v/>
      </c>
      <c r="I247" s="50"/>
    </row>
    <row r="248" spans="1:9" x14ac:dyDescent="0.25">
      <c r="A248" s="50" t="str" cm="1">
        <f t="array" ref="A248">IFERROR(INDEX('Annex 2 Designated EHV charges'!$D$10:$D$400, MATCH(0, IF(ISBLANK('Annex 2 Designated EHV charges'!$D$10:$D$400),1, COUNTIF(A$4:$A247, 'Annex 2 Designated EHV charges'!$D$10:$D$400)), 0)),"")</f>
        <v/>
      </c>
      <c r="B248" s="50" t="str">
        <f>IF($A248="","",VLOOKUP($A248,'Annex 2 Designated EHV charges'!$D:$O,2,0))</f>
        <v/>
      </c>
      <c r="C248" s="50" t="str">
        <f>IF($A248="","",VLOOKUP($A248,'Annex 2 Designated EHV charges'!$D:$O,3,0))</f>
        <v/>
      </c>
      <c r="D248" s="50" t="str">
        <f>IF($A248="","",VLOOKUP($A248,'Annex 2 Designated EHV charges'!$D:$O,4,0))</f>
        <v/>
      </c>
      <c r="E248" s="50" t="str">
        <f>IFERROR(IF(VLOOKUP($A248,'Annex 2 Designated EHV charges'!$D:$P,10,FALSE)=0,"",VLOOKUP($A248,'Annex 2 Designated EHV charges'!$D:$P,10,FALSE)),"")</f>
        <v/>
      </c>
      <c r="F248" s="50" t="str">
        <f>IFERROR(IF(VLOOKUP($A248,'Annex 2 Designated EHV charges'!$D:$P,11,FALSE)=0,"",VLOOKUP($A248,'Annex 2 Designated EHV charges'!$D:$P,11,FALSE)),"")</f>
        <v/>
      </c>
      <c r="G248" s="50" t="str">
        <f>IFERROR(IF(VLOOKUP($A248,'Annex 2 Designated EHV charges'!$D:$P,12,FALSE)=0,"",VLOOKUP($A248,'Annex 2 Designated EHV charges'!$D:$P,12,FALSE)),"")</f>
        <v/>
      </c>
      <c r="H248" s="50" t="str">
        <f>IFERROR(IF(VLOOKUP($A248,'Annex 2 Designated EHV charges'!$D:$P,13,FALSE)=0,"",VLOOKUP($A248,'Annex 2 Designated EHV charges'!$D:$P,13,FALSE)),"")</f>
        <v/>
      </c>
      <c r="I248" s="50"/>
    </row>
    <row r="249" spans="1:9" x14ac:dyDescent="0.25">
      <c r="A249" s="50" t="str" cm="1">
        <f t="array" ref="A249">IFERROR(INDEX('Annex 2 Designated EHV charges'!$D$10:$D$400, MATCH(0, IF(ISBLANK('Annex 2 Designated EHV charges'!$D$10:$D$400),1, COUNTIF(A$4:$A248, 'Annex 2 Designated EHV charges'!$D$10:$D$400)), 0)),"")</f>
        <v/>
      </c>
      <c r="B249" s="50" t="str">
        <f>IF($A249="","",VLOOKUP($A249,'Annex 2 Designated EHV charges'!$D:$O,2,0))</f>
        <v/>
      </c>
      <c r="C249" s="50" t="str">
        <f>IF($A249="","",VLOOKUP($A249,'Annex 2 Designated EHV charges'!$D:$O,3,0))</f>
        <v/>
      </c>
      <c r="D249" s="50" t="str">
        <f>IF($A249="","",VLOOKUP($A249,'Annex 2 Designated EHV charges'!$D:$O,4,0))</f>
        <v/>
      </c>
      <c r="E249" s="50" t="str">
        <f>IFERROR(IF(VLOOKUP($A249,'Annex 2 Designated EHV charges'!$D:$P,10,FALSE)=0,"",VLOOKUP($A249,'Annex 2 Designated EHV charges'!$D:$P,10,FALSE)),"")</f>
        <v/>
      </c>
      <c r="F249" s="50" t="str">
        <f>IFERROR(IF(VLOOKUP($A249,'Annex 2 Designated EHV charges'!$D:$P,11,FALSE)=0,"",VLOOKUP($A249,'Annex 2 Designated EHV charges'!$D:$P,11,FALSE)),"")</f>
        <v/>
      </c>
      <c r="G249" s="50" t="str">
        <f>IFERROR(IF(VLOOKUP($A249,'Annex 2 Designated EHV charges'!$D:$P,12,FALSE)=0,"",VLOOKUP($A249,'Annex 2 Designated EHV charges'!$D:$P,12,FALSE)),"")</f>
        <v/>
      </c>
      <c r="H249" s="50" t="str">
        <f>IFERROR(IF(VLOOKUP($A249,'Annex 2 Designated EHV charges'!$D:$P,13,FALSE)=0,"",VLOOKUP($A249,'Annex 2 Designated EHV charges'!$D:$P,13,FALSE)),"")</f>
        <v/>
      </c>
      <c r="I249" s="50"/>
    </row>
    <row r="250" spans="1:9" x14ac:dyDescent="0.25">
      <c r="A250" s="50" t="str" cm="1">
        <f t="array" ref="A250">IFERROR(INDEX('Annex 2 Designated EHV charges'!$D$10:$D$400, MATCH(0, IF(ISBLANK('Annex 2 Designated EHV charges'!$D$10:$D$400),1, COUNTIF(A$4:$A249, 'Annex 2 Designated EHV charges'!$D$10:$D$400)), 0)),"")</f>
        <v/>
      </c>
      <c r="B250" s="50" t="str">
        <f>IF($A250="","",VLOOKUP($A250,'Annex 2 Designated EHV charges'!$D:$O,2,0))</f>
        <v/>
      </c>
      <c r="C250" s="50" t="str">
        <f>IF($A250="","",VLOOKUP($A250,'Annex 2 Designated EHV charges'!$D:$O,3,0))</f>
        <v/>
      </c>
      <c r="D250" s="50" t="str">
        <f>IF($A250="","",VLOOKUP($A250,'Annex 2 Designated EHV charges'!$D:$O,4,0))</f>
        <v/>
      </c>
      <c r="E250" s="50" t="str">
        <f>IFERROR(IF(VLOOKUP($A250,'Annex 2 Designated EHV charges'!$D:$P,10,FALSE)=0,"",VLOOKUP($A250,'Annex 2 Designated EHV charges'!$D:$P,10,FALSE)),"")</f>
        <v/>
      </c>
      <c r="F250" s="50" t="str">
        <f>IFERROR(IF(VLOOKUP($A250,'Annex 2 Designated EHV charges'!$D:$P,11,FALSE)=0,"",VLOOKUP($A250,'Annex 2 Designated EHV charges'!$D:$P,11,FALSE)),"")</f>
        <v/>
      </c>
      <c r="G250" s="50" t="str">
        <f>IFERROR(IF(VLOOKUP($A250,'Annex 2 Designated EHV charges'!$D:$P,12,FALSE)=0,"",VLOOKUP($A250,'Annex 2 Designated EHV charges'!$D:$P,12,FALSE)),"")</f>
        <v/>
      </c>
      <c r="H250" s="50" t="str">
        <f>IFERROR(IF(VLOOKUP($A250,'Annex 2 Designated EHV charges'!$D:$P,13,FALSE)=0,"",VLOOKUP($A250,'Annex 2 Designated EHV charges'!$D:$P,13,FALSE)),"")</f>
        <v/>
      </c>
      <c r="I250" s="50"/>
    </row>
    <row r="251" spans="1:9" x14ac:dyDescent="0.25">
      <c r="A251" s="50" t="str" cm="1">
        <f t="array" ref="A251">IFERROR(INDEX('Annex 2 Designated EHV charges'!$D$10:$D$400, MATCH(0, IF(ISBLANK('Annex 2 Designated EHV charges'!$D$10:$D$400),1, COUNTIF(A$4:$A250, 'Annex 2 Designated EHV charges'!$D$10:$D$400)), 0)),"")</f>
        <v/>
      </c>
      <c r="B251" s="50" t="str">
        <f>IF($A251="","",VLOOKUP($A251,'Annex 2 Designated EHV charges'!$D:$O,2,0))</f>
        <v/>
      </c>
      <c r="C251" s="50" t="str">
        <f>IF($A251="","",VLOOKUP($A251,'Annex 2 Designated EHV charges'!$D:$O,3,0))</f>
        <v/>
      </c>
      <c r="D251" s="50" t="str">
        <f>IF($A251="","",VLOOKUP($A251,'Annex 2 Designated EHV charges'!$D:$O,4,0))</f>
        <v/>
      </c>
      <c r="E251" s="50" t="str">
        <f>IFERROR(IF(VLOOKUP($A251,'Annex 2 Designated EHV charges'!$D:$P,10,FALSE)=0,"",VLOOKUP($A251,'Annex 2 Designated EHV charges'!$D:$P,10,FALSE)),"")</f>
        <v/>
      </c>
      <c r="F251" s="50" t="str">
        <f>IFERROR(IF(VLOOKUP($A251,'Annex 2 Designated EHV charges'!$D:$P,11,FALSE)=0,"",VLOOKUP($A251,'Annex 2 Designated EHV charges'!$D:$P,11,FALSE)),"")</f>
        <v/>
      </c>
      <c r="G251" s="50" t="str">
        <f>IFERROR(IF(VLOOKUP($A251,'Annex 2 Designated EHV charges'!$D:$P,12,FALSE)=0,"",VLOOKUP($A251,'Annex 2 Designated EHV charges'!$D:$P,12,FALSE)),"")</f>
        <v/>
      </c>
      <c r="H251" s="50" t="str">
        <f>IFERROR(IF(VLOOKUP($A251,'Annex 2 Designated EHV charges'!$D:$P,13,FALSE)=0,"",VLOOKUP($A251,'Annex 2 Designated EHV charges'!$D:$P,13,FALSE)),"")</f>
        <v/>
      </c>
      <c r="I251" s="50"/>
    </row>
    <row r="252" spans="1:9" x14ac:dyDescent="0.25">
      <c r="A252" s="50" t="str" cm="1">
        <f t="array" ref="A252">IFERROR(INDEX('Annex 2 Designated EHV charges'!$D$10:$D$400, MATCH(0, IF(ISBLANK('Annex 2 Designated EHV charges'!$D$10:$D$400),1, COUNTIF(A$4:$A251, 'Annex 2 Designated EHV charges'!$D$10:$D$400)), 0)),"")</f>
        <v/>
      </c>
      <c r="B252" s="50" t="str">
        <f>IF($A252="","",VLOOKUP($A252,'Annex 2 Designated EHV charges'!$D:$O,2,0))</f>
        <v/>
      </c>
      <c r="C252" s="50" t="str">
        <f>IF($A252="","",VLOOKUP($A252,'Annex 2 Designated EHV charges'!$D:$O,3,0))</f>
        <v/>
      </c>
      <c r="D252" s="50" t="str">
        <f>IF($A252="","",VLOOKUP($A252,'Annex 2 Designated EHV charges'!$D:$O,4,0))</f>
        <v/>
      </c>
      <c r="E252" s="50" t="str">
        <f>IFERROR(IF(VLOOKUP($A252,'Annex 2 Designated EHV charges'!$D:$P,10,FALSE)=0,"",VLOOKUP($A252,'Annex 2 Designated EHV charges'!$D:$P,10,FALSE)),"")</f>
        <v/>
      </c>
      <c r="F252" s="50" t="str">
        <f>IFERROR(IF(VLOOKUP($A252,'Annex 2 Designated EHV charges'!$D:$P,11,FALSE)=0,"",VLOOKUP($A252,'Annex 2 Designated EHV charges'!$D:$P,11,FALSE)),"")</f>
        <v/>
      </c>
      <c r="G252" s="50" t="str">
        <f>IFERROR(IF(VLOOKUP($A252,'Annex 2 Designated EHV charges'!$D:$P,12,FALSE)=0,"",VLOOKUP($A252,'Annex 2 Designated EHV charges'!$D:$P,12,FALSE)),"")</f>
        <v/>
      </c>
      <c r="H252" s="50" t="str">
        <f>IFERROR(IF(VLOOKUP($A252,'Annex 2 Designated EHV charges'!$D:$P,13,FALSE)=0,"",VLOOKUP($A252,'Annex 2 Designated EHV charges'!$D:$P,13,FALSE)),"")</f>
        <v/>
      </c>
      <c r="I252" s="50"/>
    </row>
    <row r="253" spans="1:9" x14ac:dyDescent="0.25">
      <c r="A253" s="50" t="str" cm="1">
        <f t="array" ref="A253">IFERROR(INDEX('Annex 2 Designated EHV charges'!$D$10:$D$400, MATCH(0, IF(ISBLANK('Annex 2 Designated EHV charges'!$D$10:$D$400),1, COUNTIF(A$4:$A252, 'Annex 2 Designated EHV charges'!$D$10:$D$400)), 0)),"")</f>
        <v/>
      </c>
      <c r="B253" s="50" t="str">
        <f>IF($A253="","",VLOOKUP($A253,'Annex 2 Designated EHV charges'!$D:$O,2,0))</f>
        <v/>
      </c>
      <c r="C253" s="50" t="str">
        <f>IF($A253="","",VLOOKUP($A253,'Annex 2 Designated EHV charges'!$D:$O,3,0))</f>
        <v/>
      </c>
      <c r="D253" s="50" t="str">
        <f>IF($A253="","",VLOOKUP($A253,'Annex 2 Designated EHV charges'!$D:$O,4,0))</f>
        <v/>
      </c>
      <c r="E253" s="50" t="str">
        <f>IFERROR(IF(VLOOKUP($A253,'Annex 2 Designated EHV charges'!$D:$P,10,FALSE)=0,"",VLOOKUP($A253,'Annex 2 Designated EHV charges'!$D:$P,10,FALSE)),"")</f>
        <v/>
      </c>
      <c r="F253" s="50" t="str">
        <f>IFERROR(IF(VLOOKUP($A253,'Annex 2 Designated EHV charges'!$D:$P,11,FALSE)=0,"",VLOOKUP($A253,'Annex 2 Designated EHV charges'!$D:$P,11,FALSE)),"")</f>
        <v/>
      </c>
      <c r="G253" s="50" t="str">
        <f>IFERROR(IF(VLOOKUP($A253,'Annex 2 Designated EHV charges'!$D:$P,12,FALSE)=0,"",VLOOKUP($A253,'Annex 2 Designated EHV charges'!$D:$P,12,FALSE)),"")</f>
        <v/>
      </c>
      <c r="H253" s="50" t="str">
        <f>IFERROR(IF(VLOOKUP($A253,'Annex 2 Designated EHV charges'!$D:$P,13,FALSE)=0,"",VLOOKUP($A253,'Annex 2 Designated EHV charges'!$D:$P,13,FALSE)),"")</f>
        <v/>
      </c>
      <c r="I253" s="50"/>
    </row>
    <row r="254" spans="1:9" x14ac:dyDescent="0.25">
      <c r="A254" s="50" t="str" cm="1">
        <f t="array" ref="A254">IFERROR(INDEX('Annex 2 Designated EHV charges'!$D$10:$D$400, MATCH(0, IF(ISBLANK('Annex 2 Designated EHV charges'!$D$10:$D$400),1, COUNTIF(A$4:$A253, 'Annex 2 Designated EHV charges'!$D$10:$D$400)), 0)),"")</f>
        <v/>
      </c>
      <c r="B254" s="50" t="str">
        <f>IF($A254="","",VLOOKUP($A254,'Annex 2 Designated EHV charges'!$D:$O,2,0))</f>
        <v/>
      </c>
      <c r="C254" s="50" t="str">
        <f>IF($A254="","",VLOOKUP($A254,'Annex 2 Designated EHV charges'!$D:$O,3,0))</f>
        <v/>
      </c>
      <c r="D254" s="50" t="str">
        <f>IF($A254="","",VLOOKUP($A254,'Annex 2 Designated EHV charges'!$D:$O,4,0))</f>
        <v/>
      </c>
      <c r="E254" s="50" t="str">
        <f>IFERROR(IF(VLOOKUP($A254,'Annex 2 Designated EHV charges'!$D:$P,10,FALSE)=0,"",VLOOKUP($A254,'Annex 2 Designated EHV charges'!$D:$P,10,FALSE)),"")</f>
        <v/>
      </c>
      <c r="F254" s="50" t="str">
        <f>IFERROR(IF(VLOOKUP($A254,'Annex 2 Designated EHV charges'!$D:$P,11,FALSE)=0,"",VLOOKUP($A254,'Annex 2 Designated EHV charges'!$D:$P,11,FALSE)),"")</f>
        <v/>
      </c>
      <c r="G254" s="50" t="str">
        <f>IFERROR(IF(VLOOKUP($A254,'Annex 2 Designated EHV charges'!$D:$P,12,FALSE)=0,"",VLOOKUP($A254,'Annex 2 Designated EHV charges'!$D:$P,12,FALSE)),"")</f>
        <v/>
      </c>
      <c r="H254" s="50" t="str">
        <f>IFERROR(IF(VLOOKUP($A254,'Annex 2 Designated EHV charges'!$D:$P,13,FALSE)=0,"",VLOOKUP($A254,'Annex 2 Designated EHV charges'!$D:$P,13,FALSE)),"")</f>
        <v/>
      </c>
      <c r="I254" s="50"/>
    </row>
    <row r="255" spans="1:9" x14ac:dyDescent="0.25">
      <c r="A255" s="50" t="str" cm="1">
        <f t="array" ref="A255">IFERROR(INDEX('Annex 2 Designated EHV charges'!$D$10:$D$400, MATCH(0, IF(ISBLANK('Annex 2 Designated EHV charges'!$D$10:$D$400),1, COUNTIF(A$4:$A254, 'Annex 2 Designated EHV charges'!$D$10:$D$400)), 0)),"")</f>
        <v/>
      </c>
      <c r="B255" s="50"/>
      <c r="E255" s="50"/>
      <c r="F255" s="50"/>
      <c r="G255" s="50"/>
      <c r="H255" s="50"/>
      <c r="I255" s="50"/>
    </row>
    <row r="256" spans="1:9" x14ac:dyDescent="0.25">
      <c r="A256" s="50" t="str" cm="1">
        <f t="array" ref="A256">IFERROR(INDEX('Annex 2 Designated EHV charges'!$D$10:$D$400, MATCH(0, IF(ISBLANK('Annex 2 Designated EHV charges'!$D$10:$D$400),1, COUNTIF(A$4:$A255, 'Annex 2 Designated EHV charges'!$D$10:$D$400)), 0)),"")</f>
        <v/>
      </c>
      <c r="B256" s="50"/>
      <c r="E256" s="50"/>
      <c r="F256" s="50"/>
      <c r="G256" s="50"/>
      <c r="H256" s="50"/>
      <c r="I256" s="50"/>
    </row>
    <row r="257" spans="1:9" x14ac:dyDescent="0.25">
      <c r="A257" s="50" t="str" cm="1">
        <f t="array" ref="A257">IFERROR(INDEX('Annex 2 Designated EHV charges'!$D$10:$D$400, MATCH(0, IF(ISBLANK('Annex 2 Designated EHV charges'!$D$10:$D$400),1, COUNTIF(A$4:$A256, 'Annex 2 Designated EHV charges'!$D$10:$D$400)), 0)),"")</f>
        <v/>
      </c>
      <c r="B257" s="50"/>
      <c r="E257" s="50"/>
      <c r="F257" s="50"/>
      <c r="G257" s="50"/>
      <c r="H257" s="50"/>
      <c r="I257" s="50"/>
    </row>
    <row r="258" spans="1:9" x14ac:dyDescent="0.25">
      <c r="A258" s="50" t="str" cm="1">
        <f t="array" ref="A258">IFERROR(INDEX('Annex 2 Designated EHV charges'!$D$10:$D$400, MATCH(0, IF(ISBLANK('Annex 2 Designated EHV charges'!$D$10:$D$400),1, COUNTIF(A$4:$A257, 'Annex 2 Designated EHV charges'!$D$10:$D$400)), 0)),"")</f>
        <v/>
      </c>
      <c r="B258" s="50"/>
      <c r="E258" s="50"/>
      <c r="F258" s="50"/>
      <c r="G258" s="50"/>
      <c r="H258" s="50"/>
      <c r="I258" s="50"/>
    </row>
    <row r="259" spans="1:9" x14ac:dyDescent="0.25">
      <c r="A259" s="50" t="str" cm="1">
        <f t="array" ref="A259">IFERROR(INDEX('Annex 2 Designated EHV charges'!$D$10:$D$400, MATCH(0, IF(ISBLANK('Annex 2 Designated EHV charges'!$D$10:$D$400),1, COUNTIF(A$4:$A258, 'Annex 2 Designated EHV charges'!$D$10:$D$400)), 0)),"")</f>
        <v/>
      </c>
      <c r="B259" s="50"/>
      <c r="E259" s="50"/>
      <c r="F259" s="50"/>
      <c r="G259" s="50"/>
      <c r="H259" s="50"/>
      <c r="I259" s="50"/>
    </row>
    <row r="260" spans="1:9" x14ac:dyDescent="0.25">
      <c r="A260" s="50" t="str" cm="1">
        <f t="array" ref="A260">IFERROR(INDEX('Annex 2 Designated EHV charges'!$D$10:$D$400, MATCH(0, IF(ISBLANK('Annex 2 Designated EHV charges'!$D$10:$D$400),1, COUNTIF(A$4:$A259, 'Annex 2 Designated EHV charges'!$D$10:$D$400)), 0)),"")</f>
        <v/>
      </c>
      <c r="B260" s="50"/>
      <c r="E260" s="50"/>
      <c r="F260" s="50"/>
      <c r="G260" s="50"/>
      <c r="H260" s="50"/>
      <c r="I260" s="50"/>
    </row>
    <row r="261" spans="1:9" x14ac:dyDescent="0.25">
      <c r="A261" s="50" t="str" cm="1">
        <f t="array" ref="A261">IFERROR(INDEX('Annex 2 Designated EHV charges'!$D$10:$D$400, MATCH(0, IF(ISBLANK('Annex 2 Designated EHV charges'!$D$10:$D$400),1, COUNTIF(A$4:$A260, 'Annex 2 Designated EHV charges'!$D$10:$D$400)), 0)),"")</f>
        <v/>
      </c>
      <c r="B261" s="50"/>
      <c r="E261" s="50"/>
      <c r="F261" s="50"/>
      <c r="G261" s="50"/>
      <c r="H261" s="50"/>
      <c r="I261" s="50"/>
    </row>
    <row r="262" spans="1:9" x14ac:dyDescent="0.25">
      <c r="A262" s="50" t="str" cm="1">
        <f t="array" ref="A262">IFERROR(INDEX('Annex 2 Designated EHV charges'!$D$10:$D$400, MATCH(0, IF(ISBLANK('Annex 2 Designated EHV charges'!$D$10:$D$400),1, COUNTIF(A$4:$A261, 'Annex 2 Designated EHV charges'!$D$10:$D$400)), 0)),"")</f>
        <v/>
      </c>
      <c r="B262" s="50"/>
      <c r="E262" s="50"/>
      <c r="F262" s="50"/>
      <c r="G262" s="50"/>
      <c r="H262" s="50"/>
      <c r="I262" s="50"/>
    </row>
    <row r="263" spans="1:9" x14ac:dyDescent="0.25">
      <c r="A263" s="50" t="str" cm="1">
        <f t="array" ref="A263">IFERROR(INDEX('Annex 2 Designated EHV charges'!$D$10:$D$400, MATCH(0, IF(ISBLANK('Annex 2 Designated EHV charges'!$D$10:$D$400),1, COUNTIF(A$4:$A262, 'Annex 2 Designated EHV charges'!$D$10:$D$400)), 0)),"")</f>
        <v/>
      </c>
      <c r="B263" s="50"/>
      <c r="E263" s="50"/>
      <c r="F263" s="50"/>
      <c r="G263" s="50"/>
      <c r="H263" s="50"/>
      <c r="I263" s="50"/>
    </row>
    <row r="264" spans="1:9" x14ac:dyDescent="0.25">
      <c r="A264" s="50" t="str" cm="1">
        <f t="array" ref="A264">IFERROR(INDEX('Annex 2 Designated EHV charges'!$D$10:$D$400, MATCH(0, IF(ISBLANK('Annex 2 Designated EHV charges'!$D$10:$D$400),1, COUNTIF(A$4:$A263, 'Annex 2 Designated EHV charges'!$D$10:$D$400)), 0)),"")</f>
        <v/>
      </c>
      <c r="B264" s="50"/>
      <c r="E264" s="50"/>
      <c r="F264" s="50"/>
      <c r="G264" s="50"/>
      <c r="H264" s="50"/>
      <c r="I264" s="50"/>
    </row>
    <row r="265" spans="1:9" x14ac:dyDescent="0.25">
      <c r="A265" s="50" t="str" cm="1">
        <f t="array" ref="A265">IFERROR(INDEX('Annex 2 Designated EHV charges'!$D$10:$D$400, MATCH(0, IF(ISBLANK('Annex 2 Designated EHV charges'!$D$10:$D$400),1, COUNTIF(A$4:$A264, 'Annex 2 Designated EHV charges'!$D$10:$D$400)), 0)),"")</f>
        <v/>
      </c>
      <c r="B265" s="50"/>
      <c r="E265" s="50"/>
      <c r="F265" s="50"/>
      <c r="G265" s="50"/>
      <c r="H265" s="50"/>
      <c r="I265" s="50"/>
    </row>
    <row r="266" spans="1:9" x14ac:dyDescent="0.25">
      <c r="A266" s="50" t="str" cm="1">
        <f t="array" ref="A266">IFERROR(INDEX('Annex 2 Designated EHV charges'!$D$10:$D$400, MATCH(0, IF(ISBLANK('Annex 2 Designated EHV charges'!$D$10:$D$400),1, COUNTIF(A$4:$A265, 'Annex 2 Designated EHV charges'!$D$10:$D$400)), 0)),"")</f>
        <v/>
      </c>
      <c r="B266" s="50"/>
      <c r="E266" s="50"/>
      <c r="F266" s="50"/>
      <c r="G266" s="50"/>
      <c r="H266" s="50"/>
      <c r="I266" s="50"/>
    </row>
    <row r="267" spans="1:9" x14ac:dyDescent="0.25">
      <c r="A267" s="50" t="str" cm="1">
        <f t="array" ref="A267">IFERROR(INDEX('Annex 2 Designated EHV charges'!$D$10:$D$400, MATCH(0, IF(ISBLANK('Annex 2 Designated EHV charges'!$D$10:$D$400),1, COUNTIF(A$4:$A266, 'Annex 2 Designated EHV charges'!$D$10:$D$400)), 0)),"")</f>
        <v/>
      </c>
      <c r="B267" s="50"/>
      <c r="E267" s="50"/>
      <c r="F267" s="50"/>
      <c r="G267" s="50"/>
      <c r="H267" s="50"/>
      <c r="I267" s="50"/>
    </row>
    <row r="268" spans="1:9" x14ac:dyDescent="0.25">
      <c r="A268" s="50" t="str" cm="1">
        <f t="array" ref="A268">IFERROR(INDEX('Annex 2 Designated EHV charges'!$D$10:$D$400, MATCH(0, IF(ISBLANK('Annex 2 Designated EHV charges'!$D$10:$D$400),1, COUNTIF(A$4:$A267, 'Annex 2 Designated EHV charges'!$D$10:$D$400)), 0)),"")</f>
        <v/>
      </c>
      <c r="B268" s="50"/>
      <c r="E268" s="50"/>
      <c r="F268" s="50"/>
      <c r="G268" s="50"/>
      <c r="H268" s="50"/>
      <c r="I268" s="50"/>
    </row>
    <row r="269" spans="1:9" x14ac:dyDescent="0.25">
      <c r="A269" s="50" t="str" cm="1">
        <f t="array" ref="A269">IFERROR(INDEX('Annex 2 Designated EHV charges'!$D$10:$D$400, MATCH(0, IF(ISBLANK('Annex 2 Designated EHV charges'!$D$10:$D$400),1, COUNTIF(A$4:$A268, 'Annex 2 Designated EHV charges'!$D$10:$D$400)), 0)),"")</f>
        <v/>
      </c>
      <c r="B269" s="50"/>
      <c r="E269" s="50"/>
      <c r="F269" s="50"/>
      <c r="G269" s="50"/>
      <c r="H269" s="50"/>
      <c r="I269" s="50"/>
    </row>
    <row r="270" spans="1:9" x14ac:dyDescent="0.25">
      <c r="A270" s="50" t="str" cm="1">
        <f t="array" ref="A270">IFERROR(INDEX('Annex 2 Designated EHV charges'!$D$10:$D$400, MATCH(0, IF(ISBLANK('Annex 2 Designated EHV charges'!$D$10:$D$400),1, COUNTIF(A$4:$A269, 'Annex 2 Designated EHV charges'!$D$10:$D$400)), 0)),"")</f>
        <v/>
      </c>
      <c r="B270" s="50"/>
      <c r="E270" s="50"/>
      <c r="F270" s="50"/>
      <c r="G270" s="50"/>
      <c r="H270" s="50"/>
      <c r="I270" s="50"/>
    </row>
    <row r="271" spans="1:9" x14ac:dyDescent="0.25">
      <c r="A271" s="50" t="str" cm="1">
        <f t="array" ref="A271">IFERROR(INDEX('Annex 2 Designated EHV charges'!$D$10:$D$400, MATCH(0, IF(ISBLANK('Annex 2 Designated EHV charges'!$D$10:$D$400),1, COUNTIF(A$4:$A270, 'Annex 2 Designated EHV charges'!$D$10:$D$400)), 0)),"")</f>
        <v/>
      </c>
      <c r="B271" s="50"/>
      <c r="E271" s="50"/>
      <c r="F271" s="50"/>
      <c r="G271" s="50"/>
      <c r="H271" s="50"/>
      <c r="I271" s="50"/>
    </row>
    <row r="272" spans="1:9" x14ac:dyDescent="0.25">
      <c r="A272" s="50" t="str" cm="1">
        <f t="array" ref="A272">IFERROR(INDEX('Annex 2 Designated EHV charges'!$D$10:$D$400, MATCH(0, IF(ISBLANK('Annex 2 Designated EHV charges'!$D$10:$D$400),1, COUNTIF(A$4:$A271, 'Annex 2 Designated EHV charges'!$D$10:$D$400)), 0)),"")</f>
        <v/>
      </c>
      <c r="B272" s="50"/>
      <c r="E272" s="50"/>
      <c r="F272" s="50"/>
      <c r="G272" s="50"/>
      <c r="H272" s="50"/>
      <c r="I272" s="50"/>
    </row>
    <row r="273" spans="1:9" x14ac:dyDescent="0.25">
      <c r="A273" s="50" t="str" cm="1">
        <f t="array" ref="A273">IFERROR(INDEX('Annex 2 Designated EHV charges'!$D$10:$D$400, MATCH(0, IF(ISBLANK('Annex 2 Designated EHV charges'!$D$10:$D$400),1, COUNTIF(A$4:$A272, 'Annex 2 Designated EHV charges'!$D$10:$D$400)), 0)),"")</f>
        <v/>
      </c>
      <c r="B273" s="50"/>
      <c r="E273" s="50"/>
      <c r="F273" s="50"/>
      <c r="G273" s="50"/>
      <c r="H273" s="50"/>
      <c r="I273" s="50"/>
    </row>
    <row r="274" spans="1:9" x14ac:dyDescent="0.25">
      <c r="A274" s="50" t="str" cm="1">
        <f t="array" ref="A274">IFERROR(INDEX('Annex 2 Designated EHV charges'!$D$10:$D$400, MATCH(0, IF(ISBLANK('Annex 2 Designated EHV charges'!$D$10:$D$400),1, COUNTIF(A$4:$A273, 'Annex 2 Designated EHV charges'!$D$10:$D$400)), 0)),"")</f>
        <v/>
      </c>
      <c r="B274" s="50"/>
      <c r="E274" s="50"/>
      <c r="F274" s="50"/>
      <c r="G274" s="50"/>
      <c r="H274" s="50"/>
      <c r="I274" s="50"/>
    </row>
    <row r="275" spans="1:9" x14ac:dyDescent="0.25">
      <c r="A275" s="50" t="str" cm="1">
        <f t="array" ref="A275">IFERROR(INDEX('Annex 2 Designated EHV charges'!$D$10:$D$400, MATCH(0, IF(ISBLANK('Annex 2 Designated EHV charges'!$D$10:$D$400),1, COUNTIF(A$4:$A274, 'Annex 2 Designated EHV charges'!$D$10:$D$400)), 0)),"")</f>
        <v/>
      </c>
      <c r="B275" s="50"/>
      <c r="E275" s="50"/>
      <c r="F275" s="50"/>
      <c r="G275" s="50"/>
      <c r="H275" s="50"/>
      <c r="I275" s="50"/>
    </row>
    <row r="276" spans="1:9" x14ac:dyDescent="0.25">
      <c r="A276" s="50" t="str" cm="1">
        <f t="array" ref="A276">IFERROR(INDEX('Annex 2 Designated EHV charges'!$D$10:$D$400, MATCH(0, IF(ISBLANK('Annex 2 Designated EHV charges'!$D$10:$D$400),1, COUNTIF(A$4:$A275, 'Annex 2 Designated EHV charges'!$D$10:$D$400)), 0)),"")</f>
        <v/>
      </c>
      <c r="B276" s="50"/>
      <c r="E276" s="50"/>
      <c r="F276" s="50"/>
      <c r="G276" s="50"/>
      <c r="H276" s="50"/>
      <c r="I276" s="50"/>
    </row>
    <row r="277" spans="1:9" x14ac:dyDescent="0.25">
      <c r="A277" s="50" t="str" cm="1">
        <f t="array" ref="A277">IFERROR(INDEX('Annex 2 Designated EHV charges'!$D$10:$D$400, MATCH(0, IF(ISBLANK('Annex 2 Designated EHV charges'!$D$10:$D$400),1, COUNTIF(A$4:$A276, 'Annex 2 Designated EHV charges'!$D$10:$D$400)), 0)),"")</f>
        <v/>
      </c>
      <c r="B277" s="50"/>
      <c r="E277" s="50"/>
      <c r="F277" s="50"/>
      <c r="G277" s="50"/>
      <c r="H277" s="50"/>
      <c r="I277" s="50"/>
    </row>
    <row r="278" spans="1:9" x14ac:dyDescent="0.25">
      <c r="A278" s="50" t="str" cm="1">
        <f t="array" ref="A278">IFERROR(INDEX('Annex 2 Designated EHV charges'!$D$10:$D$400, MATCH(0, IF(ISBLANK('Annex 2 Designated EHV charges'!$D$10:$D$400),1, COUNTIF(A$4:$A277, 'Annex 2 Designated EHV charges'!$D$10:$D$400)), 0)),"")</f>
        <v/>
      </c>
      <c r="B278" s="50"/>
      <c r="E278" s="50"/>
      <c r="F278" s="50"/>
      <c r="G278" s="50"/>
      <c r="H278" s="50"/>
      <c r="I278" s="50"/>
    </row>
    <row r="279" spans="1:9" x14ac:dyDescent="0.25">
      <c r="A279" s="50" t="str" cm="1">
        <f t="array" ref="A279">IFERROR(INDEX('Annex 2 Designated EHV charges'!$D$10:$D$400, MATCH(0, IF(ISBLANK('Annex 2 Designated EHV charges'!$D$10:$D$400),1, COUNTIF(A$4:$A278, 'Annex 2 Designated EHV charges'!$D$10:$D$400)), 0)),"")</f>
        <v/>
      </c>
      <c r="B279" s="50"/>
      <c r="E279" s="50"/>
      <c r="F279" s="50"/>
      <c r="G279" s="50"/>
      <c r="H279" s="50"/>
      <c r="I279" s="50"/>
    </row>
    <row r="280" spans="1:9" x14ac:dyDescent="0.25">
      <c r="A280" s="50" t="str" cm="1">
        <f t="array" ref="A280">IFERROR(INDEX('Annex 2 Designated EHV charges'!$D$10:$D$400, MATCH(0, IF(ISBLANK('Annex 2 Designated EHV charges'!$D$10:$D$400),1, COUNTIF(A$4:$A279, 'Annex 2 Designated EHV charges'!$D$10:$D$400)), 0)),"")</f>
        <v/>
      </c>
      <c r="B280" s="50"/>
      <c r="E280" s="50"/>
      <c r="F280" s="50"/>
      <c r="G280" s="50"/>
      <c r="H280" s="50"/>
      <c r="I280" s="50"/>
    </row>
    <row r="281" spans="1:9" x14ac:dyDescent="0.25">
      <c r="A281" s="50" t="str" cm="1">
        <f t="array" ref="A281">IFERROR(INDEX('Annex 2 Designated EHV charges'!$D$10:$D$400, MATCH(0, IF(ISBLANK('Annex 2 Designated EHV charges'!$D$10:$D$400),1, COUNTIF(A$4:$A280, 'Annex 2 Designated EHV charges'!$D$10:$D$400)), 0)),"")</f>
        <v/>
      </c>
      <c r="B281" s="50"/>
      <c r="E281" s="50"/>
      <c r="F281" s="50"/>
      <c r="G281" s="50"/>
      <c r="H281" s="50"/>
      <c r="I281" s="50"/>
    </row>
    <row r="282" spans="1:9" x14ac:dyDescent="0.25">
      <c r="A282" s="50" t="str" cm="1">
        <f t="array" ref="A282">IFERROR(INDEX('Annex 2 Designated EHV charges'!$D$10:$D$400, MATCH(0, IF(ISBLANK('Annex 2 Designated EHV charges'!$D$10:$D$400),1, COUNTIF(A$4:$A281, 'Annex 2 Designated EHV charges'!$D$10:$D$400)), 0)),"")</f>
        <v/>
      </c>
      <c r="B282" s="50"/>
      <c r="E282" s="50"/>
      <c r="F282" s="50"/>
      <c r="G282" s="50"/>
      <c r="H282" s="50"/>
      <c r="I282" s="50"/>
    </row>
    <row r="283" spans="1:9" x14ac:dyDescent="0.25">
      <c r="A283" s="50" t="str" cm="1">
        <f t="array" ref="A283">IFERROR(INDEX('Annex 2 Designated EHV charges'!$D$10:$D$400, MATCH(0, IF(ISBLANK('Annex 2 Designated EHV charges'!$D$10:$D$400),1, COUNTIF(A$4:$A282, 'Annex 2 Designated EHV charges'!$D$10:$D$400)), 0)),"")</f>
        <v/>
      </c>
      <c r="B283" s="50"/>
      <c r="E283" s="50"/>
      <c r="F283" s="50"/>
      <c r="G283" s="50"/>
      <c r="H283" s="50"/>
      <c r="I283" s="50"/>
    </row>
    <row r="284" spans="1:9" x14ac:dyDescent="0.25">
      <c r="A284" s="50" t="str" cm="1">
        <f t="array" ref="A284">IFERROR(INDEX('Annex 2 Designated EHV charges'!$D$10:$D$400, MATCH(0, IF(ISBLANK('Annex 2 Designated EHV charges'!$D$10:$D$400),1, COUNTIF(A$4:$A283, 'Annex 2 Designated EHV charges'!$D$10:$D$400)), 0)),"")</f>
        <v/>
      </c>
      <c r="B284" s="50"/>
      <c r="E284" s="50"/>
      <c r="F284" s="50"/>
      <c r="G284" s="50"/>
      <c r="H284" s="50"/>
      <c r="I284" s="50"/>
    </row>
    <row r="285" spans="1:9" x14ac:dyDescent="0.25">
      <c r="A285" s="50" t="str" cm="1">
        <f t="array" ref="A285">IFERROR(INDEX('Annex 2 Designated EHV charges'!$D$10:$D$400, MATCH(0, IF(ISBLANK('Annex 2 Designated EHV charges'!$D$10:$D$400),1, COUNTIF(A$4:$A284, 'Annex 2 Designated EHV charges'!$D$10:$D$400)), 0)),"")</f>
        <v/>
      </c>
      <c r="B285" s="50"/>
      <c r="E285" s="50"/>
      <c r="F285" s="50"/>
      <c r="G285" s="50"/>
      <c r="H285" s="50"/>
      <c r="I285" s="50"/>
    </row>
    <row r="286" spans="1:9" x14ac:dyDescent="0.25">
      <c r="A286" s="50" t="str" cm="1">
        <f t="array" ref="A286">IFERROR(INDEX('Annex 2 Designated EHV charges'!$D$10:$D$400, MATCH(0, IF(ISBLANK('Annex 2 Designated EHV charges'!$D$10:$D$400),1, COUNTIF(A$4:$A285, 'Annex 2 Designated EHV charges'!$D$10:$D$400)), 0)),"")</f>
        <v/>
      </c>
      <c r="B286" s="50"/>
      <c r="E286" s="50"/>
      <c r="F286" s="50"/>
      <c r="G286" s="50"/>
      <c r="H286" s="50"/>
      <c r="I286" s="50"/>
    </row>
    <row r="287" spans="1:9" x14ac:dyDescent="0.25">
      <c r="A287" s="50" t="str" cm="1">
        <f t="array" ref="A287">IFERROR(INDEX('Annex 2 Designated EHV charges'!$D$10:$D$400, MATCH(0, IF(ISBLANK('Annex 2 Designated EHV charges'!$D$10:$D$400),1, COUNTIF(A$4:$A286, 'Annex 2 Designated EHV charges'!$D$10:$D$400)), 0)),"")</f>
        <v/>
      </c>
      <c r="B287" s="50"/>
      <c r="E287" s="50"/>
      <c r="F287" s="50"/>
      <c r="G287" s="50"/>
      <c r="H287" s="50"/>
      <c r="I287" s="50"/>
    </row>
    <row r="288" spans="1:9" x14ac:dyDescent="0.25">
      <c r="A288" s="50" t="str" cm="1">
        <f t="array" ref="A288">IFERROR(INDEX('Annex 2 Designated EHV charges'!$D$10:$D$400, MATCH(0, IF(ISBLANK('Annex 2 Designated EHV charges'!$D$10:$D$400),1, COUNTIF(A$4:$A287, 'Annex 2 Designated EHV charges'!$D$10:$D$400)), 0)),"")</f>
        <v/>
      </c>
      <c r="B288" s="50"/>
      <c r="E288" s="50"/>
      <c r="F288" s="50"/>
      <c r="G288" s="50"/>
      <c r="H288" s="50"/>
      <c r="I288" s="50"/>
    </row>
    <row r="289" spans="1:9" x14ac:dyDescent="0.25">
      <c r="A289" s="50" t="str" cm="1">
        <f t="array" ref="A289">IFERROR(INDEX('Annex 2 Designated EHV charges'!$D$10:$D$400, MATCH(0, IF(ISBLANK('Annex 2 Designated EHV charges'!$D$10:$D$400),1, COUNTIF(A$4:$A288, 'Annex 2 Designated EHV charges'!$D$10:$D$400)), 0)),"")</f>
        <v/>
      </c>
      <c r="B289" s="50"/>
      <c r="E289" s="50"/>
      <c r="F289" s="50"/>
      <c r="G289" s="50"/>
      <c r="H289" s="50"/>
      <c r="I289" s="50"/>
    </row>
    <row r="290" spans="1:9" x14ac:dyDescent="0.25">
      <c r="A290" s="50" t="str" cm="1">
        <f t="array" ref="A290">IFERROR(INDEX('Annex 2 Designated EHV charges'!$D$10:$D$400, MATCH(0, IF(ISBLANK('Annex 2 Designated EHV charges'!$D$10:$D$400),1, COUNTIF(A$4:$A289, 'Annex 2 Designated EHV charges'!$D$10:$D$400)), 0)),"")</f>
        <v/>
      </c>
      <c r="B290" s="50"/>
      <c r="E290" s="50"/>
      <c r="F290" s="50"/>
      <c r="G290" s="50"/>
      <c r="H290" s="50"/>
      <c r="I290" s="50"/>
    </row>
    <row r="291" spans="1:9" x14ac:dyDescent="0.25">
      <c r="A291" s="50" t="str" cm="1">
        <f t="array" ref="A291">IFERROR(INDEX('Annex 2 Designated EHV charges'!$D$10:$D$400, MATCH(0, IF(ISBLANK('Annex 2 Designated EHV charges'!$D$10:$D$400),1, COUNTIF(A$4:$A290, 'Annex 2 Designated EHV charges'!$D$10:$D$400)), 0)),"")</f>
        <v/>
      </c>
      <c r="B291" s="50"/>
      <c r="E291" s="50"/>
      <c r="F291" s="50"/>
      <c r="G291" s="50"/>
      <c r="H291" s="50"/>
      <c r="I291" s="50"/>
    </row>
    <row r="292" spans="1:9" x14ac:dyDescent="0.25">
      <c r="A292" s="50" t="str" cm="1">
        <f t="array" ref="A292">IFERROR(INDEX('Annex 2 Designated EHV charges'!$D$10:$D$400, MATCH(0, IF(ISBLANK('Annex 2 Designated EHV charges'!$D$10:$D$400),1, COUNTIF(A$4:$A291, 'Annex 2 Designated EHV charges'!$D$10:$D$400)), 0)),"")</f>
        <v/>
      </c>
      <c r="B292" s="50"/>
      <c r="E292" s="50"/>
      <c r="F292" s="50"/>
      <c r="G292" s="50"/>
      <c r="H292" s="50"/>
      <c r="I292" s="50"/>
    </row>
    <row r="293" spans="1:9" x14ac:dyDescent="0.25">
      <c r="A293" s="50" t="str" cm="1">
        <f t="array" ref="A293">IFERROR(INDEX('Annex 2 Designated EHV charges'!$D$10:$D$400, MATCH(0, IF(ISBLANK('Annex 2 Designated EHV charges'!$D$10:$D$400),1, COUNTIF(A$4:$A292, 'Annex 2 Designated EHV charges'!$D$10:$D$400)), 0)),"")</f>
        <v/>
      </c>
      <c r="B293" s="50"/>
      <c r="E293" s="50"/>
      <c r="F293" s="50"/>
      <c r="G293" s="50"/>
      <c r="H293" s="50"/>
      <c r="I293" s="50"/>
    </row>
    <row r="294" spans="1:9" x14ac:dyDescent="0.25">
      <c r="A294" s="50" t="str" cm="1">
        <f t="array" ref="A294">IFERROR(INDEX('Annex 2 Designated EHV charges'!$D$10:$D$400, MATCH(0, IF(ISBLANK('Annex 2 Designated EHV charges'!$D$10:$D$400),1, COUNTIF(A$4:$A293, 'Annex 2 Designated EHV charges'!$D$10:$D$400)), 0)),"")</f>
        <v/>
      </c>
      <c r="B294" s="50"/>
      <c r="E294" s="50"/>
      <c r="F294" s="50"/>
      <c r="G294" s="50"/>
      <c r="H294" s="50"/>
      <c r="I294" s="50"/>
    </row>
    <row r="295" spans="1:9" x14ac:dyDescent="0.25">
      <c r="A295" s="50" t="str" cm="1">
        <f t="array" ref="A295">IFERROR(INDEX('Annex 2 Designated EHV charges'!$D$10:$D$400, MATCH(0, IF(ISBLANK('Annex 2 Designated EHV charges'!$D$10:$D$400),1, COUNTIF(A$4:$A294, 'Annex 2 Designated EHV charges'!$D$10:$D$400)), 0)),"")</f>
        <v/>
      </c>
      <c r="B295" s="50"/>
      <c r="E295" s="50"/>
      <c r="F295" s="50"/>
      <c r="G295" s="50"/>
      <c r="H295" s="50"/>
      <c r="I295" s="50"/>
    </row>
    <row r="296" spans="1:9" x14ac:dyDescent="0.25">
      <c r="A296" s="50" t="str" cm="1">
        <f t="array" ref="A296">IFERROR(INDEX('Annex 2 Designated EHV charges'!$D$10:$D$400, MATCH(0, IF(ISBLANK('Annex 2 Designated EHV charges'!$D$10:$D$400),1, COUNTIF(A$4:$A295, 'Annex 2 Designated EHV charges'!$D$10:$D$400)), 0)),"")</f>
        <v/>
      </c>
      <c r="B296" s="50"/>
      <c r="E296" s="50"/>
      <c r="F296" s="50"/>
      <c r="G296" s="50"/>
      <c r="H296" s="50"/>
      <c r="I296" s="50"/>
    </row>
    <row r="297" spans="1:9" x14ac:dyDescent="0.25">
      <c r="A297" s="50" t="str" cm="1">
        <f t="array" ref="A297">IFERROR(INDEX('Annex 2 Designated EHV charges'!$D$10:$D$400, MATCH(0, IF(ISBLANK('Annex 2 Designated EHV charges'!$D$10:$D$400),1, COUNTIF(A$4:$A296, 'Annex 2 Designated EHV charges'!$D$10:$D$400)), 0)),"")</f>
        <v/>
      </c>
      <c r="B297" s="50"/>
      <c r="E297" s="50"/>
      <c r="F297" s="50"/>
      <c r="G297" s="50"/>
      <c r="H297" s="50"/>
      <c r="I297" s="50"/>
    </row>
    <row r="298" spans="1:9" x14ac:dyDescent="0.25">
      <c r="A298" s="50" t="str" cm="1">
        <f t="array" ref="A298">IFERROR(INDEX('Annex 2 Designated EHV charges'!$D$10:$D$400, MATCH(0, IF(ISBLANK('Annex 2 Designated EHV charges'!$D$10:$D$400),1, COUNTIF(A$4:$A297, 'Annex 2 Designated EHV charges'!$D$10:$D$400)), 0)),"")</f>
        <v/>
      </c>
      <c r="B298" s="50"/>
      <c r="E298" s="50"/>
      <c r="F298" s="50"/>
      <c r="G298" s="50"/>
      <c r="H298" s="50"/>
      <c r="I298" s="50"/>
    </row>
    <row r="299" spans="1:9" x14ac:dyDescent="0.25">
      <c r="A299" s="50" t="str" cm="1">
        <f t="array" ref="A299">IFERROR(INDEX('Annex 2 Designated EHV charges'!$D$10:$D$400, MATCH(0, IF(ISBLANK('Annex 2 Designated EHV charges'!$D$10:$D$400),1, COUNTIF(A$4:$A298, 'Annex 2 Designated EHV charges'!$D$10:$D$400)), 0)),"")</f>
        <v/>
      </c>
      <c r="B299" s="50"/>
      <c r="E299" s="50"/>
      <c r="F299" s="50"/>
      <c r="G299" s="50"/>
      <c r="H299" s="50"/>
      <c r="I299" s="50"/>
    </row>
    <row r="300" spans="1:9" x14ac:dyDescent="0.25">
      <c r="A300" s="50" t="str" cm="1">
        <f t="array" ref="A300">IFERROR(INDEX('Annex 2 Designated EHV charges'!$D$10:$D$400, MATCH(0, IF(ISBLANK('Annex 2 Designated EHV charges'!$D$10:$D$400),1, COUNTIF(A$4:$A299, 'Annex 2 Designated EHV charges'!$D$10:$D$400)), 0)),"")</f>
        <v/>
      </c>
      <c r="B300" s="50"/>
      <c r="E300" s="50"/>
      <c r="F300" s="50"/>
      <c r="G300" s="50"/>
      <c r="H300" s="50"/>
      <c r="I300" s="50"/>
    </row>
    <row r="301" spans="1:9" x14ac:dyDescent="0.25">
      <c r="A301" s="50" t="str" cm="1">
        <f t="array" ref="A301">IFERROR(INDEX('Annex 2 Designated EHV charges'!$D$10:$D$400, MATCH(0, IF(ISBLANK('Annex 2 Designated EHV charges'!$D$10:$D$400),1, COUNTIF(A$4:$A300, 'Annex 2 Designated EHV charges'!$D$10:$D$400)), 0)),"")</f>
        <v/>
      </c>
      <c r="B301" s="50"/>
      <c r="E301" s="50"/>
      <c r="F301" s="50"/>
      <c r="G301" s="50"/>
      <c r="H301" s="50"/>
      <c r="I301" s="50"/>
    </row>
    <row r="302" spans="1:9" x14ac:dyDescent="0.25">
      <c r="A302" s="50" t="str" cm="1">
        <f t="array" ref="A302">IFERROR(INDEX('Annex 2 Designated EHV charges'!$D$10:$D$400, MATCH(0, IF(ISBLANK('Annex 2 Designated EHV charges'!$D$10:$D$400),1, COUNTIF(A$4:$A301, 'Annex 2 Designated EHV charges'!$D$10:$D$400)), 0)),"")</f>
        <v/>
      </c>
      <c r="B302" s="50"/>
      <c r="E302" s="50"/>
      <c r="F302" s="50"/>
      <c r="G302" s="50"/>
      <c r="H302" s="50"/>
      <c r="I302" s="50"/>
    </row>
    <row r="303" spans="1:9" x14ac:dyDescent="0.25">
      <c r="A303" s="50" t="str" cm="1">
        <f t="array" ref="A303">IFERROR(INDEX('Annex 2 Designated EHV charges'!$D$10:$D$400, MATCH(0, IF(ISBLANK('Annex 2 Designated EHV charges'!$D$10:$D$400),1, COUNTIF(A$4:$A302, 'Annex 2 Designated EHV charges'!$D$10:$D$400)), 0)),"")</f>
        <v/>
      </c>
      <c r="B303" s="50"/>
      <c r="E303" s="50"/>
      <c r="F303" s="50"/>
      <c r="G303" s="50"/>
      <c r="H303" s="50"/>
      <c r="I303" s="50"/>
    </row>
    <row r="304" spans="1:9" x14ac:dyDescent="0.25">
      <c r="A304" s="50" t="str" cm="1">
        <f t="array" ref="A304">IFERROR(INDEX('Annex 2 Designated EHV charges'!$D$10:$D$400, MATCH(0, IF(ISBLANK('Annex 2 Designated EHV charges'!$D$10:$D$400),1, COUNTIF(A$4:$A303, 'Annex 2 Designated EHV charges'!$D$10:$D$400)), 0)),"")</f>
        <v/>
      </c>
      <c r="B304" s="50"/>
      <c r="E304" s="50"/>
      <c r="F304" s="50"/>
      <c r="G304" s="50"/>
      <c r="H304" s="50"/>
      <c r="I304" s="50"/>
    </row>
    <row r="305" spans="1:9" x14ac:dyDescent="0.25">
      <c r="A305" s="50" t="str" cm="1">
        <f t="array" ref="A305">IFERROR(INDEX('Annex 2 Designated EHV charges'!$D$10:$D$400, MATCH(0, IF(ISBLANK('Annex 2 Designated EHV charges'!$D$10:$D$400),1, COUNTIF(A$4:$A304, 'Annex 2 Designated EHV charges'!$D$10:$D$400)), 0)),"")</f>
        <v/>
      </c>
      <c r="B305" s="50"/>
      <c r="E305" s="50"/>
      <c r="F305" s="50"/>
      <c r="G305" s="50"/>
      <c r="H305" s="50"/>
      <c r="I305" s="50"/>
    </row>
    <row r="306" spans="1:9" x14ac:dyDescent="0.25">
      <c r="A306" s="50" t="str" cm="1">
        <f t="array" ref="A306">IFERROR(INDEX('Annex 2 Designated EHV charges'!$D$10:$D$400, MATCH(0, IF(ISBLANK('Annex 2 Designated EHV charges'!$D$10:$D$400),1, COUNTIF(A$4:$A305, 'Annex 2 Designated EHV charges'!$D$10:$D$400)), 0)),"")</f>
        <v/>
      </c>
      <c r="B306" s="50"/>
      <c r="E306" s="50"/>
      <c r="F306" s="50"/>
      <c r="G306" s="50"/>
      <c r="H306" s="50"/>
      <c r="I306" s="50"/>
    </row>
    <row r="307" spans="1:9" x14ac:dyDescent="0.25">
      <c r="A307" s="50" t="str" cm="1">
        <f t="array" ref="A307">IFERROR(INDEX('Annex 2 Designated EHV charges'!$D$10:$D$400, MATCH(0, IF(ISBLANK('Annex 2 Designated EHV charges'!$D$10:$D$400),1, COUNTIF(A$4:$A306, 'Annex 2 Designated EHV charges'!$D$10:$D$400)), 0)),"")</f>
        <v/>
      </c>
      <c r="B307" s="50"/>
      <c r="E307" s="50"/>
      <c r="F307" s="50"/>
      <c r="G307" s="50"/>
      <c r="H307" s="50"/>
      <c r="I307" s="50"/>
    </row>
    <row r="308" spans="1:9" x14ac:dyDescent="0.25">
      <c r="A308" s="50" t="str" cm="1">
        <f t="array" ref="A308">IFERROR(INDEX('Annex 2 Designated EHV charges'!$D$10:$D$400, MATCH(0, IF(ISBLANK('Annex 2 Designated EHV charges'!$D$10:$D$400),1, COUNTIF(A$4:$A307, 'Annex 2 Designated EHV charges'!$D$10:$D$400)), 0)),"")</f>
        <v/>
      </c>
      <c r="B308" s="50"/>
      <c r="E308" s="50"/>
      <c r="F308" s="50"/>
      <c r="G308" s="50"/>
      <c r="H308" s="50"/>
      <c r="I308" s="50"/>
    </row>
    <row r="309" spans="1:9" x14ac:dyDescent="0.25">
      <c r="A309" s="50" t="str" cm="1">
        <f t="array" ref="A309">IFERROR(INDEX('Annex 2 Designated EHV charges'!$D$10:$D$400, MATCH(0, IF(ISBLANK('Annex 2 Designated EHV charges'!$D$10:$D$400),1, COUNTIF(A$4:$A308, 'Annex 2 Designated EHV charges'!$D$10:$D$400)), 0)),"")</f>
        <v/>
      </c>
      <c r="B309" s="50"/>
      <c r="E309" s="50"/>
      <c r="F309" s="50"/>
      <c r="G309" s="50"/>
      <c r="H309" s="50"/>
      <c r="I309" s="50"/>
    </row>
    <row r="310" spans="1:9" x14ac:dyDescent="0.25">
      <c r="A310" s="50" t="str" cm="1">
        <f t="array" ref="A310">IFERROR(INDEX('Annex 2 Designated EHV charges'!$D$10:$D$400, MATCH(0, IF(ISBLANK('Annex 2 Designated EHV charges'!$D$10:$D$400),1, COUNTIF(A$4:$A309, 'Annex 2 Designated EHV charges'!$D$10:$D$400)), 0)),"")</f>
        <v/>
      </c>
      <c r="B310" s="50"/>
      <c r="E310" s="50"/>
      <c r="F310" s="50"/>
      <c r="G310" s="50"/>
      <c r="H310" s="50"/>
      <c r="I310" s="50"/>
    </row>
    <row r="311" spans="1:9" x14ac:dyDescent="0.25">
      <c r="A311" s="50" t="str" cm="1">
        <f t="array" ref="A311">IFERROR(INDEX('Annex 2 Designated EHV charges'!$D$10:$D$400, MATCH(0, IF(ISBLANK('Annex 2 Designated EHV charges'!$D$10:$D$400),1, COUNTIF(A$4:$A310, 'Annex 2 Designated EHV charges'!$D$10:$D$400)), 0)),"")</f>
        <v/>
      </c>
      <c r="B311" s="50"/>
      <c r="E311" s="50"/>
      <c r="F311" s="50"/>
      <c r="G311" s="50"/>
      <c r="H311" s="50"/>
      <c r="I311" s="50"/>
    </row>
    <row r="312" spans="1:9" x14ac:dyDescent="0.25">
      <c r="A312" s="50" t="str" cm="1">
        <f t="array" ref="A312">IFERROR(INDEX('Annex 2 Designated EHV charges'!$D$10:$D$400, MATCH(0, IF(ISBLANK('Annex 2 Designated EHV charges'!$D$10:$D$400),1, COUNTIF(A$4:$A311, 'Annex 2 Designated EHV charges'!$D$10:$D$400)), 0)),"")</f>
        <v/>
      </c>
      <c r="B312" s="50"/>
      <c r="E312" s="50"/>
      <c r="F312" s="50"/>
      <c r="G312" s="50"/>
      <c r="H312" s="50"/>
      <c r="I312" s="50"/>
    </row>
    <row r="313" spans="1:9" x14ac:dyDescent="0.25">
      <c r="A313" s="50" t="str" cm="1">
        <f t="array" ref="A313">IFERROR(INDEX('Annex 2 Designated EHV charges'!$D$10:$D$400, MATCH(0, IF(ISBLANK('Annex 2 Designated EHV charges'!$D$10:$D$400),1, COUNTIF(A$4:$A312, 'Annex 2 Designated EHV charges'!$D$10:$D$400)), 0)),"")</f>
        <v/>
      </c>
      <c r="B313" s="50"/>
      <c r="E313" s="50"/>
      <c r="F313" s="50"/>
      <c r="G313" s="50"/>
      <c r="H313" s="50"/>
      <c r="I313" s="50"/>
    </row>
    <row r="314" spans="1:9" x14ac:dyDescent="0.25">
      <c r="A314" s="50" t="str" cm="1">
        <f t="array" ref="A314">IFERROR(INDEX('Annex 2 Designated EHV charges'!$D$10:$D$400, MATCH(0, IF(ISBLANK('Annex 2 Designated EHV charges'!$D$10:$D$400),1, COUNTIF(A$4:$A313, 'Annex 2 Designated EHV charges'!$D$10:$D$400)), 0)),"")</f>
        <v/>
      </c>
      <c r="B314" s="50"/>
      <c r="E314" s="50"/>
      <c r="F314" s="50"/>
      <c r="G314" s="50"/>
      <c r="H314" s="50"/>
      <c r="I314" s="50"/>
    </row>
    <row r="315" spans="1:9" x14ac:dyDescent="0.25">
      <c r="A315" s="50" t="str" cm="1">
        <f t="array" ref="A315">IFERROR(INDEX('Annex 2 Designated EHV charges'!$D$10:$D$400, MATCH(0, IF(ISBLANK('Annex 2 Designated EHV charges'!$D$10:$D$400),1, COUNTIF(A$4:$A314, 'Annex 2 Designated EHV charges'!$D$10:$D$400)), 0)),"")</f>
        <v/>
      </c>
      <c r="B315" s="50"/>
      <c r="E315" s="50"/>
      <c r="F315" s="50"/>
      <c r="G315" s="50"/>
      <c r="H315" s="50"/>
      <c r="I315" s="50"/>
    </row>
    <row r="316" spans="1:9" x14ac:dyDescent="0.25">
      <c r="A316" s="50" t="str" cm="1">
        <f t="array" ref="A316">IFERROR(INDEX('Annex 2 Designated EHV charges'!$D$10:$D$400, MATCH(0, IF(ISBLANK('Annex 2 Designated EHV charges'!$D$10:$D$400),1, COUNTIF(A$4:$A315, 'Annex 2 Designated EHV charges'!$D$10:$D$400)), 0)),"")</f>
        <v/>
      </c>
      <c r="B316" s="50"/>
      <c r="E316" s="50"/>
      <c r="F316" s="50"/>
      <c r="G316" s="50"/>
      <c r="H316" s="50"/>
      <c r="I316" s="50"/>
    </row>
    <row r="317" spans="1:9" x14ac:dyDescent="0.25">
      <c r="A317" s="50" t="str" cm="1">
        <f t="array" ref="A317">IFERROR(INDEX('Annex 2 Designated EHV charges'!$D$10:$D$400, MATCH(0, IF(ISBLANK('Annex 2 Designated EHV charges'!$D$10:$D$400),1, COUNTIF(A$4:$A316, 'Annex 2 Designated EHV charges'!$D$10:$D$400)), 0)),"")</f>
        <v/>
      </c>
      <c r="B317" s="50"/>
      <c r="E317" s="50"/>
      <c r="F317" s="50"/>
      <c r="G317" s="50"/>
      <c r="H317" s="50"/>
      <c r="I317" s="50"/>
    </row>
    <row r="318" spans="1:9" x14ac:dyDescent="0.25">
      <c r="A318" s="50" t="str" cm="1">
        <f t="array" ref="A318">IFERROR(INDEX('Annex 2 Designated EHV charges'!$D$10:$D$400, MATCH(0, IF(ISBLANK('Annex 2 Designated EHV charges'!$D$10:$D$400),1, COUNTIF(A$4:$A317, 'Annex 2 Designated EHV charges'!$D$10:$D$400)), 0)),"")</f>
        <v/>
      </c>
      <c r="B318" s="50"/>
      <c r="E318" s="50"/>
      <c r="F318" s="50"/>
      <c r="G318" s="50"/>
      <c r="H318" s="50"/>
      <c r="I318" s="50"/>
    </row>
    <row r="319" spans="1:9" x14ac:dyDescent="0.25">
      <c r="A319" s="50" t="str" cm="1">
        <f t="array" ref="A319">IFERROR(INDEX('Annex 2 Designated EHV charges'!$D$10:$D$400, MATCH(0, IF(ISBLANK('Annex 2 Designated EHV charges'!$D$10:$D$400),1, COUNTIF(A$4:$A318, 'Annex 2 Designated EHV charges'!$D$10:$D$400)), 0)),"")</f>
        <v/>
      </c>
      <c r="B319" s="50"/>
      <c r="E319" s="50"/>
      <c r="F319" s="50"/>
      <c r="G319" s="50"/>
      <c r="H319" s="50"/>
      <c r="I319" s="50"/>
    </row>
    <row r="320" spans="1:9" x14ac:dyDescent="0.25">
      <c r="A320" s="50" t="str" cm="1">
        <f t="array" ref="A320">IFERROR(INDEX('Annex 2 Designated EHV charges'!$D$10:$D$400, MATCH(0, IF(ISBLANK('Annex 2 Designated EHV charges'!$D$10:$D$400),1, COUNTIF(A$4:$A319, 'Annex 2 Designated EHV charges'!$D$10:$D$400)), 0)),"")</f>
        <v/>
      </c>
      <c r="B320" s="50"/>
      <c r="E320" s="50"/>
      <c r="F320" s="50"/>
      <c r="G320" s="50"/>
      <c r="H320" s="50"/>
      <c r="I320" s="50"/>
    </row>
    <row r="321" spans="1:9" x14ac:dyDescent="0.25">
      <c r="A321" s="50" t="str" cm="1">
        <f t="array" ref="A321">IFERROR(INDEX('Annex 2 Designated EHV charges'!$D$10:$D$400, MATCH(0, IF(ISBLANK('Annex 2 Designated EHV charges'!$D$10:$D$400),1, COUNTIF(A$4:$A320, 'Annex 2 Designated EHV charges'!$D$10:$D$400)), 0)),"")</f>
        <v/>
      </c>
      <c r="B321" s="50"/>
      <c r="E321" s="50"/>
      <c r="F321" s="50"/>
      <c r="G321" s="50"/>
      <c r="H321" s="50"/>
      <c r="I321" s="50"/>
    </row>
    <row r="322" spans="1:9" x14ac:dyDescent="0.25">
      <c r="A322" s="50" t="str" cm="1">
        <f t="array" ref="A322">IFERROR(INDEX('Annex 2 Designated EHV charges'!$D$10:$D$400, MATCH(0, IF(ISBLANK('Annex 2 Designated EHV charges'!$D$10:$D$400),1, COUNTIF(A$4:$A321, 'Annex 2 Designated EHV charges'!$D$10:$D$400)), 0)),"")</f>
        <v/>
      </c>
      <c r="B322" s="50"/>
      <c r="E322" s="50"/>
      <c r="F322" s="50"/>
      <c r="G322" s="50"/>
      <c r="H322" s="50"/>
      <c r="I322" s="50"/>
    </row>
    <row r="323" spans="1:9" x14ac:dyDescent="0.25">
      <c r="A323" s="50" t="str" cm="1">
        <f t="array" ref="A323">IFERROR(INDEX('Annex 2 Designated EHV charges'!$D$10:$D$400, MATCH(0, IF(ISBLANK('Annex 2 Designated EHV charges'!$D$10:$D$400),1, COUNTIF(A$4:$A322, 'Annex 2 Designated EHV charges'!$D$10:$D$400)), 0)),"")</f>
        <v/>
      </c>
      <c r="B323" s="50"/>
      <c r="E323" s="50"/>
      <c r="F323" s="50"/>
      <c r="G323" s="50"/>
      <c r="H323" s="50"/>
      <c r="I323" s="50"/>
    </row>
    <row r="324" spans="1:9" x14ac:dyDescent="0.25">
      <c r="A324" s="50" t="str" cm="1">
        <f t="array" ref="A324">IFERROR(INDEX('Annex 2 Designated EHV charges'!$D$10:$D$400, MATCH(0, IF(ISBLANK('Annex 2 Designated EHV charges'!$D$10:$D$400),1, COUNTIF(A$4:$A323, 'Annex 2 Designated EHV charges'!$D$10:$D$400)), 0)),"")</f>
        <v/>
      </c>
      <c r="B324" s="50"/>
      <c r="E324" s="50"/>
      <c r="F324" s="50"/>
      <c r="G324" s="50"/>
      <c r="H324" s="50"/>
      <c r="I324" s="50"/>
    </row>
    <row r="325" spans="1:9" x14ac:dyDescent="0.25">
      <c r="A325" s="50" t="str" cm="1">
        <f t="array" ref="A325">IFERROR(INDEX('Annex 2 Designated EHV charges'!$D$10:$D$400, MATCH(0, IF(ISBLANK('Annex 2 Designated EHV charges'!$D$10:$D$400),1, COUNTIF(A$4:$A324, 'Annex 2 Designated EHV charges'!$D$10:$D$400)), 0)),"")</f>
        <v/>
      </c>
      <c r="B325" s="50"/>
      <c r="E325" s="50"/>
      <c r="F325" s="50"/>
      <c r="G325" s="50"/>
      <c r="H325" s="50"/>
      <c r="I325" s="50"/>
    </row>
    <row r="326" spans="1:9" x14ac:dyDescent="0.25">
      <c r="A326" s="50" t="str" cm="1">
        <f t="array" ref="A326">IFERROR(INDEX('Annex 2 Designated EHV charges'!$D$10:$D$400, MATCH(0, IF(ISBLANK('Annex 2 Designated EHV charges'!$D$10:$D$400),1, COUNTIF(A$4:$A325, 'Annex 2 Designated EHV charges'!$D$10:$D$400)), 0)),"")</f>
        <v/>
      </c>
      <c r="B326" s="50"/>
      <c r="E326" s="50"/>
      <c r="F326" s="50"/>
      <c r="G326" s="50"/>
      <c r="H326" s="50"/>
      <c r="I326" s="50"/>
    </row>
    <row r="327" spans="1:9" x14ac:dyDescent="0.25">
      <c r="A327" s="50" t="str" cm="1">
        <f t="array" ref="A327">IFERROR(INDEX('Annex 2 Designated EHV charges'!$D$10:$D$400, MATCH(0, IF(ISBLANK('Annex 2 Designated EHV charges'!$D$10:$D$400),1, COUNTIF(A$4:$A326, 'Annex 2 Designated EHV charges'!$D$10:$D$400)), 0)),"")</f>
        <v/>
      </c>
      <c r="B327" s="50"/>
      <c r="E327" s="50"/>
      <c r="F327" s="50"/>
      <c r="G327" s="50"/>
      <c r="H327" s="50"/>
      <c r="I327" s="50"/>
    </row>
    <row r="328" spans="1:9" x14ac:dyDescent="0.25">
      <c r="A328" s="50" t="str" cm="1">
        <f t="array" ref="A328">IFERROR(INDEX('Annex 2 Designated EHV charges'!$D$10:$D$400, MATCH(0, IF(ISBLANK('Annex 2 Designated EHV charges'!$D$10:$D$400),1, COUNTIF(A$4:$A327, 'Annex 2 Designated EHV charges'!$D$10:$D$400)), 0)),"")</f>
        <v/>
      </c>
      <c r="B328" s="50"/>
      <c r="E328" s="50"/>
      <c r="F328" s="50"/>
      <c r="G328" s="50"/>
      <c r="H328" s="50"/>
      <c r="I328" s="50"/>
    </row>
    <row r="329" spans="1:9" x14ac:dyDescent="0.25">
      <c r="A329" s="50" t="str" cm="1">
        <f t="array" ref="A329">IFERROR(INDEX('Annex 2 Designated EHV charges'!$D$10:$D$400, MATCH(0, IF(ISBLANK('Annex 2 Designated EHV charges'!$D$10:$D$400),1, COUNTIF(A$4:$A328, 'Annex 2 Designated EHV charges'!$D$10:$D$400)), 0)),"")</f>
        <v/>
      </c>
      <c r="B329" s="50"/>
      <c r="E329" s="50"/>
      <c r="F329" s="50"/>
      <c r="G329" s="50"/>
      <c r="H329" s="50"/>
      <c r="I329" s="50"/>
    </row>
    <row r="330" spans="1:9" x14ac:dyDescent="0.25">
      <c r="A330" s="50" t="str" cm="1">
        <f t="array" ref="A330">IFERROR(INDEX('Annex 2 Designated EHV charges'!$D$10:$D$400, MATCH(0, IF(ISBLANK('Annex 2 Designated EHV charges'!$D$10:$D$400),1, COUNTIF(A$4:$A329, 'Annex 2 Designated EHV charges'!$D$10:$D$400)), 0)),"")</f>
        <v/>
      </c>
      <c r="B330" s="50"/>
      <c r="E330" s="50"/>
      <c r="F330" s="50"/>
      <c r="G330" s="50"/>
      <c r="H330" s="50"/>
      <c r="I330" s="50"/>
    </row>
    <row r="331" spans="1:9" x14ac:dyDescent="0.25">
      <c r="A331" s="50" t="str" cm="1">
        <f t="array" ref="A331">IFERROR(INDEX('Annex 2 Designated EHV charges'!$D$10:$D$400, MATCH(0, IF(ISBLANK('Annex 2 Designated EHV charges'!$D$10:$D$400),1, COUNTIF(A$4:$A330, 'Annex 2 Designated EHV charges'!$D$10:$D$400)), 0)),"")</f>
        <v/>
      </c>
      <c r="B331" s="50"/>
      <c r="E331" s="50"/>
      <c r="F331" s="50"/>
      <c r="G331" s="50"/>
      <c r="H331" s="50"/>
      <c r="I331" s="50"/>
    </row>
    <row r="332" spans="1:9" x14ac:dyDescent="0.25">
      <c r="A332" s="50" t="str" cm="1">
        <f t="array" ref="A332">IFERROR(INDEX('Annex 2 Designated EHV charges'!$D$10:$D$400, MATCH(0, IF(ISBLANK('Annex 2 Designated EHV charges'!$D$10:$D$400),1, COUNTIF(A$4:$A331, 'Annex 2 Designated EHV charges'!$D$10:$D$400)), 0)),"")</f>
        <v/>
      </c>
      <c r="B332" s="50"/>
      <c r="E332" s="50"/>
      <c r="F332" s="50"/>
      <c r="G332" s="50"/>
      <c r="H332" s="50"/>
      <c r="I332" s="50"/>
    </row>
    <row r="333" spans="1:9" x14ac:dyDescent="0.25">
      <c r="A333" s="50" t="str" cm="1">
        <f t="array" ref="A333">IFERROR(INDEX('Annex 2 Designated EHV charges'!$D$10:$D$400, MATCH(0, IF(ISBLANK('Annex 2 Designated EHV charges'!$D$10:$D$400),1, COUNTIF(A$4:$A332, 'Annex 2 Designated EHV charges'!$D$10:$D$400)), 0)),"")</f>
        <v/>
      </c>
      <c r="B333" s="50"/>
      <c r="E333" s="50"/>
      <c r="F333" s="50"/>
      <c r="G333" s="50"/>
      <c r="H333" s="50"/>
      <c r="I333" s="50"/>
    </row>
    <row r="334" spans="1:9" x14ac:dyDescent="0.25">
      <c r="A334" s="50" t="str" cm="1">
        <f t="array" ref="A334">IFERROR(INDEX('Annex 2 Designated EHV charges'!$D$10:$D$400, MATCH(0, IF(ISBLANK('Annex 2 Designated EHV charges'!$D$10:$D$400),1, COUNTIF(A$4:$A333, 'Annex 2 Designated EHV charges'!$D$10:$D$400)), 0)),"")</f>
        <v/>
      </c>
      <c r="B334" s="50"/>
      <c r="E334" s="50"/>
      <c r="F334" s="50"/>
      <c r="G334" s="50"/>
      <c r="H334" s="50"/>
      <c r="I334" s="50"/>
    </row>
    <row r="335" spans="1:9" x14ac:dyDescent="0.25">
      <c r="A335" s="50" t="str" cm="1">
        <f t="array" ref="A335">IFERROR(INDEX('Annex 2 Designated EHV charges'!$D$10:$D$400, MATCH(0, IF(ISBLANK('Annex 2 Designated EHV charges'!$D$10:$D$400),1, COUNTIF(A$4:$A334, 'Annex 2 Designated EHV charges'!$D$10:$D$400)), 0)),"")</f>
        <v/>
      </c>
      <c r="B335" s="50"/>
      <c r="E335" s="50"/>
      <c r="F335" s="50"/>
      <c r="G335" s="50"/>
      <c r="H335" s="50"/>
      <c r="I335" s="50"/>
    </row>
    <row r="336" spans="1:9" x14ac:dyDescent="0.25">
      <c r="A336" s="50" t="str" cm="1">
        <f t="array" ref="A336">IFERROR(INDEX('Annex 2 Designated EHV charges'!$D$10:$D$400, MATCH(0, IF(ISBLANK('Annex 2 Designated EHV charges'!$D$10:$D$400),1, COUNTIF(A$4:$A335, 'Annex 2 Designated EHV charges'!$D$10:$D$400)), 0)),"")</f>
        <v/>
      </c>
      <c r="B336" s="50"/>
      <c r="E336" s="50"/>
      <c r="F336" s="50"/>
      <c r="G336" s="50"/>
      <c r="H336" s="50"/>
      <c r="I336" s="50"/>
    </row>
    <row r="337" spans="1:9" x14ac:dyDescent="0.25">
      <c r="A337" s="50" t="str" cm="1">
        <f t="array" ref="A337">IFERROR(INDEX('Annex 2 Designated EHV charges'!$D$10:$D$400, MATCH(0, IF(ISBLANK('Annex 2 Designated EHV charges'!$D$10:$D$400),1, COUNTIF(A$4:$A336, 'Annex 2 Designated EHV charges'!$D$10:$D$400)), 0)),"")</f>
        <v/>
      </c>
      <c r="B337" s="50"/>
      <c r="E337" s="50"/>
      <c r="F337" s="50"/>
      <c r="G337" s="50"/>
      <c r="H337" s="50"/>
      <c r="I337" s="50"/>
    </row>
    <row r="338" spans="1:9" x14ac:dyDescent="0.25">
      <c r="A338" s="50" t="str" cm="1">
        <f t="array" ref="A338">IFERROR(INDEX('Annex 2 Designated EHV charges'!$D$10:$D$400, MATCH(0, IF(ISBLANK('Annex 2 Designated EHV charges'!$D$10:$D$400),1, COUNTIF(A$4:$A337, 'Annex 2 Designated EHV charges'!$D$10:$D$400)), 0)),"")</f>
        <v/>
      </c>
      <c r="B338" s="50"/>
      <c r="E338" s="50"/>
      <c r="F338" s="50"/>
      <c r="G338" s="50"/>
      <c r="H338" s="50"/>
      <c r="I338" s="50"/>
    </row>
    <row r="339" spans="1:9" x14ac:dyDescent="0.25">
      <c r="A339" s="50" t="str" cm="1">
        <f t="array" ref="A339">IFERROR(INDEX('Annex 2 Designated EHV charges'!$D$10:$D$400, MATCH(0, IF(ISBLANK('Annex 2 Designated EHV charges'!$D$10:$D$400),1, COUNTIF(A$4:$A338, 'Annex 2 Designated EHV charges'!$D$10:$D$400)), 0)),"")</f>
        <v/>
      </c>
      <c r="B339" s="50"/>
      <c r="E339" s="50"/>
      <c r="F339" s="50"/>
      <c r="G339" s="50"/>
      <c r="H339" s="50"/>
      <c r="I339" s="50"/>
    </row>
    <row r="340" spans="1:9" x14ac:dyDescent="0.25">
      <c r="A340" s="50" t="str" cm="1">
        <f t="array" ref="A340">IFERROR(INDEX('Annex 2 Designated EHV charges'!$D$10:$D$400, MATCH(0, IF(ISBLANK('Annex 2 Designated EHV charges'!$D$10:$D$400),1, COUNTIF(A$4:$A339, 'Annex 2 Designated EHV charges'!$D$10:$D$400)), 0)),"")</f>
        <v/>
      </c>
      <c r="B340" s="50"/>
      <c r="E340" s="50"/>
      <c r="F340" s="50"/>
      <c r="G340" s="50"/>
      <c r="H340" s="50"/>
      <c r="I340" s="50"/>
    </row>
    <row r="341" spans="1:9" x14ac:dyDescent="0.25">
      <c r="A341" s="50" t="str" cm="1">
        <f t="array" ref="A341">IFERROR(INDEX('Annex 2 Designated EHV charges'!$D$10:$D$400, MATCH(0, IF(ISBLANK('Annex 2 Designated EHV charges'!$D$10:$D$400),1, COUNTIF(A$4:$A340, 'Annex 2 Designated EHV charges'!$D$10:$D$400)), 0)),"")</f>
        <v/>
      </c>
      <c r="B341" s="50"/>
      <c r="E341" s="50"/>
      <c r="F341" s="50"/>
      <c r="G341" s="50"/>
      <c r="H341" s="50"/>
      <c r="I341" s="50"/>
    </row>
    <row r="342" spans="1:9" x14ac:dyDescent="0.25">
      <c r="A342" s="50" t="str" cm="1">
        <f t="array" ref="A342">IFERROR(INDEX('Annex 2 Designated EHV charges'!$D$10:$D$400, MATCH(0, IF(ISBLANK('Annex 2 Designated EHV charges'!$D$10:$D$400),1, COUNTIF(A$4:$A341, 'Annex 2 Designated EHV charges'!$D$10:$D$400)), 0)),"")</f>
        <v/>
      </c>
      <c r="B342" s="50"/>
      <c r="E342" s="50"/>
      <c r="F342" s="50"/>
      <c r="G342" s="50"/>
      <c r="H342" s="50"/>
      <c r="I342" s="50"/>
    </row>
    <row r="343" spans="1:9" x14ac:dyDescent="0.25">
      <c r="A343" s="50" t="str" cm="1">
        <f t="array" ref="A343">IFERROR(INDEX('Annex 2 Designated EHV charges'!$D$10:$D$400, MATCH(0, IF(ISBLANK('Annex 2 Designated EHV charges'!$D$10:$D$400),1, COUNTIF(A$4:$A342, 'Annex 2 Designated EHV charges'!$D$10:$D$400)), 0)),"")</f>
        <v/>
      </c>
      <c r="B343" s="50"/>
      <c r="E343" s="50"/>
      <c r="F343" s="50"/>
      <c r="G343" s="50"/>
      <c r="H343" s="50"/>
      <c r="I343" s="50"/>
    </row>
    <row r="344" spans="1:9" x14ac:dyDescent="0.25">
      <c r="A344" s="50" t="str" cm="1">
        <f t="array" ref="A344">IFERROR(INDEX('Annex 2 Designated EHV charges'!$D$10:$D$400, MATCH(0, IF(ISBLANK('Annex 2 Designated EHV charges'!$D$10:$D$400),1, COUNTIF(A$4:$A343, 'Annex 2 Designated EHV charges'!$D$10:$D$400)), 0)),"")</f>
        <v/>
      </c>
      <c r="B344" s="50"/>
      <c r="E344" s="50"/>
      <c r="F344" s="50"/>
      <c r="G344" s="50"/>
      <c r="H344" s="50"/>
      <c r="I344" s="50"/>
    </row>
    <row r="345" spans="1:9" x14ac:dyDescent="0.25">
      <c r="A345" s="50" t="str" cm="1">
        <f t="array" ref="A345">IFERROR(INDEX('Annex 2 Designated EHV charges'!$D$10:$D$400, MATCH(0, IF(ISBLANK('Annex 2 Designated EHV charges'!$D$10:$D$400),1, COUNTIF(A$4:$A344, 'Annex 2 Designated EHV charges'!$D$10:$D$400)), 0)),"")</f>
        <v/>
      </c>
      <c r="B345" s="50"/>
      <c r="E345" s="50"/>
      <c r="F345" s="50"/>
      <c r="G345" s="50"/>
      <c r="H345" s="50"/>
      <c r="I345" s="50"/>
    </row>
    <row r="346" spans="1:9" x14ac:dyDescent="0.25">
      <c r="A346" s="50" t="str" cm="1">
        <f t="array" ref="A346">IFERROR(INDEX('Annex 2 Designated EHV charges'!$D$10:$D$400, MATCH(0, IF(ISBLANK('Annex 2 Designated EHV charges'!$D$10:$D$400),1, COUNTIF(A$4:$A345, 'Annex 2 Designated EHV charges'!$D$10:$D$400)), 0)),"")</f>
        <v/>
      </c>
      <c r="B346" s="50"/>
      <c r="E346" s="50"/>
      <c r="F346" s="50"/>
      <c r="G346" s="50"/>
      <c r="H346" s="50"/>
      <c r="I346" s="50"/>
    </row>
    <row r="347" spans="1:9" x14ac:dyDescent="0.25">
      <c r="A347" s="50" t="str" cm="1">
        <f t="array" ref="A347">IFERROR(INDEX('Annex 2 Designated EHV charges'!$D$10:$D$400, MATCH(0, IF(ISBLANK('Annex 2 Designated EHV charges'!$D$10:$D$400),1, COUNTIF(A$4:$A346, 'Annex 2 Designated EHV charges'!$D$10:$D$400)), 0)),"")</f>
        <v/>
      </c>
      <c r="B347" s="50"/>
      <c r="E347" s="50"/>
      <c r="F347" s="50"/>
      <c r="G347" s="50"/>
      <c r="H347" s="50"/>
      <c r="I347" s="50"/>
    </row>
    <row r="348" spans="1:9" x14ac:dyDescent="0.25">
      <c r="A348" s="50" t="str" cm="1">
        <f t="array" ref="A348">IFERROR(INDEX('Annex 2 Designated EHV charges'!$D$10:$D$400, MATCH(0, IF(ISBLANK('Annex 2 Designated EHV charges'!$D$10:$D$400),1, COUNTIF(A$4:$A347, 'Annex 2 Designated EHV charges'!$D$10:$D$400)), 0)),"")</f>
        <v/>
      </c>
      <c r="B348" s="50"/>
      <c r="E348" s="50"/>
      <c r="F348" s="50"/>
      <c r="G348" s="50"/>
      <c r="H348" s="50"/>
      <c r="I348" s="50"/>
    </row>
    <row r="349" spans="1:9" x14ac:dyDescent="0.25">
      <c r="A349" s="50" t="str" cm="1">
        <f t="array" ref="A349">IFERROR(INDEX('Annex 2 Designated EHV charges'!$D$10:$D$400, MATCH(0, IF(ISBLANK('Annex 2 Designated EHV charges'!$D$10:$D$400),1, COUNTIF(A$4:$A348, 'Annex 2 Designated EHV charges'!$D$10:$D$400)), 0)),"")</f>
        <v/>
      </c>
      <c r="B349" s="50"/>
      <c r="E349" s="50"/>
      <c r="F349" s="50"/>
      <c r="G349" s="50"/>
      <c r="H349" s="50"/>
      <c r="I349" s="50"/>
    </row>
    <row r="350" spans="1:9" x14ac:dyDescent="0.25">
      <c r="A350" s="50" t="str" cm="1">
        <f t="array" ref="A350">IFERROR(INDEX('Annex 2 Designated EHV charges'!$D$10:$D$400, MATCH(0, IF(ISBLANK('Annex 2 Designated EHV charges'!$D$10:$D$400),1, COUNTIF(A$4:$A349, 'Annex 2 Designated EHV charges'!$D$10:$D$400)), 0)),"")</f>
        <v/>
      </c>
      <c r="B350" s="50"/>
      <c r="E350" s="50"/>
      <c r="F350" s="50"/>
      <c r="G350" s="50"/>
      <c r="H350" s="50"/>
      <c r="I350" s="50"/>
    </row>
    <row r="351" spans="1:9" x14ac:dyDescent="0.25">
      <c r="A351" s="50" t="str" cm="1">
        <f t="array" ref="A351">IFERROR(INDEX('Annex 2 Designated EHV charges'!$D$10:$D$400, MATCH(0, IF(ISBLANK('Annex 2 Designated EHV charges'!$D$10:$D$400),1, COUNTIF(A$4:$A350, 'Annex 2 Designated EHV charges'!$D$10:$D$400)), 0)),"")</f>
        <v/>
      </c>
      <c r="B351" s="50"/>
      <c r="E351" s="50"/>
      <c r="F351" s="50"/>
      <c r="G351" s="50"/>
      <c r="H351" s="50"/>
      <c r="I351" s="50"/>
    </row>
    <row r="352" spans="1:9" x14ac:dyDescent="0.25">
      <c r="A352" s="50" t="str" cm="1">
        <f t="array" ref="A352">IFERROR(INDEX('Annex 2 Designated EHV charges'!$D$10:$D$400, MATCH(0, IF(ISBLANK('Annex 2 Designated EHV charges'!$D$10:$D$400),1, COUNTIF(A$4:$A351, 'Annex 2 Designated EHV charges'!$D$10:$D$400)), 0)),"")</f>
        <v/>
      </c>
      <c r="B352" s="50"/>
      <c r="E352" s="50"/>
      <c r="F352" s="50"/>
      <c r="G352" s="50"/>
      <c r="H352" s="50"/>
      <c r="I352" s="50"/>
    </row>
    <row r="353" spans="1:9" x14ac:dyDescent="0.25">
      <c r="A353" s="50" t="str" cm="1">
        <f t="array" ref="A353">IFERROR(INDEX('Annex 2 Designated EHV charges'!$D$10:$D$400, MATCH(0, IF(ISBLANK('Annex 2 Designated EHV charges'!$D$10:$D$400),1, COUNTIF(A$4:$A352, 'Annex 2 Designated EHV charges'!$D$10:$D$400)), 0)),"")</f>
        <v/>
      </c>
      <c r="B353" s="50"/>
      <c r="E353" s="50"/>
      <c r="F353" s="50"/>
      <c r="G353" s="50"/>
      <c r="H353" s="50"/>
      <c r="I353" s="50"/>
    </row>
    <row r="354" spans="1:9" x14ac:dyDescent="0.25">
      <c r="A354" s="50" t="str" cm="1">
        <f t="array" ref="A354">IFERROR(INDEX('Annex 2 Designated EHV charges'!$D$10:$D$400, MATCH(0, IF(ISBLANK('Annex 2 Designated EHV charges'!$D$10:$D$400),1, COUNTIF(A$4:$A353, 'Annex 2 Designated EHV charges'!$D$10:$D$400)), 0)),"")</f>
        <v/>
      </c>
      <c r="B354" s="50"/>
      <c r="E354" s="50"/>
      <c r="F354" s="50"/>
      <c r="G354" s="50"/>
      <c r="H354" s="50"/>
      <c r="I354" s="50"/>
    </row>
    <row r="355" spans="1:9" x14ac:dyDescent="0.25">
      <c r="A355" s="50" t="str" cm="1">
        <f t="array" ref="A355">IFERROR(INDEX('Annex 2 Designated EHV charges'!$D$10:$D$400, MATCH(0, IF(ISBLANK('Annex 2 Designated EHV charges'!$D$10:$D$400),1, COUNTIF(A$4:$A354, 'Annex 2 Designated EHV charges'!$D$10:$D$400)), 0)),"")</f>
        <v/>
      </c>
      <c r="B355" s="50"/>
      <c r="E355" s="50"/>
      <c r="F355" s="50"/>
      <c r="G355" s="50"/>
      <c r="H355" s="50"/>
      <c r="I355" s="50"/>
    </row>
    <row r="356" spans="1:9" x14ac:dyDescent="0.25">
      <c r="A356" s="50" t="str" cm="1">
        <f t="array" ref="A356">IFERROR(INDEX('Annex 2 Designated EHV charges'!$D$10:$D$400, MATCH(0, IF(ISBLANK('Annex 2 Designated EHV charges'!$D$10:$D$400),1, COUNTIF(A$4:$A355, 'Annex 2 Designated EHV charges'!$D$10:$D$400)), 0)),"")</f>
        <v/>
      </c>
      <c r="B356" s="50"/>
      <c r="E356" s="50"/>
      <c r="F356" s="50"/>
      <c r="G356" s="50"/>
      <c r="H356" s="50"/>
      <c r="I356" s="50"/>
    </row>
    <row r="357" spans="1:9" x14ac:dyDescent="0.25">
      <c r="A357" s="50" t="str" cm="1">
        <f t="array" ref="A357">IFERROR(INDEX('Annex 2 Designated EHV charges'!$D$10:$D$400, MATCH(0, IF(ISBLANK('Annex 2 Designated EHV charges'!$D$10:$D$400),1, COUNTIF(A$4:$A356, 'Annex 2 Designated EHV charges'!$D$10:$D$400)), 0)),"")</f>
        <v/>
      </c>
      <c r="B357" s="50"/>
      <c r="E357" s="50"/>
      <c r="F357" s="50"/>
      <c r="G357" s="50"/>
      <c r="H357" s="50"/>
      <c r="I357" s="50"/>
    </row>
    <row r="358" spans="1:9" x14ac:dyDescent="0.25">
      <c r="A358" s="50" t="str" cm="1">
        <f t="array" ref="A358">IFERROR(INDEX('Annex 2 Designated EHV charges'!$D$10:$D$400, MATCH(0, IF(ISBLANK('Annex 2 Designated EHV charges'!$D$10:$D$400),1, COUNTIF(A$4:$A357, 'Annex 2 Designated EHV charges'!$D$10:$D$400)), 0)),"")</f>
        <v/>
      </c>
      <c r="B358" s="50"/>
      <c r="E358" s="50"/>
      <c r="F358" s="50"/>
      <c r="G358" s="50"/>
      <c r="H358" s="50"/>
      <c r="I358" s="50"/>
    </row>
    <row r="359" spans="1:9" x14ac:dyDescent="0.25">
      <c r="A359" s="50" t="str" cm="1">
        <f t="array" ref="A359">IFERROR(INDEX('Annex 2 Designated EHV charges'!$D$10:$D$400, MATCH(0, IF(ISBLANK('Annex 2 Designated EHV charges'!$D$10:$D$400),1, COUNTIF(A$4:$A358, 'Annex 2 Designated EHV charges'!$D$10:$D$400)), 0)),"")</f>
        <v/>
      </c>
      <c r="B359" s="50"/>
      <c r="E359" s="50"/>
      <c r="F359" s="50"/>
      <c r="G359" s="50"/>
      <c r="H359" s="50"/>
      <c r="I359" s="50"/>
    </row>
    <row r="360" spans="1:9" x14ac:dyDescent="0.25">
      <c r="A360" s="50" t="str" cm="1">
        <f t="array" ref="A360">IFERROR(INDEX('Annex 2 Designated EHV charges'!$D$10:$D$400, MATCH(0, IF(ISBLANK('Annex 2 Designated EHV charges'!$D$10:$D$400),1, COUNTIF(A$4:$A359, 'Annex 2 Designated EHV charges'!$D$10:$D$400)), 0)),"")</f>
        <v/>
      </c>
      <c r="B360" s="50"/>
      <c r="E360" s="50"/>
      <c r="F360" s="50"/>
      <c r="G360" s="50"/>
      <c r="H360" s="50"/>
      <c r="I360" s="50"/>
    </row>
    <row r="361" spans="1:9" x14ac:dyDescent="0.25">
      <c r="A361" s="50" t="str" cm="1">
        <f t="array" ref="A361">IFERROR(INDEX('Annex 2 Designated EHV charges'!$D$10:$D$400, MATCH(0, IF(ISBLANK('Annex 2 Designated EHV charges'!$D$10:$D$400),1, COUNTIF(A$4:$A360, 'Annex 2 Designated EHV charges'!$D$10:$D$400)), 0)),"")</f>
        <v/>
      </c>
      <c r="B361" s="50"/>
      <c r="E361" s="50"/>
      <c r="F361" s="50"/>
      <c r="G361" s="50"/>
      <c r="H361" s="50"/>
      <c r="I361" s="50"/>
    </row>
    <row r="362" spans="1:9" x14ac:dyDescent="0.25">
      <c r="A362" s="50" t="str" cm="1">
        <f t="array" ref="A362">IFERROR(INDEX('Annex 2 Designated EHV charges'!$D$10:$D$400, MATCH(0, IF(ISBLANK('Annex 2 Designated EHV charges'!$D$10:$D$400),1, COUNTIF(A$4:$A361, 'Annex 2 Designated EHV charges'!$D$10:$D$400)), 0)),"")</f>
        <v/>
      </c>
      <c r="B362" s="50"/>
      <c r="E362" s="50"/>
      <c r="F362" s="50"/>
      <c r="G362" s="50"/>
      <c r="H362" s="50"/>
      <c r="I362" s="50"/>
    </row>
    <row r="363" spans="1:9" x14ac:dyDescent="0.25">
      <c r="A363" s="50" t="str" cm="1">
        <f t="array" ref="A363">IFERROR(INDEX('Annex 2 Designated EHV charges'!$D$10:$D$400, MATCH(0, IF(ISBLANK('Annex 2 Designated EHV charges'!$D$10:$D$400),1, COUNTIF(A$4:$A362, 'Annex 2 Designated EHV charges'!$D$10:$D$400)), 0)),"")</f>
        <v/>
      </c>
      <c r="B363" s="50"/>
      <c r="E363" s="50"/>
      <c r="F363" s="50"/>
      <c r="G363" s="50"/>
      <c r="H363" s="50"/>
      <c r="I363" s="50"/>
    </row>
    <row r="364" spans="1:9" x14ac:dyDescent="0.25">
      <c r="A364" s="50" t="str" cm="1">
        <f t="array" ref="A364">IFERROR(INDEX('Annex 2 Designated EHV charges'!$D$10:$D$400, MATCH(0, IF(ISBLANK('Annex 2 Designated EHV charges'!$D$10:$D$400),1, COUNTIF(A$4:$A363, 'Annex 2 Designated EHV charges'!$D$10:$D$400)), 0)),"")</f>
        <v/>
      </c>
      <c r="B364" s="50"/>
      <c r="E364" s="50"/>
      <c r="F364" s="50"/>
      <c r="G364" s="50"/>
      <c r="H364" s="50"/>
      <c r="I364" s="50"/>
    </row>
    <row r="365" spans="1:9" x14ac:dyDescent="0.25">
      <c r="A365" s="50" t="str" cm="1">
        <f t="array" ref="A365">IFERROR(INDEX('Annex 2 Designated EHV charges'!$D$10:$D$400, MATCH(0, IF(ISBLANK('Annex 2 Designated EHV charges'!$D$10:$D$400),1, COUNTIF(A$4:$A364, 'Annex 2 Designated EHV charges'!$D$10:$D$400)), 0)),"")</f>
        <v/>
      </c>
      <c r="B365" s="50"/>
      <c r="E365" s="50"/>
      <c r="F365" s="50"/>
      <c r="G365" s="50"/>
      <c r="H365" s="50"/>
      <c r="I365" s="50"/>
    </row>
    <row r="366" spans="1:9" x14ac:dyDescent="0.25">
      <c r="A366" s="50" t="str" cm="1">
        <f t="array" ref="A366">IFERROR(INDEX('Annex 2 Designated EHV charges'!$D$10:$D$400, MATCH(0, IF(ISBLANK('Annex 2 Designated EHV charges'!$D$10:$D$400),1, COUNTIF(A$4:$A365, 'Annex 2 Designated EHV charges'!$D$10:$D$400)), 0)),"")</f>
        <v/>
      </c>
      <c r="B366" s="50"/>
      <c r="E366" s="50"/>
      <c r="F366" s="50"/>
      <c r="G366" s="50"/>
      <c r="H366" s="50"/>
      <c r="I366" s="50"/>
    </row>
    <row r="367" spans="1:9" x14ac:dyDescent="0.25">
      <c r="A367" s="50" t="str" cm="1">
        <f t="array" ref="A367">IFERROR(INDEX('Annex 2 Designated EHV charges'!$D$10:$D$400, MATCH(0, IF(ISBLANK('Annex 2 Designated EHV charges'!$D$10:$D$400),1, COUNTIF(A$4:$A366, 'Annex 2 Designated EHV charges'!$D$10:$D$400)), 0)),"")</f>
        <v/>
      </c>
      <c r="B367" s="50"/>
      <c r="E367" s="50"/>
      <c r="F367" s="50"/>
      <c r="G367" s="50"/>
      <c r="H367" s="50"/>
      <c r="I367" s="50"/>
    </row>
    <row r="368" spans="1:9" x14ac:dyDescent="0.25">
      <c r="A368" s="50" t="str" cm="1">
        <f t="array" ref="A368">IFERROR(INDEX('Annex 2 Designated EHV charges'!$D$10:$D$400, MATCH(0, IF(ISBLANK('Annex 2 Designated EHV charges'!$D$10:$D$400),1, COUNTIF(A$4:$A367, 'Annex 2 Designated EHV charges'!$D$10:$D$400)), 0)),"")</f>
        <v/>
      </c>
      <c r="B368" s="50"/>
      <c r="E368" s="50"/>
      <c r="F368" s="50"/>
      <c r="G368" s="50"/>
      <c r="H368" s="50"/>
      <c r="I368" s="50"/>
    </row>
    <row r="369" spans="1:9" x14ac:dyDescent="0.25">
      <c r="A369" s="50" t="str" cm="1">
        <f t="array" ref="A369">IFERROR(INDEX('Annex 2 Designated EHV charges'!$D$10:$D$400, MATCH(0, IF(ISBLANK('Annex 2 Designated EHV charges'!$D$10:$D$400),1, COUNTIF(A$4:$A368, 'Annex 2 Designated EHV charges'!$D$10:$D$400)), 0)),"")</f>
        <v/>
      </c>
      <c r="B369" s="50"/>
      <c r="E369" s="50"/>
      <c r="F369" s="50"/>
      <c r="G369" s="50"/>
      <c r="H369" s="50"/>
      <c r="I369" s="50"/>
    </row>
    <row r="370" spans="1:9" x14ac:dyDescent="0.25">
      <c r="A370" s="50" t="str" cm="1">
        <f t="array" ref="A370">IFERROR(INDEX('Annex 2 Designated EHV charges'!$D$10:$D$400, MATCH(0, IF(ISBLANK('Annex 2 Designated EHV charges'!$D$10:$D$400),1, COUNTIF(A$4:$A369, 'Annex 2 Designated EHV charges'!$D$10:$D$400)), 0)),"")</f>
        <v/>
      </c>
      <c r="B370" s="50"/>
      <c r="E370" s="50"/>
      <c r="F370" s="50"/>
      <c r="G370" s="50"/>
      <c r="H370" s="50"/>
      <c r="I370" s="50"/>
    </row>
    <row r="371" spans="1:9" x14ac:dyDescent="0.25">
      <c r="A371" s="50" t="str" cm="1">
        <f t="array" ref="A371">IFERROR(INDEX('Annex 2 Designated EHV charges'!$D$10:$D$400, MATCH(0, IF(ISBLANK('Annex 2 Designated EHV charges'!$D$10:$D$400),1, COUNTIF(A$4:$A370, 'Annex 2 Designated EHV charges'!$D$10:$D$400)), 0)),"")</f>
        <v/>
      </c>
      <c r="B371" s="50"/>
      <c r="E371" s="50"/>
      <c r="F371" s="50"/>
      <c r="G371" s="50"/>
      <c r="H371" s="50"/>
      <c r="I371" s="50"/>
    </row>
    <row r="372" spans="1:9" x14ac:dyDescent="0.25">
      <c r="A372" s="50" t="str" cm="1">
        <f t="array" ref="A372">IFERROR(INDEX('Annex 2 Designated EHV charges'!$D$10:$D$400, MATCH(0, IF(ISBLANK('Annex 2 Designated EHV charges'!$D$10:$D$400),1, COUNTIF(A$4:$A371, 'Annex 2 Designated EHV charges'!$D$10:$D$400)), 0)),"")</f>
        <v/>
      </c>
      <c r="B372" s="50"/>
      <c r="E372" s="50"/>
      <c r="F372" s="50"/>
      <c r="G372" s="50"/>
      <c r="H372" s="50"/>
      <c r="I372" s="50"/>
    </row>
    <row r="373" spans="1:9" x14ac:dyDescent="0.25">
      <c r="A373" s="50" t="str" cm="1">
        <f t="array" ref="A373">IFERROR(INDEX('Annex 2 Designated EHV charges'!$D$10:$D$400, MATCH(0, IF(ISBLANK('Annex 2 Designated EHV charges'!$D$10:$D$400),1, COUNTIF(A$4:$A372, 'Annex 2 Designated EHV charges'!$D$10:$D$400)), 0)),"")</f>
        <v/>
      </c>
      <c r="B373" s="50"/>
      <c r="E373" s="50"/>
      <c r="F373" s="50"/>
      <c r="G373" s="50"/>
      <c r="H373" s="50"/>
      <c r="I373" s="50"/>
    </row>
    <row r="374" spans="1:9" x14ac:dyDescent="0.25">
      <c r="A374" s="50" t="str" cm="1">
        <f t="array" ref="A374">IFERROR(INDEX('Annex 2 Designated EHV charges'!$D$10:$D$400, MATCH(0, IF(ISBLANK('Annex 2 Designated EHV charges'!$D$10:$D$400),1, COUNTIF(A$4:$A373, 'Annex 2 Designated EHV charges'!$D$10:$D$400)), 0)),"")</f>
        <v/>
      </c>
      <c r="B374" s="50"/>
      <c r="E374" s="50"/>
      <c r="F374" s="50"/>
      <c r="G374" s="50"/>
      <c r="H374" s="50"/>
      <c r="I374" s="50"/>
    </row>
    <row r="375" spans="1:9" x14ac:dyDescent="0.25">
      <c r="A375" s="50" t="str" cm="1">
        <f t="array" ref="A375">IFERROR(INDEX('Annex 2 Designated EHV charges'!$D$10:$D$400, MATCH(0, IF(ISBLANK('Annex 2 Designated EHV charges'!$D$10:$D$400),1, COUNTIF(A$4:$A374, 'Annex 2 Designated EHV charges'!$D$10:$D$400)), 0)),"")</f>
        <v/>
      </c>
      <c r="B375" s="50"/>
      <c r="E375" s="50"/>
      <c r="F375" s="50"/>
      <c r="G375" s="50"/>
      <c r="H375" s="50"/>
      <c r="I375" s="50"/>
    </row>
    <row r="376" spans="1:9" x14ac:dyDescent="0.25">
      <c r="A376" s="50" t="str" cm="1">
        <f t="array" ref="A376">IFERROR(INDEX('Annex 2 Designated EHV charges'!$D$10:$D$400, MATCH(0, IF(ISBLANK('Annex 2 Designated EHV charges'!$D$10:$D$400),1, COUNTIF(A$4:$A375, 'Annex 2 Designated EHV charges'!$D$10:$D$400)), 0)),"")</f>
        <v/>
      </c>
      <c r="B376" s="50"/>
      <c r="E376" s="50"/>
      <c r="F376" s="50"/>
      <c r="G376" s="50"/>
      <c r="H376" s="50"/>
      <c r="I376" s="50"/>
    </row>
    <row r="377" spans="1:9" x14ac:dyDescent="0.25">
      <c r="A377" s="50" t="str" cm="1">
        <f t="array" ref="A377">IFERROR(INDEX('Annex 2 Designated EHV charges'!$D$10:$D$400, MATCH(0, IF(ISBLANK('Annex 2 Designated EHV charges'!$D$10:$D$400),1, COUNTIF(A$4:$A376, 'Annex 2 Designated EHV charges'!$D$10:$D$400)), 0)),"")</f>
        <v/>
      </c>
      <c r="B377" s="50"/>
      <c r="E377" s="50"/>
      <c r="F377" s="50"/>
      <c r="G377" s="50"/>
      <c r="H377" s="50"/>
      <c r="I377" s="50"/>
    </row>
    <row r="378" spans="1:9" x14ac:dyDescent="0.25">
      <c r="A378" s="50" t="str" cm="1">
        <f t="array" ref="A378">IFERROR(INDEX('Annex 2 Designated EHV charges'!$D$10:$D$400, MATCH(0, IF(ISBLANK('Annex 2 Designated EHV charges'!$D$10:$D$400),1, COUNTIF(A$4:$A377, 'Annex 2 Designated EHV charges'!$D$10:$D$400)), 0)),"")</f>
        <v/>
      </c>
      <c r="B378" s="50"/>
      <c r="E378" s="50"/>
      <c r="F378" s="50"/>
      <c r="G378" s="50"/>
      <c r="H378" s="50"/>
      <c r="I378" s="50"/>
    </row>
    <row r="379" spans="1:9" x14ac:dyDescent="0.25">
      <c r="A379" s="50" t="str" cm="1">
        <f t="array" ref="A379">IFERROR(INDEX('Annex 2 Designated EHV charges'!$D$10:$D$400, MATCH(0, IF(ISBLANK('Annex 2 Designated EHV charges'!$D$10:$D$400),1, COUNTIF(A$4:$A378, 'Annex 2 Designated EHV charges'!$D$10:$D$400)), 0)),"")</f>
        <v/>
      </c>
      <c r="B379" s="50"/>
      <c r="E379" s="50"/>
      <c r="F379" s="50"/>
      <c r="G379" s="50"/>
      <c r="H379" s="50"/>
      <c r="I379" s="50"/>
    </row>
    <row r="380" spans="1:9" x14ac:dyDescent="0.25">
      <c r="A380" s="50" t="str" cm="1">
        <f t="array" ref="A380">IFERROR(INDEX('Annex 2 Designated EHV charges'!$D$10:$D$400, MATCH(0, IF(ISBLANK('Annex 2 Designated EHV charges'!$D$10:$D$400),1, COUNTIF(A$4:$A379, 'Annex 2 Designated EHV charges'!$D$10:$D$400)), 0)),"")</f>
        <v/>
      </c>
      <c r="B380" s="50"/>
      <c r="E380" s="50"/>
      <c r="F380" s="50"/>
      <c r="G380" s="50"/>
      <c r="H380" s="50"/>
      <c r="I380" s="50"/>
    </row>
    <row r="381" spans="1:9" x14ac:dyDescent="0.25">
      <c r="A381" s="50" t="str" cm="1">
        <f t="array" ref="A381">IFERROR(INDEX('Annex 2 Designated EHV charges'!$D$10:$D$400, MATCH(0, IF(ISBLANK('Annex 2 Designated EHV charges'!$D$10:$D$400),1, COUNTIF(A$4:$A380, 'Annex 2 Designated EHV charges'!$D$10:$D$400)), 0)),"")</f>
        <v/>
      </c>
      <c r="B381" s="50"/>
      <c r="E381" s="50"/>
      <c r="F381" s="50"/>
      <c r="G381" s="50"/>
      <c r="H381" s="50"/>
      <c r="I381" s="50"/>
    </row>
    <row r="382" spans="1:9" x14ac:dyDescent="0.25">
      <c r="A382" s="50" t="str" cm="1">
        <f t="array" ref="A382">IFERROR(INDEX('Annex 2 Designated EHV charges'!$D$10:$D$400, MATCH(0, IF(ISBLANK('Annex 2 Designated EHV charges'!$D$10:$D$400),1, COUNTIF(A$4:$A381, 'Annex 2 Designated EHV charges'!$D$10:$D$400)), 0)),"")</f>
        <v/>
      </c>
      <c r="B382" s="50"/>
      <c r="E382" s="50"/>
      <c r="F382" s="50"/>
      <c r="G382" s="50"/>
      <c r="H382" s="50"/>
      <c r="I382" s="50"/>
    </row>
    <row r="383" spans="1:9" x14ac:dyDescent="0.25">
      <c r="A383" s="50" t="str" cm="1">
        <f t="array" ref="A383">IFERROR(INDEX('Annex 2 Designated EHV charges'!$D$10:$D$400, MATCH(0, IF(ISBLANK('Annex 2 Designated EHV charges'!$D$10:$D$400),1, COUNTIF(A$4:$A382, 'Annex 2 Designated EHV charges'!$D$10:$D$400)), 0)),"")</f>
        <v/>
      </c>
      <c r="B383" s="50"/>
      <c r="E383" s="50"/>
      <c r="F383" s="50"/>
      <c r="G383" s="50"/>
      <c r="H383" s="50"/>
      <c r="I383" s="50"/>
    </row>
    <row r="384" spans="1:9" x14ac:dyDescent="0.25">
      <c r="A384" s="50" t="str" cm="1">
        <f t="array" ref="A384">IFERROR(INDEX('Annex 2 Designated EHV charges'!$D$10:$D$400, MATCH(0, IF(ISBLANK('Annex 2 Designated EHV charges'!$D$10:$D$400),1, COUNTIF(A$4:$A383, 'Annex 2 Designated EHV charges'!$D$10:$D$400)), 0)),"")</f>
        <v/>
      </c>
      <c r="B384" s="50"/>
      <c r="E384" s="50"/>
      <c r="F384" s="50"/>
      <c r="G384" s="50"/>
      <c r="H384" s="50"/>
      <c r="I384" s="50"/>
    </row>
    <row r="385" spans="1:9" x14ac:dyDescent="0.25">
      <c r="A385" s="50" t="str" cm="1">
        <f t="array" ref="A385">IFERROR(INDEX('Annex 2 Designated EHV charges'!$D$10:$D$400, MATCH(0, IF(ISBLANK('Annex 2 Designated EHV charges'!$D$10:$D$400),1, COUNTIF(A$4:$A384, 'Annex 2 Designated EHV charges'!$D$10:$D$400)), 0)),"")</f>
        <v/>
      </c>
      <c r="B385" s="50"/>
      <c r="E385" s="50"/>
      <c r="F385" s="50"/>
      <c r="G385" s="50"/>
      <c r="H385" s="50"/>
      <c r="I385" s="50"/>
    </row>
    <row r="386" spans="1:9" x14ac:dyDescent="0.25">
      <c r="A386" s="50" t="str" cm="1">
        <f t="array" ref="A386">IFERROR(INDEX('Annex 2 Designated EHV charges'!$D$10:$D$400, MATCH(0, IF(ISBLANK('Annex 2 Designated EHV charges'!$D$10:$D$400),1, COUNTIF(A$4:$A385, 'Annex 2 Designated EHV charges'!$D$10:$D$400)), 0)),"")</f>
        <v/>
      </c>
      <c r="B386" s="50"/>
      <c r="E386" s="50"/>
      <c r="F386" s="50"/>
      <c r="G386" s="50"/>
      <c r="H386" s="50"/>
      <c r="I386" s="50"/>
    </row>
    <row r="387" spans="1:9" x14ac:dyDescent="0.25">
      <c r="A387" s="50" t="str" cm="1">
        <f t="array" ref="A387">IFERROR(INDEX('Annex 2 Designated EHV charges'!$D$10:$D$400, MATCH(0, IF(ISBLANK('Annex 2 Designated EHV charges'!$D$10:$D$400),1, COUNTIF(A$4:$A386, 'Annex 2 Designated EHV charges'!$D$10:$D$400)), 0)),"")</f>
        <v/>
      </c>
      <c r="B387" s="50"/>
      <c r="E387" s="50"/>
      <c r="F387" s="50"/>
      <c r="G387" s="50"/>
      <c r="H387" s="50"/>
      <c r="I387" s="50"/>
    </row>
    <row r="388" spans="1:9" x14ac:dyDescent="0.25">
      <c r="A388" s="50" t="str" cm="1">
        <f t="array" ref="A388">IFERROR(INDEX('Annex 2 Designated EHV charges'!$D$10:$D$400, MATCH(0, IF(ISBLANK('Annex 2 Designated EHV charges'!$D$10:$D$400),1, COUNTIF(A$4:$A387, 'Annex 2 Designated EHV charges'!$D$10:$D$400)), 0)),"")</f>
        <v/>
      </c>
      <c r="B388" s="50"/>
      <c r="E388" s="50"/>
      <c r="F388" s="50"/>
      <c r="G388" s="50"/>
      <c r="H388" s="50"/>
      <c r="I388" s="50"/>
    </row>
    <row r="389" spans="1:9" x14ac:dyDescent="0.25">
      <c r="A389" s="50" t="str" cm="1">
        <f t="array" ref="A389">IFERROR(INDEX('Annex 2 Designated EHV charges'!$D$10:$D$400, MATCH(0, IF(ISBLANK('Annex 2 Designated EHV charges'!$D$10:$D$400),1, COUNTIF(A$4:$A388, 'Annex 2 Designated EHV charges'!$D$10:$D$400)), 0)),"")</f>
        <v/>
      </c>
      <c r="B389" s="50"/>
      <c r="E389" s="50"/>
      <c r="F389" s="50"/>
      <c r="G389" s="50"/>
      <c r="H389" s="50"/>
      <c r="I389" s="50"/>
    </row>
    <row r="390" spans="1:9" x14ac:dyDescent="0.25">
      <c r="A390" s="50" t="str" cm="1">
        <f t="array" ref="A390">IFERROR(INDEX('Annex 2 Designated EHV charges'!$D$10:$D$400, MATCH(0, IF(ISBLANK('Annex 2 Designated EHV charges'!$D$10:$D$400),1, COUNTIF(A$4:$A389, 'Annex 2 Designated EHV charges'!$D$10:$D$400)), 0)),"")</f>
        <v/>
      </c>
      <c r="B390" s="50"/>
      <c r="E390" s="50"/>
      <c r="F390" s="50"/>
      <c r="G390" s="50"/>
      <c r="H390" s="50"/>
      <c r="I390" s="50"/>
    </row>
    <row r="391" spans="1:9" x14ac:dyDescent="0.25">
      <c r="A391" s="50" t="str" cm="1">
        <f t="array" ref="A391">IFERROR(INDEX('Annex 2 Designated EHV charges'!$D$10:$D$400, MATCH(0, IF(ISBLANK('Annex 2 Designated EHV charges'!$D$10:$D$400),1, COUNTIF(A$4:$A390, 'Annex 2 Designated EHV charges'!$D$10:$D$400)), 0)),"")</f>
        <v/>
      </c>
      <c r="B391" s="50"/>
      <c r="E391" s="50"/>
      <c r="F391" s="50"/>
      <c r="G391" s="50"/>
      <c r="H391" s="50"/>
      <c r="I391" s="50"/>
    </row>
    <row r="392" spans="1:9" x14ac:dyDescent="0.25">
      <c r="A392" s="50" t="str" cm="1">
        <f t="array" ref="A392">IFERROR(INDEX('Annex 2 Designated EHV charges'!$D$10:$D$400, MATCH(0, IF(ISBLANK('Annex 2 Designated EHV charges'!$D$10:$D$400),1, COUNTIF(A$4:$A391, 'Annex 2 Designated EHV charges'!$D$10:$D$400)), 0)),"")</f>
        <v/>
      </c>
      <c r="B392" s="50"/>
      <c r="E392" s="50"/>
      <c r="F392" s="50"/>
      <c r="G392" s="50"/>
      <c r="H392" s="50"/>
      <c r="I392" s="50"/>
    </row>
    <row r="393" spans="1:9" x14ac:dyDescent="0.25">
      <c r="A393" s="50" t="str" cm="1">
        <f t="array" ref="A393">IFERROR(INDEX('Annex 2 Designated EHV charges'!$D$10:$D$400, MATCH(0, IF(ISBLANK('Annex 2 Designated EHV charges'!$D$10:$D$400),1, COUNTIF(A$4:$A392, 'Annex 2 Designated EHV charges'!$D$10:$D$400)), 0)),"")</f>
        <v/>
      </c>
      <c r="B393" s="50"/>
      <c r="E393" s="50"/>
      <c r="F393" s="50"/>
      <c r="G393" s="50"/>
      <c r="H393" s="50"/>
      <c r="I393" s="50"/>
    </row>
    <row r="394" spans="1:9" x14ac:dyDescent="0.25">
      <c r="A394" s="50" t="str" cm="1">
        <f t="array" ref="A394">IFERROR(INDEX('Annex 2 Designated EHV charges'!$D$10:$D$400, MATCH(0, IF(ISBLANK('Annex 2 Designated EHV charges'!$D$10:$D$400),1, COUNTIF(A$4:$A393, 'Annex 2 Designated EHV charges'!$D$10:$D$400)), 0)),"")</f>
        <v/>
      </c>
      <c r="B394" s="50"/>
      <c r="E394" s="50"/>
      <c r="F394" s="50"/>
      <c r="G394" s="50"/>
      <c r="H394" s="50"/>
      <c r="I394" s="50"/>
    </row>
    <row r="395" spans="1:9" x14ac:dyDescent="0.25">
      <c r="A395" s="50" t="str" cm="1">
        <f t="array" ref="A395">IFERROR(INDEX('Annex 2 Designated EHV charges'!$D$10:$D$400, MATCH(0, IF(ISBLANK('Annex 2 Designated EHV charges'!$D$10:$D$400),1, COUNTIF(A$4:$A394, 'Annex 2 Designated EHV charges'!$D$10:$D$400)), 0)),"")</f>
        <v/>
      </c>
      <c r="B395" s="50"/>
      <c r="E395" s="50"/>
      <c r="F395" s="50"/>
      <c r="G395" s="50"/>
      <c r="H395" s="50"/>
      <c r="I395" s="50"/>
    </row>
    <row r="396" spans="1:9" x14ac:dyDescent="0.25">
      <c r="A396" s="50" t="str" cm="1">
        <f t="array" ref="A396">IFERROR(INDEX('Annex 2 Designated EHV charges'!$D$10:$D$400, MATCH(0, IF(ISBLANK('Annex 2 Designated EHV charges'!$D$10:$D$400),1, COUNTIF(A$4:$A395, 'Annex 2 Designated EHV charges'!$D$10:$D$400)), 0)),"")</f>
        <v/>
      </c>
      <c r="B396" s="50"/>
      <c r="E396" s="50"/>
      <c r="F396" s="50"/>
      <c r="G396" s="50"/>
      <c r="H396" s="50"/>
      <c r="I396" s="50"/>
    </row>
    <row r="397" spans="1:9" x14ac:dyDescent="0.25">
      <c r="A397" s="50" t="str" cm="1">
        <f t="array" ref="A397">IFERROR(INDEX('Annex 2 Designated EHV charges'!$D$10:$D$400, MATCH(0, IF(ISBLANK('Annex 2 Designated EHV charges'!$D$10:$D$400),1, COUNTIF(A$4:$A396, 'Annex 2 Designated EHV charges'!$D$10:$D$400)), 0)),"")</f>
        <v/>
      </c>
      <c r="B397" s="50"/>
      <c r="E397" s="50"/>
      <c r="F397" s="50"/>
      <c r="G397" s="50"/>
      <c r="H397" s="50"/>
      <c r="I397" s="50"/>
    </row>
    <row r="398" spans="1:9" x14ac:dyDescent="0.25">
      <c r="A398" s="50" t="str" cm="1">
        <f t="array" ref="A398">IFERROR(INDEX('Annex 2 Designated EHV charges'!$D$10:$D$400, MATCH(0, IF(ISBLANK('Annex 2 Designated EHV charges'!$D$10:$D$400),1, COUNTIF(A$4:$A397, 'Annex 2 Designated EHV charges'!$D$10:$D$400)), 0)),"")</f>
        <v/>
      </c>
      <c r="B398" s="50"/>
      <c r="E398" s="50"/>
      <c r="F398" s="50"/>
      <c r="G398" s="50"/>
      <c r="H398" s="50"/>
      <c r="I398" s="50"/>
    </row>
    <row r="399" spans="1:9" x14ac:dyDescent="0.25">
      <c r="A399" s="50" t="str" cm="1">
        <f t="array" ref="A399">IFERROR(INDEX('Annex 2 Designated EHV charges'!$D$10:$D$400, MATCH(0, IF(ISBLANK('Annex 2 Designated EHV charges'!$D$10:$D$400),1, COUNTIF(A$4:$A398, 'Annex 2 Designated EHV charges'!$D$10:$D$400)), 0)),"")</f>
        <v/>
      </c>
      <c r="B399" s="50"/>
      <c r="E399" s="50"/>
      <c r="F399" s="50"/>
      <c r="G399" s="50"/>
      <c r="H399" s="50"/>
      <c r="I399" s="50"/>
    </row>
    <row r="400" spans="1:9" x14ac:dyDescent="0.25">
      <c r="A400" s="50" t="str" cm="1">
        <f t="array" ref="A400">IFERROR(INDEX('Annex 2 Designated EHV charges'!$D$10:$D$400, MATCH(0, IF(ISBLANK('Annex 2 Designated EHV charges'!$D$10:$D$400),1, COUNTIF(A$4:$A399, 'Annex 2 Designated EHV charges'!$D$10:$D$400)), 0)),"")</f>
        <v/>
      </c>
      <c r="B400" s="50"/>
      <c r="E400" s="50"/>
      <c r="F400" s="50"/>
      <c r="G400" s="50"/>
      <c r="H400" s="50"/>
      <c r="I400" s="50"/>
    </row>
    <row r="401" spans="1:9" x14ac:dyDescent="0.25">
      <c r="A401" s="50" t="str" cm="1">
        <f t="array" ref="A401">IFERROR(INDEX('Annex 2 Designated EHV charges'!$D$10:$D$400, MATCH(0, IF(ISBLANK('Annex 2 Designated EHV charges'!$D$10:$D$400),1, COUNTIF(A$4:$A400, 'Annex 2 Designated EHV charges'!$D$10:$D$400)), 0)),"")</f>
        <v/>
      </c>
      <c r="B401" s="50"/>
      <c r="E401" s="50"/>
      <c r="F401" s="50"/>
      <c r="G401" s="50"/>
      <c r="H401" s="50"/>
      <c r="I401" s="50"/>
    </row>
    <row r="402" spans="1:9" x14ac:dyDescent="0.25">
      <c r="A402" s="50" t="str" cm="1">
        <f t="array" ref="A402">IFERROR(INDEX('Annex 2 Designated EHV charges'!$D$10:$D$400, MATCH(0, IF(ISBLANK('Annex 2 Designated EHV charges'!$D$10:$D$400),1, COUNTIF(A$4:$A401, 'Annex 2 Designated EHV charges'!$D$10:$D$400)), 0)),"")</f>
        <v/>
      </c>
      <c r="B402" s="50"/>
      <c r="E402" s="50"/>
      <c r="F402" s="50"/>
      <c r="G402" s="50"/>
      <c r="H402" s="50"/>
      <c r="I402" s="50"/>
    </row>
    <row r="403" spans="1:9" x14ac:dyDescent="0.25">
      <c r="A403" s="50" t="str" cm="1">
        <f t="array" ref="A403">IFERROR(INDEX('Annex 2 Designated EHV charges'!$D$10:$D$400, MATCH(0, IF(ISBLANK('Annex 2 Designated EHV charges'!$D$10:$D$400),1, COUNTIF(A$4:$A402, 'Annex 2 Designated EHV charges'!$D$10:$D$400)), 0)),"")</f>
        <v/>
      </c>
      <c r="B403" s="50"/>
      <c r="E403" s="50"/>
      <c r="F403" s="50"/>
      <c r="G403" s="50"/>
      <c r="H403" s="50"/>
      <c r="I403" s="50"/>
    </row>
    <row r="404" spans="1:9" x14ac:dyDescent="0.25">
      <c r="A404" s="50" t="str" cm="1">
        <f t="array" ref="A404">IFERROR(INDEX('Annex 2 Designated EHV charges'!$D$10:$D$400, MATCH(0, IF(ISBLANK('Annex 2 Designated EHV charges'!$D$10:$D$400),1, COUNTIF(A$4:$A403, 'Annex 2 Designated EHV charges'!$D$10:$D$400)), 0)),"")</f>
        <v/>
      </c>
      <c r="B404" s="50"/>
      <c r="E404" s="50"/>
      <c r="F404" s="50"/>
      <c r="G404" s="50"/>
      <c r="H404" s="50"/>
      <c r="I404" s="50"/>
    </row>
    <row r="405" spans="1:9" x14ac:dyDescent="0.25">
      <c r="A405" s="50" t="str" cm="1">
        <f t="array" ref="A405">IFERROR(INDEX('Annex 2 Designated EHV charges'!$D$10:$D$400, MATCH(0, IF(ISBLANK('Annex 2 Designated EHV charges'!$D$10:$D$400),1, COUNTIF(A$4:$A404, 'Annex 2 Designated EHV charges'!$D$10:$D$400)), 0)),"")</f>
        <v/>
      </c>
      <c r="B405" s="50"/>
      <c r="E405" s="50"/>
      <c r="F405" s="50"/>
      <c r="G405" s="50"/>
      <c r="H405" s="50"/>
      <c r="I405" s="50"/>
    </row>
    <row r="406" spans="1:9" x14ac:dyDescent="0.25">
      <c r="A406" s="50" t="str" cm="1">
        <f t="array" ref="A406">IFERROR(INDEX('Annex 2 Designated EHV charges'!$D$10:$D$400, MATCH(0, IF(ISBLANK('Annex 2 Designated EHV charges'!$D$10:$D$400),1, COUNTIF(A$4:$A405, 'Annex 2 Designated EHV charges'!$D$10:$D$400)), 0)),"")</f>
        <v/>
      </c>
      <c r="B406" s="50"/>
      <c r="E406" s="50"/>
      <c r="F406" s="50"/>
      <c r="G406" s="50"/>
      <c r="H406" s="50"/>
      <c r="I406" s="50"/>
    </row>
    <row r="407" spans="1:9" x14ac:dyDescent="0.25">
      <c r="A407" s="50" t="str" cm="1">
        <f t="array" ref="A407">IFERROR(INDEX('Annex 2 Designated EHV charges'!$D$10:$D$400, MATCH(0, IF(ISBLANK('Annex 2 Designated EHV charges'!$D$10:$D$400),1, COUNTIF(A$4:$A406, 'Annex 2 Designated EHV charges'!$D$10:$D$400)), 0)),"")</f>
        <v/>
      </c>
      <c r="B407" s="50"/>
      <c r="E407" s="50"/>
      <c r="F407" s="50"/>
      <c r="G407" s="50"/>
      <c r="H407" s="50"/>
      <c r="I407" s="50"/>
    </row>
    <row r="408" spans="1:9" x14ac:dyDescent="0.25">
      <c r="A408" s="50" t="str" cm="1">
        <f t="array" ref="A408">IFERROR(INDEX('Annex 2 Designated EHV charges'!$D$10:$D$400, MATCH(0, IF(ISBLANK('Annex 2 Designated EHV charges'!$D$10:$D$400),1, COUNTIF(A$4:$A407, 'Annex 2 Designated EHV charges'!$D$10:$D$400)), 0)),"")</f>
        <v/>
      </c>
      <c r="B408" s="50"/>
      <c r="E408" s="50"/>
      <c r="F408" s="50"/>
      <c r="G408" s="50"/>
      <c r="H408" s="50"/>
      <c r="I408" s="50"/>
    </row>
    <row r="409" spans="1:9" x14ac:dyDescent="0.25">
      <c r="A409" s="50" t="str" cm="1">
        <f t="array" ref="A409">IFERROR(INDEX('Annex 2 Designated EHV charges'!$D$10:$D$400, MATCH(0, IF(ISBLANK('Annex 2 Designated EHV charges'!$D$10:$D$400),1, COUNTIF(A$4:$A408, 'Annex 2 Designated EHV charges'!$D$10:$D$400)), 0)),"")</f>
        <v/>
      </c>
      <c r="B409" s="50"/>
      <c r="E409" s="50"/>
      <c r="F409" s="50"/>
      <c r="G409" s="50"/>
      <c r="H409" s="50"/>
      <c r="I409" s="50"/>
    </row>
    <row r="410" spans="1:9" x14ac:dyDescent="0.25">
      <c r="A410" s="50" t="str" cm="1">
        <f t="array" ref="A410">IFERROR(INDEX('Annex 2 Designated EHV charges'!$D$10:$D$400, MATCH(0, IF(ISBLANK('Annex 2 Designated EHV charges'!$D$10:$D$400),1, COUNTIF(A$4:$A409, 'Annex 2 Designated EHV charges'!$D$10:$D$400)), 0)),"")</f>
        <v/>
      </c>
      <c r="B410" s="50"/>
      <c r="E410" s="50"/>
      <c r="F410" s="50"/>
      <c r="G410" s="50"/>
      <c r="H410" s="50"/>
      <c r="I410" s="50"/>
    </row>
    <row r="411" spans="1:9" x14ac:dyDescent="0.25">
      <c r="A411" s="50" t="str" cm="1">
        <f t="array" ref="A411">IFERROR(INDEX('Annex 2 Designated EHV charges'!$D$10:$D$400, MATCH(0, IF(ISBLANK('Annex 2 Designated EHV charges'!$D$10:$D$400),1, COUNTIF(A$4:$A410, 'Annex 2 Designated EHV charges'!$D$10:$D$400)), 0)),"")</f>
        <v/>
      </c>
      <c r="B411" s="50"/>
      <c r="E411" s="50"/>
      <c r="F411" s="50"/>
      <c r="G411" s="50"/>
      <c r="H411" s="50"/>
      <c r="I411" s="50"/>
    </row>
    <row r="412" spans="1:9" x14ac:dyDescent="0.25">
      <c r="A412" s="50" t="str" cm="1">
        <f t="array" ref="A412">IFERROR(INDEX('Annex 2 Designated EHV charges'!$D$10:$D$400, MATCH(0, IF(ISBLANK('Annex 2 Designated EHV charges'!$D$10:$D$400),1, COUNTIF(A$4:$A411, 'Annex 2 Designated EHV charges'!$D$10:$D$400)), 0)),"")</f>
        <v/>
      </c>
      <c r="B412" s="50"/>
      <c r="E412" s="50"/>
      <c r="F412" s="50"/>
      <c r="G412" s="50"/>
      <c r="H412" s="50"/>
      <c r="I412" s="50"/>
    </row>
    <row r="413" spans="1:9" x14ac:dyDescent="0.25">
      <c r="A413" s="50" t="str" cm="1">
        <f t="array" ref="A413">IFERROR(INDEX('Annex 2 Designated EHV charges'!$D$10:$D$400, MATCH(0, IF(ISBLANK('Annex 2 Designated EHV charges'!$D$10:$D$400),1, COUNTIF(A$4:$A412, 'Annex 2 Designated EHV charges'!$D$10:$D$400)), 0)),"")</f>
        <v/>
      </c>
      <c r="B413" s="50"/>
      <c r="E413" s="50"/>
      <c r="F413" s="50"/>
      <c r="G413" s="50"/>
      <c r="H413" s="50"/>
      <c r="I413" s="50"/>
    </row>
    <row r="414" spans="1:9" x14ac:dyDescent="0.25">
      <c r="A414" s="50" t="str" cm="1">
        <f t="array" ref="A414">IFERROR(INDEX('Annex 2 Designated EHV charges'!$D$10:$D$400, MATCH(0, IF(ISBLANK('Annex 2 Designated EHV charges'!$D$10:$D$400),1, COUNTIF(A$4:$A413, 'Annex 2 Designated EHV charges'!$D$10:$D$400)), 0)),"")</f>
        <v/>
      </c>
      <c r="B414" s="50"/>
      <c r="E414" s="50"/>
      <c r="F414" s="50"/>
      <c r="G414" s="50"/>
      <c r="H414" s="50"/>
      <c r="I414" s="50"/>
    </row>
    <row r="415" spans="1:9" x14ac:dyDescent="0.25">
      <c r="A415" s="50" t="str" cm="1">
        <f t="array" ref="A415">IFERROR(INDEX('Annex 2 Designated EHV charges'!$D$10:$D$400, MATCH(0, IF(ISBLANK('Annex 2 Designated EHV charges'!$D$10:$D$400),1, COUNTIF(A$4:$A414, 'Annex 2 Designated EHV charges'!$D$10:$D$400)), 0)),"")</f>
        <v/>
      </c>
      <c r="B415" s="50"/>
      <c r="E415" s="50"/>
      <c r="F415" s="50"/>
      <c r="G415" s="50"/>
      <c r="H415" s="50"/>
      <c r="I415" s="50"/>
    </row>
    <row r="416" spans="1:9" x14ac:dyDescent="0.25">
      <c r="A416" s="50" t="str" cm="1">
        <f t="array" ref="A416">IFERROR(INDEX('Annex 2 Designated EHV charges'!$D$10:$D$400, MATCH(0, IF(ISBLANK('Annex 2 Designated EHV charges'!$D$10:$D$400),1, COUNTIF(A$4:$A415, 'Annex 2 Designated EHV charges'!$D$10:$D$400)), 0)),"")</f>
        <v/>
      </c>
      <c r="B416" s="50"/>
      <c r="E416" s="50"/>
      <c r="F416" s="50"/>
      <c r="G416" s="50"/>
      <c r="H416" s="50"/>
      <c r="I416" s="50"/>
    </row>
    <row r="417" spans="1:9" x14ac:dyDescent="0.25">
      <c r="A417" s="50" t="str" cm="1">
        <f t="array" ref="A417">IFERROR(INDEX('Annex 2 Designated EHV charges'!$D$10:$D$400, MATCH(0, IF(ISBLANK('Annex 2 Designated EHV charges'!$D$10:$D$400),1, COUNTIF(A$4:$A416, 'Annex 2 Designated EHV charges'!$D$10:$D$400)), 0)),"")</f>
        <v/>
      </c>
      <c r="B417" s="50"/>
      <c r="E417" s="50"/>
      <c r="F417" s="50"/>
      <c r="G417" s="50"/>
      <c r="H417" s="50"/>
      <c r="I417" s="50"/>
    </row>
    <row r="418" spans="1:9" x14ac:dyDescent="0.25">
      <c r="A418" s="50" t="str" cm="1">
        <f t="array" ref="A418">IFERROR(INDEX('Annex 2 Designated EHV charges'!$D$10:$D$400, MATCH(0, IF(ISBLANK('Annex 2 Designated EHV charges'!$D$10:$D$400),1, COUNTIF(A$4:$A417, 'Annex 2 Designated EHV charges'!$D$10:$D$400)), 0)),"")</f>
        <v/>
      </c>
      <c r="B418" s="50"/>
      <c r="E418" s="50"/>
      <c r="F418" s="50"/>
      <c r="G418" s="50"/>
      <c r="H418" s="50"/>
      <c r="I418" s="50"/>
    </row>
    <row r="419" spans="1:9" x14ac:dyDescent="0.25">
      <c r="A419" s="50" t="str" cm="1">
        <f t="array" ref="A419">IFERROR(INDEX('Annex 2 Designated EHV charges'!$D$10:$D$400, MATCH(0, IF(ISBLANK('Annex 2 Designated EHV charges'!$D$10:$D$400),1, COUNTIF(A$4:$A418, 'Annex 2 Designated EHV charges'!$D$10:$D$400)), 0)),"")</f>
        <v/>
      </c>
      <c r="B419" s="50"/>
      <c r="E419" s="50"/>
      <c r="F419" s="50"/>
      <c r="G419" s="50"/>
      <c r="H419" s="50"/>
      <c r="I419" s="50"/>
    </row>
    <row r="420" spans="1:9" x14ac:dyDescent="0.25">
      <c r="A420" s="50" t="str" cm="1">
        <f t="array" ref="A420">IFERROR(INDEX('Annex 2 Designated EHV charges'!$D$10:$D$400, MATCH(0, IF(ISBLANK('Annex 2 Designated EHV charges'!$D$10:$D$400),1, COUNTIF(A$4:$A419, 'Annex 2 Designated EHV charges'!$D$10:$D$400)), 0)),"")</f>
        <v/>
      </c>
      <c r="B420" s="50"/>
      <c r="E420" s="50"/>
      <c r="F420" s="50"/>
      <c r="G420" s="50"/>
      <c r="H420" s="50"/>
      <c r="I420" s="50"/>
    </row>
    <row r="421" spans="1:9" x14ac:dyDescent="0.25">
      <c r="A421" s="50" t="str" cm="1">
        <f t="array" ref="A421">IFERROR(INDEX('Annex 2 Designated EHV charges'!$D$10:$D$400, MATCH(0, IF(ISBLANK('Annex 2 Designated EHV charges'!$D$10:$D$400),1, COUNTIF(A$4:$A420, 'Annex 2 Designated EHV charges'!$D$10:$D$400)), 0)),"")</f>
        <v/>
      </c>
      <c r="B421" s="50"/>
      <c r="E421" s="50"/>
      <c r="F421" s="50"/>
      <c r="G421" s="50"/>
      <c r="H421" s="50"/>
      <c r="I421" s="50"/>
    </row>
    <row r="422" spans="1:9" x14ac:dyDescent="0.25">
      <c r="A422" s="50" t="str" cm="1">
        <f t="array" ref="A422">IFERROR(INDEX('Annex 2 Designated EHV charges'!$D$10:$D$400, MATCH(0, IF(ISBLANK('Annex 2 Designated EHV charges'!$D$10:$D$400),1, COUNTIF(A$4:$A421, 'Annex 2 Designated EHV charges'!$D$10:$D$400)), 0)),"")</f>
        <v/>
      </c>
      <c r="B422" s="50"/>
      <c r="E422" s="50"/>
      <c r="F422" s="50"/>
      <c r="G422" s="50"/>
      <c r="H422" s="50"/>
      <c r="I422" s="50"/>
    </row>
    <row r="423" spans="1:9" x14ac:dyDescent="0.25">
      <c r="A423" s="50" t="str" cm="1">
        <f t="array" ref="A423">IFERROR(INDEX('Annex 2 Designated EHV charges'!$D$10:$D$400, MATCH(0, IF(ISBLANK('Annex 2 Designated EHV charges'!$D$10:$D$400),1, COUNTIF(A$4:$A422, 'Annex 2 Designated EHV charges'!$D$10:$D$400)), 0)),"")</f>
        <v/>
      </c>
      <c r="B423" s="50"/>
      <c r="E423" s="50"/>
      <c r="F423" s="50"/>
      <c r="G423" s="50"/>
      <c r="H423" s="50"/>
      <c r="I423" s="50"/>
    </row>
    <row r="424" spans="1:9" x14ac:dyDescent="0.25">
      <c r="A424" s="50" t="str" cm="1">
        <f t="array" ref="A424">IFERROR(INDEX('Annex 2 Designated EHV charges'!$D$10:$D$400, MATCH(0, IF(ISBLANK('Annex 2 Designated EHV charges'!$D$10:$D$400),1, COUNTIF(A$4:$A423, 'Annex 2 Designated EHV charges'!$D$10:$D$400)), 0)),"")</f>
        <v/>
      </c>
      <c r="B424" s="50"/>
      <c r="E424" s="50"/>
      <c r="F424" s="50"/>
      <c r="G424" s="50"/>
      <c r="H424" s="50"/>
      <c r="I424" s="50"/>
    </row>
    <row r="425" spans="1:9" x14ac:dyDescent="0.25">
      <c r="A425" s="50" t="str" cm="1">
        <f t="array" ref="A425">IFERROR(INDEX('Annex 2 Designated EHV charges'!$D$10:$D$400, MATCH(0, IF(ISBLANK('Annex 2 Designated EHV charges'!$D$10:$D$400),1, COUNTIF(A$4:$A424, 'Annex 2 Designated EHV charges'!$D$10:$D$400)), 0)),"")</f>
        <v/>
      </c>
      <c r="B425" s="50"/>
      <c r="E425" s="50"/>
      <c r="F425" s="50"/>
      <c r="G425" s="50"/>
      <c r="H425" s="50"/>
      <c r="I425" s="50"/>
    </row>
    <row r="426" spans="1:9" x14ac:dyDescent="0.25">
      <c r="A426" s="50" t="str" cm="1">
        <f t="array" ref="A426">IFERROR(INDEX('Annex 2 Designated EHV charges'!$D$10:$D$400, MATCH(0, IF(ISBLANK('Annex 2 Designated EHV charges'!$D$10:$D$400),1, COUNTIF(A$4:$A425, 'Annex 2 Designated EHV charges'!$D$10:$D$400)), 0)),"")</f>
        <v/>
      </c>
      <c r="B426" s="50"/>
      <c r="E426" s="50"/>
      <c r="F426" s="50"/>
      <c r="G426" s="50"/>
      <c r="H426" s="50"/>
      <c r="I426" s="50"/>
    </row>
    <row r="427" spans="1:9" x14ac:dyDescent="0.25">
      <c r="A427" s="50" t="str" cm="1">
        <f t="array" ref="A427">IFERROR(INDEX('Annex 2 Designated EHV charges'!$D$10:$D$400, MATCH(0, IF(ISBLANK('Annex 2 Designated EHV charges'!$D$10:$D$400),1, COUNTIF(A$4:$A426, 'Annex 2 Designated EHV charges'!$D$10:$D$400)), 0)),"")</f>
        <v/>
      </c>
      <c r="B427" s="50"/>
      <c r="E427" s="50"/>
      <c r="F427" s="50"/>
      <c r="G427" s="50"/>
      <c r="H427" s="50"/>
      <c r="I427" s="50"/>
    </row>
    <row r="428" spans="1:9" x14ac:dyDescent="0.25">
      <c r="A428" s="50" t="str" cm="1">
        <f t="array" ref="A428">IFERROR(INDEX('Annex 2 Designated EHV charges'!$D$10:$D$400, MATCH(0, IF(ISBLANK('Annex 2 Designated EHV charges'!$D$10:$D$400),1, COUNTIF(A$4:$A427, 'Annex 2 Designated EHV charges'!$D$10:$D$400)), 0)),"")</f>
        <v/>
      </c>
      <c r="B428" s="50"/>
      <c r="E428" s="50"/>
      <c r="F428" s="50"/>
      <c r="G428" s="50"/>
      <c r="H428" s="50"/>
      <c r="I428" s="50"/>
    </row>
    <row r="429" spans="1:9" x14ac:dyDescent="0.25">
      <c r="A429" s="50" t="str" cm="1">
        <f t="array" ref="A429">IFERROR(INDEX('Annex 2 Designated EHV charges'!$D$10:$D$400, MATCH(0, IF(ISBLANK('Annex 2 Designated EHV charges'!$D$10:$D$400),1, COUNTIF(A$4:$A428, 'Annex 2 Designated EHV charges'!$D$10:$D$400)), 0)),"")</f>
        <v/>
      </c>
      <c r="B429" s="50"/>
      <c r="E429" s="50"/>
      <c r="F429" s="50"/>
      <c r="G429" s="50"/>
      <c r="H429" s="50"/>
      <c r="I429" s="50"/>
    </row>
    <row r="430" spans="1:9" x14ac:dyDescent="0.25">
      <c r="A430" s="50" t="str" cm="1">
        <f t="array" ref="A430">IFERROR(INDEX('Annex 2 Designated EHV charges'!$D$10:$D$400, MATCH(0, IF(ISBLANK('Annex 2 Designated EHV charges'!$D$10:$D$400),1, COUNTIF(A$4:$A429, 'Annex 2 Designated EHV charges'!$D$10:$D$400)), 0)),"")</f>
        <v/>
      </c>
      <c r="B430" s="50"/>
      <c r="E430" s="50"/>
      <c r="F430" s="50"/>
      <c r="G430" s="50"/>
      <c r="H430" s="50"/>
      <c r="I430" s="50"/>
    </row>
    <row r="431" spans="1:9" x14ac:dyDescent="0.25">
      <c r="A431" s="50" t="str" cm="1">
        <f t="array" ref="A431">IFERROR(INDEX('Annex 2 Designated EHV charges'!$D$10:$D$400, MATCH(0, IF(ISBLANK('Annex 2 Designated EHV charges'!$D$10:$D$400),1, COUNTIF(A$4:$A430, 'Annex 2 Designated EHV charges'!$D$10:$D$400)), 0)),"")</f>
        <v/>
      </c>
      <c r="B431" s="50"/>
      <c r="E431" s="50"/>
      <c r="F431" s="50"/>
      <c r="G431" s="50"/>
      <c r="H431" s="50"/>
      <c r="I431" s="50"/>
    </row>
    <row r="432" spans="1:9" x14ac:dyDescent="0.25">
      <c r="A432" s="50" t="str" cm="1">
        <f t="array" ref="A432">IFERROR(INDEX('Annex 2 Designated EHV charges'!$D$10:$D$400, MATCH(0, IF(ISBLANK('Annex 2 Designated EHV charges'!$D$10:$D$400),1, COUNTIF(A$4:$A431, 'Annex 2 Designated EHV charges'!$D$10:$D$400)), 0)),"")</f>
        <v/>
      </c>
      <c r="B432" s="50"/>
      <c r="E432" s="50"/>
      <c r="F432" s="50"/>
      <c r="G432" s="50"/>
      <c r="H432" s="50"/>
      <c r="I432" s="50"/>
    </row>
    <row r="433" spans="1:9" x14ac:dyDescent="0.25">
      <c r="A433" s="50" t="str" cm="1">
        <f t="array" ref="A433">IFERROR(INDEX('Annex 2 Designated EHV charges'!$D$10:$D$400, MATCH(0, IF(ISBLANK('Annex 2 Designated EHV charges'!$D$10:$D$400),1, COUNTIF(A$4:$A432, 'Annex 2 Designated EHV charges'!$D$10:$D$400)), 0)),"")</f>
        <v/>
      </c>
      <c r="B433" s="50"/>
      <c r="E433" s="50"/>
      <c r="F433" s="50"/>
      <c r="G433" s="50"/>
      <c r="H433" s="50"/>
      <c r="I433" s="50"/>
    </row>
    <row r="434" spans="1:9" x14ac:dyDescent="0.25">
      <c r="A434" s="50" t="str" cm="1">
        <f t="array" ref="A434">IFERROR(INDEX('Annex 2 Designated EHV charges'!$D$10:$D$400, MATCH(0, IF(ISBLANK('Annex 2 Designated EHV charges'!$D$10:$D$400),1, COUNTIF(A$4:$A433, 'Annex 2 Designated EHV charges'!$D$10:$D$400)), 0)),"")</f>
        <v/>
      </c>
      <c r="B434" s="50"/>
      <c r="E434" s="50"/>
      <c r="F434" s="50"/>
      <c r="G434" s="50"/>
      <c r="H434" s="50"/>
      <c r="I434" s="50"/>
    </row>
    <row r="435" spans="1:9" x14ac:dyDescent="0.25">
      <c r="A435" s="50" t="str" cm="1">
        <f t="array" ref="A435">IFERROR(INDEX('Annex 2 Designated EHV charges'!$D$10:$D$400, MATCH(0, IF(ISBLANK('Annex 2 Designated EHV charges'!$D$10:$D$400),1, COUNTIF(A$4:$A434, 'Annex 2 Designated EHV charges'!$D$10:$D$400)), 0)),"")</f>
        <v/>
      </c>
      <c r="B435" s="50"/>
      <c r="E435" s="50"/>
      <c r="F435" s="50"/>
      <c r="G435" s="50"/>
      <c r="H435" s="50"/>
      <c r="I435" s="50"/>
    </row>
    <row r="436" spans="1:9" x14ac:dyDescent="0.25">
      <c r="A436" s="50" t="str" cm="1">
        <f t="array" ref="A436">IFERROR(INDEX('Annex 2 Designated EHV charges'!$D$10:$D$400, MATCH(0, IF(ISBLANK('Annex 2 Designated EHV charges'!$D$10:$D$400),1, COUNTIF(A$4:$A435, 'Annex 2 Designated EHV charges'!$D$10:$D$400)), 0)),"")</f>
        <v/>
      </c>
      <c r="B436" s="50"/>
      <c r="E436" s="50"/>
      <c r="F436" s="50"/>
      <c r="G436" s="50"/>
      <c r="H436" s="50"/>
      <c r="I436" s="50"/>
    </row>
    <row r="437" spans="1:9" x14ac:dyDescent="0.25">
      <c r="A437" s="50" t="str" cm="1">
        <f t="array" ref="A437">IFERROR(INDEX('Annex 2 Designated EHV charges'!$D$10:$D$400, MATCH(0, IF(ISBLANK('Annex 2 Designated EHV charges'!$D$10:$D$400),1, COUNTIF(A$4:$A436, 'Annex 2 Designated EHV charges'!$D$10:$D$400)), 0)),"")</f>
        <v/>
      </c>
      <c r="B437" s="50"/>
      <c r="E437" s="50"/>
      <c r="F437" s="50"/>
      <c r="G437" s="50"/>
      <c r="H437" s="50"/>
      <c r="I437" s="50"/>
    </row>
    <row r="438" spans="1:9" x14ac:dyDescent="0.25">
      <c r="A438" s="50" t="str" cm="1">
        <f t="array" ref="A438">IFERROR(INDEX('Annex 2 Designated EHV charges'!$D$10:$D$400, MATCH(0, IF(ISBLANK('Annex 2 Designated EHV charges'!$D$10:$D$400),1, COUNTIF(A$4:$A437, 'Annex 2 Designated EHV charges'!$D$10:$D$400)), 0)),"")</f>
        <v/>
      </c>
      <c r="B438" s="50"/>
      <c r="E438" s="50"/>
      <c r="F438" s="50"/>
      <c r="G438" s="50"/>
      <c r="H438" s="50"/>
      <c r="I438" s="50"/>
    </row>
    <row r="439" spans="1:9" x14ac:dyDescent="0.25">
      <c r="A439" s="50" t="str" cm="1">
        <f t="array" ref="A439">IFERROR(INDEX('Annex 2 Designated EHV charges'!$D$10:$D$400, MATCH(0, IF(ISBLANK('Annex 2 Designated EHV charges'!$D$10:$D$400),1, COUNTIF(A$4:$A438, 'Annex 2 Designated EHV charges'!$D$10:$D$400)), 0)),"")</f>
        <v/>
      </c>
      <c r="B439" s="50"/>
      <c r="E439" s="50"/>
      <c r="F439" s="50"/>
      <c r="G439" s="50"/>
      <c r="H439" s="50"/>
      <c r="I439" s="50"/>
    </row>
    <row r="440" spans="1:9" x14ac:dyDescent="0.25">
      <c r="A440" s="50" t="str" cm="1">
        <f t="array" ref="A440">IFERROR(INDEX('Annex 2 Designated EHV charges'!$D$10:$D$400, MATCH(0, IF(ISBLANK('Annex 2 Designated EHV charges'!$D$10:$D$400),1, COUNTIF(A$4:$A439, 'Annex 2 Designated EHV charges'!$D$10:$D$400)), 0)),"")</f>
        <v/>
      </c>
      <c r="B440" s="50"/>
      <c r="E440" s="50"/>
      <c r="F440" s="50"/>
      <c r="G440" s="50"/>
      <c r="H440" s="50"/>
      <c r="I440" s="50"/>
    </row>
    <row r="441" spans="1:9" x14ac:dyDescent="0.25">
      <c r="A441" s="50" t="str" cm="1">
        <f t="array" ref="A441">IFERROR(INDEX('Annex 2 Designated EHV charges'!$D$10:$D$400, MATCH(0, IF(ISBLANK('Annex 2 Designated EHV charges'!$D$10:$D$400),1, COUNTIF(A$4:$A440, 'Annex 2 Designated EHV charges'!$D$10:$D$400)), 0)),"")</f>
        <v/>
      </c>
      <c r="B441" s="50"/>
      <c r="E441" s="50"/>
      <c r="F441" s="50"/>
      <c r="G441" s="50"/>
      <c r="H441" s="50"/>
      <c r="I441" s="50"/>
    </row>
    <row r="442" spans="1:9" x14ac:dyDescent="0.25">
      <c r="A442" s="50" t="str" cm="1">
        <f t="array" ref="A442">IFERROR(INDEX('Annex 2 Designated EHV charges'!$D$10:$D$400, MATCH(0, IF(ISBLANK('Annex 2 Designated EHV charges'!$D$10:$D$400),1, COUNTIF(A$4:$A441, 'Annex 2 Designated EHV charges'!$D$10:$D$400)), 0)),"")</f>
        <v/>
      </c>
      <c r="B442" s="50"/>
      <c r="E442" s="50"/>
      <c r="F442" s="50"/>
      <c r="G442" s="50"/>
      <c r="H442" s="50"/>
      <c r="I442" s="50"/>
    </row>
    <row r="443" spans="1:9" x14ac:dyDescent="0.25">
      <c r="A443" s="50" t="str" cm="1">
        <f t="array" ref="A443">IFERROR(INDEX('Annex 2 Designated EHV charges'!$D$10:$D$400, MATCH(0, IF(ISBLANK('Annex 2 Designated EHV charges'!$D$10:$D$400),1, COUNTIF(A$4:$A442, 'Annex 2 Designated EHV charges'!$D$10:$D$400)), 0)),"")</f>
        <v/>
      </c>
      <c r="B443" s="50"/>
      <c r="E443" s="50"/>
      <c r="F443" s="50"/>
      <c r="G443" s="50"/>
      <c r="H443" s="50"/>
      <c r="I443" s="50"/>
    </row>
    <row r="444" spans="1:9" x14ac:dyDescent="0.25">
      <c r="A444" s="50" t="str" cm="1">
        <f t="array" ref="A444">IFERROR(INDEX('Annex 2 Designated EHV charges'!$D$10:$D$400, MATCH(0, IF(ISBLANK('Annex 2 Designated EHV charges'!$D$10:$D$400),1, COUNTIF(A$4:$A443, 'Annex 2 Designated EHV charges'!$D$10:$D$400)), 0)),"")</f>
        <v/>
      </c>
      <c r="B444" s="50"/>
      <c r="E444" s="50"/>
      <c r="F444" s="50"/>
      <c r="G444" s="50"/>
      <c r="H444" s="50"/>
      <c r="I444" s="50"/>
    </row>
    <row r="445" spans="1:9" x14ac:dyDescent="0.25">
      <c r="A445" s="50" t="str" cm="1">
        <f t="array" ref="A445">IFERROR(INDEX('Annex 2 Designated EHV charges'!$D$10:$D$400, MATCH(0, IF(ISBLANK('Annex 2 Designated EHV charges'!$D$10:$D$400),1, COUNTIF(A$4:$A444, 'Annex 2 Designated EHV charges'!$D$10:$D$400)), 0)),"")</f>
        <v/>
      </c>
      <c r="B445" s="50"/>
      <c r="E445" s="50"/>
      <c r="F445" s="50"/>
      <c r="G445" s="50"/>
      <c r="H445" s="50"/>
      <c r="I445" s="50"/>
    </row>
    <row r="446" spans="1:9" x14ac:dyDescent="0.25">
      <c r="A446" s="50" t="str" cm="1">
        <f t="array" ref="A446">IFERROR(INDEX('Annex 2 Designated EHV charges'!$D$10:$D$400, MATCH(0, IF(ISBLANK('Annex 2 Designated EHV charges'!$D$10:$D$400),1, COUNTIF(A$4:$A445, 'Annex 2 Designated EHV charges'!$D$10:$D$400)), 0)),"")</f>
        <v/>
      </c>
      <c r="B446" s="50"/>
      <c r="E446" s="50"/>
      <c r="F446" s="50"/>
      <c r="G446" s="50"/>
      <c r="H446" s="50"/>
      <c r="I446" s="50"/>
    </row>
    <row r="447" spans="1:9" x14ac:dyDescent="0.25">
      <c r="A447" s="50"/>
      <c r="B447" s="50"/>
      <c r="E447" s="50"/>
      <c r="F447" s="50"/>
      <c r="G447" s="50"/>
      <c r="H447" s="50"/>
      <c r="I447" s="50"/>
    </row>
    <row r="448" spans="1:9" x14ac:dyDescent="0.25">
      <c r="A448" s="50"/>
      <c r="B448" s="50"/>
      <c r="E448" s="50"/>
      <c r="F448" s="50"/>
      <c r="G448" s="50"/>
      <c r="H448" s="50"/>
      <c r="I448" s="50"/>
    </row>
    <row r="449" spans="1:9" x14ac:dyDescent="0.25">
      <c r="A449" s="50"/>
      <c r="B449" s="50"/>
      <c r="E449" s="50"/>
      <c r="F449" s="50"/>
      <c r="G449" s="50"/>
      <c r="H449" s="50"/>
      <c r="I449" s="50"/>
    </row>
    <row r="450" spans="1:9" x14ac:dyDescent="0.25">
      <c r="A450" s="50"/>
      <c r="B450" s="50"/>
      <c r="E450" s="50"/>
      <c r="F450" s="50"/>
      <c r="G450" s="50"/>
      <c r="H450" s="50"/>
      <c r="I450" s="50"/>
    </row>
    <row r="451" spans="1:9" x14ac:dyDescent="0.25">
      <c r="A451" s="50"/>
      <c r="B451" s="50"/>
      <c r="E451" s="50"/>
      <c r="F451" s="50"/>
      <c r="G451" s="50"/>
      <c r="H451" s="50"/>
      <c r="I451" s="50"/>
    </row>
    <row r="452" spans="1:9" x14ac:dyDescent="0.25">
      <c r="A452" s="50"/>
      <c r="B452" s="50"/>
      <c r="E452" s="50"/>
      <c r="F452" s="50"/>
      <c r="G452" s="50"/>
      <c r="H452" s="50"/>
      <c r="I452" s="50"/>
    </row>
    <row r="453" spans="1:9" x14ac:dyDescent="0.25">
      <c r="A453" s="50"/>
      <c r="B453" s="50"/>
      <c r="E453" s="50"/>
      <c r="F453" s="50"/>
      <c r="G453" s="50"/>
      <c r="H453" s="50"/>
      <c r="I453" s="50"/>
    </row>
    <row r="454" spans="1:9" x14ac:dyDescent="0.25">
      <c r="A454" s="50"/>
      <c r="B454" s="50"/>
      <c r="E454" s="50"/>
      <c r="F454" s="50"/>
      <c r="G454" s="50"/>
      <c r="H454" s="50"/>
      <c r="I454" s="50"/>
    </row>
    <row r="455" spans="1:9" x14ac:dyDescent="0.25">
      <c r="A455" s="50"/>
      <c r="B455" s="50"/>
      <c r="E455" s="50"/>
      <c r="F455" s="50"/>
      <c r="G455" s="50"/>
      <c r="H455" s="50"/>
      <c r="I455" s="50"/>
    </row>
    <row r="456" spans="1:9" x14ac:dyDescent="0.25">
      <c r="A456" s="50"/>
      <c r="B456" s="50"/>
      <c r="E456" s="50"/>
      <c r="F456" s="50"/>
      <c r="G456" s="50"/>
      <c r="H456" s="50"/>
      <c r="I456" s="50"/>
    </row>
    <row r="457" spans="1:9" x14ac:dyDescent="0.25">
      <c r="A457" s="50"/>
      <c r="B457" s="50"/>
      <c r="E457" s="50"/>
      <c r="F457" s="50"/>
      <c r="G457" s="50"/>
      <c r="H457" s="50"/>
      <c r="I457" s="50"/>
    </row>
    <row r="458" spans="1:9" x14ac:dyDescent="0.25">
      <c r="A458" s="50"/>
      <c r="B458" s="50"/>
      <c r="E458" s="50"/>
      <c r="F458" s="50"/>
      <c r="G458" s="50"/>
      <c r="H458" s="50"/>
      <c r="I458" s="50"/>
    </row>
  </sheetData>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oddFooter>
    <firstHeader>&amp;L
Annex 2b - Schedule of Export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17"/>
  <sheetViews>
    <sheetView zoomScale="80" zoomScaleNormal="80" zoomScaleSheetLayoutView="100" workbookViewId="0"/>
  </sheetViews>
  <sheetFormatPr defaultRowHeight="12.5" x14ac:dyDescent="0.25"/>
  <cols>
    <col min="1" max="1" width="27.453125" customWidth="1"/>
    <col min="2" max="2" width="11" customWidth="1"/>
    <col min="4" max="10" width="16.54296875" customWidth="1"/>
  </cols>
  <sheetData>
    <row r="1" spans="1:12" s="1" customFormat="1" ht="27.75" customHeight="1" x14ac:dyDescent="0.25">
      <c r="A1" s="12" t="s">
        <v>16</v>
      </c>
      <c r="B1" s="2"/>
      <c r="D1" s="2"/>
      <c r="E1" s="2"/>
      <c r="F1" s="2"/>
      <c r="G1" s="9"/>
      <c r="H1" s="3"/>
      <c r="I1" s="3"/>
    </row>
    <row r="2" spans="1:12" s="1" customFormat="1" ht="27" customHeight="1" x14ac:dyDescent="0.25">
      <c r="A2" s="238" t="str">
        <f>Overview!B4&amp; " - Effective from "&amp;Overview!D4&amp;" - "&amp;Overview!E4&amp;" LV and HV tariffs"</f>
        <v>Eastern Power Networks - Effective from 1 April 2026 - Final LV and HV tariffs</v>
      </c>
      <c r="B2" s="238"/>
      <c r="C2" s="238"/>
      <c r="D2" s="238"/>
      <c r="E2" s="238"/>
      <c r="F2" s="238"/>
      <c r="G2" s="238"/>
      <c r="H2" s="238"/>
      <c r="I2" s="238"/>
      <c r="J2" s="238"/>
      <c r="K2" s="3"/>
      <c r="L2" s="3"/>
    </row>
    <row r="3" spans="1:12" s="1" customFormat="1" ht="9" customHeight="1" x14ac:dyDescent="0.25">
      <c r="A3" s="3"/>
      <c r="B3" s="3"/>
      <c r="C3" s="3"/>
      <c r="D3" s="3"/>
      <c r="E3" s="3"/>
      <c r="F3" s="3"/>
      <c r="G3" s="3"/>
      <c r="H3" s="3"/>
      <c r="I3" s="3"/>
      <c r="J3" s="3"/>
      <c r="K3" s="3"/>
      <c r="L3" s="3"/>
    </row>
    <row r="4" spans="1:12" s="1" customFormat="1" ht="27" customHeight="1" x14ac:dyDescent="0.25">
      <c r="A4" s="268" t="s">
        <v>700</v>
      </c>
      <c r="B4" s="268"/>
      <c r="C4" s="268"/>
      <c r="D4" s="268"/>
      <c r="E4" s="268"/>
      <c r="F4" s="268"/>
      <c r="G4" s="268"/>
      <c r="H4" s="268"/>
      <c r="I4" s="268"/>
      <c r="J4" s="268"/>
      <c r="K4" s="3"/>
      <c r="L4" s="3"/>
    </row>
    <row r="5" spans="1:12" s="1" customFormat="1" ht="71.25" customHeight="1" x14ac:dyDescent="0.25">
      <c r="A5" s="14"/>
      <c r="B5" s="26" t="s">
        <v>699</v>
      </c>
      <c r="C5" s="13" t="s">
        <v>20</v>
      </c>
      <c r="D5" s="44" t="s">
        <v>141</v>
      </c>
      <c r="E5" s="44" t="s">
        <v>143</v>
      </c>
      <c r="F5" s="44" t="s">
        <v>142</v>
      </c>
      <c r="G5" s="13" t="s">
        <v>21</v>
      </c>
      <c r="H5" s="13"/>
      <c r="I5" s="13"/>
      <c r="J5" s="13"/>
      <c r="K5" s="3"/>
      <c r="L5" s="3"/>
    </row>
    <row r="6" spans="1:12" s="1" customFormat="1" ht="32.25" customHeight="1" x14ac:dyDescent="0.25">
      <c r="A6" s="15"/>
      <c r="B6" s="25"/>
      <c r="C6" s="16"/>
      <c r="D6" s="17"/>
      <c r="E6" s="17"/>
      <c r="F6" s="17"/>
      <c r="G6" s="18"/>
      <c r="H6" s="24"/>
      <c r="I6" s="24"/>
      <c r="J6" s="24"/>
      <c r="K6" s="3"/>
      <c r="L6" s="3"/>
    </row>
    <row r="7" spans="1:12" ht="12.75" customHeight="1" x14ac:dyDescent="0.25">
      <c r="A7" s="269" t="s">
        <v>1</v>
      </c>
      <c r="B7" s="256" t="s">
        <v>704</v>
      </c>
      <c r="C7" s="257"/>
      <c r="D7" s="257"/>
      <c r="E7" s="257"/>
      <c r="F7" s="257"/>
      <c r="G7" s="257"/>
      <c r="H7" s="257"/>
      <c r="I7" s="257"/>
      <c r="J7" s="265"/>
    </row>
    <row r="8" spans="1:12" x14ac:dyDescent="0.25">
      <c r="A8" s="269"/>
      <c r="B8" s="259"/>
      <c r="C8" s="260"/>
      <c r="D8" s="260"/>
      <c r="E8" s="260"/>
      <c r="F8" s="260"/>
      <c r="G8" s="260"/>
      <c r="H8" s="260"/>
      <c r="I8" s="260"/>
      <c r="J8" s="266"/>
    </row>
    <row r="9" spans="1:12" x14ac:dyDescent="0.25">
      <c r="A9" s="269"/>
      <c r="B9" s="262"/>
      <c r="C9" s="263"/>
      <c r="D9" s="263"/>
      <c r="E9" s="263"/>
      <c r="F9" s="263"/>
      <c r="G9" s="263"/>
      <c r="H9" s="263"/>
      <c r="I9" s="263"/>
      <c r="J9" s="267"/>
    </row>
    <row r="10" spans="1:12" ht="6.75" customHeight="1" x14ac:dyDescent="0.25">
      <c r="A10" s="39"/>
      <c r="B10" s="39"/>
      <c r="C10" s="39"/>
      <c r="D10" s="39"/>
      <c r="E10" s="39"/>
      <c r="F10" s="39"/>
      <c r="G10" s="39"/>
      <c r="H10" s="39"/>
      <c r="I10" s="39"/>
      <c r="J10" s="39"/>
    </row>
    <row r="11" spans="1:12" ht="6.75" customHeight="1" x14ac:dyDescent="0.25">
      <c r="A11" s="39"/>
      <c r="B11" s="39"/>
      <c r="C11" s="39"/>
      <c r="D11" s="39"/>
      <c r="E11" s="39"/>
      <c r="F11" s="39"/>
      <c r="G11" s="39"/>
      <c r="H11" s="39"/>
      <c r="I11" s="39"/>
      <c r="J11" s="39"/>
    </row>
    <row r="12" spans="1:12" s="1" customFormat="1" ht="27" customHeight="1" x14ac:dyDescent="0.25">
      <c r="A12" s="268" t="s">
        <v>701</v>
      </c>
      <c r="B12" s="268"/>
      <c r="C12" s="268"/>
      <c r="D12" s="268"/>
      <c r="E12" s="268"/>
      <c r="F12" s="268"/>
      <c r="G12" s="268"/>
      <c r="H12" s="268"/>
      <c r="I12" s="268"/>
      <c r="J12" s="268"/>
      <c r="K12" s="3"/>
      <c r="L12" s="3"/>
    </row>
    <row r="13" spans="1:12" s="1" customFormat="1" ht="58.5" customHeight="1" x14ac:dyDescent="0.25">
      <c r="A13" s="14"/>
      <c r="B13" s="26" t="s">
        <v>699</v>
      </c>
      <c r="C13" s="13" t="s">
        <v>20</v>
      </c>
      <c r="D13" s="44" t="s">
        <v>141</v>
      </c>
      <c r="E13" s="44" t="s">
        <v>143</v>
      </c>
      <c r="F13" s="44" t="s">
        <v>142</v>
      </c>
      <c r="G13" s="13" t="s">
        <v>21</v>
      </c>
      <c r="H13" s="13" t="s">
        <v>22</v>
      </c>
      <c r="I13" s="26" t="s">
        <v>117</v>
      </c>
      <c r="J13" s="13" t="s">
        <v>28</v>
      </c>
      <c r="K13" s="3"/>
      <c r="L13" s="3"/>
    </row>
    <row r="14" spans="1:12" s="1" customFormat="1" ht="32.25" customHeight="1" x14ac:dyDescent="0.25">
      <c r="A14" s="15"/>
      <c r="B14" s="25"/>
      <c r="C14" s="16"/>
      <c r="D14" s="17"/>
      <c r="E14" s="17"/>
      <c r="F14" s="17"/>
      <c r="G14" s="18"/>
      <c r="H14" s="18"/>
      <c r="I14" s="18"/>
      <c r="J14" s="17"/>
      <c r="K14" s="3"/>
      <c r="L14" s="3"/>
    </row>
    <row r="15" spans="1:12" x14ac:dyDescent="0.25">
      <c r="A15" s="269" t="s">
        <v>1</v>
      </c>
      <c r="B15" s="256" t="s">
        <v>705</v>
      </c>
      <c r="C15" s="257"/>
      <c r="D15" s="257"/>
      <c r="E15" s="257"/>
      <c r="F15" s="257"/>
      <c r="G15" s="257"/>
      <c r="H15" s="257"/>
      <c r="I15" s="257"/>
      <c r="J15" s="258"/>
    </row>
    <row r="16" spans="1:12" x14ac:dyDescent="0.25">
      <c r="A16" s="269"/>
      <c r="B16" s="259"/>
      <c r="C16" s="260"/>
      <c r="D16" s="260"/>
      <c r="E16" s="260"/>
      <c r="F16" s="260"/>
      <c r="G16" s="260"/>
      <c r="H16" s="260"/>
      <c r="I16" s="260"/>
      <c r="J16" s="261"/>
    </row>
    <row r="17" spans="1:10" x14ac:dyDescent="0.25">
      <c r="A17" s="269"/>
      <c r="B17" s="262"/>
      <c r="C17" s="263"/>
      <c r="D17" s="263"/>
      <c r="E17" s="263"/>
      <c r="F17" s="263"/>
      <c r="G17" s="263"/>
      <c r="H17" s="263"/>
      <c r="I17" s="263"/>
      <c r="J17" s="264"/>
    </row>
  </sheetData>
  <customSheetViews>
    <customSheetView guid="{5032A364-B81A-48DA-88DA-AB3B86B47EE9}" scale="80" fitToPage="1">
      <selection activeCell="A2" sqref="A2:J2"/>
      <pageMargins left="0.70866141732283472" right="0.70866141732283472" top="1.0236220472440944" bottom="0.74803149606299213" header="0.31496062992125984" footer="0.31496062992125984"/>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7">
    <mergeCell ref="B15:J17"/>
    <mergeCell ref="B7:J9"/>
    <mergeCell ref="A2:J2"/>
    <mergeCell ref="A4:J4"/>
    <mergeCell ref="A7:A9"/>
    <mergeCell ref="A12:J12"/>
    <mergeCell ref="A15:A17"/>
  </mergeCells>
  <phoneticPr fontId="10"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Annex 3 - Schedule of Charges for use of the Distribution System to Preserved/Additional LLFC Classes</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1"/>
  <sheetViews>
    <sheetView zoomScale="80" zoomScaleNormal="80" zoomScaleSheetLayoutView="85" workbookViewId="0"/>
  </sheetViews>
  <sheetFormatPr defaultColWidth="9.1796875" defaultRowHeight="27.75" customHeight="1" x14ac:dyDescent="0.25"/>
  <cols>
    <col min="1" max="1" width="58" style="1" bestFit="1" customWidth="1"/>
    <col min="2" max="2" width="17.7265625" style="2" customWidth="1"/>
    <col min="3" max="4" width="17.7265625" style="1" customWidth="1"/>
    <col min="5" max="7" width="17.7265625" style="2" customWidth="1"/>
    <col min="8" max="9" width="17.7265625" style="8" customWidth="1"/>
    <col min="10" max="10" width="17.7265625" style="3" customWidth="1"/>
    <col min="11" max="11" width="15.54296875" style="3" customWidth="1"/>
    <col min="12" max="17" width="15.54296875" style="1" customWidth="1"/>
    <col min="18" max="16384" width="9.1796875" style="1"/>
  </cols>
  <sheetData>
    <row r="1" spans="1:13" ht="27.75" customHeight="1" x14ac:dyDescent="0.25">
      <c r="A1" s="12" t="s">
        <v>16</v>
      </c>
      <c r="B1" s="3"/>
      <c r="C1" s="3"/>
      <c r="D1" s="3"/>
      <c r="E1" s="3"/>
      <c r="F1" s="3"/>
      <c r="G1" s="3"/>
      <c r="H1" s="3"/>
      <c r="I1" s="3"/>
      <c r="J1" s="1"/>
      <c r="K1" s="1"/>
    </row>
    <row r="2" spans="1:13" ht="31.5" customHeight="1" x14ac:dyDescent="0.25">
      <c r="A2" s="270" t="str">
        <f>Overview!B4&amp; " - Effective from "&amp;Overview!D4&amp;" - "&amp;Overview!E4&amp;" LDNO tariffs"</f>
        <v>Eastern Power Networks - Effective from 1 April 2026 - Final LDNO tariffs</v>
      </c>
      <c r="B2" s="270"/>
      <c r="C2" s="270"/>
      <c r="D2" s="270"/>
      <c r="E2" s="270"/>
      <c r="F2" s="270"/>
      <c r="G2" s="270"/>
      <c r="H2" s="270"/>
      <c r="I2" s="270"/>
      <c r="J2" s="270"/>
    </row>
    <row r="3" spans="1:13" ht="8.25" customHeight="1" x14ac:dyDescent="0.25">
      <c r="A3" s="77"/>
      <c r="B3" s="77"/>
      <c r="C3" s="77"/>
      <c r="D3" s="77"/>
      <c r="E3" s="77"/>
      <c r="F3" s="77"/>
      <c r="G3" s="77"/>
      <c r="H3" s="77"/>
      <c r="I3" s="77"/>
      <c r="J3" s="77"/>
    </row>
    <row r="4" spans="1:13" ht="27" customHeight="1" x14ac:dyDescent="0.25">
      <c r="A4" s="238" t="s">
        <v>139</v>
      </c>
      <c r="B4" s="238"/>
      <c r="C4" s="238"/>
      <c r="D4" s="238"/>
      <c r="E4" s="79"/>
      <c r="F4" s="238" t="s">
        <v>140</v>
      </c>
      <c r="G4" s="238"/>
      <c r="H4" s="238"/>
      <c r="I4" s="238"/>
      <c r="J4" s="238"/>
      <c r="L4" s="3"/>
    </row>
    <row r="5" spans="1:13" ht="32.25" customHeight="1" x14ac:dyDescent="0.25">
      <c r="A5" s="66" t="s">
        <v>9</v>
      </c>
      <c r="B5" s="71" t="s">
        <v>51</v>
      </c>
      <c r="C5" s="84" t="s">
        <v>52</v>
      </c>
      <c r="D5" s="68" t="s">
        <v>53</v>
      </c>
      <c r="E5" s="75"/>
      <c r="F5" s="242"/>
      <c r="G5" s="243"/>
      <c r="H5" s="72" t="s">
        <v>57</v>
      </c>
      <c r="I5" s="73" t="s">
        <v>58</v>
      </c>
      <c r="J5" s="68" t="s">
        <v>53</v>
      </c>
      <c r="K5" s="75"/>
      <c r="L5" s="3"/>
      <c r="M5" s="3"/>
    </row>
    <row r="6" spans="1:13" ht="56.25" customHeight="1" x14ac:dyDescent="0.25">
      <c r="A6" s="185" t="s">
        <v>54</v>
      </c>
      <c r="B6" s="74" t="s">
        <v>666</v>
      </c>
      <c r="C6" s="74" t="s">
        <v>667</v>
      </c>
      <c r="D6" s="175" t="s">
        <v>668</v>
      </c>
      <c r="E6" s="75"/>
      <c r="F6" s="246" t="s">
        <v>55</v>
      </c>
      <c r="G6" s="247"/>
      <c r="H6" s="74" t="s">
        <v>666</v>
      </c>
      <c r="I6" s="74" t="s">
        <v>667</v>
      </c>
      <c r="J6" s="175" t="s">
        <v>668</v>
      </c>
      <c r="K6" s="75"/>
      <c r="L6" s="3"/>
      <c r="M6" s="3"/>
    </row>
    <row r="7" spans="1:13" ht="56.25" customHeight="1" x14ac:dyDescent="0.25">
      <c r="A7" s="185" t="s">
        <v>12</v>
      </c>
      <c r="B7" s="20"/>
      <c r="C7" s="176"/>
      <c r="D7" s="74" t="s">
        <v>669</v>
      </c>
      <c r="E7" s="75"/>
      <c r="F7" s="246" t="s">
        <v>671</v>
      </c>
      <c r="G7" s="247"/>
      <c r="H7" s="20"/>
      <c r="I7" s="74" t="s">
        <v>670</v>
      </c>
      <c r="J7" s="175" t="s">
        <v>668</v>
      </c>
      <c r="K7" s="75"/>
      <c r="L7" s="3"/>
      <c r="M7" s="3"/>
    </row>
    <row r="8" spans="1:13" ht="55.5" customHeight="1" x14ac:dyDescent="0.25">
      <c r="A8" s="178" t="s">
        <v>10</v>
      </c>
      <c r="B8" s="234" t="s">
        <v>11</v>
      </c>
      <c r="C8" s="235"/>
      <c r="D8" s="236"/>
      <c r="E8" s="75"/>
      <c r="F8" s="246" t="s">
        <v>12</v>
      </c>
      <c r="G8" s="247"/>
      <c r="H8" s="20"/>
      <c r="I8" s="20"/>
      <c r="J8" s="74" t="s">
        <v>669</v>
      </c>
      <c r="K8" s="75"/>
      <c r="L8" s="3"/>
      <c r="M8" s="3"/>
    </row>
    <row r="9" spans="1:13" s="67" customFormat="1" ht="55.5" customHeight="1" x14ac:dyDescent="0.25">
      <c r="E9" s="78"/>
      <c r="F9" s="244" t="s">
        <v>10</v>
      </c>
      <c r="G9" s="244"/>
      <c r="H9" s="234" t="s">
        <v>11</v>
      </c>
      <c r="I9" s="235"/>
      <c r="J9" s="236"/>
      <c r="K9" s="75"/>
      <c r="L9" s="39"/>
      <c r="M9" s="39"/>
    </row>
    <row r="11" spans="1:13" ht="42" customHeight="1" x14ac:dyDescent="0.25">
      <c r="A11" s="26" t="s">
        <v>116</v>
      </c>
      <c r="B11" s="26" t="s">
        <v>444</v>
      </c>
      <c r="C11" s="13" t="s">
        <v>20</v>
      </c>
      <c r="D11" s="44" t="s">
        <v>141</v>
      </c>
      <c r="E11" s="44" t="s">
        <v>143</v>
      </c>
      <c r="F11" s="44" t="s">
        <v>142</v>
      </c>
      <c r="G11" s="13" t="s">
        <v>21</v>
      </c>
      <c r="H11" s="13" t="s">
        <v>22</v>
      </c>
      <c r="I11" s="13" t="s">
        <v>117</v>
      </c>
      <c r="J11" s="13" t="s">
        <v>28</v>
      </c>
    </row>
    <row r="12" spans="1:13" ht="27.75" customHeight="1" x14ac:dyDescent="0.25">
      <c r="A12" s="155" t="s">
        <v>583</v>
      </c>
      <c r="B12" s="25" t="s">
        <v>720</v>
      </c>
      <c r="C12" s="156" t="s">
        <v>710</v>
      </c>
      <c r="D12" s="127">
        <v>10.228</v>
      </c>
      <c r="E12" s="128">
        <v>1.2589999999999999</v>
      </c>
      <c r="F12" s="129">
        <v>0.161</v>
      </c>
      <c r="G12" s="157">
        <v>5.98</v>
      </c>
      <c r="H12" s="158"/>
      <c r="I12" s="160"/>
      <c r="J12" s="32"/>
    </row>
    <row r="13" spans="1:13" ht="27.75" customHeight="1" x14ac:dyDescent="0.25">
      <c r="A13" s="155" t="s">
        <v>625</v>
      </c>
      <c r="B13" s="25" t="s">
        <v>721</v>
      </c>
      <c r="C13" s="156">
        <v>2</v>
      </c>
      <c r="D13" s="127">
        <v>10.228</v>
      </c>
      <c r="E13" s="128">
        <v>1.2589999999999999</v>
      </c>
      <c r="F13" s="129">
        <v>0.161</v>
      </c>
      <c r="G13" s="158"/>
      <c r="H13" s="158"/>
      <c r="I13" s="160"/>
      <c r="J13" s="32"/>
    </row>
    <row r="14" spans="1:13" ht="27.75" customHeight="1" x14ac:dyDescent="0.25">
      <c r="A14" s="155" t="s">
        <v>584</v>
      </c>
      <c r="B14" s="25" t="s">
        <v>722</v>
      </c>
      <c r="C14" s="156" t="s">
        <v>711</v>
      </c>
      <c r="D14" s="127">
        <v>7.7350000000000003</v>
      </c>
      <c r="E14" s="128">
        <v>0.95199999999999996</v>
      </c>
      <c r="F14" s="129">
        <v>0.122</v>
      </c>
      <c r="G14" s="157">
        <v>6.22</v>
      </c>
      <c r="H14" s="158"/>
      <c r="I14" s="160"/>
      <c r="J14" s="32"/>
    </row>
    <row r="15" spans="1:13" ht="27.75" customHeight="1" x14ac:dyDescent="0.25">
      <c r="A15" s="155" t="s">
        <v>585</v>
      </c>
      <c r="B15" s="25" t="s">
        <v>723</v>
      </c>
      <c r="C15" s="156" t="s">
        <v>711</v>
      </c>
      <c r="D15" s="127">
        <v>7.7350000000000003</v>
      </c>
      <c r="E15" s="128">
        <v>0.95199999999999996</v>
      </c>
      <c r="F15" s="129">
        <v>0.122</v>
      </c>
      <c r="G15" s="157">
        <v>6.37</v>
      </c>
      <c r="H15" s="158"/>
      <c r="I15" s="160"/>
      <c r="J15" s="32"/>
    </row>
    <row r="16" spans="1:13" ht="27.75" customHeight="1" x14ac:dyDescent="0.25">
      <c r="A16" s="155" t="s">
        <v>586</v>
      </c>
      <c r="B16" s="25" t="s">
        <v>724</v>
      </c>
      <c r="C16" s="156" t="s">
        <v>711</v>
      </c>
      <c r="D16" s="127">
        <v>7.7350000000000003</v>
      </c>
      <c r="E16" s="128">
        <v>0.95199999999999996</v>
      </c>
      <c r="F16" s="129">
        <v>0.122</v>
      </c>
      <c r="G16" s="157">
        <v>6.66</v>
      </c>
      <c r="H16" s="158"/>
      <c r="I16" s="160"/>
      <c r="J16" s="32"/>
    </row>
    <row r="17" spans="1:10" ht="27.75" customHeight="1" x14ac:dyDescent="0.25">
      <c r="A17" s="155" t="s">
        <v>587</v>
      </c>
      <c r="B17" s="25" t="s">
        <v>725</v>
      </c>
      <c r="C17" s="156" t="s">
        <v>711</v>
      </c>
      <c r="D17" s="127">
        <v>7.7350000000000003</v>
      </c>
      <c r="E17" s="128">
        <v>0.95199999999999996</v>
      </c>
      <c r="F17" s="129">
        <v>0.122</v>
      </c>
      <c r="G17" s="157">
        <v>7.14</v>
      </c>
      <c r="H17" s="158"/>
      <c r="I17" s="160"/>
      <c r="J17" s="32"/>
    </row>
    <row r="18" spans="1:10" ht="27.75" customHeight="1" x14ac:dyDescent="0.25">
      <c r="A18" s="155" t="s">
        <v>588</v>
      </c>
      <c r="B18" s="25" t="s">
        <v>726</v>
      </c>
      <c r="C18" s="156" t="s">
        <v>711</v>
      </c>
      <c r="D18" s="127">
        <v>7.7350000000000003</v>
      </c>
      <c r="E18" s="128">
        <v>0.95199999999999996</v>
      </c>
      <c r="F18" s="129">
        <v>0.122</v>
      </c>
      <c r="G18" s="157">
        <v>8.61</v>
      </c>
      <c r="H18" s="158"/>
      <c r="I18" s="160"/>
      <c r="J18" s="32"/>
    </row>
    <row r="19" spans="1:10" ht="27.75" customHeight="1" x14ac:dyDescent="0.25">
      <c r="A19" s="155" t="s">
        <v>398</v>
      </c>
      <c r="B19" s="25" t="s">
        <v>727</v>
      </c>
      <c r="C19" s="156">
        <v>4</v>
      </c>
      <c r="D19" s="127">
        <v>7.7350000000000003</v>
      </c>
      <c r="E19" s="128">
        <v>0.95199999999999996</v>
      </c>
      <c r="F19" s="129">
        <v>0.122</v>
      </c>
      <c r="G19" s="158"/>
      <c r="H19" s="158"/>
      <c r="I19" s="160"/>
      <c r="J19" s="32"/>
    </row>
    <row r="20" spans="1:10" ht="27.75" customHeight="1" x14ac:dyDescent="0.25">
      <c r="A20" s="155" t="s">
        <v>464</v>
      </c>
      <c r="B20" s="25" t="s">
        <v>728</v>
      </c>
      <c r="C20" s="156">
        <v>0</v>
      </c>
      <c r="D20" s="127">
        <v>5.38</v>
      </c>
      <c r="E20" s="128">
        <v>0.61899999999999999</v>
      </c>
      <c r="F20" s="129">
        <v>7.0999999999999994E-2</v>
      </c>
      <c r="G20" s="157">
        <v>14.19</v>
      </c>
      <c r="H20" s="157">
        <v>5.31</v>
      </c>
      <c r="I20" s="161">
        <v>5.31</v>
      </c>
      <c r="J20" s="31">
        <v>0.24399999999999999</v>
      </c>
    </row>
    <row r="21" spans="1:10" ht="27.75" customHeight="1" x14ac:dyDescent="0.25">
      <c r="A21" s="155" t="s">
        <v>465</v>
      </c>
      <c r="B21" s="25" t="s">
        <v>729</v>
      </c>
      <c r="C21" s="156">
        <v>0</v>
      </c>
      <c r="D21" s="127">
        <v>5.38</v>
      </c>
      <c r="E21" s="128">
        <v>0.61899999999999999</v>
      </c>
      <c r="F21" s="129">
        <v>7.0999999999999994E-2</v>
      </c>
      <c r="G21" s="157">
        <v>18.93</v>
      </c>
      <c r="H21" s="157">
        <v>5.31</v>
      </c>
      <c r="I21" s="161">
        <v>5.31</v>
      </c>
      <c r="J21" s="31">
        <v>0.24399999999999999</v>
      </c>
    </row>
    <row r="22" spans="1:10" ht="27.75" customHeight="1" x14ac:dyDescent="0.25">
      <c r="A22" s="155" t="s">
        <v>466</v>
      </c>
      <c r="B22" s="25" t="s">
        <v>730</v>
      </c>
      <c r="C22" s="156">
        <v>0</v>
      </c>
      <c r="D22" s="127">
        <v>5.38</v>
      </c>
      <c r="E22" s="128">
        <v>0.61899999999999999</v>
      </c>
      <c r="F22" s="129">
        <v>7.0999999999999994E-2</v>
      </c>
      <c r="G22" s="157">
        <v>21.85</v>
      </c>
      <c r="H22" s="157">
        <v>5.31</v>
      </c>
      <c r="I22" s="161">
        <v>5.31</v>
      </c>
      <c r="J22" s="31">
        <v>0.24399999999999999</v>
      </c>
    </row>
    <row r="23" spans="1:10" ht="27.75" customHeight="1" x14ac:dyDescent="0.25">
      <c r="A23" s="155" t="s">
        <v>467</v>
      </c>
      <c r="B23" s="25" t="s">
        <v>731</v>
      </c>
      <c r="C23" s="156">
        <v>0</v>
      </c>
      <c r="D23" s="127">
        <v>5.38</v>
      </c>
      <c r="E23" s="128">
        <v>0.61899999999999999</v>
      </c>
      <c r="F23" s="129">
        <v>7.0999999999999994E-2</v>
      </c>
      <c r="G23" s="157">
        <v>24.72</v>
      </c>
      <c r="H23" s="157">
        <v>5.31</v>
      </c>
      <c r="I23" s="161">
        <v>5.31</v>
      </c>
      <c r="J23" s="31">
        <v>0.24399999999999999</v>
      </c>
    </row>
    <row r="24" spans="1:10" ht="27.75" customHeight="1" x14ac:dyDescent="0.25">
      <c r="A24" s="155" t="s">
        <v>468</v>
      </c>
      <c r="B24" s="25" t="s">
        <v>732</v>
      </c>
      <c r="C24" s="156">
        <v>0</v>
      </c>
      <c r="D24" s="127">
        <v>5.38</v>
      </c>
      <c r="E24" s="128">
        <v>0.61899999999999999</v>
      </c>
      <c r="F24" s="129">
        <v>7.0999999999999994E-2</v>
      </c>
      <c r="G24" s="157">
        <v>44.01</v>
      </c>
      <c r="H24" s="157">
        <v>5.31</v>
      </c>
      <c r="I24" s="161">
        <v>5.31</v>
      </c>
      <c r="J24" s="31">
        <v>0.24399999999999999</v>
      </c>
    </row>
    <row r="25" spans="1:10" ht="27.75" customHeight="1" x14ac:dyDescent="0.25">
      <c r="A25" s="155" t="s">
        <v>399</v>
      </c>
      <c r="B25" s="25" t="s">
        <v>733</v>
      </c>
      <c r="C25" s="162" t="s">
        <v>717</v>
      </c>
      <c r="D25" s="130">
        <v>26.387</v>
      </c>
      <c r="E25" s="131">
        <v>2.2349999999999999</v>
      </c>
      <c r="F25" s="129">
        <v>1.3540000000000001</v>
      </c>
      <c r="G25" s="158"/>
      <c r="H25" s="158"/>
      <c r="I25" s="160"/>
      <c r="J25" s="32"/>
    </row>
    <row r="26" spans="1:10" ht="27.75" customHeight="1" x14ac:dyDescent="0.25">
      <c r="A26" s="155" t="s">
        <v>400</v>
      </c>
      <c r="B26" s="25" t="s">
        <v>734</v>
      </c>
      <c r="C26" s="162" t="s">
        <v>1330</v>
      </c>
      <c r="D26" s="127">
        <v>-9.1349999999999998</v>
      </c>
      <c r="E26" s="128">
        <v>-1.1240000000000001</v>
      </c>
      <c r="F26" s="129">
        <v>-0.14399999999999999</v>
      </c>
      <c r="G26" s="157">
        <v>0</v>
      </c>
      <c r="H26" s="158"/>
      <c r="I26" s="160"/>
      <c r="J26" s="32"/>
    </row>
    <row r="27" spans="1:10" ht="27.75" customHeight="1" x14ac:dyDescent="0.25">
      <c r="A27" s="155" t="s">
        <v>401</v>
      </c>
      <c r="B27" s="25" t="s">
        <v>735</v>
      </c>
      <c r="C27" s="162">
        <v>0</v>
      </c>
      <c r="D27" s="127">
        <v>-9.1349999999999998</v>
      </c>
      <c r="E27" s="128">
        <v>-1.1240000000000001</v>
      </c>
      <c r="F27" s="129">
        <v>-0.14399999999999999</v>
      </c>
      <c r="G27" s="157">
        <v>0</v>
      </c>
      <c r="H27" s="158"/>
      <c r="I27" s="160"/>
      <c r="J27" s="31">
        <v>0.45900000000000002</v>
      </c>
    </row>
    <row r="28" spans="1:10" ht="27.75" customHeight="1" x14ac:dyDescent="0.25">
      <c r="A28" s="159" t="s">
        <v>589</v>
      </c>
      <c r="B28" s="25" t="s">
        <v>736</v>
      </c>
      <c r="C28" s="162" t="s">
        <v>710</v>
      </c>
      <c r="D28" s="127">
        <v>7.8479999999999999</v>
      </c>
      <c r="E28" s="128">
        <v>0.96599999999999997</v>
      </c>
      <c r="F28" s="129">
        <v>0.123</v>
      </c>
      <c r="G28" s="157">
        <v>4.59</v>
      </c>
      <c r="H28" s="158"/>
      <c r="I28" s="160"/>
      <c r="J28" s="32"/>
    </row>
    <row r="29" spans="1:10" ht="27.75" customHeight="1" x14ac:dyDescent="0.25">
      <c r="A29" s="159" t="s">
        <v>469</v>
      </c>
      <c r="B29" s="25" t="s">
        <v>737</v>
      </c>
      <c r="C29" s="162">
        <v>2</v>
      </c>
      <c r="D29" s="127">
        <v>7.8479999999999999</v>
      </c>
      <c r="E29" s="128">
        <v>0.96599999999999997</v>
      </c>
      <c r="F29" s="129">
        <v>0.123</v>
      </c>
      <c r="G29" s="158"/>
      <c r="H29" s="158"/>
      <c r="I29" s="160"/>
      <c r="J29" s="32"/>
    </row>
    <row r="30" spans="1:10" ht="27.75" customHeight="1" x14ac:dyDescent="0.25">
      <c r="A30" s="159" t="s">
        <v>590</v>
      </c>
      <c r="B30" s="25" t="s">
        <v>738</v>
      </c>
      <c r="C30" s="162" t="s">
        <v>711</v>
      </c>
      <c r="D30" s="127">
        <v>5.9349999999999996</v>
      </c>
      <c r="E30" s="128">
        <v>0.73</v>
      </c>
      <c r="F30" s="129">
        <v>9.2999999999999999E-2</v>
      </c>
      <c r="G30" s="157">
        <v>4.7699999999999996</v>
      </c>
      <c r="H30" s="158"/>
      <c r="I30" s="160"/>
      <c r="J30" s="32"/>
    </row>
    <row r="31" spans="1:10" ht="27.75" customHeight="1" x14ac:dyDescent="0.25">
      <c r="A31" s="159" t="s">
        <v>591</v>
      </c>
      <c r="B31" s="25" t="s">
        <v>739</v>
      </c>
      <c r="C31" s="162" t="s">
        <v>711</v>
      </c>
      <c r="D31" s="127">
        <v>5.9349999999999996</v>
      </c>
      <c r="E31" s="128">
        <v>0.73</v>
      </c>
      <c r="F31" s="129">
        <v>9.2999999999999999E-2</v>
      </c>
      <c r="G31" s="157">
        <v>4.8899999999999997</v>
      </c>
      <c r="H31" s="158"/>
      <c r="I31" s="160"/>
      <c r="J31" s="32"/>
    </row>
    <row r="32" spans="1:10" ht="27.75" customHeight="1" x14ac:dyDescent="0.25">
      <c r="A32" s="159" t="s">
        <v>592</v>
      </c>
      <c r="B32" s="25" t="s">
        <v>740</v>
      </c>
      <c r="C32" s="162" t="s">
        <v>711</v>
      </c>
      <c r="D32" s="127">
        <v>5.9349999999999996</v>
      </c>
      <c r="E32" s="128">
        <v>0.73</v>
      </c>
      <c r="F32" s="129">
        <v>9.2999999999999999E-2</v>
      </c>
      <c r="G32" s="157">
        <v>5.1100000000000003</v>
      </c>
      <c r="H32" s="158"/>
      <c r="I32" s="160"/>
      <c r="J32" s="32"/>
    </row>
    <row r="33" spans="1:10" ht="27.75" customHeight="1" x14ac:dyDescent="0.25">
      <c r="A33" s="159" t="s">
        <v>593</v>
      </c>
      <c r="B33" s="25" t="s">
        <v>741</v>
      </c>
      <c r="C33" s="162" t="s">
        <v>711</v>
      </c>
      <c r="D33" s="127">
        <v>5.9349999999999996</v>
      </c>
      <c r="E33" s="128">
        <v>0.73</v>
      </c>
      <c r="F33" s="129">
        <v>9.2999999999999999E-2</v>
      </c>
      <c r="G33" s="157">
        <v>5.48</v>
      </c>
      <c r="H33" s="158"/>
      <c r="I33" s="160"/>
      <c r="J33" s="32"/>
    </row>
    <row r="34" spans="1:10" ht="27.75" customHeight="1" x14ac:dyDescent="0.25">
      <c r="A34" s="159" t="s">
        <v>594</v>
      </c>
      <c r="B34" s="25" t="s">
        <v>742</v>
      </c>
      <c r="C34" s="162" t="s">
        <v>711</v>
      </c>
      <c r="D34" s="127">
        <v>5.9349999999999996</v>
      </c>
      <c r="E34" s="128">
        <v>0.73</v>
      </c>
      <c r="F34" s="129">
        <v>9.2999999999999999E-2</v>
      </c>
      <c r="G34" s="157">
        <v>6.6</v>
      </c>
      <c r="H34" s="158"/>
      <c r="I34" s="160"/>
      <c r="J34" s="32"/>
    </row>
    <row r="35" spans="1:10" ht="27.75" customHeight="1" x14ac:dyDescent="0.25">
      <c r="A35" s="159" t="s">
        <v>402</v>
      </c>
      <c r="B35" s="25" t="s">
        <v>743</v>
      </c>
      <c r="C35" s="162">
        <v>4</v>
      </c>
      <c r="D35" s="127">
        <v>5.9349999999999996</v>
      </c>
      <c r="E35" s="128">
        <v>0.73</v>
      </c>
      <c r="F35" s="129">
        <v>9.2999999999999999E-2</v>
      </c>
      <c r="G35" s="158"/>
      <c r="H35" s="158"/>
      <c r="I35" s="160"/>
      <c r="J35" s="32"/>
    </row>
    <row r="36" spans="1:10" ht="27.75" customHeight="1" x14ac:dyDescent="0.25">
      <c r="A36" s="159" t="s">
        <v>470</v>
      </c>
      <c r="B36" s="25" t="s">
        <v>744</v>
      </c>
      <c r="C36" s="162">
        <v>0</v>
      </c>
      <c r="D36" s="127">
        <v>4.1280000000000001</v>
      </c>
      <c r="E36" s="128">
        <v>0.47499999999999998</v>
      </c>
      <c r="F36" s="129">
        <v>5.5E-2</v>
      </c>
      <c r="G36" s="157">
        <v>10.89</v>
      </c>
      <c r="H36" s="157">
        <v>4.07</v>
      </c>
      <c r="I36" s="161">
        <v>4.07</v>
      </c>
      <c r="J36" s="31">
        <v>0.187</v>
      </c>
    </row>
    <row r="37" spans="1:10" ht="27.75" customHeight="1" x14ac:dyDescent="0.25">
      <c r="A37" s="159" t="s">
        <v>471</v>
      </c>
      <c r="B37" s="25" t="s">
        <v>745</v>
      </c>
      <c r="C37" s="162">
        <v>0</v>
      </c>
      <c r="D37" s="127">
        <v>4.1280000000000001</v>
      </c>
      <c r="E37" s="128">
        <v>0.47499999999999998</v>
      </c>
      <c r="F37" s="129">
        <v>5.5E-2</v>
      </c>
      <c r="G37" s="157">
        <v>14.52</v>
      </c>
      <c r="H37" s="157">
        <v>4.07</v>
      </c>
      <c r="I37" s="161">
        <v>4.07</v>
      </c>
      <c r="J37" s="31">
        <v>0.187</v>
      </c>
    </row>
    <row r="38" spans="1:10" ht="27.75" customHeight="1" x14ac:dyDescent="0.25">
      <c r="A38" s="159" t="s">
        <v>472</v>
      </c>
      <c r="B38" s="25" t="s">
        <v>746</v>
      </c>
      <c r="C38" s="162">
        <v>0</v>
      </c>
      <c r="D38" s="127">
        <v>4.1280000000000001</v>
      </c>
      <c r="E38" s="128">
        <v>0.47499999999999998</v>
      </c>
      <c r="F38" s="129">
        <v>5.5E-2</v>
      </c>
      <c r="G38" s="157">
        <v>16.760000000000002</v>
      </c>
      <c r="H38" s="157">
        <v>4.07</v>
      </c>
      <c r="I38" s="161">
        <v>4.07</v>
      </c>
      <c r="J38" s="31">
        <v>0.187</v>
      </c>
    </row>
    <row r="39" spans="1:10" ht="27.75" customHeight="1" x14ac:dyDescent="0.25">
      <c r="A39" s="159" t="s">
        <v>473</v>
      </c>
      <c r="B39" s="25" t="s">
        <v>747</v>
      </c>
      <c r="C39" s="162">
        <v>0</v>
      </c>
      <c r="D39" s="127">
        <v>4.1280000000000001</v>
      </c>
      <c r="E39" s="128">
        <v>0.47499999999999998</v>
      </c>
      <c r="F39" s="129">
        <v>5.5E-2</v>
      </c>
      <c r="G39" s="157">
        <v>18.97</v>
      </c>
      <c r="H39" s="157">
        <v>4.07</v>
      </c>
      <c r="I39" s="161">
        <v>4.07</v>
      </c>
      <c r="J39" s="31">
        <v>0.187</v>
      </c>
    </row>
    <row r="40" spans="1:10" ht="27.75" customHeight="1" x14ac:dyDescent="0.25">
      <c r="A40" s="159" t="s">
        <v>474</v>
      </c>
      <c r="B40" s="25" t="s">
        <v>748</v>
      </c>
      <c r="C40" s="162">
        <v>0</v>
      </c>
      <c r="D40" s="127">
        <v>4.1280000000000001</v>
      </c>
      <c r="E40" s="128">
        <v>0.47499999999999998</v>
      </c>
      <c r="F40" s="129">
        <v>5.5E-2</v>
      </c>
      <c r="G40" s="157">
        <v>33.770000000000003</v>
      </c>
      <c r="H40" s="157">
        <v>4.07</v>
      </c>
      <c r="I40" s="161">
        <v>4.07</v>
      </c>
      <c r="J40" s="31">
        <v>0.187</v>
      </c>
    </row>
    <row r="41" spans="1:10" ht="27.75" customHeight="1" x14ac:dyDescent="0.25">
      <c r="A41" s="159" t="s">
        <v>475</v>
      </c>
      <c r="B41" s="25" t="s">
        <v>749</v>
      </c>
      <c r="C41" s="162">
        <v>0</v>
      </c>
      <c r="D41" s="127">
        <v>4.2969999999999997</v>
      </c>
      <c r="E41" s="128">
        <v>0.44</v>
      </c>
      <c r="F41" s="129">
        <v>4.1000000000000002E-2</v>
      </c>
      <c r="G41" s="157">
        <v>14.01</v>
      </c>
      <c r="H41" s="157">
        <v>4.7300000000000004</v>
      </c>
      <c r="I41" s="161">
        <v>4.7300000000000004</v>
      </c>
      <c r="J41" s="31">
        <v>0.17199999999999999</v>
      </c>
    </row>
    <row r="42" spans="1:10" ht="27.75" customHeight="1" x14ac:dyDescent="0.25">
      <c r="A42" s="159" t="s">
        <v>476</v>
      </c>
      <c r="B42" s="25" t="s">
        <v>750</v>
      </c>
      <c r="C42" s="162">
        <v>0</v>
      </c>
      <c r="D42" s="127">
        <v>4.2969999999999997</v>
      </c>
      <c r="E42" s="128">
        <v>0.44</v>
      </c>
      <c r="F42" s="129">
        <v>4.1000000000000002E-2</v>
      </c>
      <c r="G42" s="157">
        <v>19.61</v>
      </c>
      <c r="H42" s="157">
        <v>4.7300000000000004</v>
      </c>
      <c r="I42" s="161">
        <v>4.7300000000000004</v>
      </c>
      <c r="J42" s="31">
        <v>0.17199999999999999</v>
      </c>
    </row>
    <row r="43" spans="1:10" ht="27.75" customHeight="1" x14ac:dyDescent="0.25">
      <c r="A43" s="159" t="s">
        <v>477</v>
      </c>
      <c r="B43" s="25" t="s">
        <v>751</v>
      </c>
      <c r="C43" s="162">
        <v>0</v>
      </c>
      <c r="D43" s="127">
        <v>4.2969999999999997</v>
      </c>
      <c r="E43" s="128">
        <v>0.44</v>
      </c>
      <c r="F43" s="129">
        <v>4.1000000000000002E-2</v>
      </c>
      <c r="G43" s="157">
        <v>23.06</v>
      </c>
      <c r="H43" s="157">
        <v>4.7300000000000004</v>
      </c>
      <c r="I43" s="161">
        <v>4.7300000000000004</v>
      </c>
      <c r="J43" s="31">
        <v>0.17199999999999999</v>
      </c>
    </row>
    <row r="44" spans="1:10" ht="27.75" customHeight="1" x14ac:dyDescent="0.25">
      <c r="A44" s="159" t="s">
        <v>478</v>
      </c>
      <c r="B44" s="25" t="s">
        <v>752</v>
      </c>
      <c r="C44" s="162">
        <v>0</v>
      </c>
      <c r="D44" s="127">
        <v>4.2969999999999997</v>
      </c>
      <c r="E44" s="128">
        <v>0.44</v>
      </c>
      <c r="F44" s="129">
        <v>4.1000000000000002E-2</v>
      </c>
      <c r="G44" s="157">
        <v>26.46</v>
      </c>
      <c r="H44" s="157">
        <v>4.7300000000000004</v>
      </c>
      <c r="I44" s="161">
        <v>4.7300000000000004</v>
      </c>
      <c r="J44" s="31">
        <v>0.17199999999999999</v>
      </c>
    </row>
    <row r="45" spans="1:10" ht="27.75" customHeight="1" x14ac:dyDescent="0.25">
      <c r="A45" s="159" t="s">
        <v>479</v>
      </c>
      <c r="B45" s="25" t="s">
        <v>753</v>
      </c>
      <c r="C45" s="162">
        <v>0</v>
      </c>
      <c r="D45" s="127">
        <v>4.2969999999999997</v>
      </c>
      <c r="E45" s="128">
        <v>0.44</v>
      </c>
      <c r="F45" s="129">
        <v>4.1000000000000002E-2</v>
      </c>
      <c r="G45" s="157">
        <v>49.26</v>
      </c>
      <c r="H45" s="157">
        <v>4.7300000000000004</v>
      </c>
      <c r="I45" s="161">
        <v>4.7300000000000004</v>
      </c>
      <c r="J45" s="31">
        <v>0.17199999999999999</v>
      </c>
    </row>
    <row r="46" spans="1:10" ht="27.75" customHeight="1" x14ac:dyDescent="0.25">
      <c r="A46" s="159" t="s">
        <v>480</v>
      </c>
      <c r="B46" s="25" t="s">
        <v>754</v>
      </c>
      <c r="C46" s="162">
        <v>0</v>
      </c>
      <c r="D46" s="127">
        <v>4.2359999999999998</v>
      </c>
      <c r="E46" s="128">
        <v>0.4</v>
      </c>
      <c r="F46" s="129">
        <v>3.3000000000000002E-2</v>
      </c>
      <c r="G46" s="157">
        <v>159.13</v>
      </c>
      <c r="H46" s="157">
        <v>4.6500000000000004</v>
      </c>
      <c r="I46" s="161">
        <v>4.6500000000000004</v>
      </c>
      <c r="J46" s="31">
        <v>0.16</v>
      </c>
    </row>
    <row r="47" spans="1:10" ht="27.75" customHeight="1" x14ac:dyDescent="0.25">
      <c r="A47" s="159" t="s">
        <v>481</v>
      </c>
      <c r="B47" s="25" t="s">
        <v>755</v>
      </c>
      <c r="C47" s="162">
        <v>0</v>
      </c>
      <c r="D47" s="127">
        <v>4.2359999999999998</v>
      </c>
      <c r="E47" s="128">
        <v>0.4</v>
      </c>
      <c r="F47" s="129">
        <v>3.3000000000000002E-2</v>
      </c>
      <c r="G47" s="157">
        <v>210.84</v>
      </c>
      <c r="H47" s="157">
        <v>4.6500000000000004</v>
      </c>
      <c r="I47" s="161">
        <v>4.6500000000000004</v>
      </c>
      <c r="J47" s="31">
        <v>0.16</v>
      </c>
    </row>
    <row r="48" spans="1:10" ht="27.75" customHeight="1" x14ac:dyDescent="0.25">
      <c r="A48" s="159" t="s">
        <v>482</v>
      </c>
      <c r="B48" s="25" t="s">
        <v>756</v>
      </c>
      <c r="C48" s="162">
        <v>0</v>
      </c>
      <c r="D48" s="127">
        <v>4.2359999999999998</v>
      </c>
      <c r="E48" s="128">
        <v>0.4</v>
      </c>
      <c r="F48" s="129">
        <v>3.3000000000000002E-2</v>
      </c>
      <c r="G48" s="157">
        <v>267.52</v>
      </c>
      <c r="H48" s="157">
        <v>4.6500000000000004</v>
      </c>
      <c r="I48" s="161">
        <v>4.6500000000000004</v>
      </c>
      <c r="J48" s="31">
        <v>0.16</v>
      </c>
    </row>
    <row r="49" spans="1:10" ht="27.75" customHeight="1" x14ac:dyDescent="0.25">
      <c r="A49" s="159" t="s">
        <v>483</v>
      </c>
      <c r="B49" s="25" t="s">
        <v>757</v>
      </c>
      <c r="C49" s="162">
        <v>0</v>
      </c>
      <c r="D49" s="127">
        <v>4.2359999999999998</v>
      </c>
      <c r="E49" s="128">
        <v>0.4</v>
      </c>
      <c r="F49" s="129">
        <v>3.3000000000000002E-2</v>
      </c>
      <c r="G49" s="157">
        <v>357.51</v>
      </c>
      <c r="H49" s="157">
        <v>4.6500000000000004</v>
      </c>
      <c r="I49" s="161">
        <v>4.6500000000000004</v>
      </c>
      <c r="J49" s="31">
        <v>0.16</v>
      </c>
    </row>
    <row r="50" spans="1:10" ht="27.75" customHeight="1" x14ac:dyDescent="0.25">
      <c r="A50" s="159" t="s">
        <v>484</v>
      </c>
      <c r="B50" s="25" t="s">
        <v>758</v>
      </c>
      <c r="C50" s="162">
        <v>0</v>
      </c>
      <c r="D50" s="127">
        <v>4.2359999999999998</v>
      </c>
      <c r="E50" s="128">
        <v>0.4</v>
      </c>
      <c r="F50" s="129">
        <v>3.3000000000000002E-2</v>
      </c>
      <c r="G50" s="157">
        <v>749.23</v>
      </c>
      <c r="H50" s="157">
        <v>4.6500000000000004</v>
      </c>
      <c r="I50" s="161">
        <v>4.6500000000000004</v>
      </c>
      <c r="J50" s="31">
        <v>0.16</v>
      </c>
    </row>
    <row r="51" spans="1:10" ht="27.75" customHeight="1" x14ac:dyDescent="0.25">
      <c r="A51" s="159" t="s">
        <v>403</v>
      </c>
      <c r="B51" s="25" t="s">
        <v>759</v>
      </c>
      <c r="C51" s="162" t="s">
        <v>717</v>
      </c>
      <c r="D51" s="130">
        <v>20.247</v>
      </c>
      <c r="E51" s="131">
        <v>1.7150000000000001</v>
      </c>
      <c r="F51" s="129">
        <v>1.0389999999999999</v>
      </c>
      <c r="G51" s="158"/>
      <c r="H51" s="158"/>
      <c r="I51" s="160"/>
      <c r="J51" s="32"/>
    </row>
    <row r="52" spans="1:10" ht="27.75" customHeight="1" x14ac:dyDescent="0.25">
      <c r="A52" s="159" t="s">
        <v>404</v>
      </c>
      <c r="B52" s="25" t="s">
        <v>760</v>
      </c>
      <c r="C52" s="162" t="s">
        <v>1330</v>
      </c>
      <c r="D52" s="127">
        <v>-9.1349999999999998</v>
      </c>
      <c r="E52" s="128">
        <v>-1.1240000000000001</v>
      </c>
      <c r="F52" s="129">
        <v>-0.14399999999999999</v>
      </c>
      <c r="G52" s="157">
        <v>0</v>
      </c>
      <c r="H52" s="158"/>
      <c r="I52" s="160"/>
      <c r="J52" s="32"/>
    </row>
    <row r="53" spans="1:10" ht="27.75" customHeight="1" x14ac:dyDescent="0.25">
      <c r="A53" s="159" t="s">
        <v>405</v>
      </c>
      <c r="B53" s="25" t="s">
        <v>761</v>
      </c>
      <c r="C53" s="162">
        <v>0</v>
      </c>
      <c r="D53" s="127">
        <v>-7.3689999999999998</v>
      </c>
      <c r="E53" s="128">
        <v>-0.86499999999999999</v>
      </c>
      <c r="F53" s="129">
        <v>-0.10299999999999999</v>
      </c>
      <c r="G53" s="157">
        <v>0</v>
      </c>
      <c r="H53" s="158"/>
      <c r="I53" s="160"/>
      <c r="J53" s="32"/>
    </row>
    <row r="54" spans="1:10" ht="27.75" customHeight="1" x14ac:dyDescent="0.25">
      <c r="A54" s="159" t="s">
        <v>406</v>
      </c>
      <c r="B54" s="25" t="s">
        <v>762</v>
      </c>
      <c r="C54" s="162">
        <v>0</v>
      </c>
      <c r="D54" s="127">
        <v>-9.1349999999999998</v>
      </c>
      <c r="E54" s="128">
        <v>-1.1240000000000001</v>
      </c>
      <c r="F54" s="129">
        <v>-0.14399999999999999</v>
      </c>
      <c r="G54" s="157">
        <v>0</v>
      </c>
      <c r="H54" s="158"/>
      <c r="I54" s="160"/>
      <c r="J54" s="31">
        <v>0.45900000000000002</v>
      </c>
    </row>
    <row r="55" spans="1:10" ht="27.75" customHeight="1" x14ac:dyDescent="0.25">
      <c r="A55" s="159" t="s">
        <v>407</v>
      </c>
      <c r="B55" s="25" t="s">
        <v>763</v>
      </c>
      <c r="C55" s="162">
        <v>0</v>
      </c>
      <c r="D55" s="127">
        <v>-7.3689999999999998</v>
      </c>
      <c r="E55" s="128">
        <v>-0.86499999999999999</v>
      </c>
      <c r="F55" s="129">
        <v>-0.10299999999999999</v>
      </c>
      <c r="G55" s="157">
        <v>0</v>
      </c>
      <c r="H55" s="158"/>
      <c r="I55" s="160"/>
      <c r="J55" s="31">
        <v>0.32800000000000001</v>
      </c>
    </row>
    <row r="56" spans="1:10" ht="27.75" customHeight="1" x14ac:dyDescent="0.25">
      <c r="A56" s="159" t="s">
        <v>408</v>
      </c>
      <c r="B56" s="25" t="s">
        <v>764</v>
      </c>
      <c r="C56" s="162">
        <v>0</v>
      </c>
      <c r="D56" s="127">
        <v>-5.4660000000000002</v>
      </c>
      <c r="E56" s="128">
        <v>-0.55900000000000005</v>
      </c>
      <c r="F56" s="129">
        <v>-5.1999999999999998E-2</v>
      </c>
      <c r="G56" s="157">
        <v>0</v>
      </c>
      <c r="H56" s="158"/>
      <c r="I56" s="160"/>
      <c r="J56" s="31">
        <v>0.27700000000000002</v>
      </c>
    </row>
    <row r="57" spans="1:10" ht="27.75" customHeight="1" x14ac:dyDescent="0.25">
      <c r="A57" s="155" t="s">
        <v>595</v>
      </c>
      <c r="B57" s="25" t="s">
        <v>765</v>
      </c>
      <c r="C57" s="162" t="s">
        <v>710</v>
      </c>
      <c r="D57" s="127">
        <v>6.7640000000000002</v>
      </c>
      <c r="E57" s="128">
        <v>0.83299999999999996</v>
      </c>
      <c r="F57" s="129">
        <v>0.106</v>
      </c>
      <c r="G57" s="157">
        <v>3.95</v>
      </c>
      <c r="H57" s="158"/>
      <c r="I57" s="160"/>
      <c r="J57" s="32"/>
    </row>
    <row r="58" spans="1:10" ht="27.75" customHeight="1" x14ac:dyDescent="0.25">
      <c r="A58" s="155" t="s">
        <v>626</v>
      </c>
      <c r="B58" s="25" t="s">
        <v>766</v>
      </c>
      <c r="C58" s="162">
        <v>2</v>
      </c>
      <c r="D58" s="127">
        <v>6.7640000000000002</v>
      </c>
      <c r="E58" s="128">
        <v>0.83299999999999996</v>
      </c>
      <c r="F58" s="129">
        <v>0.106</v>
      </c>
      <c r="G58" s="158"/>
      <c r="H58" s="158"/>
      <c r="I58" s="160"/>
      <c r="J58" s="32"/>
    </row>
    <row r="59" spans="1:10" ht="27.75" customHeight="1" x14ac:dyDescent="0.25">
      <c r="A59" s="155" t="s">
        <v>596</v>
      </c>
      <c r="B59" s="25" t="s">
        <v>767</v>
      </c>
      <c r="C59" s="162" t="s">
        <v>711</v>
      </c>
      <c r="D59" s="127">
        <v>5.1159999999999997</v>
      </c>
      <c r="E59" s="128">
        <v>0.63</v>
      </c>
      <c r="F59" s="129">
        <v>0.08</v>
      </c>
      <c r="G59" s="157">
        <v>4.1100000000000003</v>
      </c>
      <c r="H59" s="158"/>
      <c r="I59" s="160"/>
      <c r="J59" s="32"/>
    </row>
    <row r="60" spans="1:10" ht="27.75" customHeight="1" x14ac:dyDescent="0.25">
      <c r="A60" s="155" t="s">
        <v>597</v>
      </c>
      <c r="B60" s="25" t="s">
        <v>768</v>
      </c>
      <c r="C60" s="162" t="s">
        <v>711</v>
      </c>
      <c r="D60" s="127">
        <v>5.1159999999999997</v>
      </c>
      <c r="E60" s="128">
        <v>0.63</v>
      </c>
      <c r="F60" s="129">
        <v>0.08</v>
      </c>
      <c r="G60" s="157">
        <v>4.21</v>
      </c>
      <c r="H60" s="158"/>
      <c r="I60" s="160"/>
      <c r="J60" s="32"/>
    </row>
    <row r="61" spans="1:10" ht="27.75" customHeight="1" x14ac:dyDescent="0.25">
      <c r="A61" s="155" t="s">
        <v>598</v>
      </c>
      <c r="B61" s="25" t="s">
        <v>769</v>
      </c>
      <c r="C61" s="162" t="s">
        <v>711</v>
      </c>
      <c r="D61" s="127">
        <v>5.1159999999999997</v>
      </c>
      <c r="E61" s="128">
        <v>0.63</v>
      </c>
      <c r="F61" s="129">
        <v>0.08</v>
      </c>
      <c r="G61" s="157">
        <v>4.4000000000000004</v>
      </c>
      <c r="H61" s="158"/>
      <c r="I61" s="160"/>
      <c r="J61" s="32"/>
    </row>
    <row r="62" spans="1:10" ht="27.75" customHeight="1" x14ac:dyDescent="0.25">
      <c r="A62" s="155" t="s">
        <v>599</v>
      </c>
      <c r="B62" s="25" t="s">
        <v>770</v>
      </c>
      <c r="C62" s="162" t="s">
        <v>711</v>
      </c>
      <c r="D62" s="127">
        <v>5.1159999999999997</v>
      </c>
      <c r="E62" s="128">
        <v>0.63</v>
      </c>
      <c r="F62" s="129">
        <v>0.08</v>
      </c>
      <c r="G62" s="157">
        <v>4.72</v>
      </c>
      <c r="H62" s="158"/>
      <c r="I62" s="160"/>
      <c r="J62" s="32"/>
    </row>
    <row r="63" spans="1:10" ht="27.75" customHeight="1" x14ac:dyDescent="0.25">
      <c r="A63" s="155" t="s">
        <v>600</v>
      </c>
      <c r="B63" s="25" t="s">
        <v>771</v>
      </c>
      <c r="C63" s="162" t="s">
        <v>711</v>
      </c>
      <c r="D63" s="127">
        <v>5.1159999999999997</v>
      </c>
      <c r="E63" s="128">
        <v>0.63</v>
      </c>
      <c r="F63" s="129">
        <v>0.08</v>
      </c>
      <c r="G63" s="157">
        <v>5.69</v>
      </c>
      <c r="H63" s="158"/>
      <c r="I63" s="160"/>
      <c r="J63" s="32"/>
    </row>
    <row r="64" spans="1:10" ht="27.75" customHeight="1" x14ac:dyDescent="0.25">
      <c r="A64" s="155" t="s">
        <v>409</v>
      </c>
      <c r="B64" s="25" t="s">
        <v>772</v>
      </c>
      <c r="C64" s="162">
        <v>4</v>
      </c>
      <c r="D64" s="127">
        <v>5.1159999999999997</v>
      </c>
      <c r="E64" s="128">
        <v>0.63</v>
      </c>
      <c r="F64" s="129">
        <v>0.08</v>
      </c>
      <c r="G64" s="158"/>
      <c r="H64" s="158"/>
      <c r="I64" s="160"/>
      <c r="J64" s="32"/>
    </row>
    <row r="65" spans="1:10" ht="27.75" customHeight="1" x14ac:dyDescent="0.25">
      <c r="A65" s="155" t="s">
        <v>545</v>
      </c>
      <c r="B65" s="25" t="s">
        <v>773</v>
      </c>
      <c r="C65" s="162">
        <v>0</v>
      </c>
      <c r="D65" s="127">
        <v>3.5579999999999998</v>
      </c>
      <c r="E65" s="128">
        <v>0.40899999999999997</v>
      </c>
      <c r="F65" s="129">
        <v>4.7E-2</v>
      </c>
      <c r="G65" s="157">
        <v>9.39</v>
      </c>
      <c r="H65" s="157">
        <v>3.51</v>
      </c>
      <c r="I65" s="161">
        <v>3.51</v>
      </c>
      <c r="J65" s="31">
        <v>0.161</v>
      </c>
    </row>
    <row r="66" spans="1:10" ht="27.75" customHeight="1" x14ac:dyDescent="0.25">
      <c r="A66" s="155" t="s">
        <v>546</v>
      </c>
      <c r="B66" s="25" t="s">
        <v>774</v>
      </c>
      <c r="C66" s="162">
        <v>0</v>
      </c>
      <c r="D66" s="127">
        <v>3.5579999999999998</v>
      </c>
      <c r="E66" s="128">
        <v>0.40899999999999997</v>
      </c>
      <c r="F66" s="129">
        <v>4.7E-2</v>
      </c>
      <c r="G66" s="157">
        <v>12.52</v>
      </c>
      <c r="H66" s="157">
        <v>3.51</v>
      </c>
      <c r="I66" s="161">
        <v>3.51</v>
      </c>
      <c r="J66" s="31">
        <v>0.161</v>
      </c>
    </row>
    <row r="67" spans="1:10" ht="27.75" customHeight="1" x14ac:dyDescent="0.25">
      <c r="A67" s="155" t="s">
        <v>547</v>
      </c>
      <c r="B67" s="25" t="s">
        <v>775</v>
      </c>
      <c r="C67" s="162">
        <v>0</v>
      </c>
      <c r="D67" s="127">
        <v>3.5579999999999998</v>
      </c>
      <c r="E67" s="128">
        <v>0.40899999999999997</v>
      </c>
      <c r="F67" s="129">
        <v>4.7E-2</v>
      </c>
      <c r="G67" s="157">
        <v>14.45</v>
      </c>
      <c r="H67" s="157">
        <v>3.51</v>
      </c>
      <c r="I67" s="161">
        <v>3.51</v>
      </c>
      <c r="J67" s="31">
        <v>0.161</v>
      </c>
    </row>
    <row r="68" spans="1:10" ht="27.75" customHeight="1" x14ac:dyDescent="0.25">
      <c r="A68" s="155" t="s">
        <v>548</v>
      </c>
      <c r="B68" s="25" t="s">
        <v>776</v>
      </c>
      <c r="C68" s="162">
        <v>0</v>
      </c>
      <c r="D68" s="127">
        <v>3.5579999999999998</v>
      </c>
      <c r="E68" s="128">
        <v>0.40899999999999997</v>
      </c>
      <c r="F68" s="129">
        <v>4.7E-2</v>
      </c>
      <c r="G68" s="157">
        <v>16.350000000000001</v>
      </c>
      <c r="H68" s="157">
        <v>3.51</v>
      </c>
      <c r="I68" s="161">
        <v>3.51</v>
      </c>
      <c r="J68" s="31">
        <v>0.161</v>
      </c>
    </row>
    <row r="69" spans="1:10" ht="27.75" customHeight="1" x14ac:dyDescent="0.25">
      <c r="A69" s="155" t="s">
        <v>549</v>
      </c>
      <c r="B69" s="25" t="s">
        <v>777</v>
      </c>
      <c r="C69" s="162">
        <v>0</v>
      </c>
      <c r="D69" s="127">
        <v>3.5579999999999998</v>
      </c>
      <c r="E69" s="128">
        <v>0.40899999999999997</v>
      </c>
      <c r="F69" s="129">
        <v>4.7E-2</v>
      </c>
      <c r="G69" s="157">
        <v>29.11</v>
      </c>
      <c r="H69" s="157">
        <v>3.51</v>
      </c>
      <c r="I69" s="161">
        <v>3.51</v>
      </c>
      <c r="J69" s="31">
        <v>0.161</v>
      </c>
    </row>
    <row r="70" spans="1:10" ht="27.75" customHeight="1" x14ac:dyDescent="0.25">
      <c r="A70" s="155" t="s">
        <v>550</v>
      </c>
      <c r="B70" s="25" t="s">
        <v>778</v>
      </c>
      <c r="C70" s="162">
        <v>0</v>
      </c>
      <c r="D70" s="127">
        <v>3.5979999999999999</v>
      </c>
      <c r="E70" s="128">
        <v>0.36799999999999999</v>
      </c>
      <c r="F70" s="129">
        <v>3.4000000000000002E-2</v>
      </c>
      <c r="G70" s="157">
        <v>11.73</v>
      </c>
      <c r="H70" s="157">
        <v>3.96</v>
      </c>
      <c r="I70" s="161">
        <v>3.96</v>
      </c>
      <c r="J70" s="31">
        <v>0.14399999999999999</v>
      </c>
    </row>
    <row r="71" spans="1:10" ht="27.75" customHeight="1" x14ac:dyDescent="0.25">
      <c r="A71" s="155" t="s">
        <v>551</v>
      </c>
      <c r="B71" s="25" t="s">
        <v>779</v>
      </c>
      <c r="C71" s="162">
        <v>0</v>
      </c>
      <c r="D71" s="127">
        <v>3.5979999999999999</v>
      </c>
      <c r="E71" s="128">
        <v>0.36799999999999999</v>
      </c>
      <c r="F71" s="129">
        <v>3.4000000000000002E-2</v>
      </c>
      <c r="G71" s="157">
        <v>16.420000000000002</v>
      </c>
      <c r="H71" s="157">
        <v>3.96</v>
      </c>
      <c r="I71" s="161">
        <v>3.96</v>
      </c>
      <c r="J71" s="31">
        <v>0.14399999999999999</v>
      </c>
    </row>
    <row r="72" spans="1:10" ht="27.75" customHeight="1" x14ac:dyDescent="0.25">
      <c r="A72" s="155" t="s">
        <v>552</v>
      </c>
      <c r="B72" s="25" t="s">
        <v>780</v>
      </c>
      <c r="C72" s="162">
        <v>0</v>
      </c>
      <c r="D72" s="127">
        <v>3.5979999999999999</v>
      </c>
      <c r="E72" s="128">
        <v>0.36799999999999999</v>
      </c>
      <c r="F72" s="129">
        <v>3.4000000000000002E-2</v>
      </c>
      <c r="G72" s="157">
        <v>19.3</v>
      </c>
      <c r="H72" s="157">
        <v>3.96</v>
      </c>
      <c r="I72" s="161">
        <v>3.96</v>
      </c>
      <c r="J72" s="31">
        <v>0.14399999999999999</v>
      </c>
    </row>
    <row r="73" spans="1:10" ht="27.75" customHeight="1" x14ac:dyDescent="0.25">
      <c r="A73" s="155" t="s">
        <v>553</v>
      </c>
      <c r="B73" s="25" t="s">
        <v>781</v>
      </c>
      <c r="C73" s="162">
        <v>0</v>
      </c>
      <c r="D73" s="127">
        <v>3.5979999999999999</v>
      </c>
      <c r="E73" s="128">
        <v>0.36799999999999999</v>
      </c>
      <c r="F73" s="129">
        <v>3.4000000000000002E-2</v>
      </c>
      <c r="G73" s="157">
        <v>22.15</v>
      </c>
      <c r="H73" s="157">
        <v>3.96</v>
      </c>
      <c r="I73" s="161">
        <v>3.96</v>
      </c>
      <c r="J73" s="31">
        <v>0.14399999999999999</v>
      </c>
    </row>
    <row r="74" spans="1:10" ht="27.75" customHeight="1" x14ac:dyDescent="0.25">
      <c r="A74" s="155" t="s">
        <v>554</v>
      </c>
      <c r="B74" s="25" t="s">
        <v>782</v>
      </c>
      <c r="C74" s="162">
        <v>0</v>
      </c>
      <c r="D74" s="127">
        <v>3.5979999999999999</v>
      </c>
      <c r="E74" s="128">
        <v>0.36799999999999999</v>
      </c>
      <c r="F74" s="129">
        <v>3.4000000000000002E-2</v>
      </c>
      <c r="G74" s="157">
        <v>41.24</v>
      </c>
      <c r="H74" s="157">
        <v>3.96</v>
      </c>
      <c r="I74" s="161">
        <v>3.96</v>
      </c>
      <c r="J74" s="31">
        <v>0.14399999999999999</v>
      </c>
    </row>
    <row r="75" spans="1:10" ht="27.75" customHeight="1" x14ac:dyDescent="0.25">
      <c r="A75" s="155" t="s">
        <v>555</v>
      </c>
      <c r="B75" s="25" t="s">
        <v>783</v>
      </c>
      <c r="C75" s="162">
        <v>0</v>
      </c>
      <c r="D75" s="127">
        <v>3.5019999999999998</v>
      </c>
      <c r="E75" s="128">
        <v>0.33100000000000002</v>
      </c>
      <c r="F75" s="129">
        <v>2.7E-2</v>
      </c>
      <c r="G75" s="157">
        <v>131.55000000000001</v>
      </c>
      <c r="H75" s="157">
        <v>3.84</v>
      </c>
      <c r="I75" s="161">
        <v>3.84</v>
      </c>
      <c r="J75" s="31">
        <v>0.13200000000000001</v>
      </c>
    </row>
    <row r="76" spans="1:10" ht="27.75" customHeight="1" x14ac:dyDescent="0.25">
      <c r="A76" s="155" t="s">
        <v>556</v>
      </c>
      <c r="B76" s="25" t="s">
        <v>784</v>
      </c>
      <c r="C76" s="162">
        <v>0</v>
      </c>
      <c r="D76" s="127">
        <v>3.5019999999999998</v>
      </c>
      <c r="E76" s="128">
        <v>0.33100000000000002</v>
      </c>
      <c r="F76" s="129">
        <v>2.7E-2</v>
      </c>
      <c r="G76" s="157">
        <v>174.31</v>
      </c>
      <c r="H76" s="157">
        <v>3.84</v>
      </c>
      <c r="I76" s="161">
        <v>3.84</v>
      </c>
      <c r="J76" s="31">
        <v>0.13200000000000001</v>
      </c>
    </row>
    <row r="77" spans="1:10" ht="27.75" customHeight="1" x14ac:dyDescent="0.25">
      <c r="A77" s="155" t="s">
        <v>557</v>
      </c>
      <c r="B77" s="25" t="s">
        <v>785</v>
      </c>
      <c r="C77" s="162">
        <v>0</v>
      </c>
      <c r="D77" s="127">
        <v>3.5019999999999998</v>
      </c>
      <c r="E77" s="128">
        <v>0.33100000000000002</v>
      </c>
      <c r="F77" s="129">
        <v>2.7E-2</v>
      </c>
      <c r="G77" s="157">
        <v>221.16</v>
      </c>
      <c r="H77" s="157">
        <v>3.84</v>
      </c>
      <c r="I77" s="161">
        <v>3.84</v>
      </c>
      <c r="J77" s="31">
        <v>0.13200000000000001</v>
      </c>
    </row>
    <row r="78" spans="1:10" ht="27.75" customHeight="1" x14ac:dyDescent="0.25">
      <c r="A78" s="155" t="s">
        <v>558</v>
      </c>
      <c r="B78" s="25" t="s">
        <v>786</v>
      </c>
      <c r="C78" s="162">
        <v>0</v>
      </c>
      <c r="D78" s="127">
        <v>3.5019999999999998</v>
      </c>
      <c r="E78" s="128">
        <v>0.33100000000000002</v>
      </c>
      <c r="F78" s="129">
        <v>2.7E-2</v>
      </c>
      <c r="G78" s="157">
        <v>295.56</v>
      </c>
      <c r="H78" s="157">
        <v>3.84</v>
      </c>
      <c r="I78" s="161">
        <v>3.84</v>
      </c>
      <c r="J78" s="31">
        <v>0.13200000000000001</v>
      </c>
    </row>
    <row r="79" spans="1:10" ht="27.75" customHeight="1" x14ac:dyDescent="0.25">
      <c r="A79" s="155" t="s">
        <v>559</v>
      </c>
      <c r="B79" s="25" t="s">
        <v>787</v>
      </c>
      <c r="C79" s="162">
        <v>0</v>
      </c>
      <c r="D79" s="127">
        <v>3.5019999999999998</v>
      </c>
      <c r="E79" s="128">
        <v>0.33100000000000002</v>
      </c>
      <c r="F79" s="129">
        <v>2.7E-2</v>
      </c>
      <c r="G79" s="157">
        <v>619.41</v>
      </c>
      <c r="H79" s="157">
        <v>3.84</v>
      </c>
      <c r="I79" s="161">
        <v>3.84</v>
      </c>
      <c r="J79" s="31">
        <v>0.13200000000000001</v>
      </c>
    </row>
    <row r="80" spans="1:10" ht="27.75" customHeight="1" x14ac:dyDescent="0.25">
      <c r="A80" s="155" t="s">
        <v>410</v>
      </c>
      <c r="B80" s="25" t="s">
        <v>788</v>
      </c>
      <c r="C80" s="162" t="s">
        <v>717</v>
      </c>
      <c r="D80" s="130">
        <v>17.451000000000001</v>
      </c>
      <c r="E80" s="131">
        <v>1.478</v>
      </c>
      <c r="F80" s="129">
        <v>0.89500000000000002</v>
      </c>
      <c r="G80" s="158"/>
      <c r="H80" s="158"/>
      <c r="I80" s="160"/>
      <c r="J80" s="32"/>
    </row>
    <row r="81" spans="1:10" ht="27.75" customHeight="1" x14ac:dyDescent="0.25">
      <c r="A81" s="155" t="s">
        <v>411</v>
      </c>
      <c r="B81" s="25" t="s">
        <v>789</v>
      </c>
      <c r="C81" s="162" t="s">
        <v>1330</v>
      </c>
      <c r="D81" s="127">
        <v>-5.9690000000000003</v>
      </c>
      <c r="E81" s="128">
        <v>-0.73499999999999999</v>
      </c>
      <c r="F81" s="129">
        <v>-9.4E-2</v>
      </c>
      <c r="G81" s="157">
        <v>0</v>
      </c>
      <c r="H81" s="158"/>
      <c r="I81" s="160"/>
      <c r="J81" s="32"/>
    </row>
    <row r="82" spans="1:10" ht="27.75" customHeight="1" x14ac:dyDescent="0.25">
      <c r="A82" s="155" t="s">
        <v>412</v>
      </c>
      <c r="B82" s="25" t="s">
        <v>790</v>
      </c>
      <c r="C82" s="162">
        <v>0</v>
      </c>
      <c r="D82" s="127">
        <v>-5.335</v>
      </c>
      <c r="E82" s="128">
        <v>-0.626</v>
      </c>
      <c r="F82" s="129">
        <v>-7.4999999999999997E-2</v>
      </c>
      <c r="G82" s="157">
        <v>0</v>
      </c>
      <c r="H82" s="158"/>
      <c r="I82" s="160"/>
      <c r="J82" s="32"/>
    </row>
    <row r="83" spans="1:10" ht="27.75" customHeight="1" x14ac:dyDescent="0.25">
      <c r="A83" s="155" t="s">
        <v>413</v>
      </c>
      <c r="B83" s="25" t="s">
        <v>791</v>
      </c>
      <c r="C83" s="162">
        <v>0</v>
      </c>
      <c r="D83" s="127">
        <v>-5.9690000000000003</v>
      </c>
      <c r="E83" s="128">
        <v>-0.73499999999999999</v>
      </c>
      <c r="F83" s="129">
        <v>-9.4E-2</v>
      </c>
      <c r="G83" s="157">
        <v>0</v>
      </c>
      <c r="H83" s="158"/>
      <c r="I83" s="160"/>
      <c r="J83" s="31">
        <v>0.3</v>
      </c>
    </row>
    <row r="84" spans="1:10" ht="27.75" customHeight="1" x14ac:dyDescent="0.25">
      <c r="A84" s="155" t="s">
        <v>414</v>
      </c>
      <c r="B84" s="25" t="s">
        <v>792</v>
      </c>
      <c r="C84" s="162">
        <v>0</v>
      </c>
      <c r="D84" s="127">
        <v>-5.335</v>
      </c>
      <c r="E84" s="128">
        <v>-0.626</v>
      </c>
      <c r="F84" s="129">
        <v>-7.4999999999999997E-2</v>
      </c>
      <c r="G84" s="157">
        <v>0</v>
      </c>
      <c r="H84" s="158"/>
      <c r="I84" s="160"/>
      <c r="J84" s="31">
        <v>0.23699999999999999</v>
      </c>
    </row>
    <row r="85" spans="1:10" ht="27.75" customHeight="1" x14ac:dyDescent="0.25">
      <c r="A85" s="155" t="s">
        <v>415</v>
      </c>
      <c r="B85" s="25" t="s">
        <v>793</v>
      </c>
      <c r="C85" s="162">
        <v>0</v>
      </c>
      <c r="D85" s="127">
        <v>-5.4660000000000002</v>
      </c>
      <c r="E85" s="128">
        <v>-0.55900000000000005</v>
      </c>
      <c r="F85" s="129">
        <v>-5.1999999999999998E-2</v>
      </c>
      <c r="G85" s="157">
        <v>12.88</v>
      </c>
      <c r="H85" s="158"/>
      <c r="I85" s="160"/>
      <c r="J85" s="31">
        <v>0.27700000000000002</v>
      </c>
    </row>
    <row r="86" spans="1:10" ht="27.75" customHeight="1" x14ac:dyDescent="0.25">
      <c r="A86" s="155" t="s">
        <v>601</v>
      </c>
      <c r="B86" s="25" t="s">
        <v>794</v>
      </c>
      <c r="C86" s="162" t="s">
        <v>710</v>
      </c>
      <c r="D86" s="127">
        <v>5.165</v>
      </c>
      <c r="E86" s="128">
        <v>0.63600000000000001</v>
      </c>
      <c r="F86" s="129">
        <v>8.1000000000000003E-2</v>
      </c>
      <c r="G86" s="157">
        <v>3.02</v>
      </c>
      <c r="H86" s="158"/>
      <c r="I86" s="160"/>
      <c r="J86" s="32"/>
    </row>
    <row r="87" spans="1:10" ht="27.75" customHeight="1" x14ac:dyDescent="0.25">
      <c r="A87" s="155" t="s">
        <v>627</v>
      </c>
      <c r="B87" s="25" t="s">
        <v>795</v>
      </c>
      <c r="C87" s="162">
        <v>2</v>
      </c>
      <c r="D87" s="127">
        <v>5.165</v>
      </c>
      <c r="E87" s="128">
        <v>0.63600000000000001</v>
      </c>
      <c r="F87" s="129">
        <v>8.1000000000000003E-2</v>
      </c>
      <c r="G87" s="158"/>
      <c r="H87" s="158"/>
      <c r="I87" s="160"/>
      <c r="J87" s="32"/>
    </row>
    <row r="88" spans="1:10" ht="27.75" customHeight="1" x14ac:dyDescent="0.25">
      <c r="A88" s="155" t="s">
        <v>602</v>
      </c>
      <c r="B88" s="25" t="s">
        <v>796</v>
      </c>
      <c r="C88" s="162" t="s">
        <v>711</v>
      </c>
      <c r="D88" s="127">
        <v>3.9060000000000001</v>
      </c>
      <c r="E88" s="128">
        <v>0.48099999999999998</v>
      </c>
      <c r="F88" s="129">
        <v>6.0999999999999999E-2</v>
      </c>
      <c r="G88" s="157">
        <v>3.14</v>
      </c>
      <c r="H88" s="158"/>
      <c r="I88" s="160"/>
      <c r="J88" s="32"/>
    </row>
    <row r="89" spans="1:10" ht="27.75" customHeight="1" x14ac:dyDescent="0.25">
      <c r="A89" s="155" t="s">
        <v>603</v>
      </c>
      <c r="B89" s="25" t="s">
        <v>797</v>
      </c>
      <c r="C89" s="162" t="s">
        <v>711</v>
      </c>
      <c r="D89" s="127">
        <v>3.9060000000000001</v>
      </c>
      <c r="E89" s="128">
        <v>0.48099999999999998</v>
      </c>
      <c r="F89" s="129">
        <v>6.0999999999999999E-2</v>
      </c>
      <c r="G89" s="157">
        <v>3.22</v>
      </c>
      <c r="H89" s="158"/>
      <c r="I89" s="160"/>
      <c r="J89" s="32"/>
    </row>
    <row r="90" spans="1:10" ht="27.75" customHeight="1" x14ac:dyDescent="0.25">
      <c r="A90" s="155" t="s">
        <v>604</v>
      </c>
      <c r="B90" s="25" t="s">
        <v>798</v>
      </c>
      <c r="C90" s="162" t="s">
        <v>711</v>
      </c>
      <c r="D90" s="127">
        <v>3.9060000000000001</v>
      </c>
      <c r="E90" s="128">
        <v>0.48099999999999998</v>
      </c>
      <c r="F90" s="129">
        <v>6.0999999999999999E-2</v>
      </c>
      <c r="G90" s="157">
        <v>3.36</v>
      </c>
      <c r="H90" s="158"/>
      <c r="I90" s="160"/>
      <c r="J90" s="32"/>
    </row>
    <row r="91" spans="1:10" ht="27.75" customHeight="1" x14ac:dyDescent="0.25">
      <c r="A91" s="155" t="s">
        <v>605</v>
      </c>
      <c r="B91" s="25" t="s">
        <v>799</v>
      </c>
      <c r="C91" s="162" t="s">
        <v>711</v>
      </c>
      <c r="D91" s="127">
        <v>3.9060000000000001</v>
      </c>
      <c r="E91" s="128">
        <v>0.48099999999999998</v>
      </c>
      <c r="F91" s="129">
        <v>6.0999999999999999E-2</v>
      </c>
      <c r="G91" s="157">
        <v>3.61</v>
      </c>
      <c r="H91" s="158"/>
      <c r="I91" s="160"/>
      <c r="J91" s="32"/>
    </row>
    <row r="92" spans="1:10" ht="27.75" customHeight="1" x14ac:dyDescent="0.25">
      <c r="A92" s="155" t="s">
        <v>606</v>
      </c>
      <c r="B92" s="25" t="s">
        <v>800</v>
      </c>
      <c r="C92" s="162" t="s">
        <v>711</v>
      </c>
      <c r="D92" s="127">
        <v>3.9060000000000001</v>
      </c>
      <c r="E92" s="128">
        <v>0.48099999999999998</v>
      </c>
      <c r="F92" s="129">
        <v>6.0999999999999999E-2</v>
      </c>
      <c r="G92" s="157">
        <v>4.3499999999999996</v>
      </c>
      <c r="H92" s="158"/>
      <c r="I92" s="160"/>
      <c r="J92" s="32"/>
    </row>
    <row r="93" spans="1:10" ht="27.75" customHeight="1" x14ac:dyDescent="0.25">
      <c r="A93" s="155" t="s">
        <v>416</v>
      </c>
      <c r="B93" s="25" t="s">
        <v>801</v>
      </c>
      <c r="C93" s="162">
        <v>4</v>
      </c>
      <c r="D93" s="127">
        <v>3.9060000000000001</v>
      </c>
      <c r="E93" s="128">
        <v>0.48099999999999998</v>
      </c>
      <c r="F93" s="129">
        <v>6.0999999999999999E-2</v>
      </c>
      <c r="G93" s="158"/>
      <c r="H93" s="158"/>
      <c r="I93" s="160"/>
      <c r="J93" s="32"/>
    </row>
    <row r="94" spans="1:10" ht="27.75" customHeight="1" x14ac:dyDescent="0.25">
      <c r="A94" s="155" t="s">
        <v>530</v>
      </c>
      <c r="B94" s="25" t="s">
        <v>802</v>
      </c>
      <c r="C94" s="162">
        <v>0</v>
      </c>
      <c r="D94" s="127">
        <v>2.7170000000000001</v>
      </c>
      <c r="E94" s="128">
        <v>0.312</v>
      </c>
      <c r="F94" s="129">
        <v>3.5999999999999997E-2</v>
      </c>
      <c r="G94" s="157">
        <v>7.17</v>
      </c>
      <c r="H94" s="157">
        <v>2.68</v>
      </c>
      <c r="I94" s="161">
        <v>2.68</v>
      </c>
      <c r="J94" s="31">
        <v>0.123</v>
      </c>
    </row>
    <row r="95" spans="1:10" ht="27.75" customHeight="1" x14ac:dyDescent="0.25">
      <c r="A95" s="155" t="s">
        <v>531</v>
      </c>
      <c r="B95" s="25" t="s">
        <v>803</v>
      </c>
      <c r="C95" s="162">
        <v>0</v>
      </c>
      <c r="D95" s="127">
        <v>2.7170000000000001</v>
      </c>
      <c r="E95" s="128">
        <v>0.312</v>
      </c>
      <c r="F95" s="129">
        <v>3.5999999999999997E-2</v>
      </c>
      <c r="G95" s="157">
        <v>9.56</v>
      </c>
      <c r="H95" s="157">
        <v>2.68</v>
      </c>
      <c r="I95" s="161">
        <v>2.68</v>
      </c>
      <c r="J95" s="31">
        <v>0.123</v>
      </c>
    </row>
    <row r="96" spans="1:10" ht="27.75" customHeight="1" x14ac:dyDescent="0.25">
      <c r="A96" s="155" t="s">
        <v>532</v>
      </c>
      <c r="B96" s="25" t="s">
        <v>804</v>
      </c>
      <c r="C96" s="162">
        <v>0</v>
      </c>
      <c r="D96" s="127">
        <v>2.7170000000000001</v>
      </c>
      <c r="E96" s="128">
        <v>0.312</v>
      </c>
      <c r="F96" s="129">
        <v>3.5999999999999997E-2</v>
      </c>
      <c r="G96" s="157">
        <v>11.03</v>
      </c>
      <c r="H96" s="157">
        <v>2.68</v>
      </c>
      <c r="I96" s="161">
        <v>2.68</v>
      </c>
      <c r="J96" s="31">
        <v>0.123</v>
      </c>
    </row>
    <row r="97" spans="1:10" ht="27.75" customHeight="1" x14ac:dyDescent="0.25">
      <c r="A97" s="155" t="s">
        <v>533</v>
      </c>
      <c r="B97" s="25" t="s">
        <v>805</v>
      </c>
      <c r="C97" s="162">
        <v>0</v>
      </c>
      <c r="D97" s="127">
        <v>2.7170000000000001</v>
      </c>
      <c r="E97" s="128">
        <v>0.312</v>
      </c>
      <c r="F97" s="129">
        <v>3.5999999999999997E-2</v>
      </c>
      <c r="G97" s="157">
        <v>12.49</v>
      </c>
      <c r="H97" s="157">
        <v>2.68</v>
      </c>
      <c r="I97" s="161">
        <v>2.68</v>
      </c>
      <c r="J97" s="31">
        <v>0.123</v>
      </c>
    </row>
    <row r="98" spans="1:10" ht="27.75" customHeight="1" x14ac:dyDescent="0.25">
      <c r="A98" s="155" t="s">
        <v>534</v>
      </c>
      <c r="B98" s="25" t="s">
        <v>806</v>
      </c>
      <c r="C98" s="162">
        <v>0</v>
      </c>
      <c r="D98" s="127">
        <v>2.7170000000000001</v>
      </c>
      <c r="E98" s="128">
        <v>0.312</v>
      </c>
      <c r="F98" s="129">
        <v>3.5999999999999997E-2</v>
      </c>
      <c r="G98" s="157">
        <v>22.23</v>
      </c>
      <c r="H98" s="157">
        <v>2.68</v>
      </c>
      <c r="I98" s="161">
        <v>2.68</v>
      </c>
      <c r="J98" s="31">
        <v>0.123</v>
      </c>
    </row>
    <row r="99" spans="1:10" ht="27.75" customHeight="1" x14ac:dyDescent="0.25">
      <c r="A99" s="155" t="s">
        <v>535</v>
      </c>
      <c r="B99" s="25" t="s">
        <v>807</v>
      </c>
      <c r="C99" s="162">
        <v>0</v>
      </c>
      <c r="D99" s="127">
        <v>2.7469999999999999</v>
      </c>
      <c r="E99" s="128">
        <v>0.28100000000000003</v>
      </c>
      <c r="F99" s="129">
        <v>2.5999999999999999E-2</v>
      </c>
      <c r="G99" s="157">
        <v>8.9600000000000009</v>
      </c>
      <c r="H99" s="157">
        <v>3.02</v>
      </c>
      <c r="I99" s="161">
        <v>3.02</v>
      </c>
      <c r="J99" s="31">
        <v>0.11</v>
      </c>
    </row>
    <row r="100" spans="1:10" ht="27.75" customHeight="1" x14ac:dyDescent="0.25">
      <c r="A100" s="155" t="s">
        <v>536</v>
      </c>
      <c r="B100" s="25" t="s">
        <v>808</v>
      </c>
      <c r="C100" s="162">
        <v>0</v>
      </c>
      <c r="D100" s="127">
        <v>2.7469999999999999</v>
      </c>
      <c r="E100" s="128">
        <v>0.28100000000000003</v>
      </c>
      <c r="F100" s="129">
        <v>2.5999999999999999E-2</v>
      </c>
      <c r="G100" s="157">
        <v>12.54</v>
      </c>
      <c r="H100" s="157">
        <v>3.02</v>
      </c>
      <c r="I100" s="161">
        <v>3.02</v>
      </c>
      <c r="J100" s="31">
        <v>0.11</v>
      </c>
    </row>
    <row r="101" spans="1:10" ht="27.75" customHeight="1" x14ac:dyDescent="0.25">
      <c r="A101" s="155" t="s">
        <v>537</v>
      </c>
      <c r="B101" s="25" t="s">
        <v>809</v>
      </c>
      <c r="C101" s="162">
        <v>0</v>
      </c>
      <c r="D101" s="127">
        <v>2.7469999999999999</v>
      </c>
      <c r="E101" s="128">
        <v>0.28100000000000003</v>
      </c>
      <c r="F101" s="129">
        <v>2.5999999999999999E-2</v>
      </c>
      <c r="G101" s="157">
        <v>14.74</v>
      </c>
      <c r="H101" s="157">
        <v>3.02</v>
      </c>
      <c r="I101" s="161">
        <v>3.02</v>
      </c>
      <c r="J101" s="31">
        <v>0.11</v>
      </c>
    </row>
    <row r="102" spans="1:10" ht="27.75" customHeight="1" x14ac:dyDescent="0.25">
      <c r="A102" s="155" t="s">
        <v>538</v>
      </c>
      <c r="B102" s="25" t="s">
        <v>810</v>
      </c>
      <c r="C102" s="162">
        <v>0</v>
      </c>
      <c r="D102" s="127">
        <v>2.7469999999999999</v>
      </c>
      <c r="E102" s="128">
        <v>0.28100000000000003</v>
      </c>
      <c r="F102" s="129">
        <v>2.5999999999999999E-2</v>
      </c>
      <c r="G102" s="157">
        <v>16.91</v>
      </c>
      <c r="H102" s="157">
        <v>3.02</v>
      </c>
      <c r="I102" s="161">
        <v>3.02</v>
      </c>
      <c r="J102" s="31">
        <v>0.11</v>
      </c>
    </row>
    <row r="103" spans="1:10" ht="27.75" customHeight="1" x14ac:dyDescent="0.25">
      <c r="A103" s="155" t="s">
        <v>539</v>
      </c>
      <c r="B103" s="25" t="s">
        <v>811</v>
      </c>
      <c r="C103" s="162">
        <v>0</v>
      </c>
      <c r="D103" s="127">
        <v>2.7469999999999999</v>
      </c>
      <c r="E103" s="128">
        <v>0.28100000000000003</v>
      </c>
      <c r="F103" s="129">
        <v>2.5999999999999999E-2</v>
      </c>
      <c r="G103" s="157">
        <v>31.49</v>
      </c>
      <c r="H103" s="157">
        <v>3.02</v>
      </c>
      <c r="I103" s="161">
        <v>3.02</v>
      </c>
      <c r="J103" s="31">
        <v>0.11</v>
      </c>
    </row>
    <row r="104" spans="1:10" ht="27.75" customHeight="1" x14ac:dyDescent="0.25">
      <c r="A104" s="155" t="s">
        <v>540</v>
      </c>
      <c r="B104" s="25" t="s">
        <v>812</v>
      </c>
      <c r="C104" s="162">
        <v>0</v>
      </c>
      <c r="D104" s="127">
        <v>2.6739999999999999</v>
      </c>
      <c r="E104" s="128">
        <v>0.253</v>
      </c>
      <c r="F104" s="129">
        <v>2.1000000000000001E-2</v>
      </c>
      <c r="G104" s="157">
        <v>100.46</v>
      </c>
      <c r="H104" s="157">
        <v>2.93</v>
      </c>
      <c r="I104" s="161">
        <v>2.93</v>
      </c>
      <c r="J104" s="31">
        <v>0.10100000000000001</v>
      </c>
    </row>
    <row r="105" spans="1:10" ht="27.75" customHeight="1" x14ac:dyDescent="0.25">
      <c r="A105" s="155" t="s">
        <v>541</v>
      </c>
      <c r="B105" s="25" t="s">
        <v>813</v>
      </c>
      <c r="C105" s="162">
        <v>0</v>
      </c>
      <c r="D105" s="127">
        <v>2.6739999999999999</v>
      </c>
      <c r="E105" s="128">
        <v>0.253</v>
      </c>
      <c r="F105" s="129">
        <v>2.1000000000000001E-2</v>
      </c>
      <c r="G105" s="157">
        <v>133.11000000000001</v>
      </c>
      <c r="H105" s="157">
        <v>2.93</v>
      </c>
      <c r="I105" s="161">
        <v>2.93</v>
      </c>
      <c r="J105" s="31">
        <v>0.10100000000000001</v>
      </c>
    </row>
    <row r="106" spans="1:10" ht="27.75" customHeight="1" x14ac:dyDescent="0.25">
      <c r="A106" s="155" t="s">
        <v>542</v>
      </c>
      <c r="B106" s="25" t="s">
        <v>814</v>
      </c>
      <c r="C106" s="162">
        <v>0</v>
      </c>
      <c r="D106" s="127">
        <v>2.6739999999999999</v>
      </c>
      <c r="E106" s="128">
        <v>0.253</v>
      </c>
      <c r="F106" s="129">
        <v>2.1000000000000001E-2</v>
      </c>
      <c r="G106" s="157">
        <v>168.89</v>
      </c>
      <c r="H106" s="157">
        <v>2.93</v>
      </c>
      <c r="I106" s="161">
        <v>2.93</v>
      </c>
      <c r="J106" s="31">
        <v>0.10100000000000001</v>
      </c>
    </row>
    <row r="107" spans="1:10" ht="27.75" customHeight="1" x14ac:dyDescent="0.25">
      <c r="A107" s="155" t="s">
        <v>543</v>
      </c>
      <c r="B107" s="25" t="s">
        <v>815</v>
      </c>
      <c r="C107" s="162">
        <v>0</v>
      </c>
      <c r="D107" s="127">
        <v>2.6739999999999999</v>
      </c>
      <c r="E107" s="128">
        <v>0.253</v>
      </c>
      <c r="F107" s="129">
        <v>2.1000000000000001E-2</v>
      </c>
      <c r="G107" s="157">
        <v>225.7</v>
      </c>
      <c r="H107" s="157">
        <v>2.93</v>
      </c>
      <c r="I107" s="161">
        <v>2.93</v>
      </c>
      <c r="J107" s="31">
        <v>0.10100000000000001</v>
      </c>
    </row>
    <row r="108" spans="1:10" ht="27.75" customHeight="1" x14ac:dyDescent="0.25">
      <c r="A108" s="155" t="s">
        <v>544</v>
      </c>
      <c r="B108" s="25" t="s">
        <v>816</v>
      </c>
      <c r="C108" s="162">
        <v>0</v>
      </c>
      <c r="D108" s="127">
        <v>2.6739999999999999</v>
      </c>
      <c r="E108" s="128">
        <v>0.253</v>
      </c>
      <c r="F108" s="129">
        <v>2.1000000000000001E-2</v>
      </c>
      <c r="G108" s="157">
        <v>473</v>
      </c>
      <c r="H108" s="157">
        <v>2.93</v>
      </c>
      <c r="I108" s="161">
        <v>2.93</v>
      </c>
      <c r="J108" s="31">
        <v>0.10100000000000001</v>
      </c>
    </row>
    <row r="109" spans="1:10" ht="27.75" customHeight="1" x14ac:dyDescent="0.25">
      <c r="A109" s="155" t="s">
        <v>417</v>
      </c>
      <c r="B109" s="25" t="s">
        <v>817</v>
      </c>
      <c r="C109" s="162" t="s">
        <v>717</v>
      </c>
      <c r="D109" s="130">
        <v>13.326000000000001</v>
      </c>
      <c r="E109" s="131">
        <v>1.129</v>
      </c>
      <c r="F109" s="129">
        <v>0.68400000000000005</v>
      </c>
      <c r="G109" s="158"/>
      <c r="H109" s="158"/>
      <c r="I109" s="160"/>
      <c r="J109" s="32"/>
    </row>
    <row r="110" spans="1:10" ht="27.75" customHeight="1" x14ac:dyDescent="0.25">
      <c r="A110" s="155" t="s">
        <v>418</v>
      </c>
      <c r="B110" s="25" t="s">
        <v>818</v>
      </c>
      <c r="C110" s="162" t="s">
        <v>1330</v>
      </c>
      <c r="D110" s="127">
        <v>-4.5579999999999998</v>
      </c>
      <c r="E110" s="128">
        <v>-0.56100000000000005</v>
      </c>
      <c r="F110" s="129">
        <v>-7.1999999999999995E-2</v>
      </c>
      <c r="G110" s="157">
        <v>0</v>
      </c>
      <c r="H110" s="158"/>
      <c r="I110" s="160"/>
      <c r="J110" s="32"/>
    </row>
    <row r="111" spans="1:10" ht="27.75" customHeight="1" x14ac:dyDescent="0.25">
      <c r="A111" s="155" t="s">
        <v>419</v>
      </c>
      <c r="B111" s="25" t="s">
        <v>819</v>
      </c>
      <c r="C111" s="162">
        <v>0</v>
      </c>
      <c r="D111" s="127">
        <v>-4.0739999999999998</v>
      </c>
      <c r="E111" s="128">
        <v>-0.47799999999999998</v>
      </c>
      <c r="F111" s="129">
        <v>-5.7000000000000002E-2</v>
      </c>
      <c r="G111" s="157">
        <v>0</v>
      </c>
      <c r="H111" s="158"/>
      <c r="I111" s="160"/>
      <c r="J111" s="32"/>
    </row>
    <row r="112" spans="1:10" ht="27.75" customHeight="1" x14ac:dyDescent="0.25">
      <c r="A112" s="155" t="s">
        <v>420</v>
      </c>
      <c r="B112" s="25" t="s">
        <v>820</v>
      </c>
      <c r="C112" s="162">
        <v>0</v>
      </c>
      <c r="D112" s="127">
        <v>-4.5579999999999998</v>
      </c>
      <c r="E112" s="128">
        <v>-0.56100000000000005</v>
      </c>
      <c r="F112" s="129">
        <v>-7.1999999999999995E-2</v>
      </c>
      <c r="G112" s="157">
        <v>0</v>
      </c>
      <c r="H112" s="158"/>
      <c r="I112" s="160"/>
      <c r="J112" s="31">
        <v>0.22900000000000001</v>
      </c>
    </row>
    <row r="113" spans="1:10" ht="27.75" customHeight="1" x14ac:dyDescent="0.25">
      <c r="A113" s="155" t="s">
        <v>421</v>
      </c>
      <c r="B113" s="25" t="s">
        <v>821</v>
      </c>
      <c r="C113" s="162">
        <v>0</v>
      </c>
      <c r="D113" s="127">
        <v>-4.0739999999999998</v>
      </c>
      <c r="E113" s="128">
        <v>-0.47799999999999998</v>
      </c>
      <c r="F113" s="129">
        <v>-5.7000000000000002E-2</v>
      </c>
      <c r="G113" s="157">
        <v>0</v>
      </c>
      <c r="H113" s="158"/>
      <c r="I113" s="160"/>
      <c r="J113" s="31">
        <v>0.18099999999999999</v>
      </c>
    </row>
    <row r="114" spans="1:10" ht="27.75" customHeight="1" x14ac:dyDescent="0.25">
      <c r="A114" s="155" t="s">
        <v>422</v>
      </c>
      <c r="B114" s="25" t="s">
        <v>822</v>
      </c>
      <c r="C114" s="162">
        <v>0</v>
      </c>
      <c r="D114" s="127">
        <v>-4.1740000000000004</v>
      </c>
      <c r="E114" s="128">
        <v>-0.42699999999999999</v>
      </c>
      <c r="F114" s="129">
        <v>-3.9E-2</v>
      </c>
      <c r="G114" s="157">
        <v>9.84</v>
      </c>
      <c r="H114" s="158"/>
      <c r="I114" s="160"/>
      <c r="J114" s="31">
        <v>0.21199999999999999</v>
      </c>
    </row>
    <row r="115" spans="1:10" ht="27.75" customHeight="1" x14ac:dyDescent="0.25">
      <c r="A115" s="155" t="s">
        <v>607</v>
      </c>
      <c r="B115" s="25" t="s">
        <v>823</v>
      </c>
      <c r="C115" s="162" t="s">
        <v>710</v>
      </c>
      <c r="D115" s="127">
        <v>3.8690000000000002</v>
      </c>
      <c r="E115" s="128">
        <v>0.47599999999999998</v>
      </c>
      <c r="F115" s="129">
        <v>6.0999999999999999E-2</v>
      </c>
      <c r="G115" s="157">
        <v>2.2599999999999998</v>
      </c>
      <c r="H115" s="158"/>
      <c r="I115" s="160"/>
      <c r="J115" s="32"/>
    </row>
    <row r="116" spans="1:10" ht="27.75" customHeight="1" x14ac:dyDescent="0.25">
      <c r="A116" s="155" t="s">
        <v>628</v>
      </c>
      <c r="B116" s="25" t="s">
        <v>824</v>
      </c>
      <c r="C116" s="162">
        <v>2</v>
      </c>
      <c r="D116" s="127">
        <v>3.8690000000000002</v>
      </c>
      <c r="E116" s="128">
        <v>0.47599999999999998</v>
      </c>
      <c r="F116" s="129">
        <v>6.0999999999999999E-2</v>
      </c>
      <c r="G116" s="158"/>
      <c r="H116" s="158"/>
      <c r="I116" s="160"/>
      <c r="J116" s="32"/>
    </row>
    <row r="117" spans="1:10" ht="27.75" customHeight="1" x14ac:dyDescent="0.25">
      <c r="A117" s="155" t="s">
        <v>608</v>
      </c>
      <c r="B117" s="25" t="s">
        <v>825</v>
      </c>
      <c r="C117" s="162" t="s">
        <v>711</v>
      </c>
      <c r="D117" s="127">
        <v>2.9260000000000002</v>
      </c>
      <c r="E117" s="128">
        <v>0.36</v>
      </c>
      <c r="F117" s="129">
        <v>4.5999999999999999E-2</v>
      </c>
      <c r="G117" s="157">
        <v>2.35</v>
      </c>
      <c r="H117" s="158"/>
      <c r="I117" s="160"/>
      <c r="J117" s="32"/>
    </row>
    <row r="118" spans="1:10" ht="27.75" customHeight="1" x14ac:dyDescent="0.25">
      <c r="A118" s="155" t="s">
        <v>609</v>
      </c>
      <c r="B118" s="25" t="s">
        <v>826</v>
      </c>
      <c r="C118" s="162" t="s">
        <v>711</v>
      </c>
      <c r="D118" s="127">
        <v>2.9260000000000002</v>
      </c>
      <c r="E118" s="128">
        <v>0.36</v>
      </c>
      <c r="F118" s="129">
        <v>4.5999999999999999E-2</v>
      </c>
      <c r="G118" s="157">
        <v>2.41</v>
      </c>
      <c r="H118" s="158"/>
      <c r="I118" s="160"/>
      <c r="J118" s="32"/>
    </row>
    <row r="119" spans="1:10" ht="27.75" customHeight="1" x14ac:dyDescent="0.25">
      <c r="A119" s="155" t="s">
        <v>610</v>
      </c>
      <c r="B119" s="25" t="s">
        <v>827</v>
      </c>
      <c r="C119" s="162" t="s">
        <v>711</v>
      </c>
      <c r="D119" s="127">
        <v>2.9260000000000002</v>
      </c>
      <c r="E119" s="128">
        <v>0.36</v>
      </c>
      <c r="F119" s="129">
        <v>4.5999999999999999E-2</v>
      </c>
      <c r="G119" s="157">
        <v>2.52</v>
      </c>
      <c r="H119" s="158"/>
      <c r="I119" s="160"/>
      <c r="J119" s="32"/>
    </row>
    <row r="120" spans="1:10" ht="27.75" customHeight="1" x14ac:dyDescent="0.25">
      <c r="A120" s="155" t="s">
        <v>611</v>
      </c>
      <c r="B120" s="25" t="s">
        <v>828</v>
      </c>
      <c r="C120" s="162" t="s">
        <v>711</v>
      </c>
      <c r="D120" s="127">
        <v>2.9260000000000002</v>
      </c>
      <c r="E120" s="128">
        <v>0.36</v>
      </c>
      <c r="F120" s="129">
        <v>4.5999999999999999E-2</v>
      </c>
      <c r="G120" s="157">
        <v>2.7</v>
      </c>
      <c r="H120" s="158"/>
      <c r="I120" s="160"/>
      <c r="J120" s="32"/>
    </row>
    <row r="121" spans="1:10" ht="27.75" customHeight="1" x14ac:dyDescent="0.25">
      <c r="A121" s="155" t="s">
        <v>612</v>
      </c>
      <c r="B121" s="25" t="s">
        <v>829</v>
      </c>
      <c r="C121" s="162" t="s">
        <v>711</v>
      </c>
      <c r="D121" s="127">
        <v>2.9260000000000002</v>
      </c>
      <c r="E121" s="128">
        <v>0.36</v>
      </c>
      <c r="F121" s="129">
        <v>4.5999999999999999E-2</v>
      </c>
      <c r="G121" s="157">
        <v>3.26</v>
      </c>
      <c r="H121" s="158"/>
      <c r="I121" s="160"/>
      <c r="J121" s="32"/>
    </row>
    <row r="122" spans="1:10" ht="27.75" customHeight="1" x14ac:dyDescent="0.25">
      <c r="A122" s="155" t="s">
        <v>423</v>
      </c>
      <c r="B122" s="25" t="s">
        <v>830</v>
      </c>
      <c r="C122" s="162">
        <v>4</v>
      </c>
      <c r="D122" s="127">
        <v>2.9260000000000002</v>
      </c>
      <c r="E122" s="128">
        <v>0.36</v>
      </c>
      <c r="F122" s="129">
        <v>4.5999999999999999E-2</v>
      </c>
      <c r="G122" s="158"/>
      <c r="H122" s="158"/>
      <c r="I122" s="160"/>
      <c r="J122" s="32"/>
    </row>
    <row r="123" spans="1:10" ht="27.75" customHeight="1" x14ac:dyDescent="0.25">
      <c r="A123" s="155" t="s">
        <v>515</v>
      </c>
      <c r="B123" s="25" t="s">
        <v>831</v>
      </c>
      <c r="C123" s="162">
        <v>0</v>
      </c>
      <c r="D123" s="127">
        <v>2.0350000000000001</v>
      </c>
      <c r="E123" s="128">
        <v>0.23400000000000001</v>
      </c>
      <c r="F123" s="129">
        <v>2.7E-2</v>
      </c>
      <c r="G123" s="157">
        <v>5.37</v>
      </c>
      <c r="H123" s="157">
        <v>2.0099999999999998</v>
      </c>
      <c r="I123" s="161">
        <v>2.0099999999999998</v>
      </c>
      <c r="J123" s="31">
        <v>9.1999999999999998E-2</v>
      </c>
    </row>
    <row r="124" spans="1:10" ht="27.75" customHeight="1" x14ac:dyDescent="0.25">
      <c r="A124" s="155" t="s">
        <v>516</v>
      </c>
      <c r="B124" s="25" t="s">
        <v>832</v>
      </c>
      <c r="C124" s="162">
        <v>0</v>
      </c>
      <c r="D124" s="127">
        <v>2.0350000000000001</v>
      </c>
      <c r="E124" s="128">
        <v>0.23400000000000001</v>
      </c>
      <c r="F124" s="129">
        <v>2.7E-2</v>
      </c>
      <c r="G124" s="157">
        <v>7.16</v>
      </c>
      <c r="H124" s="157">
        <v>2.0099999999999998</v>
      </c>
      <c r="I124" s="161">
        <v>2.0099999999999998</v>
      </c>
      <c r="J124" s="31">
        <v>9.1999999999999998E-2</v>
      </c>
    </row>
    <row r="125" spans="1:10" ht="27.75" customHeight="1" x14ac:dyDescent="0.25">
      <c r="A125" s="155" t="s">
        <v>517</v>
      </c>
      <c r="B125" s="25" t="s">
        <v>833</v>
      </c>
      <c r="C125" s="162">
        <v>0</v>
      </c>
      <c r="D125" s="127">
        <v>2.0350000000000001</v>
      </c>
      <c r="E125" s="128">
        <v>0.23400000000000001</v>
      </c>
      <c r="F125" s="129">
        <v>2.7E-2</v>
      </c>
      <c r="G125" s="157">
        <v>8.26</v>
      </c>
      <c r="H125" s="157">
        <v>2.0099999999999998</v>
      </c>
      <c r="I125" s="161">
        <v>2.0099999999999998</v>
      </c>
      <c r="J125" s="31">
        <v>9.1999999999999998E-2</v>
      </c>
    </row>
    <row r="126" spans="1:10" ht="27.75" customHeight="1" x14ac:dyDescent="0.25">
      <c r="A126" s="155" t="s">
        <v>518</v>
      </c>
      <c r="B126" s="25" t="s">
        <v>834</v>
      </c>
      <c r="C126" s="162">
        <v>0</v>
      </c>
      <c r="D126" s="127">
        <v>2.0350000000000001</v>
      </c>
      <c r="E126" s="128">
        <v>0.23400000000000001</v>
      </c>
      <c r="F126" s="129">
        <v>2.7E-2</v>
      </c>
      <c r="G126" s="157">
        <v>9.35</v>
      </c>
      <c r="H126" s="157">
        <v>2.0099999999999998</v>
      </c>
      <c r="I126" s="161">
        <v>2.0099999999999998</v>
      </c>
      <c r="J126" s="31">
        <v>9.1999999999999998E-2</v>
      </c>
    </row>
    <row r="127" spans="1:10" ht="27.75" customHeight="1" x14ac:dyDescent="0.25">
      <c r="A127" s="155" t="s">
        <v>519</v>
      </c>
      <c r="B127" s="25" t="s">
        <v>835</v>
      </c>
      <c r="C127" s="162">
        <v>0</v>
      </c>
      <c r="D127" s="127">
        <v>2.0350000000000001</v>
      </c>
      <c r="E127" s="128">
        <v>0.23400000000000001</v>
      </c>
      <c r="F127" s="129">
        <v>2.7E-2</v>
      </c>
      <c r="G127" s="157">
        <v>16.649999999999999</v>
      </c>
      <c r="H127" s="157">
        <v>2.0099999999999998</v>
      </c>
      <c r="I127" s="161">
        <v>2.0099999999999998</v>
      </c>
      <c r="J127" s="31">
        <v>9.1999999999999998E-2</v>
      </c>
    </row>
    <row r="128" spans="1:10" ht="27.75" customHeight="1" x14ac:dyDescent="0.25">
      <c r="A128" s="155" t="s">
        <v>520</v>
      </c>
      <c r="B128" s="25" t="s">
        <v>836</v>
      </c>
      <c r="C128" s="162">
        <v>0</v>
      </c>
      <c r="D128" s="127">
        <v>2.0579999999999998</v>
      </c>
      <c r="E128" s="128">
        <v>0.21099999999999999</v>
      </c>
      <c r="F128" s="129">
        <v>1.9E-2</v>
      </c>
      <c r="G128" s="157">
        <v>6.71</v>
      </c>
      <c r="H128" s="157">
        <v>2.2599999999999998</v>
      </c>
      <c r="I128" s="161">
        <v>2.2599999999999998</v>
      </c>
      <c r="J128" s="31">
        <v>8.2000000000000003E-2</v>
      </c>
    </row>
    <row r="129" spans="1:10" ht="27.75" customHeight="1" x14ac:dyDescent="0.25">
      <c r="A129" s="155" t="s">
        <v>521</v>
      </c>
      <c r="B129" s="25" t="s">
        <v>837</v>
      </c>
      <c r="C129" s="162">
        <v>0</v>
      </c>
      <c r="D129" s="127">
        <v>2.0579999999999998</v>
      </c>
      <c r="E129" s="128">
        <v>0.21099999999999999</v>
      </c>
      <c r="F129" s="129">
        <v>1.9E-2</v>
      </c>
      <c r="G129" s="157">
        <v>9.39</v>
      </c>
      <c r="H129" s="157">
        <v>2.2599999999999998</v>
      </c>
      <c r="I129" s="161">
        <v>2.2599999999999998</v>
      </c>
      <c r="J129" s="31">
        <v>8.2000000000000003E-2</v>
      </c>
    </row>
    <row r="130" spans="1:10" ht="27.75" customHeight="1" x14ac:dyDescent="0.25">
      <c r="A130" s="155" t="s">
        <v>522</v>
      </c>
      <c r="B130" s="25" t="s">
        <v>838</v>
      </c>
      <c r="C130" s="162">
        <v>0</v>
      </c>
      <c r="D130" s="127">
        <v>2.0579999999999998</v>
      </c>
      <c r="E130" s="128">
        <v>0.21099999999999999</v>
      </c>
      <c r="F130" s="129">
        <v>1.9E-2</v>
      </c>
      <c r="G130" s="157">
        <v>11.04</v>
      </c>
      <c r="H130" s="157">
        <v>2.2599999999999998</v>
      </c>
      <c r="I130" s="161">
        <v>2.2599999999999998</v>
      </c>
      <c r="J130" s="31">
        <v>8.2000000000000003E-2</v>
      </c>
    </row>
    <row r="131" spans="1:10" ht="27.75" customHeight="1" x14ac:dyDescent="0.25">
      <c r="A131" s="155" t="s">
        <v>523</v>
      </c>
      <c r="B131" s="25" t="s">
        <v>839</v>
      </c>
      <c r="C131" s="162">
        <v>0</v>
      </c>
      <c r="D131" s="127">
        <v>2.0579999999999998</v>
      </c>
      <c r="E131" s="128">
        <v>0.21099999999999999</v>
      </c>
      <c r="F131" s="129">
        <v>1.9E-2</v>
      </c>
      <c r="G131" s="157">
        <v>12.67</v>
      </c>
      <c r="H131" s="157">
        <v>2.2599999999999998</v>
      </c>
      <c r="I131" s="161">
        <v>2.2599999999999998</v>
      </c>
      <c r="J131" s="31">
        <v>8.2000000000000003E-2</v>
      </c>
    </row>
    <row r="132" spans="1:10" ht="27.75" customHeight="1" x14ac:dyDescent="0.25">
      <c r="A132" s="155" t="s">
        <v>524</v>
      </c>
      <c r="B132" s="25" t="s">
        <v>840</v>
      </c>
      <c r="C132" s="162">
        <v>0</v>
      </c>
      <c r="D132" s="127">
        <v>2.0579999999999998</v>
      </c>
      <c r="E132" s="128">
        <v>0.21099999999999999</v>
      </c>
      <c r="F132" s="129">
        <v>1.9E-2</v>
      </c>
      <c r="G132" s="157">
        <v>23.59</v>
      </c>
      <c r="H132" s="157">
        <v>2.2599999999999998</v>
      </c>
      <c r="I132" s="161">
        <v>2.2599999999999998</v>
      </c>
      <c r="J132" s="31">
        <v>8.2000000000000003E-2</v>
      </c>
    </row>
    <row r="133" spans="1:10" ht="27.75" customHeight="1" x14ac:dyDescent="0.25">
      <c r="A133" s="155" t="s">
        <v>525</v>
      </c>
      <c r="B133" s="25" t="s">
        <v>841</v>
      </c>
      <c r="C133" s="162">
        <v>0</v>
      </c>
      <c r="D133" s="127">
        <v>2.0030000000000001</v>
      </c>
      <c r="E133" s="128">
        <v>0.189</v>
      </c>
      <c r="F133" s="129">
        <v>1.6E-2</v>
      </c>
      <c r="G133" s="157">
        <v>75.239999999999995</v>
      </c>
      <c r="H133" s="157">
        <v>2.2000000000000002</v>
      </c>
      <c r="I133" s="161">
        <v>2.2000000000000002</v>
      </c>
      <c r="J133" s="31">
        <v>7.5999999999999998E-2</v>
      </c>
    </row>
    <row r="134" spans="1:10" ht="27.75" customHeight="1" x14ac:dyDescent="0.25">
      <c r="A134" s="155" t="s">
        <v>526</v>
      </c>
      <c r="B134" s="25" t="s">
        <v>842</v>
      </c>
      <c r="C134" s="162">
        <v>0</v>
      </c>
      <c r="D134" s="127">
        <v>2.0030000000000001</v>
      </c>
      <c r="E134" s="128">
        <v>0.189</v>
      </c>
      <c r="F134" s="129">
        <v>1.6E-2</v>
      </c>
      <c r="G134" s="157">
        <v>99.7</v>
      </c>
      <c r="H134" s="157">
        <v>2.2000000000000002</v>
      </c>
      <c r="I134" s="161">
        <v>2.2000000000000002</v>
      </c>
      <c r="J134" s="31">
        <v>7.5999999999999998E-2</v>
      </c>
    </row>
    <row r="135" spans="1:10" ht="27.75" customHeight="1" x14ac:dyDescent="0.25">
      <c r="A135" s="155" t="s">
        <v>527</v>
      </c>
      <c r="B135" s="25" t="s">
        <v>843</v>
      </c>
      <c r="C135" s="162">
        <v>0</v>
      </c>
      <c r="D135" s="127">
        <v>2.0030000000000001</v>
      </c>
      <c r="E135" s="128">
        <v>0.189</v>
      </c>
      <c r="F135" s="129">
        <v>1.6E-2</v>
      </c>
      <c r="G135" s="157">
        <v>126.5</v>
      </c>
      <c r="H135" s="157">
        <v>2.2000000000000002</v>
      </c>
      <c r="I135" s="161">
        <v>2.2000000000000002</v>
      </c>
      <c r="J135" s="31">
        <v>7.5999999999999998E-2</v>
      </c>
    </row>
    <row r="136" spans="1:10" ht="27.75" customHeight="1" x14ac:dyDescent="0.25">
      <c r="A136" s="155" t="s">
        <v>528</v>
      </c>
      <c r="B136" s="25" t="s">
        <v>844</v>
      </c>
      <c r="C136" s="162">
        <v>0</v>
      </c>
      <c r="D136" s="127">
        <v>2.0030000000000001</v>
      </c>
      <c r="E136" s="128">
        <v>0.189</v>
      </c>
      <c r="F136" s="129">
        <v>1.6E-2</v>
      </c>
      <c r="G136" s="157">
        <v>169.05</v>
      </c>
      <c r="H136" s="157">
        <v>2.2000000000000002</v>
      </c>
      <c r="I136" s="161">
        <v>2.2000000000000002</v>
      </c>
      <c r="J136" s="31">
        <v>7.5999999999999998E-2</v>
      </c>
    </row>
    <row r="137" spans="1:10" ht="27.75" customHeight="1" x14ac:dyDescent="0.25">
      <c r="A137" s="155" t="s">
        <v>529</v>
      </c>
      <c r="B137" s="25" t="s">
        <v>845</v>
      </c>
      <c r="C137" s="162">
        <v>0</v>
      </c>
      <c r="D137" s="127">
        <v>2.0030000000000001</v>
      </c>
      <c r="E137" s="128">
        <v>0.189</v>
      </c>
      <c r="F137" s="129">
        <v>1.6E-2</v>
      </c>
      <c r="G137" s="157">
        <v>354.28</v>
      </c>
      <c r="H137" s="157">
        <v>2.2000000000000002</v>
      </c>
      <c r="I137" s="161">
        <v>2.2000000000000002</v>
      </c>
      <c r="J137" s="31">
        <v>7.5999999999999998E-2</v>
      </c>
    </row>
    <row r="138" spans="1:10" ht="27.75" customHeight="1" x14ac:dyDescent="0.25">
      <c r="A138" s="155" t="s">
        <v>424</v>
      </c>
      <c r="B138" s="25" t="s">
        <v>846</v>
      </c>
      <c r="C138" s="162" t="s">
        <v>717</v>
      </c>
      <c r="D138" s="130">
        <v>9.9819999999999993</v>
      </c>
      <c r="E138" s="131">
        <v>0.84499999999999997</v>
      </c>
      <c r="F138" s="129">
        <v>0.51200000000000001</v>
      </c>
      <c r="G138" s="158"/>
      <c r="H138" s="158"/>
      <c r="I138" s="160"/>
      <c r="J138" s="32"/>
    </row>
    <row r="139" spans="1:10" ht="27.75" customHeight="1" x14ac:dyDescent="0.25">
      <c r="A139" s="155" t="s">
        <v>425</v>
      </c>
      <c r="B139" s="25" t="s">
        <v>847</v>
      </c>
      <c r="C139" s="162" t="s">
        <v>1330</v>
      </c>
      <c r="D139" s="127">
        <v>-3.4140000000000001</v>
      </c>
      <c r="E139" s="128">
        <v>-0.42</v>
      </c>
      <c r="F139" s="129">
        <v>-5.3999999999999999E-2</v>
      </c>
      <c r="G139" s="157">
        <v>0</v>
      </c>
      <c r="H139" s="158"/>
      <c r="I139" s="160"/>
      <c r="J139" s="32"/>
    </row>
    <row r="140" spans="1:10" ht="27.75" customHeight="1" x14ac:dyDescent="0.25">
      <c r="A140" s="155" t="s">
        <v>426</v>
      </c>
      <c r="B140" s="25" t="s">
        <v>848</v>
      </c>
      <c r="C140" s="162">
        <v>0</v>
      </c>
      <c r="D140" s="127">
        <v>-3.052</v>
      </c>
      <c r="E140" s="128">
        <v>-0.35799999999999998</v>
      </c>
      <c r="F140" s="129">
        <v>-4.2999999999999997E-2</v>
      </c>
      <c r="G140" s="157">
        <v>0</v>
      </c>
      <c r="H140" s="158"/>
      <c r="I140" s="160"/>
      <c r="J140" s="32"/>
    </row>
    <row r="141" spans="1:10" ht="27.75" customHeight="1" x14ac:dyDescent="0.25">
      <c r="A141" s="155" t="s">
        <v>427</v>
      </c>
      <c r="B141" s="25" t="s">
        <v>849</v>
      </c>
      <c r="C141" s="162">
        <v>0</v>
      </c>
      <c r="D141" s="127">
        <v>-3.4140000000000001</v>
      </c>
      <c r="E141" s="128">
        <v>-0.42</v>
      </c>
      <c r="F141" s="129">
        <v>-5.3999999999999999E-2</v>
      </c>
      <c r="G141" s="157">
        <v>0</v>
      </c>
      <c r="H141" s="158"/>
      <c r="I141" s="160"/>
      <c r="J141" s="31">
        <v>0.17199999999999999</v>
      </c>
    </row>
    <row r="142" spans="1:10" ht="27.75" customHeight="1" x14ac:dyDescent="0.25">
      <c r="A142" s="155" t="s">
        <v>428</v>
      </c>
      <c r="B142" s="25" t="s">
        <v>850</v>
      </c>
      <c r="C142" s="162">
        <v>0</v>
      </c>
      <c r="D142" s="127">
        <v>-3.052</v>
      </c>
      <c r="E142" s="128">
        <v>-0.35799999999999998</v>
      </c>
      <c r="F142" s="129">
        <v>-4.2999999999999997E-2</v>
      </c>
      <c r="G142" s="157">
        <v>0</v>
      </c>
      <c r="H142" s="158"/>
      <c r="I142" s="160"/>
      <c r="J142" s="31">
        <v>0.13600000000000001</v>
      </c>
    </row>
    <row r="143" spans="1:10" ht="27.75" customHeight="1" x14ac:dyDescent="0.25">
      <c r="A143" s="155" t="s">
        <v>429</v>
      </c>
      <c r="B143" s="25" t="s">
        <v>851</v>
      </c>
      <c r="C143" s="162">
        <v>0</v>
      </c>
      <c r="D143" s="127">
        <v>-3.1259999999999999</v>
      </c>
      <c r="E143" s="128">
        <v>-0.32</v>
      </c>
      <c r="F143" s="129">
        <v>-0.03</v>
      </c>
      <c r="G143" s="157">
        <v>7.37</v>
      </c>
      <c r="H143" s="158"/>
      <c r="I143" s="160"/>
      <c r="J143" s="31">
        <v>0.159</v>
      </c>
    </row>
    <row r="144" spans="1:10" ht="27.75" customHeight="1" x14ac:dyDescent="0.25">
      <c r="A144" s="155" t="s">
        <v>613</v>
      </c>
      <c r="B144" s="25" t="s">
        <v>852</v>
      </c>
      <c r="C144" s="162" t="s">
        <v>710</v>
      </c>
      <c r="D144" s="127">
        <v>2.6030000000000002</v>
      </c>
      <c r="E144" s="128">
        <v>0.32</v>
      </c>
      <c r="F144" s="129">
        <v>4.1000000000000002E-2</v>
      </c>
      <c r="G144" s="157">
        <v>1.52</v>
      </c>
      <c r="H144" s="158"/>
      <c r="I144" s="160"/>
      <c r="J144" s="32"/>
    </row>
    <row r="145" spans="1:10" ht="27.75" customHeight="1" x14ac:dyDescent="0.25">
      <c r="A145" s="155" t="s">
        <v>629</v>
      </c>
      <c r="B145" s="25" t="s">
        <v>853</v>
      </c>
      <c r="C145" s="162">
        <v>2</v>
      </c>
      <c r="D145" s="127">
        <v>2.6030000000000002</v>
      </c>
      <c r="E145" s="128">
        <v>0.32</v>
      </c>
      <c r="F145" s="129">
        <v>4.1000000000000002E-2</v>
      </c>
      <c r="G145" s="158"/>
      <c r="H145" s="158"/>
      <c r="I145" s="160"/>
      <c r="J145" s="32"/>
    </row>
    <row r="146" spans="1:10" ht="27.75" customHeight="1" x14ac:dyDescent="0.25">
      <c r="A146" s="155" t="s">
        <v>614</v>
      </c>
      <c r="B146" s="25" t="s">
        <v>854</v>
      </c>
      <c r="C146" s="162" t="s">
        <v>711</v>
      </c>
      <c r="D146" s="127">
        <v>1.968</v>
      </c>
      <c r="E146" s="128">
        <v>0.24199999999999999</v>
      </c>
      <c r="F146" s="129">
        <v>3.1E-2</v>
      </c>
      <c r="G146" s="157">
        <v>1.58</v>
      </c>
      <c r="H146" s="158"/>
      <c r="I146" s="160"/>
      <c r="J146" s="32"/>
    </row>
    <row r="147" spans="1:10" ht="27.75" customHeight="1" x14ac:dyDescent="0.25">
      <c r="A147" s="155" t="s">
        <v>615</v>
      </c>
      <c r="B147" s="25" t="s">
        <v>855</v>
      </c>
      <c r="C147" s="162" t="s">
        <v>711</v>
      </c>
      <c r="D147" s="127">
        <v>1.968</v>
      </c>
      <c r="E147" s="128">
        <v>0.24199999999999999</v>
      </c>
      <c r="F147" s="129">
        <v>3.1E-2</v>
      </c>
      <c r="G147" s="157">
        <v>1.62</v>
      </c>
      <c r="H147" s="158"/>
      <c r="I147" s="160"/>
      <c r="J147" s="32"/>
    </row>
    <row r="148" spans="1:10" ht="27.75" customHeight="1" x14ac:dyDescent="0.25">
      <c r="A148" s="155" t="s">
        <v>616</v>
      </c>
      <c r="B148" s="25" t="s">
        <v>856</v>
      </c>
      <c r="C148" s="162" t="s">
        <v>711</v>
      </c>
      <c r="D148" s="127">
        <v>1.968</v>
      </c>
      <c r="E148" s="128">
        <v>0.24199999999999999</v>
      </c>
      <c r="F148" s="129">
        <v>3.1E-2</v>
      </c>
      <c r="G148" s="157">
        <v>1.69</v>
      </c>
      <c r="H148" s="158"/>
      <c r="I148" s="160"/>
      <c r="J148" s="32"/>
    </row>
    <row r="149" spans="1:10" ht="27.75" customHeight="1" x14ac:dyDescent="0.25">
      <c r="A149" s="155" t="s">
        <v>617</v>
      </c>
      <c r="B149" s="25" t="s">
        <v>857</v>
      </c>
      <c r="C149" s="162" t="s">
        <v>711</v>
      </c>
      <c r="D149" s="127">
        <v>1.968</v>
      </c>
      <c r="E149" s="128">
        <v>0.24199999999999999</v>
      </c>
      <c r="F149" s="129">
        <v>3.1E-2</v>
      </c>
      <c r="G149" s="157">
        <v>1.82</v>
      </c>
      <c r="H149" s="158"/>
      <c r="I149" s="160"/>
      <c r="J149" s="32"/>
    </row>
    <row r="150" spans="1:10" ht="27.75" customHeight="1" x14ac:dyDescent="0.25">
      <c r="A150" s="155" t="s">
        <v>618</v>
      </c>
      <c r="B150" s="25" t="s">
        <v>858</v>
      </c>
      <c r="C150" s="162" t="s">
        <v>711</v>
      </c>
      <c r="D150" s="127">
        <v>1.968</v>
      </c>
      <c r="E150" s="128">
        <v>0.24199999999999999</v>
      </c>
      <c r="F150" s="129">
        <v>3.1E-2</v>
      </c>
      <c r="G150" s="157">
        <v>2.19</v>
      </c>
      <c r="H150" s="158"/>
      <c r="I150" s="160"/>
      <c r="J150" s="32"/>
    </row>
    <row r="151" spans="1:10" ht="27.75" customHeight="1" x14ac:dyDescent="0.25">
      <c r="A151" s="155" t="s">
        <v>430</v>
      </c>
      <c r="B151" s="25" t="s">
        <v>859</v>
      </c>
      <c r="C151" s="162">
        <v>4</v>
      </c>
      <c r="D151" s="127">
        <v>1.968</v>
      </c>
      <c r="E151" s="128">
        <v>0.24199999999999999</v>
      </c>
      <c r="F151" s="129">
        <v>3.1E-2</v>
      </c>
      <c r="G151" s="158"/>
      <c r="H151" s="158"/>
      <c r="I151" s="160"/>
      <c r="J151" s="32"/>
    </row>
    <row r="152" spans="1:10" ht="27.75" customHeight="1" x14ac:dyDescent="0.25">
      <c r="A152" s="155" t="s">
        <v>500</v>
      </c>
      <c r="B152" s="25" t="s">
        <v>860</v>
      </c>
      <c r="C152" s="162">
        <v>0</v>
      </c>
      <c r="D152" s="127">
        <v>1.369</v>
      </c>
      <c r="E152" s="128">
        <v>0.157</v>
      </c>
      <c r="F152" s="129">
        <v>1.7999999999999999E-2</v>
      </c>
      <c r="G152" s="157">
        <v>3.61</v>
      </c>
      <c r="H152" s="157">
        <v>1.35</v>
      </c>
      <c r="I152" s="161">
        <v>1.35</v>
      </c>
      <c r="J152" s="31">
        <v>6.2E-2</v>
      </c>
    </row>
    <row r="153" spans="1:10" ht="27.75" customHeight="1" x14ac:dyDescent="0.25">
      <c r="A153" s="155" t="s">
        <v>501</v>
      </c>
      <c r="B153" s="25" t="s">
        <v>861</v>
      </c>
      <c r="C153" s="162">
        <v>0</v>
      </c>
      <c r="D153" s="127">
        <v>1.369</v>
      </c>
      <c r="E153" s="128">
        <v>0.157</v>
      </c>
      <c r="F153" s="129">
        <v>1.7999999999999999E-2</v>
      </c>
      <c r="G153" s="157">
        <v>4.82</v>
      </c>
      <c r="H153" s="157">
        <v>1.35</v>
      </c>
      <c r="I153" s="161">
        <v>1.35</v>
      </c>
      <c r="J153" s="31">
        <v>6.2E-2</v>
      </c>
    </row>
    <row r="154" spans="1:10" ht="27.75" customHeight="1" x14ac:dyDescent="0.25">
      <c r="A154" s="155" t="s">
        <v>502</v>
      </c>
      <c r="B154" s="25" t="s">
        <v>862</v>
      </c>
      <c r="C154" s="162">
        <v>0</v>
      </c>
      <c r="D154" s="127">
        <v>1.369</v>
      </c>
      <c r="E154" s="128">
        <v>0.157</v>
      </c>
      <c r="F154" s="129">
        <v>1.7999999999999999E-2</v>
      </c>
      <c r="G154" s="157">
        <v>5.56</v>
      </c>
      <c r="H154" s="157">
        <v>1.35</v>
      </c>
      <c r="I154" s="161">
        <v>1.35</v>
      </c>
      <c r="J154" s="31">
        <v>6.2E-2</v>
      </c>
    </row>
    <row r="155" spans="1:10" ht="27.75" customHeight="1" x14ac:dyDescent="0.25">
      <c r="A155" s="155" t="s">
        <v>503</v>
      </c>
      <c r="B155" s="25" t="s">
        <v>863</v>
      </c>
      <c r="C155" s="162">
        <v>0</v>
      </c>
      <c r="D155" s="127">
        <v>1.369</v>
      </c>
      <c r="E155" s="128">
        <v>0.157</v>
      </c>
      <c r="F155" s="129">
        <v>1.7999999999999999E-2</v>
      </c>
      <c r="G155" s="157">
        <v>6.29</v>
      </c>
      <c r="H155" s="157">
        <v>1.35</v>
      </c>
      <c r="I155" s="161">
        <v>1.35</v>
      </c>
      <c r="J155" s="31">
        <v>6.2E-2</v>
      </c>
    </row>
    <row r="156" spans="1:10" ht="27.75" customHeight="1" x14ac:dyDescent="0.25">
      <c r="A156" s="155" t="s">
        <v>504</v>
      </c>
      <c r="B156" s="25" t="s">
        <v>864</v>
      </c>
      <c r="C156" s="162">
        <v>0</v>
      </c>
      <c r="D156" s="127">
        <v>1.369</v>
      </c>
      <c r="E156" s="128">
        <v>0.157</v>
      </c>
      <c r="F156" s="129">
        <v>1.7999999999999999E-2</v>
      </c>
      <c r="G156" s="157">
        <v>11.2</v>
      </c>
      <c r="H156" s="157">
        <v>1.35</v>
      </c>
      <c r="I156" s="161">
        <v>1.35</v>
      </c>
      <c r="J156" s="31">
        <v>6.2E-2</v>
      </c>
    </row>
    <row r="157" spans="1:10" ht="27.75" customHeight="1" x14ac:dyDescent="0.25">
      <c r="A157" s="155" t="s">
        <v>505</v>
      </c>
      <c r="B157" s="25" t="s">
        <v>865</v>
      </c>
      <c r="C157" s="162">
        <v>0</v>
      </c>
      <c r="D157" s="127">
        <v>1.3839999999999999</v>
      </c>
      <c r="E157" s="128">
        <v>0.14199999999999999</v>
      </c>
      <c r="F157" s="129">
        <v>1.2999999999999999E-2</v>
      </c>
      <c r="G157" s="157">
        <v>4.51</v>
      </c>
      <c r="H157" s="157">
        <v>1.52</v>
      </c>
      <c r="I157" s="161">
        <v>1.52</v>
      </c>
      <c r="J157" s="31">
        <v>5.5E-2</v>
      </c>
    </row>
    <row r="158" spans="1:10" ht="27.75" customHeight="1" x14ac:dyDescent="0.25">
      <c r="A158" s="155" t="s">
        <v>506</v>
      </c>
      <c r="B158" s="25" t="s">
        <v>866</v>
      </c>
      <c r="C158" s="162">
        <v>0</v>
      </c>
      <c r="D158" s="127">
        <v>1.3839999999999999</v>
      </c>
      <c r="E158" s="128">
        <v>0.14199999999999999</v>
      </c>
      <c r="F158" s="129">
        <v>1.2999999999999999E-2</v>
      </c>
      <c r="G158" s="157">
        <v>6.32</v>
      </c>
      <c r="H158" s="157">
        <v>1.52</v>
      </c>
      <c r="I158" s="161">
        <v>1.52</v>
      </c>
      <c r="J158" s="31">
        <v>5.5E-2</v>
      </c>
    </row>
    <row r="159" spans="1:10" ht="27.75" customHeight="1" x14ac:dyDescent="0.25">
      <c r="A159" s="155" t="s">
        <v>507</v>
      </c>
      <c r="B159" s="25" t="s">
        <v>867</v>
      </c>
      <c r="C159" s="162">
        <v>0</v>
      </c>
      <c r="D159" s="127">
        <v>1.3839999999999999</v>
      </c>
      <c r="E159" s="128">
        <v>0.14199999999999999</v>
      </c>
      <c r="F159" s="129">
        <v>1.2999999999999999E-2</v>
      </c>
      <c r="G159" s="157">
        <v>7.43</v>
      </c>
      <c r="H159" s="157">
        <v>1.52</v>
      </c>
      <c r="I159" s="161">
        <v>1.52</v>
      </c>
      <c r="J159" s="31">
        <v>5.5E-2</v>
      </c>
    </row>
    <row r="160" spans="1:10" ht="27.75" customHeight="1" x14ac:dyDescent="0.25">
      <c r="A160" s="155" t="s">
        <v>508</v>
      </c>
      <c r="B160" s="25" t="s">
        <v>868</v>
      </c>
      <c r="C160" s="162">
        <v>0</v>
      </c>
      <c r="D160" s="127">
        <v>1.3839999999999999</v>
      </c>
      <c r="E160" s="128">
        <v>0.14199999999999999</v>
      </c>
      <c r="F160" s="129">
        <v>1.2999999999999999E-2</v>
      </c>
      <c r="G160" s="157">
        <v>8.52</v>
      </c>
      <c r="H160" s="157">
        <v>1.52</v>
      </c>
      <c r="I160" s="161">
        <v>1.52</v>
      </c>
      <c r="J160" s="31">
        <v>5.5E-2</v>
      </c>
    </row>
    <row r="161" spans="1:10" ht="27.75" customHeight="1" x14ac:dyDescent="0.25">
      <c r="A161" s="155" t="s">
        <v>509</v>
      </c>
      <c r="B161" s="25" t="s">
        <v>869</v>
      </c>
      <c r="C161" s="162">
        <v>0</v>
      </c>
      <c r="D161" s="127">
        <v>1.3839999999999999</v>
      </c>
      <c r="E161" s="128">
        <v>0.14199999999999999</v>
      </c>
      <c r="F161" s="129">
        <v>1.2999999999999999E-2</v>
      </c>
      <c r="G161" s="157">
        <v>15.87</v>
      </c>
      <c r="H161" s="157">
        <v>1.52</v>
      </c>
      <c r="I161" s="161">
        <v>1.52</v>
      </c>
      <c r="J161" s="31">
        <v>5.5E-2</v>
      </c>
    </row>
    <row r="162" spans="1:10" ht="27.75" customHeight="1" x14ac:dyDescent="0.25">
      <c r="A162" s="155" t="s">
        <v>510</v>
      </c>
      <c r="B162" s="25" t="s">
        <v>870</v>
      </c>
      <c r="C162" s="162">
        <v>0</v>
      </c>
      <c r="D162" s="127">
        <v>1.347</v>
      </c>
      <c r="E162" s="128">
        <v>0.127</v>
      </c>
      <c r="F162" s="129">
        <v>0.01</v>
      </c>
      <c r="G162" s="157">
        <v>50.62</v>
      </c>
      <c r="H162" s="157">
        <v>1.48</v>
      </c>
      <c r="I162" s="161">
        <v>1.48</v>
      </c>
      <c r="J162" s="31">
        <v>5.0999999999999997E-2</v>
      </c>
    </row>
    <row r="163" spans="1:10" ht="27.75" customHeight="1" x14ac:dyDescent="0.25">
      <c r="A163" s="155" t="s">
        <v>511</v>
      </c>
      <c r="B163" s="25" t="s">
        <v>871</v>
      </c>
      <c r="C163" s="162">
        <v>0</v>
      </c>
      <c r="D163" s="127">
        <v>1.347</v>
      </c>
      <c r="E163" s="128">
        <v>0.127</v>
      </c>
      <c r="F163" s="129">
        <v>0.01</v>
      </c>
      <c r="G163" s="157">
        <v>67.069999999999993</v>
      </c>
      <c r="H163" s="157">
        <v>1.48</v>
      </c>
      <c r="I163" s="161">
        <v>1.48</v>
      </c>
      <c r="J163" s="31">
        <v>5.0999999999999997E-2</v>
      </c>
    </row>
    <row r="164" spans="1:10" ht="27.75" customHeight="1" x14ac:dyDescent="0.25">
      <c r="A164" s="155" t="s">
        <v>512</v>
      </c>
      <c r="B164" s="25" t="s">
        <v>872</v>
      </c>
      <c r="C164" s="162">
        <v>0</v>
      </c>
      <c r="D164" s="127">
        <v>1.347</v>
      </c>
      <c r="E164" s="128">
        <v>0.127</v>
      </c>
      <c r="F164" s="129">
        <v>0.01</v>
      </c>
      <c r="G164" s="157">
        <v>85.09</v>
      </c>
      <c r="H164" s="157">
        <v>1.48</v>
      </c>
      <c r="I164" s="161">
        <v>1.48</v>
      </c>
      <c r="J164" s="31">
        <v>5.0999999999999997E-2</v>
      </c>
    </row>
    <row r="165" spans="1:10" ht="27.75" customHeight="1" x14ac:dyDescent="0.25">
      <c r="A165" s="155" t="s">
        <v>513</v>
      </c>
      <c r="B165" s="25" t="s">
        <v>873</v>
      </c>
      <c r="C165" s="162">
        <v>0</v>
      </c>
      <c r="D165" s="127">
        <v>1.347</v>
      </c>
      <c r="E165" s="128">
        <v>0.127</v>
      </c>
      <c r="F165" s="129">
        <v>0.01</v>
      </c>
      <c r="G165" s="157">
        <v>113.72</v>
      </c>
      <c r="H165" s="157">
        <v>1.48</v>
      </c>
      <c r="I165" s="161">
        <v>1.48</v>
      </c>
      <c r="J165" s="31">
        <v>5.0999999999999997E-2</v>
      </c>
    </row>
    <row r="166" spans="1:10" ht="27.75" customHeight="1" x14ac:dyDescent="0.25">
      <c r="A166" s="155" t="s">
        <v>514</v>
      </c>
      <c r="B166" s="25" t="s">
        <v>874</v>
      </c>
      <c r="C166" s="162">
        <v>0</v>
      </c>
      <c r="D166" s="127">
        <v>1.347</v>
      </c>
      <c r="E166" s="128">
        <v>0.127</v>
      </c>
      <c r="F166" s="129">
        <v>0.01</v>
      </c>
      <c r="G166" s="157">
        <v>238.32</v>
      </c>
      <c r="H166" s="157">
        <v>1.48</v>
      </c>
      <c r="I166" s="161">
        <v>1.48</v>
      </c>
      <c r="J166" s="31">
        <v>5.0999999999999997E-2</v>
      </c>
    </row>
    <row r="167" spans="1:10" ht="27.75" customHeight="1" x14ac:dyDescent="0.25">
      <c r="A167" s="155" t="s">
        <v>431</v>
      </c>
      <c r="B167" s="25" t="s">
        <v>875</v>
      </c>
      <c r="C167" s="162" t="s">
        <v>717</v>
      </c>
      <c r="D167" s="130">
        <v>6.7140000000000004</v>
      </c>
      <c r="E167" s="131">
        <v>0.56899999999999995</v>
      </c>
      <c r="F167" s="129">
        <v>0.34499999999999997</v>
      </c>
      <c r="G167" s="158"/>
      <c r="H167" s="158"/>
      <c r="I167" s="160"/>
      <c r="J167" s="32"/>
    </row>
    <row r="168" spans="1:10" ht="27.75" customHeight="1" x14ac:dyDescent="0.25">
      <c r="A168" s="155" t="s">
        <v>432</v>
      </c>
      <c r="B168" s="25" t="s">
        <v>876</v>
      </c>
      <c r="C168" s="162" t="s">
        <v>1330</v>
      </c>
      <c r="D168" s="127">
        <v>-2.2970000000000002</v>
      </c>
      <c r="E168" s="128">
        <v>-0.28299999999999997</v>
      </c>
      <c r="F168" s="129">
        <v>-3.5999999999999997E-2</v>
      </c>
      <c r="G168" s="157">
        <v>0</v>
      </c>
      <c r="H168" s="158"/>
      <c r="I168" s="160"/>
      <c r="J168" s="32"/>
    </row>
    <row r="169" spans="1:10" ht="27.75" customHeight="1" x14ac:dyDescent="0.25">
      <c r="A169" s="155" t="s">
        <v>433</v>
      </c>
      <c r="B169" s="25" t="s">
        <v>877</v>
      </c>
      <c r="C169" s="162">
        <v>0</v>
      </c>
      <c r="D169" s="127">
        <v>-2.0529999999999999</v>
      </c>
      <c r="E169" s="128">
        <v>-0.24099999999999999</v>
      </c>
      <c r="F169" s="129">
        <v>-2.9000000000000001E-2</v>
      </c>
      <c r="G169" s="157">
        <v>0</v>
      </c>
      <c r="H169" s="158"/>
      <c r="I169" s="160"/>
      <c r="J169" s="32"/>
    </row>
    <row r="170" spans="1:10" ht="27.75" customHeight="1" x14ac:dyDescent="0.25">
      <c r="A170" s="155" t="s">
        <v>434</v>
      </c>
      <c r="B170" s="25" t="s">
        <v>878</v>
      </c>
      <c r="C170" s="162">
        <v>0</v>
      </c>
      <c r="D170" s="127">
        <v>-2.2970000000000002</v>
      </c>
      <c r="E170" s="128">
        <v>-0.28299999999999997</v>
      </c>
      <c r="F170" s="129">
        <v>-3.5999999999999997E-2</v>
      </c>
      <c r="G170" s="157">
        <v>0</v>
      </c>
      <c r="H170" s="158"/>
      <c r="I170" s="160"/>
      <c r="J170" s="31">
        <v>0.11600000000000001</v>
      </c>
    </row>
    <row r="171" spans="1:10" ht="27.75" customHeight="1" x14ac:dyDescent="0.25">
      <c r="A171" s="155" t="s">
        <v>435</v>
      </c>
      <c r="B171" s="25" t="s">
        <v>879</v>
      </c>
      <c r="C171" s="162">
        <v>0</v>
      </c>
      <c r="D171" s="127">
        <v>-2.0529999999999999</v>
      </c>
      <c r="E171" s="128">
        <v>-0.24099999999999999</v>
      </c>
      <c r="F171" s="129">
        <v>-2.9000000000000001E-2</v>
      </c>
      <c r="G171" s="157">
        <v>0</v>
      </c>
      <c r="H171" s="158"/>
      <c r="I171" s="160"/>
      <c r="J171" s="31">
        <v>9.0999999999999998E-2</v>
      </c>
    </row>
    <row r="172" spans="1:10" ht="27.75" customHeight="1" x14ac:dyDescent="0.25">
      <c r="A172" s="155" t="s">
        <v>436</v>
      </c>
      <c r="B172" s="25" t="s">
        <v>880</v>
      </c>
      <c r="C172" s="162">
        <v>0</v>
      </c>
      <c r="D172" s="127">
        <v>-2.1030000000000002</v>
      </c>
      <c r="E172" s="128">
        <v>-0.215</v>
      </c>
      <c r="F172" s="129">
        <v>-0.02</v>
      </c>
      <c r="G172" s="157">
        <v>4.96</v>
      </c>
      <c r="H172" s="158"/>
      <c r="I172" s="160"/>
      <c r="J172" s="31">
        <v>0.107</v>
      </c>
    </row>
    <row r="173" spans="1:10" ht="27.75" customHeight="1" x14ac:dyDescent="0.25">
      <c r="A173" s="155" t="s">
        <v>619</v>
      </c>
      <c r="B173" s="25" t="s">
        <v>881</v>
      </c>
      <c r="C173" s="162" t="s">
        <v>710</v>
      </c>
      <c r="D173" s="127">
        <v>0.58299999999999996</v>
      </c>
      <c r="E173" s="128">
        <v>7.1999999999999995E-2</v>
      </c>
      <c r="F173" s="129">
        <v>8.9999999999999993E-3</v>
      </c>
      <c r="G173" s="157">
        <v>0.34</v>
      </c>
      <c r="H173" s="158"/>
      <c r="I173" s="160"/>
      <c r="J173" s="32"/>
    </row>
    <row r="174" spans="1:10" ht="27.75" customHeight="1" x14ac:dyDescent="0.25">
      <c r="A174" s="155" t="s">
        <v>630</v>
      </c>
      <c r="B174" s="25" t="s">
        <v>882</v>
      </c>
      <c r="C174" s="162">
        <v>2</v>
      </c>
      <c r="D174" s="127">
        <v>0.58299999999999996</v>
      </c>
      <c r="E174" s="128">
        <v>7.1999999999999995E-2</v>
      </c>
      <c r="F174" s="129">
        <v>8.9999999999999993E-3</v>
      </c>
      <c r="G174" s="158"/>
      <c r="H174" s="158"/>
      <c r="I174" s="160"/>
      <c r="J174" s="32"/>
    </row>
    <row r="175" spans="1:10" ht="27.75" customHeight="1" x14ac:dyDescent="0.25">
      <c r="A175" s="155" t="s">
        <v>620</v>
      </c>
      <c r="B175" s="25" t="s">
        <v>883</v>
      </c>
      <c r="C175" s="162" t="s">
        <v>711</v>
      </c>
      <c r="D175" s="127">
        <v>0.441</v>
      </c>
      <c r="E175" s="128">
        <v>5.3999999999999999E-2</v>
      </c>
      <c r="F175" s="129">
        <v>7.0000000000000001E-3</v>
      </c>
      <c r="G175" s="157">
        <v>0.35</v>
      </c>
      <c r="H175" s="158"/>
      <c r="I175" s="160"/>
      <c r="J175" s="32"/>
    </row>
    <row r="176" spans="1:10" ht="27.75" customHeight="1" x14ac:dyDescent="0.25">
      <c r="A176" s="155" t="s">
        <v>621</v>
      </c>
      <c r="B176" s="25" t="s">
        <v>884</v>
      </c>
      <c r="C176" s="162" t="s">
        <v>711</v>
      </c>
      <c r="D176" s="127">
        <v>0.441</v>
      </c>
      <c r="E176" s="128">
        <v>5.3999999999999999E-2</v>
      </c>
      <c r="F176" s="129">
        <v>7.0000000000000001E-3</v>
      </c>
      <c r="G176" s="157">
        <v>0.36</v>
      </c>
      <c r="H176" s="158"/>
      <c r="I176" s="160"/>
      <c r="J176" s="32"/>
    </row>
    <row r="177" spans="1:10" ht="27.75" customHeight="1" x14ac:dyDescent="0.25">
      <c r="A177" s="155" t="s">
        <v>622</v>
      </c>
      <c r="B177" s="25" t="s">
        <v>885</v>
      </c>
      <c r="C177" s="162" t="s">
        <v>711</v>
      </c>
      <c r="D177" s="127">
        <v>0.441</v>
      </c>
      <c r="E177" s="128">
        <v>5.3999999999999999E-2</v>
      </c>
      <c r="F177" s="129">
        <v>7.0000000000000001E-3</v>
      </c>
      <c r="G177" s="157">
        <v>0.38</v>
      </c>
      <c r="H177" s="158"/>
      <c r="I177" s="160"/>
      <c r="J177" s="32"/>
    </row>
    <row r="178" spans="1:10" ht="27.75" customHeight="1" x14ac:dyDescent="0.25">
      <c r="A178" s="155" t="s">
        <v>623</v>
      </c>
      <c r="B178" s="25" t="s">
        <v>886</v>
      </c>
      <c r="C178" s="162" t="s">
        <v>711</v>
      </c>
      <c r="D178" s="127">
        <v>0.441</v>
      </c>
      <c r="E178" s="128">
        <v>5.3999999999999999E-2</v>
      </c>
      <c r="F178" s="129">
        <v>7.0000000000000001E-3</v>
      </c>
      <c r="G178" s="157">
        <v>0.41</v>
      </c>
      <c r="H178" s="158"/>
      <c r="I178" s="160"/>
      <c r="J178" s="32"/>
    </row>
    <row r="179" spans="1:10" ht="27.75" customHeight="1" x14ac:dyDescent="0.25">
      <c r="A179" s="155" t="s">
        <v>624</v>
      </c>
      <c r="B179" s="25" t="s">
        <v>887</v>
      </c>
      <c r="C179" s="162" t="s">
        <v>711</v>
      </c>
      <c r="D179" s="127">
        <v>0.441</v>
      </c>
      <c r="E179" s="128">
        <v>5.3999999999999999E-2</v>
      </c>
      <c r="F179" s="129">
        <v>7.0000000000000001E-3</v>
      </c>
      <c r="G179" s="157">
        <v>0.49</v>
      </c>
      <c r="H179" s="158"/>
      <c r="I179" s="160"/>
      <c r="J179" s="32"/>
    </row>
    <row r="180" spans="1:10" ht="27.75" customHeight="1" x14ac:dyDescent="0.25">
      <c r="A180" s="155" t="s">
        <v>437</v>
      </c>
      <c r="B180" s="25" t="s">
        <v>888</v>
      </c>
      <c r="C180" s="162">
        <v>4</v>
      </c>
      <c r="D180" s="127">
        <v>0.441</v>
      </c>
      <c r="E180" s="128">
        <v>5.3999999999999999E-2</v>
      </c>
      <c r="F180" s="129">
        <v>7.0000000000000001E-3</v>
      </c>
      <c r="G180" s="158"/>
      <c r="H180" s="158"/>
      <c r="I180" s="160"/>
      <c r="J180" s="32"/>
    </row>
    <row r="181" spans="1:10" ht="27.75" customHeight="1" x14ac:dyDescent="0.25">
      <c r="A181" s="155" t="s">
        <v>485</v>
      </c>
      <c r="B181" s="25" t="s">
        <v>889</v>
      </c>
      <c r="C181" s="162">
        <v>0</v>
      </c>
      <c r="D181" s="127">
        <v>0.307</v>
      </c>
      <c r="E181" s="128">
        <v>3.5000000000000003E-2</v>
      </c>
      <c r="F181" s="129">
        <v>4.0000000000000001E-3</v>
      </c>
      <c r="G181" s="157">
        <v>0.81</v>
      </c>
      <c r="H181" s="157">
        <v>0.3</v>
      </c>
      <c r="I181" s="161">
        <v>0.3</v>
      </c>
      <c r="J181" s="31">
        <v>1.4E-2</v>
      </c>
    </row>
    <row r="182" spans="1:10" ht="27.75" customHeight="1" x14ac:dyDescent="0.25">
      <c r="A182" s="155" t="s">
        <v>486</v>
      </c>
      <c r="B182" s="25" t="s">
        <v>890</v>
      </c>
      <c r="C182" s="162">
        <v>0</v>
      </c>
      <c r="D182" s="127">
        <v>0.307</v>
      </c>
      <c r="E182" s="128">
        <v>3.5000000000000003E-2</v>
      </c>
      <c r="F182" s="129">
        <v>4.0000000000000001E-3</v>
      </c>
      <c r="G182" s="157">
        <v>1.08</v>
      </c>
      <c r="H182" s="157">
        <v>0.3</v>
      </c>
      <c r="I182" s="161">
        <v>0.3</v>
      </c>
      <c r="J182" s="31">
        <v>1.4E-2</v>
      </c>
    </row>
    <row r="183" spans="1:10" ht="27.75" customHeight="1" x14ac:dyDescent="0.25">
      <c r="A183" s="155" t="s">
        <v>487</v>
      </c>
      <c r="B183" s="25" t="s">
        <v>891</v>
      </c>
      <c r="C183" s="162">
        <v>0</v>
      </c>
      <c r="D183" s="127">
        <v>0.307</v>
      </c>
      <c r="E183" s="128">
        <v>3.5000000000000003E-2</v>
      </c>
      <c r="F183" s="129">
        <v>4.0000000000000001E-3</v>
      </c>
      <c r="G183" s="157">
        <v>1.25</v>
      </c>
      <c r="H183" s="157">
        <v>0.3</v>
      </c>
      <c r="I183" s="161">
        <v>0.3</v>
      </c>
      <c r="J183" s="31">
        <v>1.4E-2</v>
      </c>
    </row>
    <row r="184" spans="1:10" ht="27.75" customHeight="1" x14ac:dyDescent="0.25">
      <c r="A184" s="155" t="s">
        <v>488</v>
      </c>
      <c r="B184" s="25" t="s">
        <v>892</v>
      </c>
      <c r="C184" s="162">
        <v>0</v>
      </c>
      <c r="D184" s="127">
        <v>0.307</v>
      </c>
      <c r="E184" s="128">
        <v>3.5000000000000003E-2</v>
      </c>
      <c r="F184" s="129">
        <v>4.0000000000000001E-3</v>
      </c>
      <c r="G184" s="157">
        <v>1.41</v>
      </c>
      <c r="H184" s="157">
        <v>0.3</v>
      </c>
      <c r="I184" s="161">
        <v>0.3</v>
      </c>
      <c r="J184" s="31">
        <v>1.4E-2</v>
      </c>
    </row>
    <row r="185" spans="1:10" ht="27.75" customHeight="1" x14ac:dyDescent="0.25">
      <c r="A185" s="155" t="s">
        <v>489</v>
      </c>
      <c r="B185" s="25" t="s">
        <v>893</v>
      </c>
      <c r="C185" s="162">
        <v>0</v>
      </c>
      <c r="D185" s="127">
        <v>0.307</v>
      </c>
      <c r="E185" s="128">
        <v>3.5000000000000003E-2</v>
      </c>
      <c r="F185" s="129">
        <v>4.0000000000000001E-3</v>
      </c>
      <c r="G185" s="157">
        <v>2.5099999999999998</v>
      </c>
      <c r="H185" s="157">
        <v>0.3</v>
      </c>
      <c r="I185" s="161">
        <v>0.3</v>
      </c>
      <c r="J185" s="31">
        <v>1.4E-2</v>
      </c>
    </row>
    <row r="186" spans="1:10" ht="27.75" customHeight="1" x14ac:dyDescent="0.25">
      <c r="A186" s="155" t="s">
        <v>490</v>
      </c>
      <c r="B186" s="25" t="s">
        <v>894</v>
      </c>
      <c r="C186" s="162">
        <v>0</v>
      </c>
      <c r="D186" s="127">
        <v>0.31</v>
      </c>
      <c r="E186" s="128">
        <v>3.2000000000000001E-2</v>
      </c>
      <c r="F186" s="129">
        <v>3.0000000000000001E-3</v>
      </c>
      <c r="G186" s="157">
        <v>1.01</v>
      </c>
      <c r="H186" s="157">
        <v>0.34</v>
      </c>
      <c r="I186" s="161">
        <v>0.34</v>
      </c>
      <c r="J186" s="31">
        <v>1.2E-2</v>
      </c>
    </row>
    <row r="187" spans="1:10" ht="27.75" customHeight="1" x14ac:dyDescent="0.25">
      <c r="A187" s="155" t="s">
        <v>491</v>
      </c>
      <c r="B187" s="25" t="s">
        <v>895</v>
      </c>
      <c r="C187" s="162">
        <v>0</v>
      </c>
      <c r="D187" s="127">
        <v>0.31</v>
      </c>
      <c r="E187" s="128">
        <v>3.2000000000000001E-2</v>
      </c>
      <c r="F187" s="129">
        <v>3.0000000000000001E-3</v>
      </c>
      <c r="G187" s="157">
        <v>1.42</v>
      </c>
      <c r="H187" s="157">
        <v>0.34</v>
      </c>
      <c r="I187" s="161">
        <v>0.34</v>
      </c>
      <c r="J187" s="31">
        <v>1.2E-2</v>
      </c>
    </row>
    <row r="188" spans="1:10" ht="27.75" customHeight="1" x14ac:dyDescent="0.25">
      <c r="A188" s="155" t="s">
        <v>492</v>
      </c>
      <c r="B188" s="25" t="s">
        <v>896</v>
      </c>
      <c r="C188" s="162">
        <v>0</v>
      </c>
      <c r="D188" s="127">
        <v>0.31</v>
      </c>
      <c r="E188" s="128">
        <v>3.2000000000000001E-2</v>
      </c>
      <c r="F188" s="129">
        <v>3.0000000000000001E-3</v>
      </c>
      <c r="G188" s="157">
        <v>1.66</v>
      </c>
      <c r="H188" s="157">
        <v>0.34</v>
      </c>
      <c r="I188" s="161">
        <v>0.34</v>
      </c>
      <c r="J188" s="31">
        <v>1.2E-2</v>
      </c>
    </row>
    <row r="189" spans="1:10" ht="27.75" customHeight="1" x14ac:dyDescent="0.25">
      <c r="A189" s="155" t="s">
        <v>493</v>
      </c>
      <c r="B189" s="25" t="s">
        <v>897</v>
      </c>
      <c r="C189" s="162">
        <v>0</v>
      </c>
      <c r="D189" s="127">
        <v>0.31</v>
      </c>
      <c r="E189" s="128">
        <v>3.2000000000000001E-2</v>
      </c>
      <c r="F189" s="129">
        <v>3.0000000000000001E-3</v>
      </c>
      <c r="G189" s="157">
        <v>1.91</v>
      </c>
      <c r="H189" s="157">
        <v>0.34</v>
      </c>
      <c r="I189" s="161">
        <v>0.34</v>
      </c>
      <c r="J189" s="31">
        <v>1.2E-2</v>
      </c>
    </row>
    <row r="190" spans="1:10" ht="27.75" customHeight="1" x14ac:dyDescent="0.25">
      <c r="A190" s="155" t="s">
        <v>494</v>
      </c>
      <c r="B190" s="25" t="s">
        <v>898</v>
      </c>
      <c r="C190" s="162">
        <v>0</v>
      </c>
      <c r="D190" s="127">
        <v>0.31</v>
      </c>
      <c r="E190" s="128">
        <v>3.2000000000000001E-2</v>
      </c>
      <c r="F190" s="129">
        <v>3.0000000000000001E-3</v>
      </c>
      <c r="G190" s="157">
        <v>3.56</v>
      </c>
      <c r="H190" s="157">
        <v>0.34</v>
      </c>
      <c r="I190" s="161">
        <v>0.34</v>
      </c>
      <c r="J190" s="31">
        <v>1.2E-2</v>
      </c>
    </row>
    <row r="191" spans="1:10" ht="27.75" customHeight="1" x14ac:dyDescent="0.25">
      <c r="A191" s="155" t="s">
        <v>495</v>
      </c>
      <c r="B191" s="25" t="s">
        <v>899</v>
      </c>
      <c r="C191" s="162">
        <v>0</v>
      </c>
      <c r="D191" s="127">
        <v>0.30199999999999999</v>
      </c>
      <c r="E191" s="128">
        <v>2.9000000000000001E-2</v>
      </c>
      <c r="F191" s="129">
        <v>2E-3</v>
      </c>
      <c r="G191" s="157">
        <v>11.35</v>
      </c>
      <c r="H191" s="157">
        <v>0.33</v>
      </c>
      <c r="I191" s="161">
        <v>0.33</v>
      </c>
      <c r="J191" s="31">
        <v>1.0999999999999999E-2</v>
      </c>
    </row>
    <row r="192" spans="1:10" ht="27.75" customHeight="1" x14ac:dyDescent="0.25">
      <c r="A192" s="155" t="s">
        <v>496</v>
      </c>
      <c r="B192" s="25" t="s">
        <v>900</v>
      </c>
      <c r="C192" s="162">
        <v>0</v>
      </c>
      <c r="D192" s="127">
        <v>0.30199999999999999</v>
      </c>
      <c r="E192" s="128">
        <v>2.9000000000000001E-2</v>
      </c>
      <c r="F192" s="129">
        <v>2E-3</v>
      </c>
      <c r="G192" s="157">
        <v>15.03</v>
      </c>
      <c r="H192" s="157">
        <v>0.33</v>
      </c>
      <c r="I192" s="161">
        <v>0.33</v>
      </c>
      <c r="J192" s="31">
        <v>1.0999999999999999E-2</v>
      </c>
    </row>
    <row r="193" spans="1:10" ht="27.75" customHeight="1" x14ac:dyDescent="0.25">
      <c r="A193" s="155" t="s">
        <v>497</v>
      </c>
      <c r="B193" s="25" t="s">
        <v>901</v>
      </c>
      <c r="C193" s="162">
        <v>0</v>
      </c>
      <c r="D193" s="127">
        <v>0.30199999999999999</v>
      </c>
      <c r="E193" s="128">
        <v>2.9000000000000001E-2</v>
      </c>
      <c r="F193" s="129">
        <v>2E-3</v>
      </c>
      <c r="G193" s="157">
        <v>19.07</v>
      </c>
      <c r="H193" s="157">
        <v>0.33</v>
      </c>
      <c r="I193" s="161">
        <v>0.33</v>
      </c>
      <c r="J193" s="31">
        <v>1.0999999999999999E-2</v>
      </c>
    </row>
    <row r="194" spans="1:10" ht="27.75" customHeight="1" x14ac:dyDescent="0.25">
      <c r="A194" s="155" t="s">
        <v>498</v>
      </c>
      <c r="B194" s="25" t="s">
        <v>902</v>
      </c>
      <c r="C194" s="162">
        <v>0</v>
      </c>
      <c r="D194" s="127">
        <v>0.30199999999999999</v>
      </c>
      <c r="E194" s="128">
        <v>2.9000000000000001E-2</v>
      </c>
      <c r="F194" s="129">
        <v>2E-3</v>
      </c>
      <c r="G194" s="157">
        <v>25.49</v>
      </c>
      <c r="H194" s="157">
        <v>0.33</v>
      </c>
      <c r="I194" s="161">
        <v>0.33</v>
      </c>
      <c r="J194" s="31">
        <v>1.0999999999999999E-2</v>
      </c>
    </row>
    <row r="195" spans="1:10" ht="27.75" customHeight="1" x14ac:dyDescent="0.25">
      <c r="A195" s="155" t="s">
        <v>499</v>
      </c>
      <c r="B195" s="25" t="s">
        <v>903</v>
      </c>
      <c r="C195" s="162">
        <v>0</v>
      </c>
      <c r="D195" s="127">
        <v>0.30199999999999999</v>
      </c>
      <c r="E195" s="128">
        <v>2.9000000000000001E-2</v>
      </c>
      <c r="F195" s="129">
        <v>2E-3</v>
      </c>
      <c r="G195" s="157">
        <v>53.42</v>
      </c>
      <c r="H195" s="157">
        <v>0.33</v>
      </c>
      <c r="I195" s="161">
        <v>0.33</v>
      </c>
      <c r="J195" s="31">
        <v>1.0999999999999999E-2</v>
      </c>
    </row>
    <row r="196" spans="1:10" ht="27.75" customHeight="1" x14ac:dyDescent="0.25">
      <c r="A196" s="155" t="s">
        <v>438</v>
      </c>
      <c r="B196" s="25" t="s">
        <v>904</v>
      </c>
      <c r="C196" s="162" t="s">
        <v>717</v>
      </c>
      <c r="D196" s="130">
        <v>1.5049999999999999</v>
      </c>
      <c r="E196" s="131">
        <v>0.127</v>
      </c>
      <c r="F196" s="129">
        <v>7.6999999999999999E-2</v>
      </c>
      <c r="G196" s="158"/>
      <c r="H196" s="158"/>
      <c r="I196" s="160"/>
      <c r="J196" s="32"/>
    </row>
    <row r="197" spans="1:10" ht="27.75" customHeight="1" x14ac:dyDescent="0.25">
      <c r="A197" s="155" t="s">
        <v>439</v>
      </c>
      <c r="B197" s="25" t="s">
        <v>905</v>
      </c>
      <c r="C197" s="162" t="s">
        <v>1330</v>
      </c>
      <c r="D197" s="127">
        <v>-0.51500000000000001</v>
      </c>
      <c r="E197" s="128">
        <v>-6.3E-2</v>
      </c>
      <c r="F197" s="129">
        <v>-8.0000000000000002E-3</v>
      </c>
      <c r="G197" s="157">
        <v>0</v>
      </c>
      <c r="H197" s="158"/>
      <c r="I197" s="160"/>
      <c r="J197" s="32"/>
    </row>
    <row r="198" spans="1:10" ht="27.75" customHeight="1" x14ac:dyDescent="0.25">
      <c r="A198" s="155" t="s">
        <v>440</v>
      </c>
      <c r="B198" s="25" t="s">
        <v>906</v>
      </c>
      <c r="C198" s="162">
        <v>0</v>
      </c>
      <c r="D198" s="127">
        <v>-0.46</v>
      </c>
      <c r="E198" s="128">
        <v>-5.3999999999999999E-2</v>
      </c>
      <c r="F198" s="129">
        <v>-6.0000000000000001E-3</v>
      </c>
      <c r="G198" s="157">
        <v>0</v>
      </c>
      <c r="H198" s="158"/>
      <c r="I198" s="160"/>
      <c r="J198" s="32"/>
    </row>
    <row r="199" spans="1:10" ht="27.75" customHeight="1" x14ac:dyDescent="0.25">
      <c r="A199" s="155" t="s">
        <v>441</v>
      </c>
      <c r="B199" s="25" t="s">
        <v>907</v>
      </c>
      <c r="C199" s="162">
        <v>0</v>
      </c>
      <c r="D199" s="127">
        <v>-0.51500000000000001</v>
      </c>
      <c r="E199" s="128">
        <v>-6.3E-2</v>
      </c>
      <c r="F199" s="129">
        <v>-8.0000000000000002E-3</v>
      </c>
      <c r="G199" s="157">
        <v>0</v>
      </c>
      <c r="H199" s="158"/>
      <c r="I199" s="160"/>
      <c r="J199" s="31">
        <v>2.5999999999999999E-2</v>
      </c>
    </row>
    <row r="200" spans="1:10" ht="27.75" customHeight="1" x14ac:dyDescent="0.25">
      <c r="A200" s="155" t="s">
        <v>442</v>
      </c>
      <c r="B200" s="25" t="s">
        <v>908</v>
      </c>
      <c r="C200" s="162">
        <v>0</v>
      </c>
      <c r="D200" s="127">
        <v>-0.46</v>
      </c>
      <c r="E200" s="128">
        <v>-5.3999999999999999E-2</v>
      </c>
      <c r="F200" s="129">
        <v>-6.0000000000000001E-3</v>
      </c>
      <c r="G200" s="157">
        <v>0</v>
      </c>
      <c r="H200" s="158"/>
      <c r="I200" s="160"/>
      <c r="J200" s="31">
        <v>0.02</v>
      </c>
    </row>
    <row r="201" spans="1:10" ht="27.75" customHeight="1" x14ac:dyDescent="0.25">
      <c r="A201" s="155" t="s">
        <v>443</v>
      </c>
      <c r="B201" s="25" t="s">
        <v>909</v>
      </c>
      <c r="C201" s="162">
        <v>0</v>
      </c>
      <c r="D201" s="127">
        <v>-0.47099999999999997</v>
      </c>
      <c r="E201" s="128">
        <v>-4.8000000000000001E-2</v>
      </c>
      <c r="F201" s="129">
        <v>-4.0000000000000001E-3</v>
      </c>
      <c r="G201" s="157">
        <v>1.1100000000000001</v>
      </c>
      <c r="H201" s="158"/>
      <c r="I201" s="160"/>
      <c r="J201" s="31">
        <v>2.4E-2</v>
      </c>
    </row>
  </sheetData>
  <customSheetViews>
    <customSheetView guid="{5032A364-B81A-48DA-88DA-AB3B86B47EE9}" scale="70" fitToPage="1">
      <selection activeCell="D11" sqref="D11"/>
      <pageMargins left="0.39370078740157483" right="0.35433070866141736" top="0.9055118110236221" bottom="0.74803149606299213" header="0.51181102362204722" footer="0.51181102362204722"/>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0">
    <mergeCell ref="A2:J2"/>
    <mergeCell ref="F4:J4"/>
    <mergeCell ref="F5:G5"/>
    <mergeCell ref="H9:J9"/>
    <mergeCell ref="F9:G9"/>
    <mergeCell ref="B8:D8"/>
    <mergeCell ref="A4:D4"/>
    <mergeCell ref="F6:G6"/>
    <mergeCell ref="F7:G7"/>
    <mergeCell ref="F8:G8"/>
  </mergeCells>
  <phoneticPr fontId="5"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3" fitToHeight="0" orientation="portrait" r:id="rId2"/>
  <headerFooter scaleWithDoc="0">
    <oddHeader>&amp;L
Annex 4 - Charges applied to LDNOs with HV/LV end users</oddHeader>
    <oddFooter>&amp;C&amp;P of &amp;N</oddFooter>
    <firstHeader>&amp;L
Annex 4 - Charges applied to LDNOs with HV/LV end users</firstHeader>
    <firstFooter>&amp;LNote: Where a tariff only has a p/kWh unit rate in Unit Charge 1 then this unit rate applies at all times.&amp;R&amp;P of &amp;N</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G578"/>
  <sheetViews>
    <sheetView zoomScale="80" zoomScaleNormal="80" zoomScaleSheetLayoutView="100" workbookViewId="0"/>
  </sheetViews>
  <sheetFormatPr defaultRowHeight="12.5" x14ac:dyDescent="0.25"/>
  <cols>
    <col min="1" max="1" width="29.7265625" customWidth="1"/>
    <col min="2" max="7" width="24" customWidth="1"/>
  </cols>
  <sheetData>
    <row r="1" spans="1:7" ht="27.75" customHeight="1" x14ac:dyDescent="0.25">
      <c r="A1" s="124" t="s">
        <v>16</v>
      </c>
    </row>
    <row r="2" spans="1:7" ht="44.25" customHeight="1" x14ac:dyDescent="0.25">
      <c r="A2" s="272" t="s">
        <v>3042</v>
      </c>
      <c r="B2" s="272"/>
      <c r="C2" s="272"/>
      <c r="D2" s="272"/>
      <c r="E2" s="272"/>
      <c r="F2" s="272"/>
      <c r="G2" s="272"/>
    </row>
    <row r="3" spans="1:7" ht="47.25" customHeight="1" x14ac:dyDescent="0.25">
      <c r="A3" s="223" t="str">
        <f>Overview!B4&amp; " - Illustrative LLFs for year beginning "&amp;Overview!D4</f>
        <v>Eastern Power Networks - Illustrative LLFs for year beginning 1 April 2026</v>
      </c>
      <c r="B3" s="224"/>
      <c r="C3" s="224"/>
      <c r="D3" s="224"/>
      <c r="E3" s="224"/>
      <c r="F3" s="224"/>
      <c r="G3" s="225"/>
    </row>
    <row r="4" spans="1:7" ht="9.75" customHeight="1" x14ac:dyDescent="0.25"/>
    <row r="5" spans="1:7" ht="19.5" customHeight="1" x14ac:dyDescent="0.25">
      <c r="A5" s="274" t="s">
        <v>9</v>
      </c>
      <c r="B5" s="275"/>
      <c r="C5" s="19" t="s">
        <v>2</v>
      </c>
      <c r="D5" s="19" t="s">
        <v>3</v>
      </c>
      <c r="E5" s="19" t="s">
        <v>4</v>
      </c>
      <c r="F5" s="19" t="s">
        <v>5</v>
      </c>
      <c r="G5" s="19" t="s">
        <v>672</v>
      </c>
    </row>
    <row r="6" spans="1:7" ht="19.5" customHeight="1" x14ac:dyDescent="0.25">
      <c r="A6" s="276"/>
      <c r="B6" s="277"/>
      <c r="C6" s="19" t="s">
        <v>673</v>
      </c>
      <c r="D6" s="19" t="s">
        <v>674</v>
      </c>
      <c r="E6" s="19" t="s">
        <v>675</v>
      </c>
      <c r="F6" s="19" t="s">
        <v>676</v>
      </c>
      <c r="G6" s="19" t="s">
        <v>677</v>
      </c>
    </row>
    <row r="7" spans="1:7" ht="40" customHeight="1" x14ac:dyDescent="0.25">
      <c r="A7" s="246" t="s">
        <v>678</v>
      </c>
      <c r="B7" s="247"/>
      <c r="C7" s="21" t="s">
        <v>679</v>
      </c>
      <c r="D7" s="20"/>
      <c r="E7" s="74" t="s">
        <v>680</v>
      </c>
      <c r="F7" s="20"/>
      <c r="G7" s="20"/>
    </row>
    <row r="8" spans="1:7" ht="40" customHeight="1" x14ac:dyDescent="0.25">
      <c r="A8" s="246" t="s">
        <v>681</v>
      </c>
      <c r="B8" s="247"/>
      <c r="C8" s="20"/>
      <c r="D8" s="21" t="s">
        <v>682</v>
      </c>
      <c r="E8" s="20"/>
      <c r="F8" s="20"/>
      <c r="G8" s="20"/>
    </row>
    <row r="9" spans="1:7" ht="40" customHeight="1" x14ac:dyDescent="0.25">
      <c r="A9" s="246" t="s">
        <v>683</v>
      </c>
      <c r="B9" s="247"/>
      <c r="C9" s="20"/>
      <c r="D9" s="20"/>
      <c r="E9" s="21" t="s">
        <v>682</v>
      </c>
      <c r="F9" s="20"/>
      <c r="G9" s="20"/>
    </row>
    <row r="10" spans="1:7" ht="40" customHeight="1" x14ac:dyDescent="0.25">
      <c r="A10" s="246" t="s">
        <v>684</v>
      </c>
      <c r="B10" s="247"/>
      <c r="C10" s="20"/>
      <c r="D10" s="20"/>
      <c r="E10" s="20"/>
      <c r="F10" s="74" t="s">
        <v>685</v>
      </c>
      <c r="G10" s="74" t="s">
        <v>686</v>
      </c>
    </row>
    <row r="11" spans="1:7" ht="20.149999999999999" customHeight="1" x14ac:dyDescent="0.25">
      <c r="A11" s="246" t="s">
        <v>10</v>
      </c>
      <c r="B11" s="247"/>
      <c r="C11" s="273" t="s">
        <v>11</v>
      </c>
      <c r="D11" s="273"/>
      <c r="E11" s="273"/>
      <c r="F11" s="273"/>
      <c r="G11" s="273"/>
    </row>
    <row r="12" spans="1:7" x14ac:dyDescent="0.25">
      <c r="B12" s="11"/>
      <c r="C12" s="11"/>
      <c r="D12" s="11"/>
      <c r="E12" s="11"/>
    </row>
    <row r="13" spans="1:7" ht="22.5" customHeight="1" x14ac:dyDescent="0.25">
      <c r="A13" s="242" t="s">
        <v>36</v>
      </c>
      <c r="B13" s="278"/>
      <c r="C13" s="278"/>
      <c r="D13" s="278"/>
      <c r="E13" s="278"/>
      <c r="F13" s="278"/>
      <c r="G13" s="243"/>
    </row>
    <row r="14" spans="1:7" ht="22.5" customHeight="1" x14ac:dyDescent="0.25">
      <c r="A14" s="242" t="s">
        <v>707</v>
      </c>
      <c r="B14" s="278"/>
      <c r="C14" s="278"/>
      <c r="D14" s="278"/>
      <c r="E14" s="278"/>
      <c r="F14" s="278"/>
      <c r="G14" s="243"/>
    </row>
    <row r="15" spans="1:7" ht="33" customHeight="1" x14ac:dyDescent="0.25">
      <c r="A15" s="19" t="s">
        <v>37</v>
      </c>
      <c r="B15" s="19" t="s">
        <v>2</v>
      </c>
      <c r="C15" s="19" t="s">
        <v>3</v>
      </c>
      <c r="D15" s="19" t="s">
        <v>4</v>
      </c>
      <c r="E15" s="19" t="s">
        <v>5</v>
      </c>
      <c r="F15" s="19" t="s">
        <v>672</v>
      </c>
      <c r="G15" s="19" t="s">
        <v>706</v>
      </c>
    </row>
    <row r="16" spans="1:7" ht="106.5" customHeight="1" x14ac:dyDescent="0.25">
      <c r="A16" s="202" t="s">
        <v>38</v>
      </c>
      <c r="B16" s="196">
        <v>1.139</v>
      </c>
      <c r="C16" s="196">
        <v>1.097</v>
      </c>
      <c r="D16" s="196">
        <v>1.121</v>
      </c>
      <c r="E16" s="196">
        <v>1.0900000000000001</v>
      </c>
      <c r="F16" s="196">
        <v>1.105</v>
      </c>
      <c r="G16" s="195" t="s">
        <v>3043</v>
      </c>
    </row>
    <row r="17" spans="1:7" ht="27" customHeight="1" x14ac:dyDescent="0.25">
      <c r="A17" s="202" t="s">
        <v>39</v>
      </c>
      <c r="B17" s="196">
        <v>1.046</v>
      </c>
      <c r="C17" s="196">
        <v>1.04</v>
      </c>
      <c r="D17" s="196">
        <v>1.0429999999999999</v>
      </c>
      <c r="E17" s="196">
        <v>1.0409999999999999</v>
      </c>
      <c r="F17" s="196">
        <v>1.0409999999999999</v>
      </c>
      <c r="G17" s="195" t="s">
        <v>3044</v>
      </c>
    </row>
    <row r="18" spans="1:7" ht="27" customHeight="1" x14ac:dyDescent="0.25">
      <c r="A18" s="202" t="s">
        <v>40</v>
      </c>
      <c r="B18" s="196">
        <v>1.036</v>
      </c>
      <c r="C18" s="196">
        <v>1.028</v>
      </c>
      <c r="D18" s="196">
        <v>1.0329999999999999</v>
      </c>
      <c r="E18" s="196">
        <v>1.0269999999999999</v>
      </c>
      <c r="F18" s="196">
        <v>1.0289999999999999</v>
      </c>
      <c r="G18" s="195" t="s">
        <v>3045</v>
      </c>
    </row>
    <row r="19" spans="1:7" ht="23.25" customHeight="1" x14ac:dyDescent="0.25">
      <c r="A19" s="202" t="s">
        <v>41</v>
      </c>
      <c r="B19" s="196">
        <v>1.0269999999999999</v>
      </c>
      <c r="C19" s="196">
        <v>1.022</v>
      </c>
      <c r="D19" s="196">
        <v>1.0249999999999999</v>
      </c>
      <c r="E19" s="196">
        <v>1.022</v>
      </c>
      <c r="F19" s="196">
        <v>1.0229999999999999</v>
      </c>
      <c r="G19" s="195" t="s">
        <v>3046</v>
      </c>
    </row>
    <row r="20" spans="1:7" ht="23.25" customHeight="1" x14ac:dyDescent="0.25">
      <c r="A20" s="202" t="s">
        <v>42</v>
      </c>
      <c r="B20" s="196">
        <v>1.022</v>
      </c>
      <c r="C20" s="196">
        <v>1.016</v>
      </c>
      <c r="D20" s="196">
        <v>1.02</v>
      </c>
      <c r="E20" s="196">
        <v>1.016</v>
      </c>
      <c r="F20" s="196">
        <v>1.018</v>
      </c>
      <c r="G20" s="195" t="s">
        <v>3047</v>
      </c>
    </row>
    <row r="21" spans="1:7" ht="23.25" customHeight="1" x14ac:dyDescent="0.25">
      <c r="A21" s="202" t="s">
        <v>43</v>
      </c>
      <c r="B21" s="196">
        <v>1.0069999999999999</v>
      </c>
      <c r="C21" s="196">
        <v>1.0049999999999999</v>
      </c>
      <c r="D21" s="196">
        <v>1.006</v>
      </c>
      <c r="E21" s="196">
        <v>1.0049999999999999</v>
      </c>
      <c r="F21" s="196">
        <v>1.0049999999999999</v>
      </c>
      <c r="G21" s="195" t="s">
        <v>3048</v>
      </c>
    </row>
    <row r="23" spans="1:7" ht="22.5" customHeight="1" x14ac:dyDescent="0.25">
      <c r="A23" s="242" t="s">
        <v>44</v>
      </c>
      <c r="B23" s="278"/>
      <c r="C23" s="278"/>
      <c r="D23" s="278"/>
      <c r="E23" s="278"/>
      <c r="F23" s="278"/>
      <c r="G23" s="243"/>
    </row>
    <row r="24" spans="1:7" ht="22.5" customHeight="1" x14ac:dyDescent="0.25">
      <c r="A24" s="242" t="s">
        <v>7</v>
      </c>
      <c r="B24" s="278"/>
      <c r="C24" s="278"/>
      <c r="D24" s="278"/>
      <c r="E24" s="278"/>
      <c r="F24" s="278"/>
      <c r="G24" s="243"/>
    </row>
    <row r="25" spans="1:7" ht="33" customHeight="1" x14ac:dyDescent="0.25">
      <c r="A25" s="19" t="s">
        <v>6</v>
      </c>
      <c r="B25" s="19" t="s">
        <v>2</v>
      </c>
      <c r="C25" s="19" t="s">
        <v>3</v>
      </c>
      <c r="D25" s="19" t="s">
        <v>4</v>
      </c>
      <c r="E25" s="19" t="s">
        <v>5</v>
      </c>
      <c r="F25" s="19" t="s">
        <v>672</v>
      </c>
      <c r="G25" s="19" t="s">
        <v>706</v>
      </c>
    </row>
    <row r="26" spans="1:7" ht="22.5" customHeight="1" x14ac:dyDescent="0.25">
      <c r="A26" s="198" t="s">
        <v>3049</v>
      </c>
      <c r="B26" s="196">
        <v>1.0069999999999999</v>
      </c>
      <c r="C26" s="196">
        <v>1.0049999999999999</v>
      </c>
      <c r="D26" s="196">
        <v>1.006</v>
      </c>
      <c r="E26" s="196">
        <v>1.0049999999999999</v>
      </c>
      <c r="F26" s="196">
        <v>1.0049999999999999</v>
      </c>
      <c r="G26" s="197">
        <v>280</v>
      </c>
    </row>
    <row r="27" spans="1:7" ht="22.5" customHeight="1" x14ac:dyDescent="0.25">
      <c r="A27" s="198" t="s">
        <v>3050</v>
      </c>
      <c r="B27" s="196">
        <v>1.022</v>
      </c>
      <c r="C27" s="196">
        <v>1.016</v>
      </c>
      <c r="D27" s="196">
        <v>1.02</v>
      </c>
      <c r="E27" s="196">
        <v>1.016</v>
      </c>
      <c r="F27" s="196">
        <v>1.018</v>
      </c>
      <c r="G27" s="197">
        <v>300</v>
      </c>
    </row>
    <row r="28" spans="1:7" ht="22.5" customHeight="1" x14ac:dyDescent="0.25">
      <c r="A28" s="198" t="s">
        <v>3051</v>
      </c>
      <c r="B28" s="196">
        <v>1.022</v>
      </c>
      <c r="C28" s="196">
        <v>1.016</v>
      </c>
      <c r="D28" s="196">
        <v>1.02</v>
      </c>
      <c r="E28" s="196">
        <v>1.016</v>
      </c>
      <c r="F28" s="196">
        <v>1.018</v>
      </c>
      <c r="G28" s="197">
        <v>301</v>
      </c>
    </row>
    <row r="29" spans="1:7" ht="22.5" customHeight="1" x14ac:dyDescent="0.25">
      <c r="A29" s="198" t="s">
        <v>3052</v>
      </c>
      <c r="B29" s="196">
        <v>1</v>
      </c>
      <c r="C29" s="196">
        <v>1</v>
      </c>
      <c r="D29" s="196">
        <v>1</v>
      </c>
      <c r="E29" s="196">
        <v>1</v>
      </c>
      <c r="F29" s="196">
        <v>1</v>
      </c>
      <c r="G29" s="197">
        <v>302</v>
      </c>
    </row>
    <row r="30" spans="1:7" ht="22.5" customHeight="1" x14ac:dyDescent="0.25">
      <c r="A30" s="198" t="s">
        <v>3053</v>
      </c>
      <c r="B30" s="196">
        <v>1.032</v>
      </c>
      <c r="C30" s="196">
        <v>1.032</v>
      </c>
      <c r="D30" s="196">
        <v>1.0329999999999999</v>
      </c>
      <c r="E30" s="196">
        <v>1.032</v>
      </c>
      <c r="F30" s="196">
        <v>1.032</v>
      </c>
      <c r="G30" s="197">
        <v>303</v>
      </c>
    </row>
    <row r="31" spans="1:7" ht="22.5" customHeight="1" x14ac:dyDescent="0.25">
      <c r="A31" s="198" t="s">
        <v>3054</v>
      </c>
      <c r="B31" s="196">
        <v>1.0069999999999999</v>
      </c>
      <c r="C31" s="196">
        <v>1.0049999999999999</v>
      </c>
      <c r="D31" s="196">
        <v>1.006</v>
      </c>
      <c r="E31" s="196">
        <v>1.0049999999999999</v>
      </c>
      <c r="F31" s="196">
        <v>1.0049999999999999</v>
      </c>
      <c r="G31" s="197">
        <v>304</v>
      </c>
    </row>
    <row r="32" spans="1:7" ht="22.5" customHeight="1" x14ac:dyDescent="0.25">
      <c r="A32" s="198" t="s">
        <v>3055</v>
      </c>
      <c r="B32" s="196">
        <v>1.0329999999999999</v>
      </c>
      <c r="C32" s="196">
        <v>1.0229999999999999</v>
      </c>
      <c r="D32" s="196">
        <v>1.0289999999999999</v>
      </c>
      <c r="E32" s="196">
        <v>1.0269999999999999</v>
      </c>
      <c r="F32" s="196">
        <v>1.024</v>
      </c>
      <c r="G32" s="197">
        <v>305</v>
      </c>
    </row>
    <row r="33" spans="1:7" ht="22.5" customHeight="1" x14ac:dyDescent="0.25">
      <c r="A33" s="198" t="s">
        <v>3056</v>
      </c>
      <c r="B33" s="196">
        <v>1.022</v>
      </c>
      <c r="C33" s="196">
        <v>1.016</v>
      </c>
      <c r="D33" s="196">
        <v>1.02</v>
      </c>
      <c r="E33" s="196">
        <v>1.016</v>
      </c>
      <c r="F33" s="196">
        <v>1.018</v>
      </c>
      <c r="G33" s="197">
        <v>306</v>
      </c>
    </row>
    <row r="34" spans="1:7" ht="22.5" customHeight="1" x14ac:dyDescent="0.25">
      <c r="A34" s="198" t="s">
        <v>3057</v>
      </c>
      <c r="B34" s="196">
        <v>1.022</v>
      </c>
      <c r="C34" s="196">
        <v>1.016</v>
      </c>
      <c r="D34" s="196">
        <v>1.02</v>
      </c>
      <c r="E34" s="196">
        <v>1.016</v>
      </c>
      <c r="F34" s="196">
        <v>1.018</v>
      </c>
      <c r="G34" s="197">
        <v>307</v>
      </c>
    </row>
    <row r="35" spans="1:7" ht="22.5" customHeight="1" x14ac:dyDescent="0.25">
      <c r="A35" s="198" t="s">
        <v>3058</v>
      </c>
      <c r="B35" s="196">
        <v>1.0069999999999999</v>
      </c>
      <c r="C35" s="196">
        <v>1.0049999999999999</v>
      </c>
      <c r="D35" s="196">
        <v>1.006</v>
      </c>
      <c r="E35" s="196">
        <v>1.0049999999999999</v>
      </c>
      <c r="F35" s="196">
        <v>1.0049999999999999</v>
      </c>
      <c r="G35" s="197">
        <v>308</v>
      </c>
    </row>
    <row r="36" spans="1:7" ht="22.5" customHeight="1" x14ac:dyDescent="0.25">
      <c r="A36" s="198" t="s">
        <v>3059</v>
      </c>
      <c r="B36" s="196">
        <v>1.022</v>
      </c>
      <c r="C36" s="196">
        <v>1.016</v>
      </c>
      <c r="D36" s="196">
        <v>1.02</v>
      </c>
      <c r="E36" s="196">
        <v>1.016</v>
      </c>
      <c r="F36" s="196">
        <v>1.018</v>
      </c>
      <c r="G36" s="197">
        <v>309</v>
      </c>
    </row>
    <row r="37" spans="1:7" ht="22.5" customHeight="1" x14ac:dyDescent="0.25">
      <c r="A37" s="198" t="s">
        <v>3060</v>
      </c>
      <c r="B37" s="196">
        <v>1.022</v>
      </c>
      <c r="C37" s="196">
        <v>1.016</v>
      </c>
      <c r="D37" s="196">
        <v>1.02</v>
      </c>
      <c r="E37" s="196">
        <v>1.016</v>
      </c>
      <c r="F37" s="196">
        <v>1.018</v>
      </c>
      <c r="G37" s="197">
        <v>310</v>
      </c>
    </row>
    <row r="38" spans="1:7" ht="22.5" customHeight="1" x14ac:dyDescent="0.25">
      <c r="A38" s="198" t="s">
        <v>3061</v>
      </c>
      <c r="B38" s="196">
        <v>1.022</v>
      </c>
      <c r="C38" s="196">
        <v>1.016</v>
      </c>
      <c r="D38" s="196">
        <v>1.02</v>
      </c>
      <c r="E38" s="196">
        <v>1.016</v>
      </c>
      <c r="F38" s="196">
        <v>1.018</v>
      </c>
      <c r="G38" s="197">
        <v>311</v>
      </c>
    </row>
    <row r="39" spans="1:7" ht="22.5" customHeight="1" x14ac:dyDescent="0.25">
      <c r="A39" s="198" t="s">
        <v>3062</v>
      </c>
      <c r="B39" s="196">
        <v>1.0309999999999999</v>
      </c>
      <c r="C39" s="196">
        <v>1.0309999999999999</v>
      </c>
      <c r="D39" s="196">
        <v>1.032</v>
      </c>
      <c r="E39" s="196">
        <v>1.032</v>
      </c>
      <c r="F39" s="196">
        <v>1.032</v>
      </c>
      <c r="G39" s="197">
        <v>312</v>
      </c>
    </row>
    <row r="40" spans="1:7" ht="22.5" customHeight="1" x14ac:dyDescent="0.25">
      <c r="A40" s="198" t="s">
        <v>3063</v>
      </c>
      <c r="B40" s="196">
        <v>1.022</v>
      </c>
      <c r="C40" s="196">
        <v>1.016</v>
      </c>
      <c r="D40" s="196">
        <v>1.02</v>
      </c>
      <c r="E40" s="196">
        <v>1.016</v>
      </c>
      <c r="F40" s="196">
        <v>1.018</v>
      </c>
      <c r="G40" s="197">
        <v>313</v>
      </c>
    </row>
    <row r="41" spans="1:7" ht="22.5" customHeight="1" x14ac:dyDescent="0.25">
      <c r="A41" s="198" t="s">
        <v>3064</v>
      </c>
      <c r="B41" s="196">
        <v>1.022</v>
      </c>
      <c r="C41" s="196">
        <v>1.016</v>
      </c>
      <c r="D41" s="196">
        <v>1.02</v>
      </c>
      <c r="E41" s="196">
        <v>1.016</v>
      </c>
      <c r="F41" s="196">
        <v>1.018</v>
      </c>
      <c r="G41" s="197">
        <v>314</v>
      </c>
    </row>
    <row r="42" spans="1:7" ht="22.5" customHeight="1" x14ac:dyDescent="0.25">
      <c r="A42" s="198" t="s">
        <v>3065</v>
      </c>
      <c r="B42" s="196">
        <v>1.014</v>
      </c>
      <c r="C42" s="196">
        <v>1.0129999999999999</v>
      </c>
      <c r="D42" s="196">
        <v>1.0149999999999999</v>
      </c>
      <c r="E42" s="196">
        <v>1.014</v>
      </c>
      <c r="F42" s="196">
        <v>1.0129999999999999</v>
      </c>
      <c r="G42" s="197">
        <v>315</v>
      </c>
    </row>
    <row r="43" spans="1:7" ht="22.5" customHeight="1" x14ac:dyDescent="0.25">
      <c r="A43" s="198" t="s">
        <v>3066</v>
      </c>
      <c r="B43" s="196">
        <v>1.022</v>
      </c>
      <c r="C43" s="196">
        <v>1.016</v>
      </c>
      <c r="D43" s="196">
        <v>1.02</v>
      </c>
      <c r="E43" s="196">
        <v>1.016</v>
      </c>
      <c r="F43" s="196">
        <v>1.018</v>
      </c>
      <c r="G43" s="197">
        <v>317</v>
      </c>
    </row>
    <row r="44" spans="1:7" ht="22.5" customHeight="1" x14ac:dyDescent="0.25">
      <c r="A44" s="198" t="s">
        <v>3067</v>
      </c>
      <c r="B44" s="196">
        <v>1.0269999999999999</v>
      </c>
      <c r="C44" s="196">
        <v>1.022</v>
      </c>
      <c r="D44" s="196">
        <v>1.0249999999999999</v>
      </c>
      <c r="E44" s="196">
        <v>1.022</v>
      </c>
      <c r="F44" s="196">
        <v>1.0229999999999999</v>
      </c>
      <c r="G44" s="197">
        <v>318</v>
      </c>
    </row>
    <row r="45" spans="1:7" ht="22.5" customHeight="1" x14ac:dyDescent="0.25">
      <c r="A45" s="198" t="s">
        <v>3068</v>
      </c>
      <c r="B45" s="196">
        <v>1.0269999999999999</v>
      </c>
      <c r="C45" s="196">
        <v>1.022</v>
      </c>
      <c r="D45" s="196">
        <v>1.0249999999999999</v>
      </c>
      <c r="E45" s="196">
        <v>1.022</v>
      </c>
      <c r="F45" s="196">
        <v>1.0229999999999999</v>
      </c>
      <c r="G45" s="197">
        <v>319</v>
      </c>
    </row>
    <row r="46" spans="1:7" ht="22.5" customHeight="1" x14ac:dyDescent="0.25">
      <c r="A46" s="198" t="s">
        <v>3069</v>
      </c>
      <c r="B46" s="196">
        <v>1.01</v>
      </c>
      <c r="C46" s="196">
        <v>1.0089999999999999</v>
      </c>
      <c r="D46" s="196">
        <v>1.01</v>
      </c>
      <c r="E46" s="196">
        <v>1.0089999999999999</v>
      </c>
      <c r="F46" s="196">
        <v>1.01</v>
      </c>
      <c r="G46" s="197">
        <v>328</v>
      </c>
    </row>
    <row r="47" spans="1:7" ht="22.5" customHeight="1" x14ac:dyDescent="0.25">
      <c r="A47" s="198" t="s">
        <v>3070</v>
      </c>
      <c r="B47" s="196">
        <v>1.022</v>
      </c>
      <c r="C47" s="196">
        <v>1.016</v>
      </c>
      <c r="D47" s="196">
        <v>1.02</v>
      </c>
      <c r="E47" s="196">
        <v>1.016</v>
      </c>
      <c r="F47" s="196">
        <v>1.018</v>
      </c>
      <c r="G47" s="197">
        <v>329</v>
      </c>
    </row>
    <row r="48" spans="1:7" ht="22.5" customHeight="1" x14ac:dyDescent="0.25">
      <c r="A48" s="198" t="s">
        <v>3071</v>
      </c>
      <c r="B48" s="196">
        <v>1.046</v>
      </c>
      <c r="C48" s="196">
        <v>1.018</v>
      </c>
      <c r="D48" s="196">
        <v>1.0389999999999999</v>
      </c>
      <c r="E48" s="196">
        <v>1.0329999999999999</v>
      </c>
      <c r="F48" s="196">
        <v>1.04</v>
      </c>
      <c r="G48" s="197">
        <v>330</v>
      </c>
    </row>
    <row r="49" spans="1:7" ht="22.5" customHeight="1" x14ac:dyDescent="0.25">
      <c r="A49" s="198" t="s">
        <v>3072</v>
      </c>
      <c r="B49" s="196">
        <v>1.012</v>
      </c>
      <c r="C49" s="196">
        <v>1.006</v>
      </c>
      <c r="D49" s="196">
        <v>1.01</v>
      </c>
      <c r="E49" s="196">
        <v>1.0069999999999999</v>
      </c>
      <c r="F49" s="196">
        <v>1.008</v>
      </c>
      <c r="G49" s="197">
        <v>331</v>
      </c>
    </row>
    <row r="50" spans="1:7" ht="22.5" customHeight="1" x14ac:dyDescent="0.25">
      <c r="A50" s="198" t="s">
        <v>3073</v>
      </c>
      <c r="B50" s="196">
        <v>1.012</v>
      </c>
      <c r="C50" s="196">
        <v>1.0129999999999999</v>
      </c>
      <c r="D50" s="196">
        <v>1.012</v>
      </c>
      <c r="E50" s="196">
        <v>1.0069999999999999</v>
      </c>
      <c r="F50" s="196">
        <v>1.0129999999999999</v>
      </c>
      <c r="G50" s="197">
        <v>332</v>
      </c>
    </row>
    <row r="51" spans="1:7" ht="22.5" customHeight="1" x14ac:dyDescent="0.25">
      <c r="A51" s="198" t="s">
        <v>3074</v>
      </c>
      <c r="B51" s="196">
        <v>1.012</v>
      </c>
      <c r="C51" s="196">
        <v>1.0129999999999999</v>
      </c>
      <c r="D51" s="196">
        <v>1.012</v>
      </c>
      <c r="E51" s="196">
        <v>1.0069999999999999</v>
      </c>
      <c r="F51" s="196">
        <v>1.0129999999999999</v>
      </c>
      <c r="G51" s="197">
        <v>333</v>
      </c>
    </row>
    <row r="52" spans="1:7" ht="22.5" customHeight="1" x14ac:dyDescent="0.25">
      <c r="A52" s="198" t="s">
        <v>3075</v>
      </c>
      <c r="B52" s="196">
        <v>1.022</v>
      </c>
      <c r="C52" s="196">
        <v>1.016</v>
      </c>
      <c r="D52" s="196">
        <v>1.02</v>
      </c>
      <c r="E52" s="196">
        <v>1.016</v>
      </c>
      <c r="F52" s="196">
        <v>1.018</v>
      </c>
      <c r="G52" s="197">
        <v>334</v>
      </c>
    </row>
    <row r="53" spans="1:7" ht="22.5" customHeight="1" x14ac:dyDescent="0.25">
      <c r="A53" s="198" t="s">
        <v>3076</v>
      </c>
      <c r="B53" s="196">
        <v>1.0189999999999999</v>
      </c>
      <c r="C53" s="196">
        <v>1.0189999999999999</v>
      </c>
      <c r="D53" s="196">
        <v>1.0189999999999999</v>
      </c>
      <c r="E53" s="196">
        <v>1.02</v>
      </c>
      <c r="F53" s="196">
        <v>1.02</v>
      </c>
      <c r="G53" s="197">
        <v>335</v>
      </c>
    </row>
    <row r="54" spans="1:7" ht="22.5" customHeight="1" x14ac:dyDescent="0.25">
      <c r="A54" s="198" t="s">
        <v>3077</v>
      </c>
      <c r="B54" s="196">
        <v>1.016</v>
      </c>
      <c r="C54" s="196">
        <v>1.0169999999999999</v>
      </c>
      <c r="D54" s="196">
        <v>1.016</v>
      </c>
      <c r="E54" s="196">
        <v>1.012</v>
      </c>
      <c r="F54" s="196">
        <v>1.0149999999999999</v>
      </c>
      <c r="G54" s="197">
        <v>336</v>
      </c>
    </row>
    <row r="55" spans="1:7" ht="22.5" customHeight="1" x14ac:dyDescent="0.25">
      <c r="A55" s="198" t="s">
        <v>3078</v>
      </c>
      <c r="B55" s="196">
        <v>1.022</v>
      </c>
      <c r="C55" s="196">
        <v>1.016</v>
      </c>
      <c r="D55" s="196">
        <v>1.02</v>
      </c>
      <c r="E55" s="196">
        <v>1.016</v>
      </c>
      <c r="F55" s="196">
        <v>1.018</v>
      </c>
      <c r="G55" s="197">
        <v>337</v>
      </c>
    </row>
    <row r="56" spans="1:7" ht="22.5" customHeight="1" x14ac:dyDescent="0.25">
      <c r="A56" s="198" t="s">
        <v>3079</v>
      </c>
      <c r="B56" s="196">
        <v>1.022</v>
      </c>
      <c r="C56" s="196">
        <v>1.016</v>
      </c>
      <c r="D56" s="196">
        <v>1.02</v>
      </c>
      <c r="E56" s="196">
        <v>1.016</v>
      </c>
      <c r="F56" s="196">
        <v>1.018</v>
      </c>
      <c r="G56" s="197">
        <v>338</v>
      </c>
    </row>
    <row r="57" spans="1:7" ht="22.5" customHeight="1" x14ac:dyDescent="0.25">
      <c r="A57" s="198" t="s">
        <v>3080</v>
      </c>
      <c r="B57" s="196">
        <v>1.022</v>
      </c>
      <c r="C57" s="196">
        <v>1.016</v>
      </c>
      <c r="D57" s="196">
        <v>1.02</v>
      </c>
      <c r="E57" s="196">
        <v>1.016</v>
      </c>
      <c r="F57" s="196">
        <v>1.018</v>
      </c>
      <c r="G57" s="197">
        <v>339</v>
      </c>
    </row>
    <row r="58" spans="1:7" ht="22.5" customHeight="1" x14ac:dyDescent="0.25">
      <c r="A58" s="198" t="s">
        <v>3081</v>
      </c>
      <c r="B58" s="196">
        <v>1.026</v>
      </c>
      <c r="C58" s="196">
        <v>1.0209999999999999</v>
      </c>
      <c r="D58" s="196">
        <v>1.026</v>
      </c>
      <c r="E58" s="196">
        <v>1.022</v>
      </c>
      <c r="F58" s="196">
        <v>1.0229999999999999</v>
      </c>
      <c r="G58" s="197">
        <v>340</v>
      </c>
    </row>
    <row r="59" spans="1:7" ht="22.5" customHeight="1" x14ac:dyDescent="0.25">
      <c r="A59" s="198" t="s">
        <v>3082</v>
      </c>
      <c r="B59" s="196">
        <v>1.022</v>
      </c>
      <c r="C59" s="196">
        <v>1.016</v>
      </c>
      <c r="D59" s="196">
        <v>1.02</v>
      </c>
      <c r="E59" s="196">
        <v>1.016</v>
      </c>
      <c r="F59" s="196">
        <v>1.018</v>
      </c>
      <c r="G59" s="197">
        <v>341</v>
      </c>
    </row>
    <row r="60" spans="1:7" ht="22.5" customHeight="1" x14ac:dyDescent="0.25">
      <c r="A60" s="198" t="s">
        <v>3083</v>
      </c>
      <c r="B60" s="196">
        <v>1.0129999999999999</v>
      </c>
      <c r="C60" s="196">
        <v>1.0109999999999999</v>
      </c>
      <c r="D60" s="196">
        <v>1.0149999999999999</v>
      </c>
      <c r="E60" s="196">
        <v>1.0129999999999999</v>
      </c>
      <c r="F60" s="196">
        <v>1.014</v>
      </c>
      <c r="G60" s="197">
        <v>342</v>
      </c>
    </row>
    <row r="61" spans="1:7" ht="22.5" customHeight="1" x14ac:dyDescent="0.25">
      <c r="A61" s="198" t="s">
        <v>3084</v>
      </c>
      <c r="B61" s="196">
        <v>1.0069999999999999</v>
      </c>
      <c r="C61" s="196">
        <v>1.0049999999999999</v>
      </c>
      <c r="D61" s="196">
        <v>1.006</v>
      </c>
      <c r="E61" s="196">
        <v>1.0049999999999999</v>
      </c>
      <c r="F61" s="196">
        <v>1.0049999999999999</v>
      </c>
      <c r="G61" s="197">
        <v>343</v>
      </c>
    </row>
    <row r="62" spans="1:7" ht="22.5" customHeight="1" x14ac:dyDescent="0.25">
      <c r="A62" s="198" t="s">
        <v>3085</v>
      </c>
      <c r="B62" s="196">
        <v>1.0229999999999999</v>
      </c>
      <c r="C62" s="196">
        <v>1.01</v>
      </c>
      <c r="D62" s="196">
        <v>1.0209999999999999</v>
      </c>
      <c r="E62" s="196">
        <v>1.0189999999999999</v>
      </c>
      <c r="F62" s="196">
        <v>1.0229999999999999</v>
      </c>
      <c r="G62" s="197">
        <v>344</v>
      </c>
    </row>
    <row r="63" spans="1:7" ht="22.5" customHeight="1" x14ac:dyDescent="0.25">
      <c r="A63" s="198" t="s">
        <v>3086</v>
      </c>
      <c r="B63" s="196">
        <v>1.0069999999999999</v>
      </c>
      <c r="C63" s="196">
        <v>1.0049999999999999</v>
      </c>
      <c r="D63" s="196">
        <v>1.006</v>
      </c>
      <c r="E63" s="196">
        <v>1.0049999999999999</v>
      </c>
      <c r="F63" s="196">
        <v>1.0049999999999999</v>
      </c>
      <c r="G63" s="197">
        <v>345</v>
      </c>
    </row>
    <row r="64" spans="1:7" ht="22.5" customHeight="1" x14ac:dyDescent="0.25">
      <c r="A64" s="198" t="s">
        <v>3087</v>
      </c>
      <c r="B64" s="196">
        <v>1.0069999999999999</v>
      </c>
      <c r="C64" s="196">
        <v>1.0049999999999999</v>
      </c>
      <c r="D64" s="196">
        <v>1.006</v>
      </c>
      <c r="E64" s="196">
        <v>1.0049999999999999</v>
      </c>
      <c r="F64" s="196">
        <v>1.0049999999999999</v>
      </c>
      <c r="G64" s="197">
        <v>346</v>
      </c>
    </row>
    <row r="65" spans="1:7" ht="22.5" customHeight="1" x14ac:dyDescent="0.25">
      <c r="A65" s="198" t="s">
        <v>3088</v>
      </c>
      <c r="B65" s="196">
        <v>1.0069999999999999</v>
      </c>
      <c r="C65" s="196">
        <v>1.0049999999999999</v>
      </c>
      <c r="D65" s="196">
        <v>1.006</v>
      </c>
      <c r="E65" s="196">
        <v>1.0049999999999999</v>
      </c>
      <c r="F65" s="196">
        <v>1.0049999999999999</v>
      </c>
      <c r="G65" s="197">
        <v>347</v>
      </c>
    </row>
    <row r="66" spans="1:7" ht="22.5" customHeight="1" x14ac:dyDescent="0.25">
      <c r="A66" s="198" t="s">
        <v>3089</v>
      </c>
      <c r="B66" s="196">
        <v>1.022</v>
      </c>
      <c r="C66" s="196">
        <v>1.016</v>
      </c>
      <c r="D66" s="196">
        <v>1.02</v>
      </c>
      <c r="E66" s="196">
        <v>1.016</v>
      </c>
      <c r="F66" s="196">
        <v>1.018</v>
      </c>
      <c r="G66" s="197">
        <v>351</v>
      </c>
    </row>
    <row r="67" spans="1:7" ht="22.5" customHeight="1" x14ac:dyDescent="0.25">
      <c r="A67" s="198" t="s">
        <v>3090</v>
      </c>
      <c r="B67" s="196">
        <v>1.022</v>
      </c>
      <c r="C67" s="196">
        <v>1.016</v>
      </c>
      <c r="D67" s="196">
        <v>1.02</v>
      </c>
      <c r="E67" s="196">
        <v>1.016</v>
      </c>
      <c r="F67" s="196">
        <v>1.018</v>
      </c>
      <c r="G67" s="197">
        <v>352</v>
      </c>
    </row>
    <row r="68" spans="1:7" ht="22.5" customHeight="1" x14ac:dyDescent="0.25">
      <c r="A68" s="198" t="s">
        <v>3091</v>
      </c>
      <c r="B68" s="196">
        <v>1.022</v>
      </c>
      <c r="C68" s="196">
        <v>1.016</v>
      </c>
      <c r="D68" s="196">
        <v>1.02</v>
      </c>
      <c r="E68" s="196">
        <v>1.016</v>
      </c>
      <c r="F68" s="196">
        <v>1.018</v>
      </c>
      <c r="G68" s="197">
        <v>353</v>
      </c>
    </row>
    <row r="69" spans="1:7" ht="22.5" customHeight="1" x14ac:dyDescent="0.25">
      <c r="A69" s="198" t="s">
        <v>3092</v>
      </c>
      <c r="B69" s="196">
        <v>1.022</v>
      </c>
      <c r="C69" s="196">
        <v>1.016</v>
      </c>
      <c r="D69" s="196">
        <v>1.02</v>
      </c>
      <c r="E69" s="196">
        <v>1.016</v>
      </c>
      <c r="F69" s="196">
        <v>1.018</v>
      </c>
      <c r="G69" s="197">
        <v>354</v>
      </c>
    </row>
    <row r="70" spans="1:7" ht="22.5" customHeight="1" x14ac:dyDescent="0.25">
      <c r="A70" s="198" t="s">
        <v>3093</v>
      </c>
      <c r="B70" s="196">
        <v>1.022</v>
      </c>
      <c r="C70" s="196">
        <v>1.016</v>
      </c>
      <c r="D70" s="196">
        <v>1.02</v>
      </c>
      <c r="E70" s="196">
        <v>1.016</v>
      </c>
      <c r="F70" s="196">
        <v>1.018</v>
      </c>
      <c r="G70" s="197">
        <v>355</v>
      </c>
    </row>
    <row r="71" spans="1:7" ht="22.5" customHeight="1" x14ac:dyDescent="0.25">
      <c r="A71" s="198" t="s">
        <v>3094</v>
      </c>
      <c r="B71" s="196">
        <v>1.022</v>
      </c>
      <c r="C71" s="196">
        <v>1.016</v>
      </c>
      <c r="D71" s="196">
        <v>1.02</v>
      </c>
      <c r="E71" s="196">
        <v>1.016</v>
      </c>
      <c r="F71" s="196">
        <v>1.018</v>
      </c>
      <c r="G71" s="197">
        <v>356</v>
      </c>
    </row>
    <row r="72" spans="1:7" ht="22.5" customHeight="1" x14ac:dyDescent="0.25">
      <c r="A72" s="198" t="s">
        <v>3095</v>
      </c>
      <c r="B72" s="196">
        <v>1.022</v>
      </c>
      <c r="C72" s="196">
        <v>1.016</v>
      </c>
      <c r="D72" s="196">
        <v>1.02</v>
      </c>
      <c r="E72" s="196">
        <v>1.016</v>
      </c>
      <c r="F72" s="196">
        <v>1.018</v>
      </c>
      <c r="G72" s="197">
        <v>357</v>
      </c>
    </row>
    <row r="73" spans="1:7" ht="22.5" customHeight="1" x14ac:dyDescent="0.25">
      <c r="A73" s="198" t="s">
        <v>3096</v>
      </c>
      <c r="B73" s="196">
        <v>1.022</v>
      </c>
      <c r="C73" s="196">
        <v>1.016</v>
      </c>
      <c r="D73" s="196">
        <v>1.02</v>
      </c>
      <c r="E73" s="196">
        <v>1.016</v>
      </c>
      <c r="F73" s="196">
        <v>1.018</v>
      </c>
      <c r="G73" s="197">
        <v>358</v>
      </c>
    </row>
    <row r="74" spans="1:7" ht="22.5" customHeight="1" x14ac:dyDescent="0.25">
      <c r="A74" s="198" t="s">
        <v>3097</v>
      </c>
      <c r="B74" s="196">
        <v>1.022</v>
      </c>
      <c r="C74" s="196">
        <v>1.016</v>
      </c>
      <c r="D74" s="196">
        <v>1.02</v>
      </c>
      <c r="E74" s="196">
        <v>1.016</v>
      </c>
      <c r="F74" s="196">
        <v>1.018</v>
      </c>
      <c r="G74" s="197">
        <v>359</v>
      </c>
    </row>
    <row r="75" spans="1:7" ht="22.5" customHeight="1" x14ac:dyDescent="0.25">
      <c r="A75" s="198" t="s">
        <v>3098</v>
      </c>
      <c r="B75" s="196">
        <v>1.022</v>
      </c>
      <c r="C75" s="196">
        <v>1.016</v>
      </c>
      <c r="D75" s="196">
        <v>1.02</v>
      </c>
      <c r="E75" s="196">
        <v>1.016</v>
      </c>
      <c r="F75" s="196">
        <v>1.018</v>
      </c>
      <c r="G75" s="197">
        <v>360</v>
      </c>
    </row>
    <row r="76" spans="1:7" ht="22.5" customHeight="1" x14ac:dyDescent="0.25">
      <c r="A76" s="198" t="s">
        <v>3099</v>
      </c>
      <c r="B76" s="196">
        <v>1.022</v>
      </c>
      <c r="C76" s="196">
        <v>1.016</v>
      </c>
      <c r="D76" s="196">
        <v>1.02</v>
      </c>
      <c r="E76" s="196">
        <v>1.016</v>
      </c>
      <c r="F76" s="196">
        <v>1.018</v>
      </c>
      <c r="G76" s="197">
        <v>361</v>
      </c>
    </row>
    <row r="77" spans="1:7" ht="22.5" customHeight="1" x14ac:dyDescent="0.25">
      <c r="A77" s="198" t="s">
        <v>3100</v>
      </c>
      <c r="B77" s="196">
        <v>1.022</v>
      </c>
      <c r="C77" s="196">
        <v>1.016</v>
      </c>
      <c r="D77" s="196">
        <v>1.02</v>
      </c>
      <c r="E77" s="196">
        <v>1.016</v>
      </c>
      <c r="F77" s="196">
        <v>1.018</v>
      </c>
      <c r="G77" s="197">
        <v>362</v>
      </c>
    </row>
    <row r="78" spans="1:7" ht="22.5" customHeight="1" x14ac:dyDescent="0.25">
      <c r="A78" s="198" t="s">
        <v>3101</v>
      </c>
      <c r="B78" s="196">
        <v>1.022</v>
      </c>
      <c r="C78" s="196">
        <v>1.016</v>
      </c>
      <c r="D78" s="196">
        <v>1.02</v>
      </c>
      <c r="E78" s="196">
        <v>1.016</v>
      </c>
      <c r="F78" s="196">
        <v>1.018</v>
      </c>
      <c r="G78" s="197">
        <v>363</v>
      </c>
    </row>
    <row r="79" spans="1:7" ht="22.5" customHeight="1" x14ac:dyDescent="0.25">
      <c r="A79" s="198" t="s">
        <v>3102</v>
      </c>
      <c r="B79" s="196">
        <v>1.0069999999999999</v>
      </c>
      <c r="C79" s="196">
        <v>1.0049999999999999</v>
      </c>
      <c r="D79" s="196">
        <v>1.006</v>
      </c>
      <c r="E79" s="196">
        <v>1.0049999999999999</v>
      </c>
      <c r="F79" s="196">
        <v>1.0049999999999999</v>
      </c>
      <c r="G79" s="197">
        <v>367</v>
      </c>
    </row>
    <row r="80" spans="1:7" ht="22.5" customHeight="1" x14ac:dyDescent="0.25">
      <c r="A80" s="198" t="s">
        <v>3103</v>
      </c>
      <c r="B80" s="196">
        <v>1.0069999999999999</v>
      </c>
      <c r="C80" s="196">
        <v>1.0049999999999999</v>
      </c>
      <c r="D80" s="196">
        <v>1.006</v>
      </c>
      <c r="E80" s="196">
        <v>1.0049999999999999</v>
      </c>
      <c r="F80" s="196">
        <v>1.0049999999999999</v>
      </c>
      <c r="G80" s="197">
        <v>368</v>
      </c>
    </row>
    <row r="81" spans="1:7" ht="22.5" customHeight="1" x14ac:dyDescent="0.25">
      <c r="A81" s="198" t="s">
        <v>3104</v>
      </c>
      <c r="B81" s="196">
        <v>1.022</v>
      </c>
      <c r="C81" s="196">
        <v>1.016</v>
      </c>
      <c r="D81" s="196">
        <v>1.02</v>
      </c>
      <c r="E81" s="196">
        <v>1.016</v>
      </c>
      <c r="F81" s="196">
        <v>1.018</v>
      </c>
      <c r="G81" s="197">
        <v>370</v>
      </c>
    </row>
    <row r="82" spans="1:7" ht="22.5" customHeight="1" x14ac:dyDescent="0.25">
      <c r="A82" s="198" t="s">
        <v>3105</v>
      </c>
      <c r="B82" s="196">
        <v>1.0069999999999999</v>
      </c>
      <c r="C82" s="196">
        <v>1.0049999999999999</v>
      </c>
      <c r="D82" s="196">
        <v>1.006</v>
      </c>
      <c r="E82" s="196">
        <v>1.0049999999999999</v>
      </c>
      <c r="F82" s="196">
        <v>1.0049999999999999</v>
      </c>
      <c r="G82" s="197">
        <v>427</v>
      </c>
    </row>
    <row r="83" spans="1:7" ht="22.5" customHeight="1" x14ac:dyDescent="0.25">
      <c r="A83" s="198" t="s">
        <v>3106</v>
      </c>
      <c r="B83" s="196">
        <v>1.022</v>
      </c>
      <c r="C83" s="196">
        <v>1.016</v>
      </c>
      <c r="D83" s="196">
        <v>1.02</v>
      </c>
      <c r="E83" s="196">
        <v>1.016</v>
      </c>
      <c r="F83" s="196">
        <v>1.018</v>
      </c>
      <c r="G83" s="197">
        <v>428</v>
      </c>
    </row>
    <row r="84" spans="1:7" ht="22.5" customHeight="1" x14ac:dyDescent="0.25">
      <c r="A84" s="198" t="s">
        <v>3107</v>
      </c>
      <c r="B84" s="196">
        <v>1.022</v>
      </c>
      <c r="C84" s="196">
        <v>1.016</v>
      </c>
      <c r="D84" s="196">
        <v>1.02</v>
      </c>
      <c r="E84" s="196">
        <v>1.016</v>
      </c>
      <c r="F84" s="196">
        <v>1.018</v>
      </c>
      <c r="G84" s="197">
        <v>429</v>
      </c>
    </row>
    <row r="85" spans="1:7" ht="22.5" customHeight="1" x14ac:dyDescent="0.25">
      <c r="A85" s="198" t="s">
        <v>3108</v>
      </c>
      <c r="B85" s="196">
        <v>1.022</v>
      </c>
      <c r="C85" s="196">
        <v>1.016</v>
      </c>
      <c r="D85" s="196">
        <v>1.02</v>
      </c>
      <c r="E85" s="196">
        <v>1.016</v>
      </c>
      <c r="F85" s="196">
        <v>1.018</v>
      </c>
      <c r="G85" s="197">
        <v>430</v>
      </c>
    </row>
    <row r="86" spans="1:7" ht="22.5" customHeight="1" x14ac:dyDescent="0.25">
      <c r="A86" s="198" t="s">
        <v>3109</v>
      </c>
      <c r="B86" s="196">
        <v>1.01</v>
      </c>
      <c r="C86" s="196">
        <v>1.01</v>
      </c>
      <c r="D86" s="196">
        <v>1.01</v>
      </c>
      <c r="E86" s="196">
        <v>1.0089999999999999</v>
      </c>
      <c r="F86" s="196">
        <v>1.01</v>
      </c>
      <c r="G86" s="197">
        <v>431</v>
      </c>
    </row>
    <row r="87" spans="1:7" ht="22.5" customHeight="1" x14ac:dyDescent="0.25">
      <c r="A87" s="198" t="s">
        <v>3110</v>
      </c>
      <c r="B87" s="196">
        <v>1.0269999999999999</v>
      </c>
      <c r="C87" s="196">
        <v>1.022</v>
      </c>
      <c r="D87" s="196">
        <v>1.0249999999999999</v>
      </c>
      <c r="E87" s="196">
        <v>1.022</v>
      </c>
      <c r="F87" s="196">
        <v>1.0229999999999999</v>
      </c>
      <c r="G87" s="197">
        <v>474</v>
      </c>
    </row>
    <row r="88" spans="1:7" ht="22.5" customHeight="1" x14ac:dyDescent="0.25">
      <c r="A88" s="198" t="s">
        <v>3111</v>
      </c>
      <c r="B88" s="196">
        <v>1.0269999999999999</v>
      </c>
      <c r="C88" s="196">
        <v>1.022</v>
      </c>
      <c r="D88" s="196">
        <v>1.0249999999999999</v>
      </c>
      <c r="E88" s="196">
        <v>1.022</v>
      </c>
      <c r="F88" s="196">
        <v>1.0229999999999999</v>
      </c>
      <c r="G88" s="197">
        <v>475</v>
      </c>
    </row>
    <row r="89" spans="1:7" ht="22.5" customHeight="1" x14ac:dyDescent="0.25">
      <c r="A89" s="198" t="s">
        <v>3112</v>
      </c>
      <c r="B89" s="196">
        <v>1.0269999999999999</v>
      </c>
      <c r="C89" s="196">
        <v>1.022</v>
      </c>
      <c r="D89" s="196">
        <v>1.0249999999999999</v>
      </c>
      <c r="E89" s="196">
        <v>1.022</v>
      </c>
      <c r="F89" s="196">
        <v>1.0229999999999999</v>
      </c>
      <c r="G89" s="197">
        <v>476</v>
      </c>
    </row>
    <row r="90" spans="1:7" ht="22.5" customHeight="1" x14ac:dyDescent="0.25">
      <c r="A90" s="198" t="s">
        <v>3113</v>
      </c>
      <c r="B90" s="196">
        <v>1.0269999999999999</v>
      </c>
      <c r="C90" s="196">
        <v>1.022</v>
      </c>
      <c r="D90" s="196">
        <v>1.0249999999999999</v>
      </c>
      <c r="E90" s="196">
        <v>1.022</v>
      </c>
      <c r="F90" s="196">
        <v>1.0229999999999999</v>
      </c>
      <c r="G90" s="197">
        <v>477</v>
      </c>
    </row>
    <row r="91" spans="1:7" ht="22.5" customHeight="1" x14ac:dyDescent="0.25">
      <c r="A91" s="198" t="s">
        <v>3114</v>
      </c>
      <c r="B91" s="196">
        <v>1.0269999999999999</v>
      </c>
      <c r="C91" s="196">
        <v>1.022</v>
      </c>
      <c r="D91" s="196">
        <v>1.0249999999999999</v>
      </c>
      <c r="E91" s="196">
        <v>1.022</v>
      </c>
      <c r="F91" s="196">
        <v>1.0229999999999999</v>
      </c>
      <c r="G91" s="197">
        <v>478</v>
      </c>
    </row>
    <row r="92" spans="1:7" ht="22.5" customHeight="1" x14ac:dyDescent="0.25">
      <c r="A92" s="198" t="s">
        <v>3115</v>
      </c>
      <c r="B92" s="196">
        <v>1.0269999999999999</v>
      </c>
      <c r="C92" s="196">
        <v>1.022</v>
      </c>
      <c r="D92" s="196">
        <v>1.0249999999999999</v>
      </c>
      <c r="E92" s="196">
        <v>1.022</v>
      </c>
      <c r="F92" s="196">
        <v>1.0229999999999999</v>
      </c>
      <c r="G92" s="197">
        <v>479</v>
      </c>
    </row>
    <row r="93" spans="1:7" ht="22.5" customHeight="1" x14ac:dyDescent="0.25">
      <c r="A93" s="198" t="s">
        <v>3116</v>
      </c>
      <c r="B93" s="196">
        <v>1.0269999999999999</v>
      </c>
      <c r="C93" s="196">
        <v>1.022</v>
      </c>
      <c r="D93" s="196">
        <v>1.0249999999999999</v>
      </c>
      <c r="E93" s="196">
        <v>1.022</v>
      </c>
      <c r="F93" s="196">
        <v>1.0229999999999999</v>
      </c>
      <c r="G93" s="197">
        <v>480</v>
      </c>
    </row>
    <row r="94" spans="1:7" ht="22.5" customHeight="1" x14ac:dyDescent="0.25">
      <c r="A94" s="198" t="s">
        <v>3117</v>
      </c>
      <c r="B94" s="196">
        <v>1.022</v>
      </c>
      <c r="C94" s="196">
        <v>1.016</v>
      </c>
      <c r="D94" s="196">
        <v>1.02</v>
      </c>
      <c r="E94" s="196">
        <v>1.016</v>
      </c>
      <c r="F94" s="196">
        <v>1.018</v>
      </c>
      <c r="G94" s="197">
        <v>481</v>
      </c>
    </row>
    <row r="95" spans="1:7" ht="22.5" customHeight="1" x14ac:dyDescent="0.25">
      <c r="A95" s="198" t="s">
        <v>3118</v>
      </c>
      <c r="B95" s="196">
        <v>1.0269999999999999</v>
      </c>
      <c r="C95" s="196">
        <v>1.022</v>
      </c>
      <c r="D95" s="196">
        <v>1.0249999999999999</v>
      </c>
      <c r="E95" s="196">
        <v>1.022</v>
      </c>
      <c r="F95" s="196">
        <v>1.0229999999999999</v>
      </c>
      <c r="G95" s="197">
        <v>482</v>
      </c>
    </row>
    <row r="96" spans="1:7" ht="22.5" customHeight="1" x14ac:dyDescent="0.25">
      <c r="A96" s="198" t="s">
        <v>3119</v>
      </c>
      <c r="B96" s="196">
        <v>1.026</v>
      </c>
      <c r="C96" s="196">
        <v>1.026</v>
      </c>
      <c r="D96" s="196">
        <v>1.0249999999999999</v>
      </c>
      <c r="E96" s="196">
        <v>1.026</v>
      </c>
      <c r="F96" s="196">
        <v>1.0249999999999999</v>
      </c>
      <c r="G96" s="197">
        <v>483</v>
      </c>
    </row>
    <row r="97" spans="1:7" ht="22.5" customHeight="1" x14ac:dyDescent="0.25">
      <c r="A97" s="198" t="s">
        <v>3120</v>
      </c>
      <c r="B97" s="196">
        <v>1.0269999999999999</v>
      </c>
      <c r="C97" s="196">
        <v>1.022</v>
      </c>
      <c r="D97" s="196">
        <v>1.0249999999999999</v>
      </c>
      <c r="E97" s="196">
        <v>1.022</v>
      </c>
      <c r="F97" s="196">
        <v>1.0229999999999999</v>
      </c>
      <c r="G97" s="197">
        <v>484</v>
      </c>
    </row>
    <row r="98" spans="1:7" ht="22.5" customHeight="1" x14ac:dyDescent="0.25">
      <c r="A98" s="198" t="s">
        <v>3121</v>
      </c>
      <c r="B98" s="196">
        <v>1.0269999999999999</v>
      </c>
      <c r="C98" s="196">
        <v>1.022</v>
      </c>
      <c r="D98" s="196">
        <v>1.0249999999999999</v>
      </c>
      <c r="E98" s="196">
        <v>1.022</v>
      </c>
      <c r="F98" s="196">
        <v>1.0229999999999999</v>
      </c>
      <c r="G98" s="197">
        <v>485</v>
      </c>
    </row>
    <row r="99" spans="1:7" ht="22.5" customHeight="1" x14ac:dyDescent="0.25">
      <c r="A99" s="198" t="s">
        <v>3122</v>
      </c>
      <c r="B99" s="196">
        <v>1.0269999999999999</v>
      </c>
      <c r="C99" s="196">
        <v>1.022</v>
      </c>
      <c r="D99" s="196">
        <v>1.0249999999999999</v>
      </c>
      <c r="E99" s="196">
        <v>1.022</v>
      </c>
      <c r="F99" s="196">
        <v>1.0229999999999999</v>
      </c>
      <c r="G99" s="197">
        <v>486</v>
      </c>
    </row>
    <row r="100" spans="1:7" ht="22.5" customHeight="1" x14ac:dyDescent="0.25">
      <c r="A100" s="198" t="s">
        <v>3123</v>
      </c>
      <c r="B100" s="196">
        <v>1.0269999999999999</v>
      </c>
      <c r="C100" s="196">
        <v>1.022</v>
      </c>
      <c r="D100" s="196">
        <v>1.0249999999999999</v>
      </c>
      <c r="E100" s="196">
        <v>1.022</v>
      </c>
      <c r="F100" s="196">
        <v>1.0229999999999999</v>
      </c>
      <c r="G100" s="197">
        <v>487</v>
      </c>
    </row>
    <row r="101" spans="1:7" ht="22.5" customHeight="1" x14ac:dyDescent="0.25">
      <c r="A101" s="198" t="s">
        <v>3124</v>
      </c>
      <c r="B101" s="196">
        <v>1.0269999999999999</v>
      </c>
      <c r="C101" s="196">
        <v>1.022</v>
      </c>
      <c r="D101" s="196">
        <v>1.0249999999999999</v>
      </c>
      <c r="E101" s="196">
        <v>1.022</v>
      </c>
      <c r="F101" s="196">
        <v>1.0229999999999999</v>
      </c>
      <c r="G101" s="197">
        <v>488</v>
      </c>
    </row>
    <row r="102" spans="1:7" ht="22.5" customHeight="1" x14ac:dyDescent="0.25">
      <c r="A102" s="198" t="s">
        <v>3125</v>
      </c>
      <c r="B102" s="196">
        <v>1.0269999999999999</v>
      </c>
      <c r="C102" s="196">
        <v>1.022</v>
      </c>
      <c r="D102" s="196">
        <v>1.0249999999999999</v>
      </c>
      <c r="E102" s="196">
        <v>1.022</v>
      </c>
      <c r="F102" s="196">
        <v>1.0229999999999999</v>
      </c>
      <c r="G102" s="197">
        <v>489</v>
      </c>
    </row>
    <row r="103" spans="1:7" ht="22.5" customHeight="1" x14ac:dyDescent="0.25">
      <c r="A103" s="198" t="s">
        <v>3126</v>
      </c>
      <c r="B103" s="196">
        <v>1.0269999999999999</v>
      </c>
      <c r="C103" s="196">
        <v>1.022</v>
      </c>
      <c r="D103" s="196">
        <v>1.0249999999999999</v>
      </c>
      <c r="E103" s="196">
        <v>1.022</v>
      </c>
      <c r="F103" s="196">
        <v>1.0229999999999999</v>
      </c>
      <c r="G103" s="197">
        <v>490</v>
      </c>
    </row>
    <row r="104" spans="1:7" ht="22.5" customHeight="1" x14ac:dyDescent="0.25">
      <c r="A104" s="198" t="s">
        <v>3127</v>
      </c>
      <c r="B104" s="196">
        <v>1.0269999999999999</v>
      </c>
      <c r="C104" s="196">
        <v>1.022</v>
      </c>
      <c r="D104" s="196">
        <v>1.0249999999999999</v>
      </c>
      <c r="E104" s="196">
        <v>1.022</v>
      </c>
      <c r="F104" s="196">
        <v>1.0229999999999999</v>
      </c>
      <c r="G104" s="197">
        <v>492</v>
      </c>
    </row>
    <row r="105" spans="1:7" ht="22.5" customHeight="1" x14ac:dyDescent="0.25">
      <c r="A105" s="198" t="s">
        <v>3128</v>
      </c>
      <c r="B105" s="196">
        <v>1.0269999999999999</v>
      </c>
      <c r="C105" s="196">
        <v>1.022</v>
      </c>
      <c r="D105" s="196">
        <v>1.0249999999999999</v>
      </c>
      <c r="E105" s="196">
        <v>1.022</v>
      </c>
      <c r="F105" s="196">
        <v>1.0229999999999999</v>
      </c>
      <c r="G105" s="197">
        <v>493</v>
      </c>
    </row>
    <row r="106" spans="1:7" ht="22.5" customHeight="1" x14ac:dyDescent="0.25">
      <c r="A106" s="198" t="s">
        <v>3129</v>
      </c>
      <c r="B106" s="196">
        <v>1.0269999999999999</v>
      </c>
      <c r="C106" s="196">
        <v>1.022</v>
      </c>
      <c r="D106" s="196">
        <v>1.0249999999999999</v>
      </c>
      <c r="E106" s="196">
        <v>1.022</v>
      </c>
      <c r="F106" s="196">
        <v>1.0229999999999999</v>
      </c>
      <c r="G106" s="197">
        <v>494</v>
      </c>
    </row>
    <row r="107" spans="1:7" ht="22.5" customHeight="1" x14ac:dyDescent="0.25">
      <c r="A107" s="198" t="s">
        <v>3130</v>
      </c>
      <c r="B107" s="196">
        <v>1.0269999999999999</v>
      </c>
      <c r="C107" s="196">
        <v>1.022</v>
      </c>
      <c r="D107" s="196">
        <v>1.0249999999999999</v>
      </c>
      <c r="E107" s="196">
        <v>1.022</v>
      </c>
      <c r="F107" s="196">
        <v>1.0229999999999999</v>
      </c>
      <c r="G107" s="197">
        <v>495</v>
      </c>
    </row>
    <row r="108" spans="1:7" ht="22.5" customHeight="1" x14ac:dyDescent="0.25">
      <c r="A108" s="198" t="s">
        <v>3131</v>
      </c>
      <c r="B108" s="196">
        <v>1.0269999999999999</v>
      </c>
      <c r="C108" s="196">
        <v>1.022</v>
      </c>
      <c r="D108" s="196">
        <v>1.0249999999999999</v>
      </c>
      <c r="E108" s="196">
        <v>1.022</v>
      </c>
      <c r="F108" s="196">
        <v>1.0229999999999999</v>
      </c>
      <c r="G108" s="197">
        <v>496</v>
      </c>
    </row>
    <row r="109" spans="1:7" ht="22.5" customHeight="1" x14ac:dyDescent="0.25">
      <c r="A109" s="198" t="s">
        <v>3132</v>
      </c>
      <c r="B109" s="196">
        <v>1.0269999999999999</v>
      </c>
      <c r="C109" s="196">
        <v>1.022</v>
      </c>
      <c r="D109" s="196">
        <v>1.0249999999999999</v>
      </c>
      <c r="E109" s="196">
        <v>1.022</v>
      </c>
      <c r="F109" s="196">
        <v>1.0229999999999999</v>
      </c>
      <c r="G109" s="197">
        <v>497</v>
      </c>
    </row>
    <row r="110" spans="1:7" ht="22.5" customHeight="1" x14ac:dyDescent="0.25">
      <c r="A110" s="198" t="s">
        <v>3133</v>
      </c>
      <c r="B110" s="196">
        <v>1.0269999999999999</v>
      </c>
      <c r="C110" s="196">
        <v>1.022</v>
      </c>
      <c r="D110" s="196">
        <v>1.0249999999999999</v>
      </c>
      <c r="E110" s="196">
        <v>1.022</v>
      </c>
      <c r="F110" s="196">
        <v>1.0229999999999999</v>
      </c>
      <c r="G110" s="197">
        <v>498</v>
      </c>
    </row>
    <row r="111" spans="1:7" ht="22.5" customHeight="1" x14ac:dyDescent="0.25">
      <c r="A111" s="198" t="s">
        <v>3134</v>
      </c>
      <c r="B111" s="196">
        <v>1.0269999999999999</v>
      </c>
      <c r="C111" s="196">
        <v>1.022</v>
      </c>
      <c r="D111" s="196">
        <v>1.0249999999999999</v>
      </c>
      <c r="E111" s="196">
        <v>1.022</v>
      </c>
      <c r="F111" s="196">
        <v>1.0229999999999999</v>
      </c>
      <c r="G111" s="197">
        <v>499</v>
      </c>
    </row>
    <row r="112" spans="1:7" ht="22.5" customHeight="1" x14ac:dyDescent="0.25">
      <c r="A112" s="198" t="s">
        <v>3135</v>
      </c>
      <c r="B112" s="196">
        <v>1.022</v>
      </c>
      <c r="C112" s="196">
        <v>1.016</v>
      </c>
      <c r="D112" s="196">
        <v>1.02</v>
      </c>
      <c r="E112" s="196">
        <v>1.016</v>
      </c>
      <c r="F112" s="196">
        <v>1.018</v>
      </c>
      <c r="G112" s="197">
        <v>500</v>
      </c>
    </row>
    <row r="113" spans="1:7" ht="22.5" customHeight="1" x14ac:dyDescent="0.25">
      <c r="A113" s="198" t="s">
        <v>3136</v>
      </c>
      <c r="B113" s="196">
        <v>1.022</v>
      </c>
      <c r="C113" s="196">
        <v>1.016</v>
      </c>
      <c r="D113" s="196">
        <v>1.02</v>
      </c>
      <c r="E113" s="196">
        <v>1.016</v>
      </c>
      <c r="F113" s="196">
        <v>1.018</v>
      </c>
      <c r="G113" s="197">
        <v>501</v>
      </c>
    </row>
    <row r="114" spans="1:7" ht="22.5" customHeight="1" x14ac:dyDescent="0.25">
      <c r="A114" s="198" t="s">
        <v>3137</v>
      </c>
      <c r="B114" s="196">
        <v>1.048</v>
      </c>
      <c r="C114" s="196">
        <v>1.0409999999999999</v>
      </c>
      <c r="D114" s="196">
        <v>1.04</v>
      </c>
      <c r="E114" s="196">
        <v>1.03</v>
      </c>
      <c r="F114" s="196">
        <v>1.042</v>
      </c>
      <c r="G114" s="197">
        <v>502</v>
      </c>
    </row>
    <row r="115" spans="1:7" ht="22.5" customHeight="1" x14ac:dyDescent="0.25">
      <c r="A115" s="198" t="s">
        <v>3138</v>
      </c>
      <c r="B115" s="196">
        <v>1.022</v>
      </c>
      <c r="C115" s="196">
        <v>1.016</v>
      </c>
      <c r="D115" s="196">
        <v>1.02</v>
      </c>
      <c r="E115" s="196">
        <v>1.016</v>
      </c>
      <c r="F115" s="196">
        <v>1.018</v>
      </c>
      <c r="G115" s="197">
        <v>503</v>
      </c>
    </row>
    <row r="116" spans="1:7" ht="22.5" customHeight="1" x14ac:dyDescent="0.25">
      <c r="A116" s="198" t="s">
        <v>3139</v>
      </c>
      <c r="B116" s="196">
        <v>1.022</v>
      </c>
      <c r="C116" s="196">
        <v>1.016</v>
      </c>
      <c r="D116" s="196">
        <v>1.02</v>
      </c>
      <c r="E116" s="196">
        <v>1.016</v>
      </c>
      <c r="F116" s="196">
        <v>1.018</v>
      </c>
      <c r="G116" s="197">
        <v>504</v>
      </c>
    </row>
    <row r="117" spans="1:7" ht="22.5" customHeight="1" x14ac:dyDescent="0.25">
      <c r="A117" s="198" t="s">
        <v>3140</v>
      </c>
      <c r="B117" s="196">
        <v>1.022</v>
      </c>
      <c r="C117" s="196">
        <v>1.016</v>
      </c>
      <c r="D117" s="196">
        <v>1.02</v>
      </c>
      <c r="E117" s="196">
        <v>1.016</v>
      </c>
      <c r="F117" s="196">
        <v>1.018</v>
      </c>
      <c r="G117" s="197">
        <v>505</v>
      </c>
    </row>
    <row r="118" spans="1:7" ht="22.5" customHeight="1" x14ac:dyDescent="0.25">
      <c r="A118" s="198" t="s">
        <v>3141</v>
      </c>
      <c r="B118" s="196">
        <v>1.022</v>
      </c>
      <c r="C118" s="196">
        <v>1.016</v>
      </c>
      <c r="D118" s="196">
        <v>1.02</v>
      </c>
      <c r="E118" s="196">
        <v>1.016</v>
      </c>
      <c r="F118" s="196">
        <v>1.018</v>
      </c>
      <c r="G118" s="197">
        <v>506</v>
      </c>
    </row>
    <row r="119" spans="1:7" ht="22.5" customHeight="1" x14ac:dyDescent="0.25">
      <c r="A119" s="198" t="s">
        <v>3142</v>
      </c>
      <c r="B119" s="196">
        <v>1.022</v>
      </c>
      <c r="C119" s="196">
        <v>1.016</v>
      </c>
      <c r="D119" s="196">
        <v>1.02</v>
      </c>
      <c r="E119" s="196">
        <v>1.016</v>
      </c>
      <c r="F119" s="196">
        <v>1.018</v>
      </c>
      <c r="G119" s="197">
        <v>507</v>
      </c>
    </row>
    <row r="120" spans="1:7" ht="22.5" customHeight="1" x14ac:dyDescent="0.25">
      <c r="A120" s="198" t="s">
        <v>3143</v>
      </c>
      <c r="B120" s="196">
        <v>1.022</v>
      </c>
      <c r="C120" s="196">
        <v>1.016</v>
      </c>
      <c r="D120" s="196">
        <v>1.02</v>
      </c>
      <c r="E120" s="196">
        <v>1.016</v>
      </c>
      <c r="F120" s="196">
        <v>1.018</v>
      </c>
      <c r="G120" s="197">
        <v>508</v>
      </c>
    </row>
    <row r="121" spans="1:7" ht="22.5" customHeight="1" x14ac:dyDescent="0.25">
      <c r="A121" s="198" t="s">
        <v>3144</v>
      </c>
      <c r="B121" s="196">
        <v>1.022</v>
      </c>
      <c r="C121" s="196">
        <v>1.016</v>
      </c>
      <c r="D121" s="196">
        <v>1.02</v>
      </c>
      <c r="E121" s="196">
        <v>1.016</v>
      </c>
      <c r="F121" s="196">
        <v>1.018</v>
      </c>
      <c r="G121" s="197">
        <v>509</v>
      </c>
    </row>
    <row r="122" spans="1:7" ht="22.5" customHeight="1" x14ac:dyDescent="0.25">
      <c r="A122" s="198" t="s">
        <v>3145</v>
      </c>
      <c r="B122" s="196">
        <v>1.022</v>
      </c>
      <c r="C122" s="196">
        <v>1.016</v>
      </c>
      <c r="D122" s="196">
        <v>1.02</v>
      </c>
      <c r="E122" s="196">
        <v>1.016</v>
      </c>
      <c r="F122" s="196">
        <v>1.018</v>
      </c>
      <c r="G122" s="197">
        <v>510</v>
      </c>
    </row>
    <row r="123" spans="1:7" ht="22.5" customHeight="1" x14ac:dyDescent="0.25">
      <c r="A123" s="198" t="s">
        <v>3146</v>
      </c>
      <c r="B123" s="196">
        <v>1.022</v>
      </c>
      <c r="C123" s="196">
        <v>1.016</v>
      </c>
      <c r="D123" s="196">
        <v>1.02</v>
      </c>
      <c r="E123" s="196">
        <v>1.016</v>
      </c>
      <c r="F123" s="196">
        <v>1.018</v>
      </c>
      <c r="G123" s="197">
        <v>511</v>
      </c>
    </row>
    <row r="124" spans="1:7" ht="22.5" customHeight="1" x14ac:dyDescent="0.25">
      <c r="A124" s="198" t="s">
        <v>3147</v>
      </c>
      <c r="B124" s="196">
        <v>1.022</v>
      </c>
      <c r="C124" s="196">
        <v>1.016</v>
      </c>
      <c r="D124" s="196">
        <v>1.02</v>
      </c>
      <c r="E124" s="196">
        <v>1.016</v>
      </c>
      <c r="F124" s="196">
        <v>1.018</v>
      </c>
      <c r="G124" s="197">
        <v>512</v>
      </c>
    </row>
    <row r="125" spans="1:7" ht="22.5" customHeight="1" x14ac:dyDescent="0.25">
      <c r="A125" s="198" t="s">
        <v>3148</v>
      </c>
      <c r="B125" s="196">
        <v>1.022</v>
      </c>
      <c r="C125" s="196">
        <v>1.016</v>
      </c>
      <c r="D125" s="196">
        <v>1.02</v>
      </c>
      <c r="E125" s="196">
        <v>1.016</v>
      </c>
      <c r="F125" s="196">
        <v>1.018</v>
      </c>
      <c r="G125" s="197">
        <v>513</v>
      </c>
    </row>
    <row r="126" spans="1:7" ht="22.5" customHeight="1" x14ac:dyDescent="0.25">
      <c r="A126" s="198" t="s">
        <v>3149</v>
      </c>
      <c r="B126" s="196">
        <v>1.0069999999999999</v>
      </c>
      <c r="C126" s="196">
        <v>1.0049999999999999</v>
      </c>
      <c r="D126" s="196">
        <v>1.006</v>
      </c>
      <c r="E126" s="196">
        <v>1.0049999999999999</v>
      </c>
      <c r="F126" s="196">
        <v>1.0049999999999999</v>
      </c>
      <c r="G126" s="197">
        <v>514</v>
      </c>
    </row>
    <row r="127" spans="1:7" ht="22.5" customHeight="1" x14ac:dyDescent="0.25">
      <c r="A127" s="198" t="s">
        <v>3150</v>
      </c>
      <c r="B127" s="196">
        <v>1.022</v>
      </c>
      <c r="C127" s="196">
        <v>1.016</v>
      </c>
      <c r="D127" s="196">
        <v>1.02</v>
      </c>
      <c r="E127" s="196">
        <v>1.016</v>
      </c>
      <c r="F127" s="196">
        <v>1.018</v>
      </c>
      <c r="G127" s="197">
        <v>515</v>
      </c>
    </row>
    <row r="128" spans="1:7" ht="22.5" customHeight="1" x14ac:dyDescent="0.25">
      <c r="A128" s="198" t="s">
        <v>3151</v>
      </c>
      <c r="B128" s="196">
        <v>1.022</v>
      </c>
      <c r="C128" s="196">
        <v>1.016</v>
      </c>
      <c r="D128" s="196">
        <v>1.02</v>
      </c>
      <c r="E128" s="196">
        <v>1.016</v>
      </c>
      <c r="F128" s="196">
        <v>1.018</v>
      </c>
      <c r="G128" s="197">
        <v>516</v>
      </c>
    </row>
    <row r="129" spans="1:7" ht="22.5" customHeight="1" x14ac:dyDescent="0.25">
      <c r="A129" s="198" t="s">
        <v>3152</v>
      </c>
      <c r="B129" s="196">
        <v>1.022</v>
      </c>
      <c r="C129" s="196">
        <v>1.016</v>
      </c>
      <c r="D129" s="196">
        <v>1.02</v>
      </c>
      <c r="E129" s="196">
        <v>1.016</v>
      </c>
      <c r="F129" s="196">
        <v>1.018</v>
      </c>
      <c r="G129" s="197">
        <v>517</v>
      </c>
    </row>
    <row r="130" spans="1:7" ht="22.5" customHeight="1" x14ac:dyDescent="0.25">
      <c r="A130" s="198" t="s">
        <v>3153</v>
      </c>
      <c r="B130" s="196">
        <v>1.022</v>
      </c>
      <c r="C130" s="196">
        <v>1.016</v>
      </c>
      <c r="D130" s="196">
        <v>1.02</v>
      </c>
      <c r="E130" s="196">
        <v>1.016</v>
      </c>
      <c r="F130" s="196">
        <v>1.018</v>
      </c>
      <c r="G130" s="197">
        <v>518</v>
      </c>
    </row>
    <row r="131" spans="1:7" ht="22.5" customHeight="1" x14ac:dyDescent="0.25">
      <c r="A131" s="198" t="s">
        <v>3154</v>
      </c>
      <c r="B131" s="196">
        <v>1.022</v>
      </c>
      <c r="C131" s="196">
        <v>1.016</v>
      </c>
      <c r="D131" s="196">
        <v>1.02</v>
      </c>
      <c r="E131" s="196">
        <v>1.016</v>
      </c>
      <c r="F131" s="196">
        <v>1.018</v>
      </c>
      <c r="G131" s="197">
        <v>519</v>
      </c>
    </row>
    <row r="132" spans="1:7" ht="22.5" customHeight="1" x14ac:dyDescent="0.25">
      <c r="A132" s="198" t="s">
        <v>3155</v>
      </c>
      <c r="B132" s="196">
        <v>1.022</v>
      </c>
      <c r="C132" s="196">
        <v>1.016</v>
      </c>
      <c r="D132" s="196">
        <v>1.02</v>
      </c>
      <c r="E132" s="196">
        <v>1.016</v>
      </c>
      <c r="F132" s="196">
        <v>1.018</v>
      </c>
      <c r="G132" s="197">
        <v>520</v>
      </c>
    </row>
    <row r="133" spans="1:7" ht="22.5" customHeight="1" x14ac:dyDescent="0.25">
      <c r="A133" s="198" t="s">
        <v>3156</v>
      </c>
      <c r="B133" s="196">
        <v>1.022</v>
      </c>
      <c r="C133" s="196">
        <v>1.016</v>
      </c>
      <c r="D133" s="196">
        <v>1.02</v>
      </c>
      <c r="E133" s="196">
        <v>1.016</v>
      </c>
      <c r="F133" s="196">
        <v>1.018</v>
      </c>
      <c r="G133" s="197">
        <v>521</v>
      </c>
    </row>
    <row r="134" spans="1:7" ht="22.5" customHeight="1" x14ac:dyDescent="0.25">
      <c r="A134" s="198" t="s">
        <v>3157</v>
      </c>
      <c r="B134" s="196">
        <v>1.022</v>
      </c>
      <c r="C134" s="196">
        <v>1.016</v>
      </c>
      <c r="D134" s="196">
        <v>1.02</v>
      </c>
      <c r="E134" s="196">
        <v>1.016</v>
      </c>
      <c r="F134" s="196">
        <v>1.018</v>
      </c>
      <c r="G134" s="197">
        <v>522</v>
      </c>
    </row>
    <row r="135" spans="1:7" ht="22.5" customHeight="1" x14ac:dyDescent="0.25">
      <c r="A135" s="198" t="s">
        <v>3158</v>
      </c>
      <c r="B135" s="196">
        <v>1.022</v>
      </c>
      <c r="C135" s="196">
        <v>1.016</v>
      </c>
      <c r="D135" s="196">
        <v>1.02</v>
      </c>
      <c r="E135" s="196">
        <v>1.016</v>
      </c>
      <c r="F135" s="196">
        <v>1.018</v>
      </c>
      <c r="G135" s="197">
        <v>523</v>
      </c>
    </row>
    <row r="136" spans="1:7" ht="22.5" customHeight="1" x14ac:dyDescent="0.25">
      <c r="A136" s="198" t="s">
        <v>3159</v>
      </c>
      <c r="B136" s="196">
        <v>1.022</v>
      </c>
      <c r="C136" s="196">
        <v>1.016</v>
      </c>
      <c r="D136" s="196">
        <v>1.02</v>
      </c>
      <c r="E136" s="196">
        <v>1.016</v>
      </c>
      <c r="F136" s="196">
        <v>1.018</v>
      </c>
      <c r="G136" s="197">
        <v>524</v>
      </c>
    </row>
    <row r="137" spans="1:7" ht="22.5" customHeight="1" x14ac:dyDescent="0.25">
      <c r="A137" s="198" t="s">
        <v>3160</v>
      </c>
      <c r="B137" s="196">
        <v>1.022</v>
      </c>
      <c r="C137" s="196">
        <v>1.016</v>
      </c>
      <c r="D137" s="196">
        <v>1.02</v>
      </c>
      <c r="E137" s="196">
        <v>1.016</v>
      </c>
      <c r="F137" s="196">
        <v>1.018</v>
      </c>
      <c r="G137" s="197">
        <v>525</v>
      </c>
    </row>
    <row r="138" spans="1:7" ht="22.5" customHeight="1" x14ac:dyDescent="0.25">
      <c r="A138" s="198" t="s">
        <v>3161</v>
      </c>
      <c r="B138" s="196">
        <v>1.022</v>
      </c>
      <c r="C138" s="196">
        <v>1.016</v>
      </c>
      <c r="D138" s="196">
        <v>1.02</v>
      </c>
      <c r="E138" s="196">
        <v>1.016</v>
      </c>
      <c r="F138" s="196">
        <v>1.018</v>
      </c>
      <c r="G138" s="197">
        <v>526</v>
      </c>
    </row>
    <row r="139" spans="1:7" ht="22.5" customHeight="1" x14ac:dyDescent="0.25">
      <c r="A139" s="198" t="s">
        <v>3162</v>
      </c>
      <c r="B139" s="196">
        <v>1.022</v>
      </c>
      <c r="C139" s="196">
        <v>1.016</v>
      </c>
      <c r="D139" s="196">
        <v>1.02</v>
      </c>
      <c r="E139" s="196">
        <v>1.016</v>
      </c>
      <c r="F139" s="196">
        <v>1.018</v>
      </c>
      <c r="G139" s="197">
        <v>527</v>
      </c>
    </row>
    <row r="140" spans="1:7" ht="22.5" customHeight="1" x14ac:dyDescent="0.25">
      <c r="A140" s="198" t="s">
        <v>3163</v>
      </c>
      <c r="B140" s="196">
        <v>1.022</v>
      </c>
      <c r="C140" s="196">
        <v>1.016</v>
      </c>
      <c r="D140" s="196">
        <v>1.02</v>
      </c>
      <c r="E140" s="196">
        <v>1.016</v>
      </c>
      <c r="F140" s="196">
        <v>1.018</v>
      </c>
      <c r="G140" s="197">
        <v>528</v>
      </c>
    </row>
    <row r="141" spans="1:7" ht="22.5" customHeight="1" x14ac:dyDescent="0.25">
      <c r="A141" s="198" t="s">
        <v>3164</v>
      </c>
      <c r="B141" s="196">
        <v>1.022</v>
      </c>
      <c r="C141" s="196">
        <v>1.016</v>
      </c>
      <c r="D141" s="196">
        <v>1.02</v>
      </c>
      <c r="E141" s="196">
        <v>1.016</v>
      </c>
      <c r="F141" s="196">
        <v>1.018</v>
      </c>
      <c r="G141" s="197">
        <v>529</v>
      </c>
    </row>
    <row r="142" spans="1:7" ht="22.5" customHeight="1" x14ac:dyDescent="0.25">
      <c r="A142" s="198" t="s">
        <v>3165</v>
      </c>
      <c r="B142" s="196">
        <v>1.022</v>
      </c>
      <c r="C142" s="196">
        <v>1.016</v>
      </c>
      <c r="D142" s="196">
        <v>1.02</v>
      </c>
      <c r="E142" s="196">
        <v>1.016</v>
      </c>
      <c r="F142" s="196">
        <v>1.018</v>
      </c>
      <c r="G142" s="197">
        <v>530</v>
      </c>
    </row>
    <row r="143" spans="1:7" ht="22.5" customHeight="1" x14ac:dyDescent="0.25">
      <c r="A143" s="198" t="s">
        <v>3166</v>
      </c>
      <c r="B143" s="196">
        <v>1.022</v>
      </c>
      <c r="C143" s="196">
        <v>1.016</v>
      </c>
      <c r="D143" s="196">
        <v>1.02</v>
      </c>
      <c r="E143" s="196">
        <v>1.016</v>
      </c>
      <c r="F143" s="196">
        <v>1.018</v>
      </c>
      <c r="G143" s="197">
        <v>531</v>
      </c>
    </row>
    <row r="144" spans="1:7" ht="22.5" customHeight="1" x14ac:dyDescent="0.25">
      <c r="A144" s="198" t="s">
        <v>3167</v>
      </c>
      <c r="B144" s="196">
        <v>1.022</v>
      </c>
      <c r="C144" s="196">
        <v>1.016</v>
      </c>
      <c r="D144" s="196">
        <v>1.02</v>
      </c>
      <c r="E144" s="196">
        <v>1.016</v>
      </c>
      <c r="F144" s="196">
        <v>1.018</v>
      </c>
      <c r="G144" s="197">
        <v>532</v>
      </c>
    </row>
    <row r="145" spans="1:7" ht="22.5" customHeight="1" x14ac:dyDescent="0.25">
      <c r="A145" s="198" t="s">
        <v>3168</v>
      </c>
      <c r="B145" s="196">
        <v>1.022</v>
      </c>
      <c r="C145" s="196">
        <v>1.016</v>
      </c>
      <c r="D145" s="196">
        <v>1.02</v>
      </c>
      <c r="E145" s="196">
        <v>1.016</v>
      </c>
      <c r="F145" s="196">
        <v>1.018</v>
      </c>
      <c r="G145" s="197">
        <v>533</v>
      </c>
    </row>
    <row r="146" spans="1:7" ht="22.5" customHeight="1" x14ac:dyDescent="0.25">
      <c r="A146" s="198" t="s">
        <v>3169</v>
      </c>
      <c r="B146" s="196">
        <v>1.022</v>
      </c>
      <c r="C146" s="196">
        <v>1.016</v>
      </c>
      <c r="D146" s="196">
        <v>1.02</v>
      </c>
      <c r="E146" s="196">
        <v>1.016</v>
      </c>
      <c r="F146" s="196">
        <v>1.018</v>
      </c>
      <c r="G146" s="197">
        <v>534</v>
      </c>
    </row>
    <row r="147" spans="1:7" ht="22.5" customHeight="1" x14ac:dyDescent="0.25">
      <c r="A147" s="198" t="s">
        <v>3170</v>
      </c>
      <c r="B147" s="196">
        <v>1.022</v>
      </c>
      <c r="C147" s="196">
        <v>1.016</v>
      </c>
      <c r="D147" s="196">
        <v>1.02</v>
      </c>
      <c r="E147" s="196">
        <v>1.016</v>
      </c>
      <c r="F147" s="196">
        <v>1.018</v>
      </c>
      <c r="G147" s="197">
        <v>535</v>
      </c>
    </row>
    <row r="148" spans="1:7" ht="22.5" customHeight="1" x14ac:dyDescent="0.25">
      <c r="A148" s="198" t="s">
        <v>3171</v>
      </c>
      <c r="B148" s="196">
        <v>1.022</v>
      </c>
      <c r="C148" s="196">
        <v>1.016</v>
      </c>
      <c r="D148" s="196">
        <v>1.02</v>
      </c>
      <c r="E148" s="196">
        <v>1.016</v>
      </c>
      <c r="F148" s="196">
        <v>1.018</v>
      </c>
      <c r="G148" s="197">
        <v>536</v>
      </c>
    </row>
    <row r="149" spans="1:7" ht="22.5" customHeight="1" x14ac:dyDescent="0.25">
      <c r="A149" s="198" t="s">
        <v>3172</v>
      </c>
      <c r="B149" s="196">
        <v>1.0069999999999999</v>
      </c>
      <c r="C149" s="196">
        <v>1.0049999999999999</v>
      </c>
      <c r="D149" s="196">
        <v>1.006</v>
      </c>
      <c r="E149" s="196">
        <v>1.0049999999999999</v>
      </c>
      <c r="F149" s="196">
        <v>1.0049999999999999</v>
      </c>
      <c r="G149" s="197">
        <v>537</v>
      </c>
    </row>
    <row r="150" spans="1:7" ht="22.5" customHeight="1" x14ac:dyDescent="0.25">
      <c r="A150" s="198" t="s">
        <v>3173</v>
      </c>
      <c r="B150" s="196">
        <v>1.022</v>
      </c>
      <c r="C150" s="196">
        <v>1.016</v>
      </c>
      <c r="D150" s="196">
        <v>1.02</v>
      </c>
      <c r="E150" s="196">
        <v>1.016</v>
      </c>
      <c r="F150" s="196">
        <v>1.018</v>
      </c>
      <c r="G150" s="197">
        <v>538</v>
      </c>
    </row>
    <row r="151" spans="1:7" ht="22.5" customHeight="1" x14ac:dyDescent="0.25">
      <c r="A151" s="198" t="s">
        <v>3174</v>
      </c>
      <c r="B151" s="196">
        <v>1.022</v>
      </c>
      <c r="C151" s="196">
        <v>1.016</v>
      </c>
      <c r="D151" s="196">
        <v>1.02</v>
      </c>
      <c r="E151" s="196">
        <v>1.016</v>
      </c>
      <c r="F151" s="196">
        <v>1.018</v>
      </c>
      <c r="G151" s="197">
        <v>539</v>
      </c>
    </row>
    <row r="152" spans="1:7" ht="22.5" customHeight="1" x14ac:dyDescent="0.25">
      <c r="A152" s="198" t="s">
        <v>3175</v>
      </c>
      <c r="B152" s="196">
        <v>1.022</v>
      </c>
      <c r="C152" s="196">
        <v>1.016</v>
      </c>
      <c r="D152" s="196">
        <v>1.02</v>
      </c>
      <c r="E152" s="196">
        <v>1.016</v>
      </c>
      <c r="F152" s="196">
        <v>1.018</v>
      </c>
      <c r="G152" s="197">
        <v>540</v>
      </c>
    </row>
    <row r="153" spans="1:7" ht="22.5" customHeight="1" x14ac:dyDescent="0.25">
      <c r="A153" s="198" t="s">
        <v>3176</v>
      </c>
      <c r="B153" s="196">
        <v>1.022</v>
      </c>
      <c r="C153" s="196">
        <v>1.016</v>
      </c>
      <c r="D153" s="196">
        <v>1.02</v>
      </c>
      <c r="E153" s="196">
        <v>1.016</v>
      </c>
      <c r="F153" s="196">
        <v>1.018</v>
      </c>
      <c r="G153" s="197">
        <v>541</v>
      </c>
    </row>
    <row r="154" spans="1:7" ht="22.5" customHeight="1" x14ac:dyDescent="0.25">
      <c r="A154" s="198" t="s">
        <v>3177</v>
      </c>
      <c r="B154" s="196">
        <v>1.022</v>
      </c>
      <c r="C154" s="196">
        <v>1.016</v>
      </c>
      <c r="D154" s="196">
        <v>1.02</v>
      </c>
      <c r="E154" s="196">
        <v>1.016</v>
      </c>
      <c r="F154" s="196">
        <v>1.018</v>
      </c>
      <c r="G154" s="197">
        <v>542</v>
      </c>
    </row>
    <row r="155" spans="1:7" ht="22.5" customHeight="1" x14ac:dyDescent="0.25">
      <c r="A155" s="198" t="s">
        <v>3178</v>
      </c>
      <c r="B155" s="196">
        <v>1.022</v>
      </c>
      <c r="C155" s="196">
        <v>1.016</v>
      </c>
      <c r="D155" s="196">
        <v>1.02</v>
      </c>
      <c r="E155" s="196">
        <v>1.016</v>
      </c>
      <c r="F155" s="196">
        <v>1.018</v>
      </c>
      <c r="G155" s="197">
        <v>543</v>
      </c>
    </row>
    <row r="156" spans="1:7" ht="22.5" customHeight="1" x14ac:dyDescent="0.25">
      <c r="A156" s="198" t="s">
        <v>3179</v>
      </c>
      <c r="B156" s="196">
        <v>1.022</v>
      </c>
      <c r="C156" s="196">
        <v>1.016</v>
      </c>
      <c r="D156" s="196">
        <v>1.02</v>
      </c>
      <c r="E156" s="196">
        <v>1.016</v>
      </c>
      <c r="F156" s="196">
        <v>1.018</v>
      </c>
      <c r="G156" s="197">
        <v>544</v>
      </c>
    </row>
    <row r="157" spans="1:7" ht="22.5" customHeight="1" x14ac:dyDescent="0.25">
      <c r="A157" s="198" t="s">
        <v>3180</v>
      </c>
      <c r="B157" s="196">
        <v>1.022</v>
      </c>
      <c r="C157" s="196">
        <v>1.016</v>
      </c>
      <c r="D157" s="196">
        <v>1.02</v>
      </c>
      <c r="E157" s="196">
        <v>1.016</v>
      </c>
      <c r="F157" s="196">
        <v>1.018</v>
      </c>
      <c r="G157" s="197">
        <v>545</v>
      </c>
    </row>
    <row r="158" spans="1:7" ht="22.5" customHeight="1" x14ac:dyDescent="0.25">
      <c r="A158" s="198" t="s">
        <v>3181</v>
      </c>
      <c r="B158" s="196">
        <v>1.022</v>
      </c>
      <c r="C158" s="196">
        <v>1.016</v>
      </c>
      <c r="D158" s="196">
        <v>1.02</v>
      </c>
      <c r="E158" s="196">
        <v>1.016</v>
      </c>
      <c r="F158" s="196">
        <v>1.018</v>
      </c>
      <c r="G158" s="197">
        <v>546</v>
      </c>
    </row>
    <row r="159" spans="1:7" ht="22.5" customHeight="1" x14ac:dyDescent="0.25">
      <c r="A159" s="198" t="s">
        <v>3182</v>
      </c>
      <c r="B159" s="196">
        <v>1.022</v>
      </c>
      <c r="C159" s="196">
        <v>1.016</v>
      </c>
      <c r="D159" s="196">
        <v>1.02</v>
      </c>
      <c r="E159" s="196">
        <v>1.016</v>
      </c>
      <c r="F159" s="196">
        <v>1.018</v>
      </c>
      <c r="G159" s="197">
        <v>547</v>
      </c>
    </row>
    <row r="160" spans="1:7" ht="22.5" customHeight="1" x14ac:dyDescent="0.25">
      <c r="A160" s="198" t="s">
        <v>3183</v>
      </c>
      <c r="B160" s="196">
        <v>1.022</v>
      </c>
      <c r="C160" s="196">
        <v>1.016</v>
      </c>
      <c r="D160" s="196">
        <v>1.02</v>
      </c>
      <c r="E160" s="196">
        <v>1.016</v>
      </c>
      <c r="F160" s="196">
        <v>1.018</v>
      </c>
      <c r="G160" s="197">
        <v>548</v>
      </c>
    </row>
    <row r="161" spans="1:7" ht="22.5" customHeight="1" x14ac:dyDescent="0.25">
      <c r="A161" s="198" t="s">
        <v>3184</v>
      </c>
      <c r="B161" s="196">
        <v>1.0269999999999999</v>
      </c>
      <c r="C161" s="196">
        <v>1.022</v>
      </c>
      <c r="D161" s="196">
        <v>1.0249999999999999</v>
      </c>
      <c r="E161" s="196">
        <v>1.022</v>
      </c>
      <c r="F161" s="196">
        <v>1.0229999999999999</v>
      </c>
      <c r="G161" s="197">
        <v>549</v>
      </c>
    </row>
    <row r="162" spans="1:7" ht="22.5" customHeight="1" x14ac:dyDescent="0.25">
      <c r="A162" s="198" t="s">
        <v>3185</v>
      </c>
      <c r="B162" s="196">
        <v>1.0069999999999999</v>
      </c>
      <c r="C162" s="196">
        <v>1.0049999999999999</v>
      </c>
      <c r="D162" s="196">
        <v>1.006</v>
      </c>
      <c r="E162" s="196">
        <v>1.0049999999999999</v>
      </c>
      <c r="F162" s="196">
        <v>1.0049999999999999</v>
      </c>
      <c r="G162" s="197">
        <v>550</v>
      </c>
    </row>
    <row r="163" spans="1:7" ht="22.5" customHeight="1" x14ac:dyDescent="0.25">
      <c r="A163" s="198" t="s">
        <v>3186</v>
      </c>
      <c r="B163" s="196">
        <v>1.022</v>
      </c>
      <c r="C163" s="196">
        <v>1.016</v>
      </c>
      <c r="D163" s="196">
        <v>1.02</v>
      </c>
      <c r="E163" s="196">
        <v>1.016</v>
      </c>
      <c r="F163" s="196">
        <v>1.018</v>
      </c>
      <c r="G163" s="197">
        <v>551</v>
      </c>
    </row>
    <row r="164" spans="1:7" ht="22.5" customHeight="1" x14ac:dyDescent="0.25">
      <c r="A164" s="198" t="s">
        <v>3187</v>
      </c>
      <c r="B164" s="196">
        <v>1.022</v>
      </c>
      <c r="C164" s="196">
        <v>1.016</v>
      </c>
      <c r="D164" s="196">
        <v>1.02</v>
      </c>
      <c r="E164" s="196">
        <v>1.016</v>
      </c>
      <c r="F164" s="196">
        <v>1.018</v>
      </c>
      <c r="G164" s="197">
        <v>552</v>
      </c>
    </row>
    <row r="165" spans="1:7" ht="22.5" customHeight="1" x14ac:dyDescent="0.25">
      <c r="A165" s="198" t="s">
        <v>3188</v>
      </c>
      <c r="B165" s="196">
        <v>1.022</v>
      </c>
      <c r="C165" s="196">
        <v>1.016</v>
      </c>
      <c r="D165" s="196">
        <v>1.02</v>
      </c>
      <c r="E165" s="196">
        <v>1.016</v>
      </c>
      <c r="F165" s="196">
        <v>1.018</v>
      </c>
      <c r="G165" s="197">
        <v>553</v>
      </c>
    </row>
    <row r="166" spans="1:7" ht="22.5" customHeight="1" x14ac:dyDescent="0.25">
      <c r="A166" s="198" t="s">
        <v>3189</v>
      </c>
      <c r="B166" s="196">
        <v>1.022</v>
      </c>
      <c r="C166" s="196">
        <v>1.016</v>
      </c>
      <c r="D166" s="196">
        <v>1.02</v>
      </c>
      <c r="E166" s="196">
        <v>1.016</v>
      </c>
      <c r="F166" s="196">
        <v>1.018</v>
      </c>
      <c r="G166" s="197">
        <v>554</v>
      </c>
    </row>
    <row r="167" spans="1:7" ht="22.5" customHeight="1" x14ac:dyDescent="0.25">
      <c r="A167" s="198" t="s">
        <v>3190</v>
      </c>
      <c r="B167" s="196">
        <v>1.022</v>
      </c>
      <c r="C167" s="196">
        <v>1.016</v>
      </c>
      <c r="D167" s="196">
        <v>1.02</v>
      </c>
      <c r="E167" s="196">
        <v>1.016</v>
      </c>
      <c r="F167" s="196">
        <v>1.018</v>
      </c>
      <c r="G167" s="197">
        <v>555</v>
      </c>
    </row>
    <row r="168" spans="1:7" ht="22.5" customHeight="1" x14ac:dyDescent="0.25">
      <c r="A168" s="198" t="s">
        <v>3191</v>
      </c>
      <c r="B168" s="196">
        <v>1.022</v>
      </c>
      <c r="C168" s="196">
        <v>1.016</v>
      </c>
      <c r="D168" s="196">
        <v>1.02</v>
      </c>
      <c r="E168" s="196">
        <v>1.016</v>
      </c>
      <c r="F168" s="196">
        <v>1.018</v>
      </c>
      <c r="G168" s="197">
        <v>556</v>
      </c>
    </row>
    <row r="169" spans="1:7" ht="22.5" customHeight="1" x14ac:dyDescent="0.25">
      <c r="A169" s="198" t="s">
        <v>3192</v>
      </c>
      <c r="B169" s="196">
        <v>1.022</v>
      </c>
      <c r="C169" s="196">
        <v>1.016</v>
      </c>
      <c r="D169" s="196">
        <v>1.02</v>
      </c>
      <c r="E169" s="196">
        <v>1.016</v>
      </c>
      <c r="F169" s="196">
        <v>1.018</v>
      </c>
      <c r="G169" s="197">
        <v>557</v>
      </c>
    </row>
    <row r="170" spans="1:7" ht="22.5" customHeight="1" x14ac:dyDescent="0.25">
      <c r="A170" s="198" t="s">
        <v>3193</v>
      </c>
      <c r="B170" s="196">
        <v>1.022</v>
      </c>
      <c r="C170" s="196">
        <v>1.016</v>
      </c>
      <c r="D170" s="196">
        <v>1.02</v>
      </c>
      <c r="E170" s="196">
        <v>1.016</v>
      </c>
      <c r="F170" s="196">
        <v>1.018</v>
      </c>
      <c r="G170" s="197">
        <v>558</v>
      </c>
    </row>
    <row r="171" spans="1:7" ht="22.5" customHeight="1" x14ac:dyDescent="0.25">
      <c r="A171" s="198" t="s">
        <v>3194</v>
      </c>
      <c r="B171" s="196">
        <v>1.022</v>
      </c>
      <c r="C171" s="196">
        <v>1.016</v>
      </c>
      <c r="D171" s="196">
        <v>1.02</v>
      </c>
      <c r="E171" s="196">
        <v>1.016</v>
      </c>
      <c r="F171" s="196">
        <v>1.018</v>
      </c>
      <c r="G171" s="197">
        <v>559</v>
      </c>
    </row>
    <row r="172" spans="1:7" ht="22.5" customHeight="1" x14ac:dyDescent="0.25">
      <c r="A172" s="198" t="s">
        <v>3195</v>
      </c>
      <c r="B172" s="196">
        <v>1.022</v>
      </c>
      <c r="C172" s="196">
        <v>1.016</v>
      </c>
      <c r="D172" s="196">
        <v>1.02</v>
      </c>
      <c r="E172" s="196">
        <v>1.016</v>
      </c>
      <c r="F172" s="196">
        <v>1.018</v>
      </c>
      <c r="G172" s="197">
        <v>560</v>
      </c>
    </row>
    <row r="173" spans="1:7" ht="22.5" customHeight="1" x14ac:dyDescent="0.25">
      <c r="A173" s="198" t="s">
        <v>3196</v>
      </c>
      <c r="B173" s="196">
        <v>1.022</v>
      </c>
      <c r="C173" s="196">
        <v>1.016</v>
      </c>
      <c r="D173" s="196">
        <v>1.02</v>
      </c>
      <c r="E173" s="196">
        <v>1.016</v>
      </c>
      <c r="F173" s="196">
        <v>1.018</v>
      </c>
      <c r="G173" s="197">
        <v>561</v>
      </c>
    </row>
    <row r="174" spans="1:7" ht="22.5" customHeight="1" x14ac:dyDescent="0.25">
      <c r="A174" s="198" t="s">
        <v>3197</v>
      </c>
      <c r="B174" s="196">
        <v>1.0069999999999999</v>
      </c>
      <c r="C174" s="196">
        <v>1.0049999999999999</v>
      </c>
      <c r="D174" s="196">
        <v>1.006</v>
      </c>
      <c r="E174" s="196">
        <v>1.0049999999999999</v>
      </c>
      <c r="F174" s="196">
        <v>1.0049999999999999</v>
      </c>
      <c r="G174" s="197">
        <v>562</v>
      </c>
    </row>
    <row r="175" spans="1:7" ht="22.5" customHeight="1" x14ac:dyDescent="0.25">
      <c r="A175" s="198" t="s">
        <v>3198</v>
      </c>
      <c r="B175" s="196">
        <v>1.022</v>
      </c>
      <c r="C175" s="196">
        <v>1.016</v>
      </c>
      <c r="D175" s="196">
        <v>1.02</v>
      </c>
      <c r="E175" s="196">
        <v>1.016</v>
      </c>
      <c r="F175" s="196">
        <v>1.018</v>
      </c>
      <c r="G175" s="197">
        <v>563</v>
      </c>
    </row>
    <row r="176" spans="1:7" ht="22.5" customHeight="1" x14ac:dyDescent="0.25">
      <c r="A176" s="198" t="s">
        <v>3199</v>
      </c>
      <c r="B176" s="196">
        <v>1.022</v>
      </c>
      <c r="C176" s="196">
        <v>1.016</v>
      </c>
      <c r="D176" s="196">
        <v>1.02</v>
      </c>
      <c r="E176" s="196">
        <v>1.016</v>
      </c>
      <c r="F176" s="196">
        <v>1.018</v>
      </c>
      <c r="G176" s="197">
        <v>564</v>
      </c>
    </row>
    <row r="177" spans="1:7" ht="22.5" customHeight="1" x14ac:dyDescent="0.25">
      <c r="A177" s="198" t="s">
        <v>3200</v>
      </c>
      <c r="B177" s="196">
        <v>1.022</v>
      </c>
      <c r="C177" s="196">
        <v>1.016</v>
      </c>
      <c r="D177" s="196">
        <v>1.02</v>
      </c>
      <c r="E177" s="196">
        <v>1.016</v>
      </c>
      <c r="F177" s="196">
        <v>1.018</v>
      </c>
      <c r="G177" s="197">
        <v>565</v>
      </c>
    </row>
    <row r="178" spans="1:7" ht="22.5" customHeight="1" x14ac:dyDescent="0.25">
      <c r="A178" s="198" t="s">
        <v>3201</v>
      </c>
      <c r="B178" s="196">
        <v>1.022</v>
      </c>
      <c r="C178" s="196">
        <v>1.016</v>
      </c>
      <c r="D178" s="196">
        <v>1.02</v>
      </c>
      <c r="E178" s="196">
        <v>1.016</v>
      </c>
      <c r="F178" s="196">
        <v>1.018</v>
      </c>
      <c r="G178" s="197">
        <v>566</v>
      </c>
    </row>
    <row r="179" spans="1:7" ht="22.5" customHeight="1" x14ac:dyDescent="0.25">
      <c r="A179" s="198" t="s">
        <v>3202</v>
      </c>
      <c r="B179" s="196">
        <v>1.022</v>
      </c>
      <c r="C179" s="196">
        <v>1.016</v>
      </c>
      <c r="D179" s="196">
        <v>1.02</v>
      </c>
      <c r="E179" s="196">
        <v>1.016</v>
      </c>
      <c r="F179" s="196">
        <v>1.018</v>
      </c>
      <c r="G179" s="197">
        <v>567</v>
      </c>
    </row>
    <row r="180" spans="1:7" ht="22.5" customHeight="1" x14ac:dyDescent="0.25">
      <c r="A180" s="198" t="s">
        <v>3203</v>
      </c>
      <c r="B180" s="196">
        <v>1.022</v>
      </c>
      <c r="C180" s="196">
        <v>1.016</v>
      </c>
      <c r="D180" s="196">
        <v>1.02</v>
      </c>
      <c r="E180" s="196">
        <v>1.016</v>
      </c>
      <c r="F180" s="196">
        <v>1.018</v>
      </c>
      <c r="G180" s="197">
        <v>568</v>
      </c>
    </row>
    <row r="181" spans="1:7" ht="22.5" customHeight="1" x14ac:dyDescent="0.25">
      <c r="A181" s="198" t="s">
        <v>3204</v>
      </c>
      <c r="B181" s="196">
        <v>1.0309999999999999</v>
      </c>
      <c r="C181" s="196">
        <v>1.0309999999999999</v>
      </c>
      <c r="D181" s="196">
        <v>1.032</v>
      </c>
      <c r="E181" s="196">
        <v>1.032</v>
      </c>
      <c r="F181" s="196">
        <v>1.032</v>
      </c>
      <c r="G181" s="197">
        <v>569</v>
      </c>
    </row>
    <row r="182" spans="1:7" ht="22.5" customHeight="1" x14ac:dyDescent="0.25">
      <c r="A182" s="198" t="s">
        <v>3205</v>
      </c>
      <c r="B182" s="196">
        <v>1.022</v>
      </c>
      <c r="C182" s="196">
        <v>1.016</v>
      </c>
      <c r="D182" s="196">
        <v>1.02</v>
      </c>
      <c r="E182" s="196">
        <v>1.016</v>
      </c>
      <c r="F182" s="196">
        <v>1.018</v>
      </c>
      <c r="G182" s="197">
        <v>570</v>
      </c>
    </row>
    <row r="183" spans="1:7" ht="22.5" customHeight="1" x14ac:dyDescent="0.25">
      <c r="A183" s="198" t="s">
        <v>3206</v>
      </c>
      <c r="B183" s="196">
        <v>1.036</v>
      </c>
      <c r="C183" s="196">
        <v>1.0049999999999999</v>
      </c>
      <c r="D183" s="196">
        <v>1.006</v>
      </c>
      <c r="E183" s="196">
        <v>1.0049999999999999</v>
      </c>
      <c r="F183" s="196">
        <v>1.006</v>
      </c>
      <c r="G183" s="197">
        <v>571</v>
      </c>
    </row>
    <row r="184" spans="1:7" ht="22.5" customHeight="1" x14ac:dyDescent="0.25">
      <c r="A184" s="198" t="s">
        <v>3207</v>
      </c>
      <c r="B184" s="196">
        <v>1.022</v>
      </c>
      <c r="C184" s="196">
        <v>1.016</v>
      </c>
      <c r="D184" s="196">
        <v>1.02</v>
      </c>
      <c r="E184" s="196">
        <v>1.016</v>
      </c>
      <c r="F184" s="196">
        <v>1.018</v>
      </c>
      <c r="G184" s="197">
        <v>572</v>
      </c>
    </row>
    <row r="185" spans="1:7" ht="22.5" customHeight="1" x14ac:dyDescent="0.25">
      <c r="A185" s="198" t="s">
        <v>3208</v>
      </c>
      <c r="B185" s="196">
        <v>1.022</v>
      </c>
      <c r="C185" s="196">
        <v>1.016</v>
      </c>
      <c r="D185" s="196">
        <v>1.02</v>
      </c>
      <c r="E185" s="196">
        <v>1.016</v>
      </c>
      <c r="F185" s="196">
        <v>1.018</v>
      </c>
      <c r="G185" s="197">
        <v>573</v>
      </c>
    </row>
    <row r="186" spans="1:7" ht="22.5" customHeight="1" x14ac:dyDescent="0.25">
      <c r="A186" s="198" t="s">
        <v>3209</v>
      </c>
      <c r="B186" s="196">
        <v>1.022</v>
      </c>
      <c r="C186" s="196">
        <v>1.016</v>
      </c>
      <c r="D186" s="196">
        <v>1.02</v>
      </c>
      <c r="E186" s="196">
        <v>1.016</v>
      </c>
      <c r="F186" s="196">
        <v>1.018</v>
      </c>
      <c r="G186" s="197">
        <v>574</v>
      </c>
    </row>
    <row r="187" spans="1:7" ht="22.5" customHeight="1" x14ac:dyDescent="0.25">
      <c r="A187" s="198" t="s">
        <v>3210</v>
      </c>
      <c r="B187" s="196">
        <v>1.022</v>
      </c>
      <c r="C187" s="196">
        <v>1.016</v>
      </c>
      <c r="D187" s="196">
        <v>1.02</v>
      </c>
      <c r="E187" s="196">
        <v>1.016</v>
      </c>
      <c r="F187" s="196">
        <v>1.018</v>
      </c>
      <c r="G187" s="197">
        <v>575</v>
      </c>
    </row>
    <row r="188" spans="1:7" ht="22.5" customHeight="1" x14ac:dyDescent="0.25">
      <c r="A188" s="198" t="s">
        <v>3211</v>
      </c>
      <c r="B188" s="196">
        <v>1.022</v>
      </c>
      <c r="C188" s="196">
        <v>1.016</v>
      </c>
      <c r="D188" s="196">
        <v>1.02</v>
      </c>
      <c r="E188" s="196">
        <v>1.016</v>
      </c>
      <c r="F188" s="196">
        <v>1.018</v>
      </c>
      <c r="G188" s="197">
        <v>576</v>
      </c>
    </row>
    <row r="189" spans="1:7" ht="22.5" customHeight="1" x14ac:dyDescent="0.25">
      <c r="A189" s="198" t="s">
        <v>3212</v>
      </c>
      <c r="B189" s="196">
        <v>1.022</v>
      </c>
      <c r="C189" s="196">
        <v>1.016</v>
      </c>
      <c r="D189" s="196">
        <v>1.02</v>
      </c>
      <c r="E189" s="196">
        <v>1.016</v>
      </c>
      <c r="F189" s="196">
        <v>1.018</v>
      </c>
      <c r="G189" s="197">
        <v>577</v>
      </c>
    </row>
    <row r="190" spans="1:7" ht="22.5" customHeight="1" x14ac:dyDescent="0.25">
      <c r="A190" s="198" t="s">
        <v>3213</v>
      </c>
      <c r="B190" s="196">
        <v>1.022</v>
      </c>
      <c r="C190" s="196">
        <v>1.016</v>
      </c>
      <c r="D190" s="196">
        <v>1.02</v>
      </c>
      <c r="E190" s="196">
        <v>1.016</v>
      </c>
      <c r="F190" s="196">
        <v>1.018</v>
      </c>
      <c r="G190" s="197">
        <v>578</v>
      </c>
    </row>
    <row r="191" spans="1:7" ht="22.5" customHeight="1" x14ac:dyDescent="0.25">
      <c r="A191" s="198" t="s">
        <v>3214</v>
      </c>
      <c r="B191" s="196">
        <v>1.0189999999999999</v>
      </c>
      <c r="C191" s="196">
        <v>1.0209999999999999</v>
      </c>
      <c r="D191" s="196">
        <v>1.0169999999999999</v>
      </c>
      <c r="E191" s="196">
        <v>1.0149999999999999</v>
      </c>
      <c r="F191" s="196">
        <v>1.014</v>
      </c>
      <c r="G191" s="197">
        <v>579</v>
      </c>
    </row>
    <row r="192" spans="1:7" ht="22.5" customHeight="1" x14ac:dyDescent="0.25">
      <c r="A192" s="198" t="s">
        <v>3215</v>
      </c>
      <c r="B192" s="196">
        <v>1.022</v>
      </c>
      <c r="C192" s="196">
        <v>1.016</v>
      </c>
      <c r="D192" s="196">
        <v>1.02</v>
      </c>
      <c r="E192" s="196">
        <v>1.016</v>
      </c>
      <c r="F192" s="196">
        <v>1.018</v>
      </c>
      <c r="G192" s="197">
        <v>580</v>
      </c>
    </row>
    <row r="193" spans="1:7" ht="22.5" customHeight="1" x14ac:dyDescent="0.25">
      <c r="A193" s="198" t="s">
        <v>3216</v>
      </c>
      <c r="B193" s="196">
        <v>1.022</v>
      </c>
      <c r="C193" s="196">
        <v>1.016</v>
      </c>
      <c r="D193" s="196">
        <v>1.02</v>
      </c>
      <c r="E193" s="196">
        <v>1.016</v>
      </c>
      <c r="F193" s="196">
        <v>1.018</v>
      </c>
      <c r="G193" s="197">
        <v>581</v>
      </c>
    </row>
    <row r="194" spans="1:7" ht="22.5" customHeight="1" x14ac:dyDescent="0.25">
      <c r="A194" s="198" t="s">
        <v>3217</v>
      </c>
      <c r="B194" s="196">
        <v>1.008</v>
      </c>
      <c r="C194" s="196">
        <v>1.0089999999999999</v>
      </c>
      <c r="D194" s="196">
        <v>1.0089999999999999</v>
      </c>
      <c r="E194" s="196">
        <v>1.0089999999999999</v>
      </c>
      <c r="F194" s="196">
        <v>1.0089999999999999</v>
      </c>
      <c r="G194" s="197">
        <v>582</v>
      </c>
    </row>
    <row r="195" spans="1:7" ht="22.5" customHeight="1" x14ac:dyDescent="0.25">
      <c r="A195" s="198" t="s">
        <v>3218</v>
      </c>
      <c r="B195" s="196">
        <v>1.022</v>
      </c>
      <c r="C195" s="196">
        <v>1.016</v>
      </c>
      <c r="D195" s="196">
        <v>1.02</v>
      </c>
      <c r="E195" s="196">
        <v>1.016</v>
      </c>
      <c r="F195" s="196">
        <v>1.018</v>
      </c>
      <c r="G195" s="197">
        <v>583</v>
      </c>
    </row>
    <row r="196" spans="1:7" ht="22.5" customHeight="1" x14ac:dyDescent="0.25">
      <c r="A196" s="198" t="s">
        <v>3219</v>
      </c>
      <c r="B196" s="196">
        <v>1.022</v>
      </c>
      <c r="C196" s="196">
        <v>1.016</v>
      </c>
      <c r="D196" s="196">
        <v>1.02</v>
      </c>
      <c r="E196" s="196">
        <v>1.016</v>
      </c>
      <c r="F196" s="196">
        <v>1.018</v>
      </c>
      <c r="G196" s="197">
        <v>584</v>
      </c>
    </row>
    <row r="197" spans="1:7" ht="22.5" customHeight="1" x14ac:dyDescent="0.25">
      <c r="A197" s="198" t="s">
        <v>3220</v>
      </c>
      <c r="B197" s="196">
        <v>1.0269999999999999</v>
      </c>
      <c r="C197" s="196">
        <v>1.022</v>
      </c>
      <c r="D197" s="196">
        <v>1.0249999999999999</v>
      </c>
      <c r="E197" s="196">
        <v>1.022</v>
      </c>
      <c r="F197" s="196">
        <v>1.0229999999999999</v>
      </c>
      <c r="G197" s="197">
        <v>585</v>
      </c>
    </row>
    <row r="198" spans="1:7" ht="22.5" customHeight="1" x14ac:dyDescent="0.25">
      <c r="A198" s="198" t="s">
        <v>3221</v>
      </c>
      <c r="B198" s="196">
        <v>1.0269999999999999</v>
      </c>
      <c r="C198" s="196">
        <v>1.022</v>
      </c>
      <c r="D198" s="196">
        <v>1.0249999999999999</v>
      </c>
      <c r="E198" s="196">
        <v>1.022</v>
      </c>
      <c r="F198" s="196">
        <v>1.0229999999999999</v>
      </c>
      <c r="G198" s="197">
        <v>586</v>
      </c>
    </row>
    <row r="199" spans="1:7" ht="22.5" customHeight="1" x14ac:dyDescent="0.25">
      <c r="A199" s="198" t="s">
        <v>3222</v>
      </c>
      <c r="B199" s="196">
        <v>1.0269999999999999</v>
      </c>
      <c r="C199" s="196">
        <v>1.022</v>
      </c>
      <c r="D199" s="196">
        <v>1.0249999999999999</v>
      </c>
      <c r="E199" s="196">
        <v>1.022</v>
      </c>
      <c r="F199" s="196">
        <v>1.0229999999999999</v>
      </c>
      <c r="G199" s="197">
        <v>587</v>
      </c>
    </row>
    <row r="200" spans="1:7" ht="22.5" customHeight="1" x14ac:dyDescent="0.25">
      <c r="A200" s="198" t="s">
        <v>3223</v>
      </c>
      <c r="B200" s="196">
        <v>1.0269999999999999</v>
      </c>
      <c r="C200" s="196">
        <v>1.022</v>
      </c>
      <c r="D200" s="196">
        <v>1.0249999999999999</v>
      </c>
      <c r="E200" s="196">
        <v>1.022</v>
      </c>
      <c r="F200" s="196">
        <v>1.0229999999999999</v>
      </c>
      <c r="G200" s="197">
        <v>588</v>
      </c>
    </row>
    <row r="201" spans="1:7" ht="22.5" customHeight="1" x14ac:dyDescent="0.25">
      <c r="A201" s="198" t="s">
        <v>3224</v>
      </c>
      <c r="B201" s="196">
        <v>1.0269999999999999</v>
      </c>
      <c r="C201" s="196">
        <v>1.022</v>
      </c>
      <c r="D201" s="196">
        <v>1.0249999999999999</v>
      </c>
      <c r="E201" s="196">
        <v>1.022</v>
      </c>
      <c r="F201" s="196">
        <v>1.0229999999999999</v>
      </c>
      <c r="G201" s="197">
        <v>589</v>
      </c>
    </row>
    <row r="202" spans="1:7" ht="22.5" customHeight="1" x14ac:dyDescent="0.25">
      <c r="A202" s="198" t="s">
        <v>3225</v>
      </c>
      <c r="B202" s="196">
        <v>1.0269999999999999</v>
      </c>
      <c r="C202" s="196">
        <v>1.022</v>
      </c>
      <c r="D202" s="196">
        <v>1.0249999999999999</v>
      </c>
      <c r="E202" s="196">
        <v>1.022</v>
      </c>
      <c r="F202" s="196">
        <v>1.0229999999999999</v>
      </c>
      <c r="G202" s="197">
        <v>590</v>
      </c>
    </row>
    <row r="203" spans="1:7" ht="22.5" customHeight="1" x14ac:dyDescent="0.25">
      <c r="A203" s="198" t="s">
        <v>3226</v>
      </c>
      <c r="B203" s="196">
        <v>1.0269999999999999</v>
      </c>
      <c r="C203" s="196">
        <v>1.022</v>
      </c>
      <c r="D203" s="196">
        <v>1.0249999999999999</v>
      </c>
      <c r="E203" s="196">
        <v>1.022</v>
      </c>
      <c r="F203" s="196">
        <v>1.0229999999999999</v>
      </c>
      <c r="G203" s="197">
        <v>591</v>
      </c>
    </row>
    <row r="204" spans="1:7" ht="22.5" customHeight="1" x14ac:dyDescent="0.25">
      <c r="A204" s="198" t="s">
        <v>3227</v>
      </c>
      <c r="B204" s="196">
        <v>1.0269999999999999</v>
      </c>
      <c r="C204" s="196">
        <v>1.022</v>
      </c>
      <c r="D204" s="196">
        <v>1.0249999999999999</v>
      </c>
      <c r="E204" s="196">
        <v>1.022</v>
      </c>
      <c r="F204" s="196">
        <v>1.0229999999999999</v>
      </c>
      <c r="G204" s="197">
        <v>592</v>
      </c>
    </row>
    <row r="205" spans="1:7" ht="22.5" customHeight="1" x14ac:dyDescent="0.25">
      <c r="A205" s="198" t="s">
        <v>3228</v>
      </c>
      <c r="B205" s="196">
        <v>1.0269999999999999</v>
      </c>
      <c r="C205" s="196">
        <v>1.022</v>
      </c>
      <c r="D205" s="196">
        <v>1.0249999999999999</v>
      </c>
      <c r="E205" s="196">
        <v>1.022</v>
      </c>
      <c r="F205" s="196">
        <v>1.0229999999999999</v>
      </c>
      <c r="G205" s="197">
        <v>593</v>
      </c>
    </row>
    <row r="206" spans="1:7" ht="22.5" customHeight="1" x14ac:dyDescent="0.25">
      <c r="A206" s="198" t="s">
        <v>3229</v>
      </c>
      <c r="B206" s="196">
        <v>1.022</v>
      </c>
      <c r="C206" s="196">
        <v>1.016</v>
      </c>
      <c r="D206" s="196">
        <v>1.02</v>
      </c>
      <c r="E206" s="196">
        <v>1.016</v>
      </c>
      <c r="F206" s="196">
        <v>1.018</v>
      </c>
      <c r="G206" s="197">
        <v>594</v>
      </c>
    </row>
    <row r="207" spans="1:7" ht="22.5" customHeight="1" x14ac:dyDescent="0.25">
      <c r="A207" s="198" t="s">
        <v>3230</v>
      </c>
      <c r="B207" s="196">
        <v>1.0269999999999999</v>
      </c>
      <c r="C207" s="196">
        <v>1.022</v>
      </c>
      <c r="D207" s="196">
        <v>1.0249999999999999</v>
      </c>
      <c r="E207" s="196">
        <v>1.022</v>
      </c>
      <c r="F207" s="196">
        <v>1.0229999999999999</v>
      </c>
      <c r="G207" s="197">
        <v>595</v>
      </c>
    </row>
    <row r="208" spans="1:7" ht="22.5" customHeight="1" x14ac:dyDescent="0.25">
      <c r="A208" s="198" t="s">
        <v>3231</v>
      </c>
      <c r="B208" s="196">
        <v>1.0269999999999999</v>
      </c>
      <c r="C208" s="196">
        <v>1.022</v>
      </c>
      <c r="D208" s="196">
        <v>1.0249999999999999</v>
      </c>
      <c r="E208" s="196">
        <v>1.022</v>
      </c>
      <c r="F208" s="196">
        <v>1.0229999999999999</v>
      </c>
      <c r="G208" s="197">
        <v>596</v>
      </c>
    </row>
    <row r="209" spans="1:7" ht="22.5" customHeight="1" x14ac:dyDescent="0.25">
      <c r="A209" s="198" t="s">
        <v>3232</v>
      </c>
      <c r="B209" s="196">
        <v>1.0269999999999999</v>
      </c>
      <c r="C209" s="196">
        <v>1.022</v>
      </c>
      <c r="D209" s="196">
        <v>1.0249999999999999</v>
      </c>
      <c r="E209" s="196">
        <v>1.022</v>
      </c>
      <c r="F209" s="196">
        <v>1.0229999999999999</v>
      </c>
      <c r="G209" s="197">
        <v>597</v>
      </c>
    </row>
    <row r="210" spans="1:7" ht="22.5" customHeight="1" x14ac:dyDescent="0.25">
      <c r="A210" s="198" t="s">
        <v>3233</v>
      </c>
      <c r="B210" s="196">
        <v>1.0269999999999999</v>
      </c>
      <c r="C210" s="196">
        <v>1.022</v>
      </c>
      <c r="D210" s="196">
        <v>1.0249999999999999</v>
      </c>
      <c r="E210" s="196">
        <v>1.022</v>
      </c>
      <c r="F210" s="196">
        <v>1.0229999999999999</v>
      </c>
      <c r="G210" s="197">
        <v>598</v>
      </c>
    </row>
    <row r="211" spans="1:7" ht="22.5" customHeight="1" x14ac:dyDescent="0.25">
      <c r="A211" s="198" t="s">
        <v>3234</v>
      </c>
      <c r="B211" s="196">
        <v>1.0269999999999999</v>
      </c>
      <c r="C211" s="196">
        <v>1.022</v>
      </c>
      <c r="D211" s="196">
        <v>1.0249999999999999</v>
      </c>
      <c r="E211" s="196">
        <v>1.022</v>
      </c>
      <c r="F211" s="196">
        <v>1.0229999999999999</v>
      </c>
      <c r="G211" s="197">
        <v>599</v>
      </c>
    </row>
    <row r="212" spans="1:7" ht="22.5" customHeight="1" x14ac:dyDescent="0.25">
      <c r="A212" s="198" t="s">
        <v>3235</v>
      </c>
      <c r="B212" s="196">
        <v>1.0269999999999999</v>
      </c>
      <c r="C212" s="196">
        <v>1.028</v>
      </c>
      <c r="D212" s="196">
        <v>1.028</v>
      </c>
      <c r="E212" s="196">
        <v>1.026</v>
      </c>
      <c r="F212" s="196">
        <v>1.028</v>
      </c>
      <c r="G212" s="197">
        <v>800</v>
      </c>
    </row>
    <row r="213" spans="1:7" ht="22.5" customHeight="1" x14ac:dyDescent="0.25">
      <c r="A213" s="198" t="s">
        <v>3236</v>
      </c>
      <c r="B213" s="196">
        <v>1.0269999999999999</v>
      </c>
      <c r="C213" s="196">
        <v>1.022</v>
      </c>
      <c r="D213" s="196">
        <v>1.0249999999999999</v>
      </c>
      <c r="E213" s="196">
        <v>1.022</v>
      </c>
      <c r="F213" s="196">
        <v>1.0229999999999999</v>
      </c>
      <c r="G213" s="197">
        <v>801</v>
      </c>
    </row>
    <row r="214" spans="1:7" ht="22.5" customHeight="1" x14ac:dyDescent="0.25">
      <c r="A214" s="198" t="s">
        <v>3237</v>
      </c>
      <c r="B214" s="196">
        <v>1.0089999999999999</v>
      </c>
      <c r="C214" s="196">
        <v>1.0089999999999999</v>
      </c>
      <c r="D214" s="196">
        <v>1.01</v>
      </c>
      <c r="E214" s="196">
        <v>1.008</v>
      </c>
      <c r="F214" s="196">
        <v>1.0089999999999999</v>
      </c>
      <c r="G214" s="197">
        <v>802</v>
      </c>
    </row>
    <row r="215" spans="1:7" ht="22.5" customHeight="1" x14ac:dyDescent="0.25">
      <c r="A215" s="198" t="s">
        <v>3238</v>
      </c>
      <c r="B215" s="196">
        <v>1.0149999999999999</v>
      </c>
      <c r="C215" s="196">
        <v>1.0129999999999999</v>
      </c>
      <c r="D215" s="196">
        <v>1.014</v>
      </c>
      <c r="E215" s="196">
        <v>1.014</v>
      </c>
      <c r="F215" s="196">
        <v>1.0149999999999999</v>
      </c>
      <c r="G215" s="197">
        <v>803</v>
      </c>
    </row>
    <row r="216" spans="1:7" ht="22.5" customHeight="1" x14ac:dyDescent="0.25">
      <c r="A216" s="198" t="s">
        <v>3239</v>
      </c>
      <c r="B216" s="196">
        <v>1.0069999999999999</v>
      </c>
      <c r="C216" s="196">
        <v>1.006</v>
      </c>
      <c r="D216" s="196">
        <v>1.006</v>
      </c>
      <c r="E216" s="196">
        <v>1.006</v>
      </c>
      <c r="F216" s="196">
        <v>1.006</v>
      </c>
      <c r="G216" s="197">
        <v>804</v>
      </c>
    </row>
    <row r="217" spans="1:7" ht="22.5" customHeight="1" x14ac:dyDescent="0.25">
      <c r="A217" s="198" t="s">
        <v>3240</v>
      </c>
      <c r="B217" s="196">
        <v>1.046</v>
      </c>
      <c r="C217" s="196">
        <v>1.0169999999999999</v>
      </c>
      <c r="D217" s="196">
        <v>1.0269999999999999</v>
      </c>
      <c r="E217" s="196">
        <v>1.0289999999999999</v>
      </c>
      <c r="F217" s="196">
        <v>1.0329999999999999</v>
      </c>
      <c r="G217" s="197">
        <v>805</v>
      </c>
    </row>
    <row r="218" spans="1:7" ht="22.5" customHeight="1" x14ac:dyDescent="0.25">
      <c r="A218" s="198" t="s">
        <v>3241</v>
      </c>
      <c r="B218" s="196">
        <v>1.022</v>
      </c>
      <c r="C218" s="196">
        <v>1.016</v>
      </c>
      <c r="D218" s="196">
        <v>1.02</v>
      </c>
      <c r="E218" s="196">
        <v>1.016</v>
      </c>
      <c r="F218" s="196">
        <v>1.018</v>
      </c>
      <c r="G218" s="197">
        <v>806</v>
      </c>
    </row>
    <row r="219" spans="1:7" ht="22.5" customHeight="1" x14ac:dyDescent="0.25">
      <c r="A219" s="198" t="s">
        <v>3242</v>
      </c>
      <c r="B219" s="196">
        <v>1.0029999999999999</v>
      </c>
      <c r="C219" s="196">
        <v>1.006</v>
      </c>
      <c r="D219" s="196">
        <v>1.0069999999999999</v>
      </c>
      <c r="E219" s="196">
        <v>1.0049999999999999</v>
      </c>
      <c r="F219" s="196">
        <v>1.006</v>
      </c>
      <c r="G219" s="197">
        <v>807</v>
      </c>
    </row>
    <row r="220" spans="1:7" ht="22.5" customHeight="1" x14ac:dyDescent="0.25">
      <c r="A220" s="198" t="s">
        <v>3243</v>
      </c>
      <c r="B220" s="196">
        <v>1.022</v>
      </c>
      <c r="C220" s="196">
        <v>1.016</v>
      </c>
      <c r="D220" s="196">
        <v>1.02</v>
      </c>
      <c r="E220" s="196">
        <v>1.016</v>
      </c>
      <c r="F220" s="196">
        <v>1.018</v>
      </c>
      <c r="G220" s="197">
        <v>808</v>
      </c>
    </row>
    <row r="221" spans="1:7" ht="22.5" customHeight="1" x14ac:dyDescent="0.25">
      <c r="A221" s="198" t="s">
        <v>3244</v>
      </c>
      <c r="B221" s="196">
        <v>1.0860000000000001</v>
      </c>
      <c r="C221" s="196">
        <v>1.0860000000000001</v>
      </c>
      <c r="D221" s="196">
        <v>1.0860000000000001</v>
      </c>
      <c r="E221" s="196">
        <v>1.0860000000000001</v>
      </c>
      <c r="F221" s="196">
        <v>1.0860000000000001</v>
      </c>
      <c r="G221" s="197">
        <v>809</v>
      </c>
    </row>
    <row r="222" spans="1:7" ht="22.5" customHeight="1" x14ac:dyDescent="0.25">
      <c r="A222" s="198" t="s">
        <v>3245</v>
      </c>
      <c r="B222" s="196">
        <v>1.022</v>
      </c>
      <c r="C222" s="196">
        <v>1.016</v>
      </c>
      <c r="D222" s="196">
        <v>1.02</v>
      </c>
      <c r="E222" s="196">
        <v>1.016</v>
      </c>
      <c r="F222" s="196">
        <v>1.018</v>
      </c>
      <c r="G222" s="197">
        <v>810</v>
      </c>
    </row>
    <row r="223" spans="1:7" ht="22.5" customHeight="1" x14ac:dyDescent="0.25">
      <c r="A223" s="198" t="s">
        <v>3246</v>
      </c>
      <c r="B223" s="196">
        <v>1.022</v>
      </c>
      <c r="C223" s="196">
        <v>1.016</v>
      </c>
      <c r="D223" s="196">
        <v>1.02</v>
      </c>
      <c r="E223" s="196">
        <v>1.016</v>
      </c>
      <c r="F223" s="196">
        <v>1.018</v>
      </c>
      <c r="G223" s="197">
        <v>811</v>
      </c>
    </row>
    <row r="224" spans="1:7" ht="22.5" customHeight="1" x14ac:dyDescent="0.25">
      <c r="A224" s="198" t="s">
        <v>3247</v>
      </c>
      <c r="B224" s="196">
        <v>1.0369999999999999</v>
      </c>
      <c r="C224" s="196">
        <v>1.0249999999999999</v>
      </c>
      <c r="D224" s="196">
        <v>1.0329999999999999</v>
      </c>
      <c r="E224" s="196">
        <v>1.03</v>
      </c>
      <c r="F224" s="196">
        <v>1.0369999999999999</v>
      </c>
      <c r="G224" s="197">
        <v>812</v>
      </c>
    </row>
    <row r="225" spans="1:7" ht="22.5" customHeight="1" x14ac:dyDescent="0.25">
      <c r="A225" s="198" t="s">
        <v>3248</v>
      </c>
      <c r="B225" s="196">
        <v>1.008</v>
      </c>
      <c r="C225" s="196">
        <v>1.01</v>
      </c>
      <c r="D225" s="196">
        <v>1.01</v>
      </c>
      <c r="E225" s="196">
        <v>1.008</v>
      </c>
      <c r="F225" s="196">
        <v>1.01</v>
      </c>
      <c r="G225" s="197">
        <v>813</v>
      </c>
    </row>
    <row r="226" spans="1:7" ht="22.5" customHeight="1" x14ac:dyDescent="0.25">
      <c r="A226" s="198" t="s">
        <v>3249</v>
      </c>
      <c r="B226" s="196">
        <v>1.022</v>
      </c>
      <c r="C226" s="196">
        <v>1.016</v>
      </c>
      <c r="D226" s="196">
        <v>1.02</v>
      </c>
      <c r="E226" s="196">
        <v>1.016</v>
      </c>
      <c r="F226" s="196">
        <v>1.018</v>
      </c>
      <c r="G226" s="197">
        <v>814</v>
      </c>
    </row>
    <row r="227" spans="1:7" ht="22.5" customHeight="1" x14ac:dyDescent="0.25">
      <c r="A227" s="198" t="s">
        <v>3250</v>
      </c>
      <c r="B227" s="196">
        <v>1.022</v>
      </c>
      <c r="C227" s="196">
        <v>1.016</v>
      </c>
      <c r="D227" s="196">
        <v>1.02</v>
      </c>
      <c r="E227" s="196">
        <v>1.016</v>
      </c>
      <c r="F227" s="196">
        <v>1.018</v>
      </c>
      <c r="G227" s="197">
        <v>815</v>
      </c>
    </row>
    <row r="228" spans="1:7" ht="22.5" customHeight="1" x14ac:dyDescent="0.25">
      <c r="A228" s="198" t="s">
        <v>3251</v>
      </c>
      <c r="B228" s="196">
        <v>1.022</v>
      </c>
      <c r="C228" s="196">
        <v>1.016</v>
      </c>
      <c r="D228" s="196">
        <v>1.02</v>
      </c>
      <c r="E228" s="196">
        <v>1.016</v>
      </c>
      <c r="F228" s="196">
        <v>1.018</v>
      </c>
      <c r="G228" s="197">
        <v>816</v>
      </c>
    </row>
    <row r="229" spans="1:7" ht="22.5" customHeight="1" x14ac:dyDescent="0.25">
      <c r="A229" s="198" t="s">
        <v>3252</v>
      </c>
      <c r="B229" s="196">
        <v>1.0629999999999999</v>
      </c>
      <c r="C229" s="196">
        <v>1.0349999999999999</v>
      </c>
      <c r="D229" s="196">
        <v>1.046</v>
      </c>
      <c r="E229" s="196">
        <v>1.0580000000000001</v>
      </c>
      <c r="F229" s="196">
        <v>1.0429999999999999</v>
      </c>
      <c r="G229" s="197">
        <v>817</v>
      </c>
    </row>
    <row r="230" spans="1:7" ht="22.5" customHeight="1" x14ac:dyDescent="0.25">
      <c r="A230" s="198" t="s">
        <v>3253</v>
      </c>
      <c r="B230" s="196">
        <v>1.004</v>
      </c>
      <c r="C230" s="196">
        <v>1.004</v>
      </c>
      <c r="D230" s="196">
        <v>1.004</v>
      </c>
      <c r="E230" s="196">
        <v>1.004</v>
      </c>
      <c r="F230" s="196">
        <v>1.004</v>
      </c>
      <c r="G230" s="197">
        <v>818</v>
      </c>
    </row>
    <row r="231" spans="1:7" ht="22.5" customHeight="1" x14ac:dyDescent="0.25">
      <c r="A231" s="198" t="s">
        <v>3254</v>
      </c>
      <c r="B231" s="196">
        <v>1.0249999999999999</v>
      </c>
      <c r="C231" s="196">
        <v>1.0229999999999999</v>
      </c>
      <c r="D231" s="196">
        <v>1.0249999999999999</v>
      </c>
      <c r="E231" s="196">
        <v>1.0129999999999999</v>
      </c>
      <c r="F231" s="196">
        <v>1.0249999999999999</v>
      </c>
      <c r="G231" s="197">
        <v>819</v>
      </c>
    </row>
    <row r="232" spans="1:7" ht="22.5" customHeight="1" x14ac:dyDescent="0.25">
      <c r="A232" s="198" t="s">
        <v>3255</v>
      </c>
      <c r="B232" s="196">
        <v>1.024</v>
      </c>
      <c r="C232" s="196">
        <v>1.0209999999999999</v>
      </c>
      <c r="D232" s="196">
        <v>1.02</v>
      </c>
      <c r="E232" s="196">
        <v>1.02</v>
      </c>
      <c r="F232" s="196">
        <v>1.018</v>
      </c>
      <c r="G232" s="197">
        <v>820</v>
      </c>
    </row>
    <row r="233" spans="1:7" ht="22.5" customHeight="1" x14ac:dyDescent="0.25">
      <c r="A233" s="198" t="s">
        <v>3256</v>
      </c>
      <c r="B233" s="196">
        <v>1.0089999999999999</v>
      </c>
      <c r="C233" s="196">
        <v>1.0069999999999999</v>
      </c>
      <c r="D233" s="196">
        <v>1.008</v>
      </c>
      <c r="E233" s="196">
        <v>1.006</v>
      </c>
      <c r="F233" s="196">
        <v>1.008</v>
      </c>
      <c r="G233" s="197">
        <v>821</v>
      </c>
    </row>
    <row r="234" spans="1:7" ht="22.5" customHeight="1" x14ac:dyDescent="0.25">
      <c r="A234" s="198" t="s">
        <v>3257</v>
      </c>
      <c r="B234" s="196">
        <v>1.022</v>
      </c>
      <c r="C234" s="196">
        <v>1.016</v>
      </c>
      <c r="D234" s="196">
        <v>1.02</v>
      </c>
      <c r="E234" s="196">
        <v>1.016</v>
      </c>
      <c r="F234" s="196">
        <v>1.018</v>
      </c>
      <c r="G234" s="197">
        <v>822</v>
      </c>
    </row>
    <row r="235" spans="1:7" ht="22.5" customHeight="1" x14ac:dyDescent="0.25">
      <c r="A235" s="198" t="s">
        <v>3258</v>
      </c>
      <c r="B235" s="196">
        <v>1.0109999999999999</v>
      </c>
      <c r="C235" s="196">
        <v>1.0109999999999999</v>
      </c>
      <c r="D235" s="196">
        <v>1.0109999999999999</v>
      </c>
      <c r="E235" s="196">
        <v>1.0109999999999999</v>
      </c>
      <c r="F235" s="196">
        <v>1.0109999999999999</v>
      </c>
      <c r="G235" s="197">
        <v>823</v>
      </c>
    </row>
    <row r="236" spans="1:7" ht="22.5" customHeight="1" x14ac:dyDescent="0.25">
      <c r="A236" s="198" t="s">
        <v>3259</v>
      </c>
      <c r="B236" s="196">
        <v>1.006</v>
      </c>
      <c r="C236" s="196">
        <v>1.0049999999999999</v>
      </c>
      <c r="D236" s="196">
        <v>1.006</v>
      </c>
      <c r="E236" s="196">
        <v>1.004</v>
      </c>
      <c r="F236" s="196">
        <v>1.01</v>
      </c>
      <c r="G236" s="197">
        <v>825</v>
      </c>
    </row>
    <row r="237" spans="1:7" ht="22.5" customHeight="1" x14ac:dyDescent="0.25">
      <c r="A237" s="198" t="s">
        <v>3260</v>
      </c>
      <c r="B237" s="196">
        <v>1.022</v>
      </c>
      <c r="C237" s="196">
        <v>1.016</v>
      </c>
      <c r="D237" s="196">
        <v>1.02</v>
      </c>
      <c r="E237" s="196">
        <v>1.016</v>
      </c>
      <c r="F237" s="196">
        <v>1.018</v>
      </c>
      <c r="G237" s="197">
        <v>826</v>
      </c>
    </row>
    <row r="238" spans="1:7" ht="22.5" customHeight="1" x14ac:dyDescent="0.25">
      <c r="A238" s="198" t="s">
        <v>3261</v>
      </c>
      <c r="B238" s="196">
        <v>1.022</v>
      </c>
      <c r="C238" s="196">
        <v>1.016</v>
      </c>
      <c r="D238" s="196">
        <v>1.02</v>
      </c>
      <c r="E238" s="196">
        <v>1.016</v>
      </c>
      <c r="F238" s="196">
        <v>1.018</v>
      </c>
      <c r="G238" s="197">
        <v>827</v>
      </c>
    </row>
    <row r="239" spans="1:7" ht="22.5" customHeight="1" x14ac:dyDescent="0.25">
      <c r="A239" s="198" t="s">
        <v>3262</v>
      </c>
      <c r="B239" s="196">
        <v>1.006</v>
      </c>
      <c r="C239" s="196">
        <v>1.006</v>
      </c>
      <c r="D239" s="196">
        <v>1.006</v>
      </c>
      <c r="E239" s="196">
        <v>1.006</v>
      </c>
      <c r="F239" s="196">
        <v>1.006</v>
      </c>
      <c r="G239" s="197">
        <v>828</v>
      </c>
    </row>
    <row r="240" spans="1:7" ht="22.5" customHeight="1" x14ac:dyDescent="0.25">
      <c r="A240" s="198" t="s">
        <v>3263</v>
      </c>
      <c r="B240" s="196">
        <v>1.006</v>
      </c>
      <c r="C240" s="196">
        <v>1.006</v>
      </c>
      <c r="D240" s="196">
        <v>1.006</v>
      </c>
      <c r="E240" s="196">
        <v>1.006</v>
      </c>
      <c r="F240" s="196">
        <v>1.006</v>
      </c>
      <c r="G240" s="197">
        <v>829</v>
      </c>
    </row>
    <row r="241" spans="1:7" ht="22.5" customHeight="1" x14ac:dyDescent="0.25">
      <c r="A241" s="198" t="s">
        <v>3264</v>
      </c>
      <c r="B241" s="196">
        <v>1.022</v>
      </c>
      <c r="C241" s="196">
        <v>1.016</v>
      </c>
      <c r="D241" s="196">
        <v>1.02</v>
      </c>
      <c r="E241" s="196">
        <v>1.016</v>
      </c>
      <c r="F241" s="196">
        <v>1.018</v>
      </c>
      <c r="G241" s="197">
        <v>830</v>
      </c>
    </row>
    <row r="242" spans="1:7" ht="22.5" customHeight="1" x14ac:dyDescent="0.25">
      <c r="A242" s="198" t="s">
        <v>3265</v>
      </c>
      <c r="B242" s="196">
        <v>0.995</v>
      </c>
      <c r="C242" s="196">
        <v>0.996</v>
      </c>
      <c r="D242" s="196">
        <v>0.997</v>
      </c>
      <c r="E242" s="196">
        <v>0.995</v>
      </c>
      <c r="F242" s="196">
        <v>0.99399999999999999</v>
      </c>
      <c r="G242" s="197">
        <v>831</v>
      </c>
    </row>
    <row r="243" spans="1:7" ht="22.5" customHeight="1" x14ac:dyDescent="0.25">
      <c r="A243" s="198" t="s">
        <v>3266</v>
      </c>
      <c r="B243" s="196">
        <v>1.004</v>
      </c>
      <c r="C243" s="196">
        <v>1.0049999999999999</v>
      </c>
      <c r="D243" s="196">
        <v>1.004</v>
      </c>
      <c r="E243" s="196">
        <v>1.004</v>
      </c>
      <c r="F243" s="196">
        <v>1.004</v>
      </c>
      <c r="G243" s="197">
        <v>832</v>
      </c>
    </row>
    <row r="244" spans="1:7" ht="22.5" customHeight="1" x14ac:dyDescent="0.25">
      <c r="A244" s="198" t="s">
        <v>3267</v>
      </c>
      <c r="B244" s="196">
        <v>1.0049999999999999</v>
      </c>
      <c r="C244" s="196">
        <v>1.0049999999999999</v>
      </c>
      <c r="D244" s="196">
        <v>1.004</v>
      </c>
      <c r="E244" s="196">
        <v>1.004</v>
      </c>
      <c r="F244" s="196">
        <v>1.004</v>
      </c>
      <c r="G244" s="197">
        <v>833</v>
      </c>
    </row>
    <row r="245" spans="1:7" ht="22.5" customHeight="1" x14ac:dyDescent="0.25">
      <c r="A245" s="198" t="s">
        <v>3268</v>
      </c>
      <c r="B245" s="196">
        <v>1.022</v>
      </c>
      <c r="C245" s="196">
        <v>1.016</v>
      </c>
      <c r="D245" s="196">
        <v>1.02</v>
      </c>
      <c r="E245" s="196">
        <v>1.016</v>
      </c>
      <c r="F245" s="196">
        <v>1.018</v>
      </c>
      <c r="G245" s="197">
        <v>834</v>
      </c>
    </row>
    <row r="246" spans="1:7" ht="22.5" customHeight="1" x14ac:dyDescent="0.25">
      <c r="A246" s="198" t="s">
        <v>3269</v>
      </c>
      <c r="B246" s="196">
        <v>1.022</v>
      </c>
      <c r="C246" s="196">
        <v>1.016</v>
      </c>
      <c r="D246" s="196">
        <v>1.02</v>
      </c>
      <c r="E246" s="196">
        <v>1.016</v>
      </c>
      <c r="F246" s="196">
        <v>1.018</v>
      </c>
      <c r="G246" s="197">
        <v>835</v>
      </c>
    </row>
    <row r="247" spans="1:7" ht="22.5" customHeight="1" x14ac:dyDescent="0.25">
      <c r="A247" s="198" t="s">
        <v>3270</v>
      </c>
      <c r="B247" s="196">
        <v>1.0289999999999999</v>
      </c>
      <c r="C247" s="196">
        <v>1.002</v>
      </c>
      <c r="D247" s="196">
        <v>1.0169999999999999</v>
      </c>
      <c r="E247" s="196">
        <v>1.0069999999999999</v>
      </c>
      <c r="F247" s="196">
        <v>1.0269999999999999</v>
      </c>
      <c r="G247" s="197">
        <v>836</v>
      </c>
    </row>
    <row r="248" spans="1:7" ht="22.5" customHeight="1" x14ac:dyDescent="0.25">
      <c r="A248" s="198" t="s">
        <v>3271</v>
      </c>
      <c r="B248" s="196">
        <v>1.0049999999999999</v>
      </c>
      <c r="C248" s="196">
        <v>1.0029999999999999</v>
      </c>
      <c r="D248" s="196">
        <v>1.0049999999999999</v>
      </c>
      <c r="E248" s="196">
        <v>1.004</v>
      </c>
      <c r="F248" s="196">
        <v>1.0049999999999999</v>
      </c>
      <c r="G248" s="197">
        <v>837</v>
      </c>
    </row>
    <row r="249" spans="1:7" ht="22.5" customHeight="1" x14ac:dyDescent="0.25">
      <c r="A249" s="198" t="s">
        <v>3272</v>
      </c>
      <c r="B249" s="196">
        <v>1.022</v>
      </c>
      <c r="C249" s="196">
        <v>1.016</v>
      </c>
      <c r="D249" s="196">
        <v>1.02</v>
      </c>
      <c r="E249" s="196">
        <v>1.016</v>
      </c>
      <c r="F249" s="196">
        <v>1.018</v>
      </c>
      <c r="G249" s="197">
        <v>838</v>
      </c>
    </row>
    <row r="250" spans="1:7" ht="22.5" customHeight="1" x14ac:dyDescent="0.25">
      <c r="A250" s="198" t="s">
        <v>3273</v>
      </c>
      <c r="B250" s="196">
        <v>1.022</v>
      </c>
      <c r="C250" s="196">
        <v>1.016</v>
      </c>
      <c r="D250" s="196">
        <v>1.02</v>
      </c>
      <c r="E250" s="196">
        <v>1.016</v>
      </c>
      <c r="F250" s="196">
        <v>1.018</v>
      </c>
      <c r="G250" s="197">
        <v>839</v>
      </c>
    </row>
    <row r="251" spans="1:7" ht="22.5" customHeight="1" x14ac:dyDescent="0.25">
      <c r="A251" s="198" t="s">
        <v>3274</v>
      </c>
      <c r="B251" s="196">
        <v>1.0249999999999999</v>
      </c>
      <c r="C251" s="196">
        <v>1.024</v>
      </c>
      <c r="D251" s="196">
        <v>1.0249999999999999</v>
      </c>
      <c r="E251" s="196">
        <v>1.024</v>
      </c>
      <c r="F251" s="196">
        <v>1.024</v>
      </c>
      <c r="G251" s="197">
        <v>840</v>
      </c>
    </row>
    <row r="252" spans="1:7" ht="22.5" customHeight="1" x14ac:dyDescent="0.25">
      <c r="A252" s="198" t="s">
        <v>3275</v>
      </c>
      <c r="B252" s="196">
        <v>1.022</v>
      </c>
      <c r="C252" s="196">
        <v>1.016</v>
      </c>
      <c r="D252" s="196">
        <v>1.02</v>
      </c>
      <c r="E252" s="196">
        <v>1.016</v>
      </c>
      <c r="F252" s="196">
        <v>1.018</v>
      </c>
      <c r="G252" s="197">
        <v>841</v>
      </c>
    </row>
    <row r="253" spans="1:7" ht="22.5" customHeight="1" x14ac:dyDescent="0.25">
      <c r="A253" s="198" t="s">
        <v>3276</v>
      </c>
      <c r="B253" s="196">
        <v>1.02</v>
      </c>
      <c r="C253" s="196">
        <v>1.016</v>
      </c>
      <c r="D253" s="196">
        <v>1.018</v>
      </c>
      <c r="E253" s="196">
        <v>1.016</v>
      </c>
      <c r="F253" s="196">
        <v>1.018</v>
      </c>
      <c r="G253" s="197">
        <v>842</v>
      </c>
    </row>
    <row r="254" spans="1:7" ht="22.5" customHeight="1" x14ac:dyDescent="0.25">
      <c r="A254" s="198" t="s">
        <v>3277</v>
      </c>
      <c r="B254" s="196">
        <v>1.0109999999999999</v>
      </c>
      <c r="C254" s="196">
        <v>1.0109999999999999</v>
      </c>
      <c r="D254" s="196">
        <v>1.0109999999999999</v>
      </c>
      <c r="E254" s="196">
        <v>1.01</v>
      </c>
      <c r="F254" s="196">
        <v>1.0109999999999999</v>
      </c>
      <c r="G254" s="197">
        <v>843</v>
      </c>
    </row>
    <row r="255" spans="1:7" ht="22.5" customHeight="1" x14ac:dyDescent="0.25">
      <c r="A255" s="198" t="s">
        <v>3278</v>
      </c>
      <c r="B255" s="196">
        <v>1.022</v>
      </c>
      <c r="C255" s="196">
        <v>1.016</v>
      </c>
      <c r="D255" s="196">
        <v>1.02</v>
      </c>
      <c r="E255" s="196">
        <v>1.016</v>
      </c>
      <c r="F255" s="196">
        <v>1.018</v>
      </c>
      <c r="G255" s="197">
        <v>844</v>
      </c>
    </row>
    <row r="256" spans="1:7" ht="22.5" customHeight="1" x14ac:dyDescent="0.25">
      <c r="A256" s="198" t="s">
        <v>3279</v>
      </c>
      <c r="B256" s="196">
        <v>1.0109999999999999</v>
      </c>
      <c r="C256" s="196">
        <v>1.01</v>
      </c>
      <c r="D256" s="196">
        <v>1.01</v>
      </c>
      <c r="E256" s="196">
        <v>1.01</v>
      </c>
      <c r="F256" s="196">
        <v>1.01</v>
      </c>
      <c r="G256" s="197">
        <v>845</v>
      </c>
    </row>
    <row r="257" spans="1:7" ht="22.5" customHeight="1" x14ac:dyDescent="0.25">
      <c r="A257" s="198" t="s">
        <v>3280</v>
      </c>
      <c r="B257" s="196">
        <v>1.0189999999999999</v>
      </c>
      <c r="C257" s="196">
        <v>1.0189999999999999</v>
      </c>
      <c r="D257" s="196">
        <v>1.0189999999999999</v>
      </c>
      <c r="E257" s="196">
        <v>1.02</v>
      </c>
      <c r="F257" s="196">
        <v>1.02</v>
      </c>
      <c r="G257" s="197">
        <v>846</v>
      </c>
    </row>
    <row r="258" spans="1:7" ht="22.5" customHeight="1" x14ac:dyDescent="0.25">
      <c r="A258" s="198" t="s">
        <v>3281</v>
      </c>
      <c r="B258" s="196">
        <v>1.0129999999999999</v>
      </c>
      <c r="C258" s="196">
        <v>1.0129999999999999</v>
      </c>
      <c r="D258" s="196">
        <v>1.014</v>
      </c>
      <c r="E258" s="196">
        <v>1.012</v>
      </c>
      <c r="F258" s="196">
        <v>1.0129999999999999</v>
      </c>
      <c r="G258" s="197">
        <v>847</v>
      </c>
    </row>
    <row r="259" spans="1:7" ht="22.5" customHeight="1" x14ac:dyDescent="0.25">
      <c r="A259" s="198" t="s">
        <v>3282</v>
      </c>
      <c r="B259" s="196">
        <v>1.0189999999999999</v>
      </c>
      <c r="C259" s="196">
        <v>1.0189999999999999</v>
      </c>
      <c r="D259" s="196">
        <v>1.018</v>
      </c>
      <c r="E259" s="196">
        <v>1.018</v>
      </c>
      <c r="F259" s="196">
        <v>1.018</v>
      </c>
      <c r="G259" s="197">
        <v>848</v>
      </c>
    </row>
    <row r="260" spans="1:7" ht="22.5" customHeight="1" x14ac:dyDescent="0.25">
      <c r="A260" s="198" t="s">
        <v>3283</v>
      </c>
      <c r="B260" s="196">
        <v>1.014</v>
      </c>
      <c r="C260" s="196">
        <v>1.012</v>
      </c>
      <c r="D260" s="196">
        <v>1.0129999999999999</v>
      </c>
      <c r="E260" s="196">
        <v>1.0109999999999999</v>
      </c>
      <c r="F260" s="196">
        <v>1.012</v>
      </c>
      <c r="G260" s="197">
        <v>849</v>
      </c>
    </row>
    <row r="261" spans="1:7" ht="22.5" customHeight="1" x14ac:dyDescent="0.25">
      <c r="A261" s="198" t="s">
        <v>3284</v>
      </c>
      <c r="B261" s="196">
        <v>1.01</v>
      </c>
      <c r="C261" s="196">
        <v>1.01</v>
      </c>
      <c r="D261" s="196">
        <v>1.01</v>
      </c>
      <c r="E261" s="196">
        <v>1.01</v>
      </c>
      <c r="F261" s="196">
        <v>1.01</v>
      </c>
      <c r="G261" s="197">
        <v>850</v>
      </c>
    </row>
    <row r="262" spans="1:7" ht="22.5" customHeight="1" x14ac:dyDescent="0.25">
      <c r="A262" s="198" t="s">
        <v>3285</v>
      </c>
      <c r="B262" s="196">
        <v>1.0209999999999999</v>
      </c>
      <c r="C262" s="196">
        <v>1.0169999999999999</v>
      </c>
      <c r="D262" s="196">
        <v>1.0189999999999999</v>
      </c>
      <c r="E262" s="196">
        <v>1.016</v>
      </c>
      <c r="F262" s="196">
        <v>1.0189999999999999</v>
      </c>
      <c r="G262" s="197">
        <v>851</v>
      </c>
    </row>
    <row r="263" spans="1:7" ht="22.5" customHeight="1" x14ac:dyDescent="0.25">
      <c r="A263" s="198" t="s">
        <v>3286</v>
      </c>
      <c r="B263" s="196">
        <v>1.0209999999999999</v>
      </c>
      <c r="C263" s="196">
        <v>1.0209999999999999</v>
      </c>
      <c r="D263" s="196">
        <v>1.0209999999999999</v>
      </c>
      <c r="E263" s="196">
        <v>1.02</v>
      </c>
      <c r="F263" s="196">
        <v>1.0209999999999999</v>
      </c>
      <c r="G263" s="197">
        <v>852</v>
      </c>
    </row>
    <row r="264" spans="1:7" ht="22.5" customHeight="1" x14ac:dyDescent="0.25">
      <c r="A264" s="198" t="s">
        <v>3287</v>
      </c>
      <c r="B264" s="196">
        <v>1.0069999999999999</v>
      </c>
      <c r="C264" s="196">
        <v>1.008</v>
      </c>
      <c r="D264" s="196">
        <v>1.008</v>
      </c>
      <c r="E264" s="196">
        <v>1.008</v>
      </c>
      <c r="F264" s="196">
        <v>1.008</v>
      </c>
      <c r="G264" s="197">
        <v>853</v>
      </c>
    </row>
    <row r="265" spans="1:7" ht="22.5" customHeight="1" x14ac:dyDescent="0.25">
      <c r="A265" s="198" t="s">
        <v>3288</v>
      </c>
      <c r="B265" s="196">
        <v>1.022</v>
      </c>
      <c r="C265" s="196">
        <v>1.0189999999999999</v>
      </c>
      <c r="D265" s="196">
        <v>1.0209999999999999</v>
      </c>
      <c r="E265" s="196">
        <v>1.018</v>
      </c>
      <c r="F265" s="196">
        <v>1.0189999999999999</v>
      </c>
      <c r="G265" s="197">
        <v>854</v>
      </c>
    </row>
    <row r="266" spans="1:7" ht="22.5" customHeight="1" x14ac:dyDescent="0.25">
      <c r="A266" s="198" t="s">
        <v>3289</v>
      </c>
      <c r="B266" s="196">
        <v>1.018</v>
      </c>
      <c r="C266" s="196">
        <v>1.016</v>
      </c>
      <c r="D266" s="196">
        <v>1.016</v>
      </c>
      <c r="E266" s="196">
        <v>1.0149999999999999</v>
      </c>
      <c r="F266" s="196">
        <v>1.016</v>
      </c>
      <c r="G266" s="197">
        <v>855</v>
      </c>
    </row>
    <row r="267" spans="1:7" ht="22.5" customHeight="1" x14ac:dyDescent="0.25">
      <c r="A267" s="198" t="s">
        <v>3290</v>
      </c>
      <c r="B267" s="196">
        <v>1.0189999999999999</v>
      </c>
      <c r="C267" s="196">
        <v>1.016</v>
      </c>
      <c r="D267" s="196">
        <v>1.0169999999999999</v>
      </c>
      <c r="E267" s="196">
        <v>1.0129999999999999</v>
      </c>
      <c r="F267" s="196">
        <v>1.016</v>
      </c>
      <c r="G267" s="197">
        <v>856</v>
      </c>
    </row>
    <row r="268" spans="1:7" ht="22.5" customHeight="1" x14ac:dyDescent="0.25">
      <c r="A268" s="198" t="s">
        <v>3291</v>
      </c>
      <c r="B268" s="196">
        <v>1.012</v>
      </c>
      <c r="C268" s="196">
        <v>1.0149999999999999</v>
      </c>
      <c r="D268" s="196">
        <v>1.0109999999999999</v>
      </c>
      <c r="E268" s="196">
        <v>1.01</v>
      </c>
      <c r="F268" s="196">
        <v>1.0109999999999999</v>
      </c>
      <c r="G268" s="197">
        <v>857</v>
      </c>
    </row>
    <row r="269" spans="1:7" ht="22.5" customHeight="1" x14ac:dyDescent="0.25">
      <c r="A269" s="198" t="s">
        <v>3292</v>
      </c>
      <c r="B269" s="196">
        <v>1.014</v>
      </c>
      <c r="C269" s="196">
        <v>1.0129999999999999</v>
      </c>
      <c r="D269" s="196">
        <v>1.0129999999999999</v>
      </c>
      <c r="E269" s="196">
        <v>1.0129999999999999</v>
      </c>
      <c r="F269" s="196">
        <v>1.0129999999999999</v>
      </c>
      <c r="G269" s="197">
        <v>859</v>
      </c>
    </row>
    <row r="270" spans="1:7" ht="22.5" customHeight="1" x14ac:dyDescent="0.25">
      <c r="A270" s="198" t="s">
        <v>3293</v>
      </c>
      <c r="B270" s="196">
        <v>1.0189999999999999</v>
      </c>
      <c r="C270" s="196">
        <v>1.016</v>
      </c>
      <c r="D270" s="196">
        <v>1.018</v>
      </c>
      <c r="E270" s="196">
        <v>1.0169999999999999</v>
      </c>
      <c r="F270" s="196">
        <v>1.0169999999999999</v>
      </c>
      <c r="G270" s="197">
        <v>860</v>
      </c>
    </row>
    <row r="271" spans="1:7" ht="22.5" customHeight="1" x14ac:dyDescent="0.25">
      <c r="A271" s="198" t="s">
        <v>3294</v>
      </c>
      <c r="B271" s="196">
        <v>1.0189999999999999</v>
      </c>
      <c r="C271" s="196">
        <v>1.0169999999999999</v>
      </c>
      <c r="D271" s="196">
        <v>1.02</v>
      </c>
      <c r="E271" s="196">
        <v>1.0149999999999999</v>
      </c>
      <c r="F271" s="196">
        <v>1.016</v>
      </c>
      <c r="G271" s="197">
        <v>861</v>
      </c>
    </row>
    <row r="272" spans="1:7" ht="22.5" customHeight="1" x14ac:dyDescent="0.25">
      <c r="A272" s="198" t="s">
        <v>3295</v>
      </c>
      <c r="B272" s="196">
        <v>1.022</v>
      </c>
      <c r="C272" s="196">
        <v>1.016</v>
      </c>
      <c r="D272" s="196">
        <v>1.02</v>
      </c>
      <c r="E272" s="196">
        <v>1.016</v>
      </c>
      <c r="F272" s="196">
        <v>1.018</v>
      </c>
      <c r="G272" s="197">
        <v>862</v>
      </c>
    </row>
    <row r="273" spans="1:7" ht="22.5" customHeight="1" x14ac:dyDescent="0.25">
      <c r="A273" s="198" t="s">
        <v>3296</v>
      </c>
      <c r="B273" s="196">
        <v>1.012</v>
      </c>
      <c r="C273" s="196">
        <v>1.012</v>
      </c>
      <c r="D273" s="196">
        <v>1.0129999999999999</v>
      </c>
      <c r="E273" s="196">
        <v>1.012</v>
      </c>
      <c r="F273" s="196">
        <v>1.0129999999999999</v>
      </c>
      <c r="G273" s="197">
        <v>863</v>
      </c>
    </row>
    <row r="274" spans="1:7" ht="22.5" customHeight="1" x14ac:dyDescent="0.25">
      <c r="A274" s="198" t="s">
        <v>3297</v>
      </c>
      <c r="B274" s="196">
        <v>1.0109999999999999</v>
      </c>
      <c r="C274" s="196">
        <v>1.0109999999999999</v>
      </c>
      <c r="D274" s="196">
        <v>1.0109999999999999</v>
      </c>
      <c r="E274" s="196">
        <v>1.0109999999999999</v>
      </c>
      <c r="F274" s="196">
        <v>1.0109999999999999</v>
      </c>
      <c r="G274" s="197">
        <v>864</v>
      </c>
    </row>
    <row r="275" spans="1:7" ht="22.5" customHeight="1" x14ac:dyDescent="0.25">
      <c r="A275" s="198" t="s">
        <v>3298</v>
      </c>
      <c r="B275" s="196">
        <v>1.022</v>
      </c>
      <c r="C275" s="196">
        <v>1.016</v>
      </c>
      <c r="D275" s="196">
        <v>1.02</v>
      </c>
      <c r="E275" s="196">
        <v>1.016</v>
      </c>
      <c r="F275" s="196">
        <v>1.018</v>
      </c>
      <c r="G275" s="197">
        <v>865</v>
      </c>
    </row>
    <row r="276" spans="1:7" ht="22.5" customHeight="1" x14ac:dyDescent="0.25">
      <c r="A276" s="198" t="s">
        <v>3299</v>
      </c>
      <c r="B276" s="196">
        <v>1</v>
      </c>
      <c r="C276" s="196">
        <v>1</v>
      </c>
      <c r="D276" s="196">
        <v>1</v>
      </c>
      <c r="E276" s="196">
        <v>1</v>
      </c>
      <c r="F276" s="196">
        <v>1</v>
      </c>
      <c r="G276" s="197">
        <v>866</v>
      </c>
    </row>
    <row r="277" spans="1:7" ht="22.5" customHeight="1" x14ac:dyDescent="0.25">
      <c r="A277" s="198" t="s">
        <v>3300</v>
      </c>
      <c r="B277" s="196">
        <v>1.022</v>
      </c>
      <c r="C277" s="196">
        <v>1.016</v>
      </c>
      <c r="D277" s="196">
        <v>1.02</v>
      </c>
      <c r="E277" s="196">
        <v>1.016</v>
      </c>
      <c r="F277" s="196">
        <v>1.018</v>
      </c>
      <c r="G277" s="197">
        <v>867</v>
      </c>
    </row>
    <row r="278" spans="1:7" ht="22.5" customHeight="1" x14ac:dyDescent="0.25">
      <c r="A278" s="198" t="s">
        <v>3301</v>
      </c>
      <c r="B278" s="196">
        <v>1.022</v>
      </c>
      <c r="C278" s="196">
        <v>1.016</v>
      </c>
      <c r="D278" s="196">
        <v>1.02</v>
      </c>
      <c r="E278" s="196">
        <v>1.016</v>
      </c>
      <c r="F278" s="196">
        <v>1.018</v>
      </c>
      <c r="G278" s="197">
        <v>868</v>
      </c>
    </row>
    <row r="279" spans="1:7" ht="22.5" customHeight="1" x14ac:dyDescent="0.25">
      <c r="A279" s="198" t="s">
        <v>3302</v>
      </c>
      <c r="B279" s="196">
        <v>1.022</v>
      </c>
      <c r="C279" s="196">
        <v>1.016</v>
      </c>
      <c r="D279" s="196">
        <v>1.02</v>
      </c>
      <c r="E279" s="196">
        <v>1.016</v>
      </c>
      <c r="F279" s="196">
        <v>1.018</v>
      </c>
      <c r="G279" s="197">
        <v>869</v>
      </c>
    </row>
    <row r="280" spans="1:7" ht="22.5" customHeight="1" x14ac:dyDescent="0.25">
      <c r="A280" s="198" t="s">
        <v>3303</v>
      </c>
      <c r="B280" s="196">
        <v>1.022</v>
      </c>
      <c r="C280" s="196">
        <v>1.016</v>
      </c>
      <c r="D280" s="196">
        <v>1.02</v>
      </c>
      <c r="E280" s="196">
        <v>1.016</v>
      </c>
      <c r="F280" s="196">
        <v>1.018</v>
      </c>
      <c r="G280" s="197">
        <v>870</v>
      </c>
    </row>
    <row r="281" spans="1:7" ht="22.5" customHeight="1" x14ac:dyDescent="0.25">
      <c r="A281" s="198" t="s">
        <v>3304</v>
      </c>
      <c r="B281" s="196">
        <v>1.022</v>
      </c>
      <c r="C281" s="196">
        <v>1.016</v>
      </c>
      <c r="D281" s="196">
        <v>1.02</v>
      </c>
      <c r="E281" s="196">
        <v>1.016</v>
      </c>
      <c r="F281" s="196">
        <v>1.018</v>
      </c>
      <c r="G281" s="197">
        <v>871</v>
      </c>
    </row>
    <row r="282" spans="1:7" ht="22.5" customHeight="1" x14ac:dyDescent="0.25">
      <c r="A282" s="198" t="s">
        <v>3305</v>
      </c>
      <c r="B282" s="196">
        <v>1.022</v>
      </c>
      <c r="C282" s="196">
        <v>1.016</v>
      </c>
      <c r="D282" s="196">
        <v>1.02</v>
      </c>
      <c r="E282" s="196">
        <v>1.016</v>
      </c>
      <c r="F282" s="196">
        <v>1.018</v>
      </c>
      <c r="G282" s="197">
        <v>872</v>
      </c>
    </row>
    <row r="283" spans="1:7" ht="22.5" customHeight="1" x14ac:dyDescent="0.25">
      <c r="A283" s="198" t="s">
        <v>3306</v>
      </c>
      <c r="B283" s="196">
        <v>1.022</v>
      </c>
      <c r="C283" s="196">
        <v>1.016</v>
      </c>
      <c r="D283" s="196">
        <v>1.02</v>
      </c>
      <c r="E283" s="196">
        <v>1.016</v>
      </c>
      <c r="F283" s="196">
        <v>1.018</v>
      </c>
      <c r="G283" s="197">
        <v>873</v>
      </c>
    </row>
    <row r="284" spans="1:7" ht="22.5" customHeight="1" x14ac:dyDescent="0.25">
      <c r="A284" s="198" t="s">
        <v>3307</v>
      </c>
      <c r="B284" s="196">
        <v>1.022</v>
      </c>
      <c r="C284" s="196">
        <v>1.016</v>
      </c>
      <c r="D284" s="196">
        <v>1.02</v>
      </c>
      <c r="E284" s="196">
        <v>1.016</v>
      </c>
      <c r="F284" s="196">
        <v>1.018</v>
      </c>
      <c r="G284" s="197">
        <v>874</v>
      </c>
    </row>
    <row r="285" spans="1:7" ht="22.5" customHeight="1" x14ac:dyDescent="0.25">
      <c r="A285" s="198" t="s">
        <v>3308</v>
      </c>
      <c r="B285" s="196">
        <v>1.022</v>
      </c>
      <c r="C285" s="196">
        <v>1.016</v>
      </c>
      <c r="D285" s="196">
        <v>1.02</v>
      </c>
      <c r="E285" s="196">
        <v>1.016</v>
      </c>
      <c r="F285" s="196">
        <v>1.018</v>
      </c>
      <c r="G285" s="197">
        <v>875</v>
      </c>
    </row>
    <row r="286" spans="1:7" ht="22.5" customHeight="1" x14ac:dyDescent="0.25">
      <c r="A286" s="198" t="s">
        <v>3309</v>
      </c>
      <c r="B286" s="196">
        <v>1.022</v>
      </c>
      <c r="C286" s="196">
        <v>1.016</v>
      </c>
      <c r="D286" s="196">
        <v>1.02</v>
      </c>
      <c r="E286" s="196">
        <v>1.016</v>
      </c>
      <c r="F286" s="196">
        <v>1.018</v>
      </c>
      <c r="G286" s="197">
        <v>876</v>
      </c>
    </row>
    <row r="287" spans="1:7" ht="22.5" customHeight="1" x14ac:dyDescent="0.25">
      <c r="A287" s="198" t="s">
        <v>3310</v>
      </c>
      <c r="B287" s="196">
        <v>1.022</v>
      </c>
      <c r="C287" s="196">
        <v>1.016</v>
      </c>
      <c r="D287" s="196">
        <v>1.02</v>
      </c>
      <c r="E287" s="196">
        <v>1.016</v>
      </c>
      <c r="F287" s="196">
        <v>1.018</v>
      </c>
      <c r="G287" s="197">
        <v>877</v>
      </c>
    </row>
    <row r="288" spans="1:7" ht="22.5" customHeight="1" x14ac:dyDescent="0.25">
      <c r="A288" s="198" t="s">
        <v>3311</v>
      </c>
      <c r="B288" s="196">
        <v>1.022</v>
      </c>
      <c r="C288" s="196">
        <v>1.016</v>
      </c>
      <c r="D288" s="196">
        <v>1.02</v>
      </c>
      <c r="E288" s="196">
        <v>1.016</v>
      </c>
      <c r="F288" s="196">
        <v>1.018</v>
      </c>
      <c r="G288" s="197">
        <v>878</v>
      </c>
    </row>
    <row r="289" spans="1:7" ht="22.5" customHeight="1" x14ac:dyDescent="0.25">
      <c r="A289" s="198" t="s">
        <v>3312</v>
      </c>
      <c r="B289" s="196">
        <v>1.022</v>
      </c>
      <c r="C289" s="196">
        <v>1.016</v>
      </c>
      <c r="D289" s="196">
        <v>1.02</v>
      </c>
      <c r="E289" s="196">
        <v>1.016</v>
      </c>
      <c r="F289" s="196">
        <v>1.018</v>
      </c>
      <c r="G289" s="197">
        <v>879</v>
      </c>
    </row>
    <row r="290" spans="1:7" ht="22.5" customHeight="1" x14ac:dyDescent="0.25">
      <c r="A290" s="198" t="s">
        <v>3313</v>
      </c>
      <c r="B290" s="196">
        <v>1.022</v>
      </c>
      <c r="C290" s="196">
        <v>1.016</v>
      </c>
      <c r="D290" s="196">
        <v>1.02</v>
      </c>
      <c r="E290" s="196">
        <v>1.016</v>
      </c>
      <c r="F290" s="196">
        <v>1.018</v>
      </c>
      <c r="G290" s="197">
        <v>880</v>
      </c>
    </row>
    <row r="291" spans="1:7" ht="22.5" customHeight="1" x14ac:dyDescent="0.25">
      <c r="A291" s="198" t="s">
        <v>3314</v>
      </c>
      <c r="B291" s="196">
        <v>1.022</v>
      </c>
      <c r="C291" s="196">
        <v>1.016</v>
      </c>
      <c r="D291" s="196">
        <v>1.02</v>
      </c>
      <c r="E291" s="196">
        <v>1.016</v>
      </c>
      <c r="F291" s="196">
        <v>1.018</v>
      </c>
      <c r="G291" s="197">
        <v>881</v>
      </c>
    </row>
    <row r="292" spans="1:7" ht="22.5" customHeight="1" x14ac:dyDescent="0.25">
      <c r="A292" s="198" t="s">
        <v>3315</v>
      </c>
      <c r="B292" s="196">
        <v>1.022</v>
      </c>
      <c r="C292" s="196">
        <v>1.016</v>
      </c>
      <c r="D292" s="196">
        <v>1.02</v>
      </c>
      <c r="E292" s="196">
        <v>1.016</v>
      </c>
      <c r="F292" s="196">
        <v>1.018</v>
      </c>
      <c r="G292" s="197">
        <v>882</v>
      </c>
    </row>
    <row r="293" spans="1:7" ht="22.5" customHeight="1" x14ac:dyDescent="0.25">
      <c r="A293" s="198" t="s">
        <v>3316</v>
      </c>
      <c r="B293" s="196">
        <v>1.022</v>
      </c>
      <c r="C293" s="196">
        <v>1.016</v>
      </c>
      <c r="D293" s="196">
        <v>1.02</v>
      </c>
      <c r="E293" s="196">
        <v>1.016</v>
      </c>
      <c r="F293" s="196">
        <v>1.018</v>
      </c>
      <c r="G293" s="197">
        <v>883</v>
      </c>
    </row>
    <row r="294" spans="1:7" ht="22.5" customHeight="1" x14ac:dyDescent="0.25">
      <c r="A294" s="198" t="s">
        <v>3317</v>
      </c>
      <c r="B294" s="196">
        <v>1.022</v>
      </c>
      <c r="C294" s="196">
        <v>1.016</v>
      </c>
      <c r="D294" s="196">
        <v>1.02</v>
      </c>
      <c r="E294" s="196">
        <v>1.016</v>
      </c>
      <c r="F294" s="196">
        <v>1.018</v>
      </c>
      <c r="G294" s="197">
        <v>884</v>
      </c>
    </row>
    <row r="295" spans="1:7" ht="22.5" customHeight="1" x14ac:dyDescent="0.25">
      <c r="A295" s="198" t="s">
        <v>3318</v>
      </c>
      <c r="B295" s="196">
        <v>1.022</v>
      </c>
      <c r="C295" s="196">
        <v>1.016</v>
      </c>
      <c r="D295" s="196">
        <v>1.02</v>
      </c>
      <c r="E295" s="196">
        <v>1.016</v>
      </c>
      <c r="F295" s="196">
        <v>1.018</v>
      </c>
      <c r="G295" s="197">
        <v>885</v>
      </c>
    </row>
    <row r="296" spans="1:7" ht="22.5" customHeight="1" x14ac:dyDescent="0.25">
      <c r="A296" s="198" t="s">
        <v>3319</v>
      </c>
      <c r="B296" s="196">
        <v>1.022</v>
      </c>
      <c r="C296" s="196">
        <v>1.016</v>
      </c>
      <c r="D296" s="196">
        <v>1.02</v>
      </c>
      <c r="E296" s="196">
        <v>1.016</v>
      </c>
      <c r="F296" s="196">
        <v>1.018</v>
      </c>
      <c r="G296" s="197">
        <v>886</v>
      </c>
    </row>
    <row r="297" spans="1:7" ht="22.5" customHeight="1" x14ac:dyDescent="0.25">
      <c r="A297" s="198" t="s">
        <v>3320</v>
      </c>
      <c r="B297" s="196">
        <v>1.022</v>
      </c>
      <c r="C297" s="196">
        <v>1.016</v>
      </c>
      <c r="D297" s="196">
        <v>1.02</v>
      </c>
      <c r="E297" s="196">
        <v>1.016</v>
      </c>
      <c r="F297" s="196">
        <v>1.018</v>
      </c>
      <c r="G297" s="197">
        <v>887</v>
      </c>
    </row>
    <row r="298" spans="1:7" ht="22.5" customHeight="1" x14ac:dyDescent="0.25">
      <c r="A298" s="198" t="s">
        <v>3321</v>
      </c>
      <c r="B298" s="196">
        <v>1.022</v>
      </c>
      <c r="C298" s="196">
        <v>1.016</v>
      </c>
      <c r="D298" s="196">
        <v>1.02</v>
      </c>
      <c r="E298" s="196">
        <v>1.016</v>
      </c>
      <c r="F298" s="196">
        <v>1.018</v>
      </c>
      <c r="G298" s="197">
        <v>888</v>
      </c>
    </row>
    <row r="299" spans="1:7" ht="22.5" customHeight="1" x14ac:dyDescent="0.25">
      <c r="A299" s="198" t="s">
        <v>3322</v>
      </c>
      <c r="B299" s="196">
        <v>1.022</v>
      </c>
      <c r="C299" s="196">
        <v>1.016</v>
      </c>
      <c r="D299" s="196">
        <v>1.02</v>
      </c>
      <c r="E299" s="196">
        <v>1.016</v>
      </c>
      <c r="F299" s="196">
        <v>1.018</v>
      </c>
      <c r="G299" s="197">
        <v>889</v>
      </c>
    </row>
    <row r="300" spans="1:7" ht="22.5" customHeight="1" x14ac:dyDescent="0.25">
      <c r="A300" s="198" t="s">
        <v>3323</v>
      </c>
      <c r="B300" s="196">
        <v>1.022</v>
      </c>
      <c r="C300" s="196">
        <v>1.016</v>
      </c>
      <c r="D300" s="196">
        <v>1.02</v>
      </c>
      <c r="E300" s="196">
        <v>1.016</v>
      </c>
      <c r="F300" s="196">
        <v>1.018</v>
      </c>
      <c r="G300" s="197">
        <v>890</v>
      </c>
    </row>
    <row r="301" spans="1:7" ht="22.5" customHeight="1" x14ac:dyDescent="0.25">
      <c r="A301" s="198" t="s">
        <v>3324</v>
      </c>
      <c r="B301" s="196">
        <v>1.022</v>
      </c>
      <c r="C301" s="196">
        <v>1.016</v>
      </c>
      <c r="D301" s="196">
        <v>1.02</v>
      </c>
      <c r="E301" s="196">
        <v>1.016</v>
      </c>
      <c r="F301" s="196">
        <v>1.018</v>
      </c>
      <c r="G301" s="197">
        <v>891</v>
      </c>
    </row>
    <row r="302" spans="1:7" ht="22.5" customHeight="1" x14ac:dyDescent="0.25">
      <c r="A302" s="198" t="s">
        <v>3325</v>
      </c>
      <c r="B302" s="196">
        <v>1.022</v>
      </c>
      <c r="C302" s="196">
        <v>1.016</v>
      </c>
      <c r="D302" s="196">
        <v>1.02</v>
      </c>
      <c r="E302" s="196">
        <v>1.016</v>
      </c>
      <c r="F302" s="196">
        <v>1.018</v>
      </c>
      <c r="G302" s="197">
        <v>892</v>
      </c>
    </row>
    <row r="303" spans="1:7" ht="22.5" customHeight="1" x14ac:dyDescent="0.25">
      <c r="A303" s="198" t="s">
        <v>3326</v>
      </c>
      <c r="B303" s="196">
        <v>1.022</v>
      </c>
      <c r="C303" s="196">
        <v>1.016</v>
      </c>
      <c r="D303" s="196">
        <v>1.02</v>
      </c>
      <c r="E303" s="196">
        <v>1.016</v>
      </c>
      <c r="F303" s="196">
        <v>1.018</v>
      </c>
      <c r="G303" s="197">
        <v>893</v>
      </c>
    </row>
    <row r="304" spans="1:7" ht="22.5" customHeight="1" x14ac:dyDescent="0.25">
      <c r="A304" s="198" t="s">
        <v>3327</v>
      </c>
      <c r="B304" s="196">
        <v>1.022</v>
      </c>
      <c r="C304" s="196">
        <v>1.016</v>
      </c>
      <c r="D304" s="196">
        <v>1.02</v>
      </c>
      <c r="E304" s="196">
        <v>1.016</v>
      </c>
      <c r="F304" s="196">
        <v>1.018</v>
      </c>
      <c r="G304" s="197">
        <v>894</v>
      </c>
    </row>
    <row r="305" spans="1:7" ht="22.5" customHeight="1" x14ac:dyDescent="0.25">
      <c r="A305" s="198" t="s">
        <v>3328</v>
      </c>
      <c r="B305" s="196">
        <v>1.022</v>
      </c>
      <c r="C305" s="196">
        <v>1.016</v>
      </c>
      <c r="D305" s="196">
        <v>1.02</v>
      </c>
      <c r="E305" s="196">
        <v>1.016</v>
      </c>
      <c r="F305" s="196">
        <v>1.018</v>
      </c>
      <c r="G305" s="197">
        <v>895</v>
      </c>
    </row>
    <row r="306" spans="1:7" ht="22.5" customHeight="1" x14ac:dyDescent="0.25">
      <c r="A306" s="198" t="s">
        <v>3329</v>
      </c>
      <c r="B306" s="196">
        <v>1.022</v>
      </c>
      <c r="C306" s="196">
        <v>1.016</v>
      </c>
      <c r="D306" s="196">
        <v>1.02</v>
      </c>
      <c r="E306" s="196">
        <v>1.016</v>
      </c>
      <c r="F306" s="196">
        <v>1.018</v>
      </c>
      <c r="G306" s="197">
        <v>896</v>
      </c>
    </row>
    <row r="307" spans="1:7" ht="22.5" customHeight="1" x14ac:dyDescent="0.25">
      <c r="A307" s="198" t="s">
        <v>3330</v>
      </c>
      <c r="B307" s="196">
        <v>1.022</v>
      </c>
      <c r="C307" s="196">
        <v>1.016</v>
      </c>
      <c r="D307" s="196">
        <v>1.02</v>
      </c>
      <c r="E307" s="196">
        <v>1.016</v>
      </c>
      <c r="F307" s="196">
        <v>1.018</v>
      </c>
      <c r="G307" s="197">
        <v>897</v>
      </c>
    </row>
    <row r="308" spans="1:7" ht="22.5" customHeight="1" x14ac:dyDescent="0.25">
      <c r="A308" s="198" t="s">
        <v>3331</v>
      </c>
      <c r="B308" s="196">
        <v>1.022</v>
      </c>
      <c r="C308" s="196">
        <v>1.016</v>
      </c>
      <c r="D308" s="196">
        <v>1.02</v>
      </c>
      <c r="E308" s="196">
        <v>1.016</v>
      </c>
      <c r="F308" s="196">
        <v>1.018</v>
      </c>
      <c r="G308" s="197">
        <v>898</v>
      </c>
    </row>
    <row r="310" spans="1:7" ht="22.5" customHeight="1" x14ac:dyDescent="0.25">
      <c r="A310" s="242" t="s">
        <v>44</v>
      </c>
      <c r="B310" s="278"/>
      <c r="C310" s="278"/>
      <c r="D310" s="278"/>
      <c r="E310" s="278"/>
      <c r="F310" s="278"/>
      <c r="G310" s="243"/>
    </row>
    <row r="311" spans="1:7" ht="22.5" customHeight="1" x14ac:dyDescent="0.25">
      <c r="A311" s="242" t="s">
        <v>8</v>
      </c>
      <c r="B311" s="278"/>
      <c r="C311" s="278"/>
      <c r="D311" s="278"/>
      <c r="E311" s="278"/>
      <c r="F311" s="278"/>
      <c r="G311" s="243"/>
    </row>
    <row r="312" spans="1:7" ht="33" customHeight="1" x14ac:dyDescent="0.25">
      <c r="A312" s="19" t="s">
        <v>6</v>
      </c>
      <c r="B312" s="19" t="s">
        <v>2</v>
      </c>
      <c r="C312" s="19" t="s">
        <v>3</v>
      </c>
      <c r="D312" s="19" t="s">
        <v>4</v>
      </c>
      <c r="E312" s="19" t="s">
        <v>5</v>
      </c>
      <c r="F312" s="19" t="s">
        <v>672</v>
      </c>
      <c r="G312" s="19" t="s">
        <v>706</v>
      </c>
    </row>
    <row r="313" spans="1:7" ht="22.5" customHeight="1" x14ac:dyDescent="0.25">
      <c r="A313" s="198" t="s">
        <v>3332</v>
      </c>
      <c r="B313" s="196">
        <v>1.022</v>
      </c>
      <c r="C313" s="196">
        <v>1.016</v>
      </c>
      <c r="D313" s="196">
        <v>1.02</v>
      </c>
      <c r="E313" s="196">
        <v>1.016</v>
      </c>
      <c r="F313" s="196">
        <v>1.018</v>
      </c>
      <c r="G313" s="197">
        <v>385</v>
      </c>
    </row>
    <row r="314" spans="1:7" ht="22.5" customHeight="1" x14ac:dyDescent="0.25">
      <c r="A314" s="198" t="s">
        <v>3101</v>
      </c>
      <c r="B314" s="196">
        <v>1.022</v>
      </c>
      <c r="C314" s="196">
        <v>1.016</v>
      </c>
      <c r="D314" s="196">
        <v>1.02</v>
      </c>
      <c r="E314" s="196">
        <v>1.016</v>
      </c>
      <c r="F314" s="196">
        <v>1.018</v>
      </c>
      <c r="G314" s="197">
        <v>386</v>
      </c>
    </row>
    <row r="315" spans="1:7" ht="22.5" customHeight="1" x14ac:dyDescent="0.25">
      <c r="A315" s="198" t="s">
        <v>3333</v>
      </c>
      <c r="B315" s="196">
        <v>1.0049999999999999</v>
      </c>
      <c r="C315" s="196">
        <v>0.995</v>
      </c>
      <c r="D315" s="196">
        <v>0.998</v>
      </c>
      <c r="E315" s="196">
        <v>1.0029999999999999</v>
      </c>
      <c r="F315" s="196">
        <v>0.998</v>
      </c>
      <c r="G315" s="197">
        <v>388</v>
      </c>
    </row>
    <row r="316" spans="1:7" ht="22.5" customHeight="1" x14ac:dyDescent="0.25">
      <c r="A316" s="198" t="s">
        <v>3334</v>
      </c>
      <c r="B316" s="196">
        <v>0.997</v>
      </c>
      <c r="C316" s="196">
        <v>0.998</v>
      </c>
      <c r="D316" s="196">
        <v>1</v>
      </c>
      <c r="E316" s="196">
        <v>0.999</v>
      </c>
      <c r="F316" s="196">
        <v>1</v>
      </c>
      <c r="G316" s="197">
        <v>389</v>
      </c>
    </row>
    <row r="317" spans="1:7" ht="22.5" customHeight="1" x14ac:dyDescent="0.25">
      <c r="A317" s="198" t="s">
        <v>3335</v>
      </c>
      <c r="B317" s="196">
        <v>1.0029999999999999</v>
      </c>
      <c r="C317" s="196">
        <v>1</v>
      </c>
      <c r="D317" s="196">
        <v>1.0009999999999999</v>
      </c>
      <c r="E317" s="196">
        <v>1.002</v>
      </c>
      <c r="F317" s="196">
        <v>1.0009999999999999</v>
      </c>
      <c r="G317" s="197">
        <v>390</v>
      </c>
    </row>
    <row r="318" spans="1:7" ht="22.5" customHeight="1" x14ac:dyDescent="0.25">
      <c r="A318" s="198" t="s">
        <v>3336</v>
      </c>
      <c r="B318" s="196">
        <v>1.022</v>
      </c>
      <c r="C318" s="196">
        <v>1.016</v>
      </c>
      <c r="D318" s="196">
        <v>1.02</v>
      </c>
      <c r="E318" s="196">
        <v>1.016</v>
      </c>
      <c r="F318" s="196">
        <v>1.018</v>
      </c>
      <c r="G318" s="197">
        <v>391</v>
      </c>
    </row>
    <row r="319" spans="1:7" ht="22.5" customHeight="1" x14ac:dyDescent="0.25">
      <c r="A319" s="198" t="s">
        <v>3337</v>
      </c>
      <c r="B319" s="196">
        <v>1.022</v>
      </c>
      <c r="C319" s="196">
        <v>1.016</v>
      </c>
      <c r="D319" s="196">
        <v>1.02</v>
      </c>
      <c r="E319" s="196">
        <v>1.016</v>
      </c>
      <c r="F319" s="196">
        <v>1.018</v>
      </c>
      <c r="G319" s="197">
        <v>392</v>
      </c>
    </row>
    <row r="320" spans="1:7" ht="22.5" customHeight="1" x14ac:dyDescent="0.25">
      <c r="A320" s="198" t="s">
        <v>3338</v>
      </c>
      <c r="B320" s="196">
        <v>1.022</v>
      </c>
      <c r="C320" s="196">
        <v>1.016</v>
      </c>
      <c r="D320" s="196">
        <v>1.02</v>
      </c>
      <c r="E320" s="196">
        <v>1.016</v>
      </c>
      <c r="F320" s="196">
        <v>1.018</v>
      </c>
      <c r="G320" s="197">
        <v>393</v>
      </c>
    </row>
    <row r="321" spans="1:7" ht="22.5" customHeight="1" x14ac:dyDescent="0.25">
      <c r="A321" s="198" t="s">
        <v>3339</v>
      </c>
      <c r="B321" s="196">
        <v>1.022</v>
      </c>
      <c r="C321" s="196">
        <v>1.016</v>
      </c>
      <c r="D321" s="196">
        <v>1.02</v>
      </c>
      <c r="E321" s="196">
        <v>1.016</v>
      </c>
      <c r="F321" s="196">
        <v>1.018</v>
      </c>
      <c r="G321" s="197">
        <v>394</v>
      </c>
    </row>
    <row r="322" spans="1:7" ht="22.5" customHeight="1" x14ac:dyDescent="0.25">
      <c r="A322" s="198" t="s">
        <v>3340</v>
      </c>
      <c r="B322" s="196">
        <v>1.022</v>
      </c>
      <c r="C322" s="196">
        <v>1.016</v>
      </c>
      <c r="D322" s="196">
        <v>1.02</v>
      </c>
      <c r="E322" s="196">
        <v>1.016</v>
      </c>
      <c r="F322" s="196">
        <v>1.018</v>
      </c>
      <c r="G322" s="197">
        <v>395</v>
      </c>
    </row>
    <row r="323" spans="1:7" ht="22.5" customHeight="1" x14ac:dyDescent="0.25">
      <c r="A323" s="198" t="s">
        <v>3341</v>
      </c>
      <c r="B323" s="196">
        <v>1.022</v>
      </c>
      <c r="C323" s="196">
        <v>1.016</v>
      </c>
      <c r="D323" s="196">
        <v>1.02</v>
      </c>
      <c r="E323" s="196">
        <v>1.016</v>
      </c>
      <c r="F323" s="196">
        <v>1.018</v>
      </c>
      <c r="G323" s="197">
        <v>396</v>
      </c>
    </row>
    <row r="324" spans="1:7" ht="22.5" customHeight="1" x14ac:dyDescent="0.25">
      <c r="A324" s="198" t="s">
        <v>3342</v>
      </c>
      <c r="B324" s="196">
        <v>1.022</v>
      </c>
      <c r="C324" s="196">
        <v>1.016</v>
      </c>
      <c r="D324" s="196">
        <v>1.02</v>
      </c>
      <c r="E324" s="196">
        <v>1.016</v>
      </c>
      <c r="F324" s="196">
        <v>1.018</v>
      </c>
      <c r="G324" s="197">
        <v>397</v>
      </c>
    </row>
    <row r="325" spans="1:7" ht="22.5" customHeight="1" x14ac:dyDescent="0.25">
      <c r="A325" s="198" t="s">
        <v>3343</v>
      </c>
      <c r="B325" s="196">
        <v>1.022</v>
      </c>
      <c r="C325" s="196">
        <v>1.016</v>
      </c>
      <c r="D325" s="196">
        <v>1.02</v>
      </c>
      <c r="E325" s="196">
        <v>1.016</v>
      </c>
      <c r="F325" s="196">
        <v>1.018</v>
      </c>
      <c r="G325" s="197">
        <v>398</v>
      </c>
    </row>
    <row r="326" spans="1:7" ht="22.5" customHeight="1" x14ac:dyDescent="0.25">
      <c r="A326" s="198" t="s">
        <v>3344</v>
      </c>
      <c r="B326" s="196">
        <v>1.022</v>
      </c>
      <c r="C326" s="196">
        <v>1.016</v>
      </c>
      <c r="D326" s="196">
        <v>1.02</v>
      </c>
      <c r="E326" s="196">
        <v>1.016</v>
      </c>
      <c r="F326" s="196">
        <v>1.018</v>
      </c>
      <c r="G326" s="197">
        <v>399</v>
      </c>
    </row>
    <row r="327" spans="1:7" ht="22.5" customHeight="1" x14ac:dyDescent="0.25">
      <c r="A327" s="198" t="s">
        <v>3345</v>
      </c>
      <c r="B327" s="196">
        <v>1.0269999999999999</v>
      </c>
      <c r="C327" s="196">
        <v>1.022</v>
      </c>
      <c r="D327" s="196">
        <v>1.0249999999999999</v>
      </c>
      <c r="E327" s="196">
        <v>1.022</v>
      </c>
      <c r="F327" s="196">
        <v>1.0229999999999999</v>
      </c>
      <c r="G327" s="197">
        <v>400</v>
      </c>
    </row>
    <row r="328" spans="1:7" ht="22.5" customHeight="1" x14ac:dyDescent="0.25">
      <c r="A328" s="198" t="s">
        <v>3346</v>
      </c>
      <c r="B328" s="196">
        <v>0.98299999999999998</v>
      </c>
      <c r="C328" s="196">
        <v>0.98299999999999998</v>
      </c>
      <c r="D328" s="196">
        <v>0.98299999999999998</v>
      </c>
      <c r="E328" s="196">
        <v>0.98399999999999999</v>
      </c>
      <c r="F328" s="196">
        <v>0.98399999999999999</v>
      </c>
      <c r="G328" s="197">
        <v>405</v>
      </c>
    </row>
    <row r="329" spans="1:7" ht="22.5" customHeight="1" x14ac:dyDescent="0.25">
      <c r="A329" s="198" t="s">
        <v>3347</v>
      </c>
      <c r="B329" s="196">
        <v>1.022</v>
      </c>
      <c r="C329" s="196">
        <v>1.016</v>
      </c>
      <c r="D329" s="196">
        <v>1.02</v>
      </c>
      <c r="E329" s="196">
        <v>1.016</v>
      </c>
      <c r="F329" s="196">
        <v>1.018</v>
      </c>
      <c r="G329" s="197">
        <v>406</v>
      </c>
    </row>
    <row r="330" spans="1:7" ht="22.5" customHeight="1" x14ac:dyDescent="0.25">
      <c r="A330" s="198" t="s">
        <v>3348</v>
      </c>
      <c r="B330" s="196">
        <v>1.0049999999999999</v>
      </c>
      <c r="C330" s="196">
        <v>1.002</v>
      </c>
      <c r="D330" s="196">
        <v>1.0029999999999999</v>
      </c>
      <c r="E330" s="196">
        <v>1.0049999999999999</v>
      </c>
      <c r="F330" s="196">
        <v>1.004</v>
      </c>
      <c r="G330" s="197">
        <v>407</v>
      </c>
    </row>
    <row r="331" spans="1:7" ht="22.5" customHeight="1" x14ac:dyDescent="0.25">
      <c r="A331" s="198" t="s">
        <v>3349</v>
      </c>
      <c r="B331" s="196">
        <v>1.0049999999999999</v>
      </c>
      <c r="C331" s="196">
        <v>1</v>
      </c>
      <c r="D331" s="196">
        <v>1.004</v>
      </c>
      <c r="E331" s="196">
        <v>1.0009999999999999</v>
      </c>
      <c r="F331" s="196">
        <v>1.004</v>
      </c>
      <c r="G331" s="197">
        <v>408</v>
      </c>
    </row>
    <row r="332" spans="1:7" ht="22.5" customHeight="1" x14ac:dyDescent="0.25">
      <c r="A332" s="198" t="s">
        <v>3350</v>
      </c>
      <c r="B332" s="196">
        <v>1.0029999999999999</v>
      </c>
      <c r="C332" s="196">
        <v>1</v>
      </c>
      <c r="D332" s="196">
        <v>1.0009999999999999</v>
      </c>
      <c r="E332" s="196">
        <v>1</v>
      </c>
      <c r="F332" s="196">
        <v>1.0009999999999999</v>
      </c>
      <c r="G332" s="197">
        <v>409</v>
      </c>
    </row>
    <row r="333" spans="1:7" ht="22.5" customHeight="1" x14ac:dyDescent="0.25">
      <c r="A333" s="198" t="s">
        <v>3351</v>
      </c>
      <c r="B333" s="196">
        <v>1.0029999999999999</v>
      </c>
      <c r="C333" s="196">
        <v>1</v>
      </c>
      <c r="D333" s="196">
        <v>1.0009999999999999</v>
      </c>
      <c r="E333" s="196">
        <v>1</v>
      </c>
      <c r="F333" s="196">
        <v>1.0009999999999999</v>
      </c>
      <c r="G333" s="197">
        <v>410</v>
      </c>
    </row>
    <row r="334" spans="1:7" ht="22.5" customHeight="1" x14ac:dyDescent="0.25">
      <c r="A334" s="198" t="s">
        <v>3352</v>
      </c>
      <c r="B334" s="196">
        <v>0.999</v>
      </c>
      <c r="C334" s="196">
        <v>0.998</v>
      </c>
      <c r="D334" s="196">
        <v>1</v>
      </c>
      <c r="E334" s="196">
        <v>0.998</v>
      </c>
      <c r="F334" s="196">
        <v>0.999</v>
      </c>
      <c r="G334" s="197">
        <v>411</v>
      </c>
    </row>
    <row r="335" spans="1:7" ht="22.5" customHeight="1" x14ac:dyDescent="0.25">
      <c r="A335" s="198" t="s">
        <v>3353</v>
      </c>
      <c r="B335" s="196">
        <v>1.0009999999999999</v>
      </c>
      <c r="C335" s="196">
        <v>1</v>
      </c>
      <c r="D335" s="196">
        <v>1.0009999999999999</v>
      </c>
      <c r="E335" s="196">
        <v>1</v>
      </c>
      <c r="F335" s="196">
        <v>1.0009999999999999</v>
      </c>
      <c r="G335" s="197">
        <v>412</v>
      </c>
    </row>
    <row r="336" spans="1:7" ht="22.5" customHeight="1" x14ac:dyDescent="0.25">
      <c r="A336" s="198" t="s">
        <v>3354</v>
      </c>
      <c r="B336" s="196">
        <v>1.0069999999999999</v>
      </c>
      <c r="C336" s="196">
        <v>1</v>
      </c>
      <c r="D336" s="196">
        <v>1.002</v>
      </c>
      <c r="E336" s="196">
        <v>1.0009999999999999</v>
      </c>
      <c r="F336" s="196">
        <v>1.002</v>
      </c>
      <c r="G336" s="197">
        <v>413</v>
      </c>
    </row>
    <row r="337" spans="1:7" ht="22.5" customHeight="1" x14ac:dyDescent="0.25">
      <c r="A337" s="198" t="s">
        <v>3355</v>
      </c>
      <c r="B337" s="196">
        <v>1.002</v>
      </c>
      <c r="C337" s="196">
        <v>1.0009999999999999</v>
      </c>
      <c r="D337" s="196">
        <v>1.0009999999999999</v>
      </c>
      <c r="E337" s="196">
        <v>1.0009999999999999</v>
      </c>
      <c r="F337" s="196">
        <v>1.004</v>
      </c>
      <c r="G337" s="197">
        <v>414</v>
      </c>
    </row>
    <row r="338" spans="1:7" ht="22.5" customHeight="1" x14ac:dyDescent="0.25">
      <c r="A338" s="198" t="s">
        <v>3356</v>
      </c>
      <c r="B338" s="196">
        <v>1.0009999999999999</v>
      </c>
      <c r="C338" s="196">
        <v>1.0009999999999999</v>
      </c>
      <c r="D338" s="196">
        <v>1.0009999999999999</v>
      </c>
      <c r="E338" s="196">
        <v>1.0009999999999999</v>
      </c>
      <c r="F338" s="196">
        <v>1.0009999999999999</v>
      </c>
      <c r="G338" s="197">
        <v>415</v>
      </c>
    </row>
    <row r="339" spans="1:7" ht="22.5" customHeight="1" x14ac:dyDescent="0.25">
      <c r="A339" s="198" t="s">
        <v>3357</v>
      </c>
      <c r="B339" s="196">
        <v>1.0169999999999999</v>
      </c>
      <c r="C339" s="196">
        <v>0.997</v>
      </c>
      <c r="D339" s="196">
        <v>1.002</v>
      </c>
      <c r="E339" s="196">
        <v>1</v>
      </c>
      <c r="F339" s="196">
        <v>1.0009999999999999</v>
      </c>
      <c r="G339" s="197">
        <v>416</v>
      </c>
    </row>
    <row r="340" spans="1:7" ht="22.5" customHeight="1" x14ac:dyDescent="0.25">
      <c r="A340" s="198" t="s">
        <v>3358</v>
      </c>
      <c r="B340" s="196">
        <v>1.008</v>
      </c>
      <c r="C340" s="196">
        <v>1.0029999999999999</v>
      </c>
      <c r="D340" s="196">
        <v>1.0069999999999999</v>
      </c>
      <c r="E340" s="196">
        <v>1.0049999999999999</v>
      </c>
      <c r="F340" s="196">
        <v>1.0069999999999999</v>
      </c>
      <c r="G340" s="197">
        <v>417</v>
      </c>
    </row>
    <row r="341" spans="1:7" ht="22.5" customHeight="1" x14ac:dyDescent="0.25">
      <c r="A341" s="198" t="s">
        <v>3359</v>
      </c>
      <c r="B341" s="196">
        <v>1</v>
      </c>
      <c r="C341" s="196">
        <v>1.0009999999999999</v>
      </c>
      <c r="D341" s="196">
        <v>0.999</v>
      </c>
      <c r="E341" s="196">
        <v>0.999</v>
      </c>
      <c r="F341" s="196">
        <v>0.999</v>
      </c>
      <c r="G341" s="197">
        <v>418</v>
      </c>
    </row>
    <row r="342" spans="1:7" ht="22.5" customHeight="1" x14ac:dyDescent="0.25">
      <c r="A342" s="198" t="s">
        <v>3360</v>
      </c>
      <c r="B342" s="196">
        <v>1.0029999999999999</v>
      </c>
      <c r="C342" s="196">
        <v>0.999</v>
      </c>
      <c r="D342" s="196">
        <v>1.002</v>
      </c>
      <c r="E342" s="196">
        <v>1.002</v>
      </c>
      <c r="F342" s="196">
        <v>1.002</v>
      </c>
      <c r="G342" s="197">
        <v>419</v>
      </c>
    </row>
    <row r="343" spans="1:7" ht="22.5" customHeight="1" x14ac:dyDescent="0.25">
      <c r="A343" s="198" t="s">
        <v>3361</v>
      </c>
      <c r="B343" s="196">
        <v>0.997</v>
      </c>
      <c r="C343" s="196">
        <v>0.997</v>
      </c>
      <c r="D343" s="196">
        <v>0.997</v>
      </c>
      <c r="E343" s="196">
        <v>0.997</v>
      </c>
      <c r="F343" s="196">
        <v>0.997</v>
      </c>
      <c r="G343" s="197">
        <v>420</v>
      </c>
    </row>
    <row r="344" spans="1:7" ht="22.5" customHeight="1" x14ac:dyDescent="0.25">
      <c r="A344" s="198" t="s">
        <v>3362</v>
      </c>
      <c r="B344" s="196">
        <v>1.0069999999999999</v>
      </c>
      <c r="C344" s="196">
        <v>0.999</v>
      </c>
      <c r="D344" s="196">
        <v>1.0049999999999999</v>
      </c>
      <c r="E344" s="196">
        <v>1.004</v>
      </c>
      <c r="F344" s="196">
        <v>1.0049999999999999</v>
      </c>
      <c r="G344" s="197">
        <v>421</v>
      </c>
    </row>
    <row r="345" spans="1:7" ht="22.5" customHeight="1" x14ac:dyDescent="0.25">
      <c r="A345" s="198" t="s">
        <v>3363</v>
      </c>
      <c r="B345" s="196">
        <v>1.0009999999999999</v>
      </c>
      <c r="C345" s="196">
        <v>0.998</v>
      </c>
      <c r="D345" s="196">
        <v>0.999</v>
      </c>
      <c r="E345" s="196">
        <v>1</v>
      </c>
      <c r="F345" s="196">
        <v>0.999</v>
      </c>
      <c r="G345" s="197">
        <v>422</v>
      </c>
    </row>
    <row r="346" spans="1:7" ht="22.5" customHeight="1" x14ac:dyDescent="0.25">
      <c r="A346" s="198" t="s">
        <v>3364</v>
      </c>
      <c r="B346" s="196">
        <v>1.0069999999999999</v>
      </c>
      <c r="C346" s="196">
        <v>1.0049999999999999</v>
      </c>
      <c r="D346" s="196">
        <v>1.006</v>
      </c>
      <c r="E346" s="196">
        <v>1.0049999999999999</v>
      </c>
      <c r="F346" s="196">
        <v>1.0049999999999999</v>
      </c>
      <c r="G346" s="197">
        <v>423</v>
      </c>
    </row>
    <row r="347" spans="1:7" ht="22.5" customHeight="1" x14ac:dyDescent="0.25">
      <c r="A347" s="198" t="s">
        <v>3365</v>
      </c>
      <c r="B347" s="196">
        <v>1.0069999999999999</v>
      </c>
      <c r="C347" s="196">
        <v>1.0049999999999999</v>
      </c>
      <c r="D347" s="196">
        <v>1.006</v>
      </c>
      <c r="E347" s="196">
        <v>1.0049999999999999</v>
      </c>
      <c r="F347" s="196">
        <v>1.0049999999999999</v>
      </c>
      <c r="G347" s="197">
        <v>424</v>
      </c>
    </row>
    <row r="348" spans="1:7" ht="22.5" customHeight="1" x14ac:dyDescent="0.25">
      <c r="A348" s="198" t="s">
        <v>3366</v>
      </c>
      <c r="B348" s="196">
        <v>1.0069999999999999</v>
      </c>
      <c r="C348" s="196">
        <v>1.0049999999999999</v>
      </c>
      <c r="D348" s="196">
        <v>1.006</v>
      </c>
      <c r="E348" s="196">
        <v>1.0049999999999999</v>
      </c>
      <c r="F348" s="196">
        <v>1.0049999999999999</v>
      </c>
      <c r="G348" s="197">
        <v>425</v>
      </c>
    </row>
    <row r="349" spans="1:7" ht="22.5" customHeight="1" x14ac:dyDescent="0.25">
      <c r="A349" s="198" t="s">
        <v>3367</v>
      </c>
      <c r="B349" s="196">
        <v>0.997</v>
      </c>
      <c r="C349" s="196">
        <v>0.997</v>
      </c>
      <c r="D349" s="196">
        <v>0.997</v>
      </c>
      <c r="E349" s="196">
        <v>0.997</v>
      </c>
      <c r="F349" s="196">
        <v>0.997</v>
      </c>
      <c r="G349" s="197">
        <v>426</v>
      </c>
    </row>
    <row r="350" spans="1:7" ht="22.5" customHeight="1" x14ac:dyDescent="0.25">
      <c r="A350" s="198" t="s">
        <v>3368</v>
      </c>
      <c r="B350" s="196">
        <v>1.0269999999999999</v>
      </c>
      <c r="C350" s="196">
        <v>1.022</v>
      </c>
      <c r="D350" s="196">
        <v>1.0249999999999999</v>
      </c>
      <c r="E350" s="196">
        <v>1.022</v>
      </c>
      <c r="F350" s="196">
        <v>1.0229999999999999</v>
      </c>
      <c r="G350" s="197">
        <v>432</v>
      </c>
    </row>
    <row r="351" spans="1:7" ht="22.5" customHeight="1" x14ac:dyDescent="0.25">
      <c r="A351" s="198" t="s">
        <v>3369</v>
      </c>
      <c r="B351" s="196">
        <v>1.0269999999999999</v>
      </c>
      <c r="C351" s="196">
        <v>1.022</v>
      </c>
      <c r="D351" s="196">
        <v>1.0249999999999999</v>
      </c>
      <c r="E351" s="196">
        <v>1.022</v>
      </c>
      <c r="F351" s="196">
        <v>1.0229999999999999</v>
      </c>
      <c r="G351" s="197">
        <v>433</v>
      </c>
    </row>
    <row r="352" spans="1:7" ht="22.5" customHeight="1" x14ac:dyDescent="0.25">
      <c r="A352" s="198" t="s">
        <v>3370</v>
      </c>
      <c r="B352" s="196">
        <v>0.996</v>
      </c>
      <c r="C352" s="196">
        <v>0.996</v>
      </c>
      <c r="D352" s="196">
        <v>0.996</v>
      </c>
      <c r="E352" s="196">
        <v>0.998</v>
      </c>
      <c r="F352" s="196">
        <v>0.998</v>
      </c>
      <c r="G352" s="197">
        <v>434</v>
      </c>
    </row>
    <row r="353" spans="1:7" ht="22.5" customHeight="1" x14ac:dyDescent="0.25">
      <c r="A353" s="198" t="s">
        <v>3371</v>
      </c>
      <c r="B353" s="196">
        <v>1.0269999999999999</v>
      </c>
      <c r="C353" s="196">
        <v>1.022</v>
      </c>
      <c r="D353" s="196">
        <v>1.0249999999999999</v>
      </c>
      <c r="E353" s="196">
        <v>1.022</v>
      </c>
      <c r="F353" s="196">
        <v>1.0229999999999999</v>
      </c>
      <c r="G353" s="197">
        <v>435</v>
      </c>
    </row>
    <row r="354" spans="1:7" ht="22.5" customHeight="1" x14ac:dyDescent="0.25">
      <c r="A354" s="198" t="s">
        <v>3372</v>
      </c>
      <c r="B354" s="196">
        <v>0.999</v>
      </c>
      <c r="C354" s="196">
        <v>0.999</v>
      </c>
      <c r="D354" s="196">
        <v>0.999</v>
      </c>
      <c r="E354" s="196">
        <v>0.999</v>
      </c>
      <c r="F354" s="196">
        <v>0.999</v>
      </c>
      <c r="G354" s="197">
        <v>436</v>
      </c>
    </row>
    <row r="355" spans="1:7" ht="22.5" customHeight="1" x14ac:dyDescent="0.25">
      <c r="A355" s="198" t="s">
        <v>3373</v>
      </c>
      <c r="B355" s="196">
        <v>1.0009999999999999</v>
      </c>
      <c r="C355" s="196">
        <v>1</v>
      </c>
      <c r="D355" s="196">
        <v>1.0009999999999999</v>
      </c>
      <c r="E355" s="196">
        <v>1</v>
      </c>
      <c r="F355" s="196">
        <v>1.0029999999999999</v>
      </c>
      <c r="G355" s="197">
        <v>437</v>
      </c>
    </row>
    <row r="356" spans="1:7" ht="22.5" customHeight="1" x14ac:dyDescent="0.25">
      <c r="A356" s="198" t="s">
        <v>3374</v>
      </c>
      <c r="B356" s="196">
        <v>0.97899999999999998</v>
      </c>
      <c r="C356" s="196">
        <v>0.97699999999999998</v>
      </c>
      <c r="D356" s="196">
        <v>0.97699999999999998</v>
      </c>
      <c r="E356" s="196">
        <v>0.97599999999999998</v>
      </c>
      <c r="F356" s="196">
        <v>0.98</v>
      </c>
      <c r="G356" s="197">
        <v>438</v>
      </c>
    </row>
    <row r="357" spans="1:7" ht="22.5" customHeight="1" x14ac:dyDescent="0.25">
      <c r="A357" s="198" t="s">
        <v>3375</v>
      </c>
      <c r="B357" s="196">
        <v>1.0209999999999999</v>
      </c>
      <c r="C357" s="196">
        <v>1.002</v>
      </c>
      <c r="D357" s="196">
        <v>1.01</v>
      </c>
      <c r="E357" s="196">
        <v>1.002</v>
      </c>
      <c r="F357" s="196">
        <v>1.006</v>
      </c>
      <c r="G357" s="197">
        <v>439</v>
      </c>
    </row>
    <row r="358" spans="1:7" ht="22.5" customHeight="1" x14ac:dyDescent="0.25">
      <c r="A358" s="198" t="s">
        <v>3376</v>
      </c>
      <c r="B358" s="196">
        <v>1.014</v>
      </c>
      <c r="C358" s="196">
        <v>1.004</v>
      </c>
      <c r="D358" s="196">
        <v>1.0109999999999999</v>
      </c>
      <c r="E358" s="196">
        <v>1.008</v>
      </c>
      <c r="F358" s="196">
        <v>1.012</v>
      </c>
      <c r="G358" s="197">
        <v>440</v>
      </c>
    </row>
    <row r="359" spans="1:7" ht="22.5" customHeight="1" x14ac:dyDescent="0.25">
      <c r="A359" s="198" t="s">
        <v>3377</v>
      </c>
      <c r="B359" s="196">
        <v>0.99299999999999999</v>
      </c>
      <c r="C359" s="196">
        <v>0.98499999999999999</v>
      </c>
      <c r="D359" s="196">
        <v>0.99099999999999999</v>
      </c>
      <c r="E359" s="196">
        <v>0.99199999999999999</v>
      </c>
      <c r="F359" s="196">
        <v>0.99099999999999999</v>
      </c>
      <c r="G359" s="197">
        <v>441</v>
      </c>
    </row>
    <row r="360" spans="1:7" ht="22.5" customHeight="1" x14ac:dyDescent="0.25">
      <c r="A360" s="198" t="s">
        <v>3378</v>
      </c>
      <c r="B360" s="196">
        <v>0.99299999999999999</v>
      </c>
      <c r="C360" s="196">
        <v>0.98399999999999999</v>
      </c>
      <c r="D360" s="196">
        <v>0.98499999999999999</v>
      </c>
      <c r="E360" s="196">
        <v>0.995</v>
      </c>
      <c r="F360" s="196">
        <v>0.98299999999999998</v>
      </c>
      <c r="G360" s="197">
        <v>442</v>
      </c>
    </row>
    <row r="361" spans="1:7" ht="22.5" customHeight="1" x14ac:dyDescent="0.25">
      <c r="A361" s="198" t="s">
        <v>3379</v>
      </c>
      <c r="B361" s="196">
        <v>1.0289999999999999</v>
      </c>
      <c r="C361" s="196">
        <v>1.0129999999999999</v>
      </c>
      <c r="D361" s="196">
        <v>1.0229999999999999</v>
      </c>
      <c r="E361" s="196">
        <v>1.0169999999999999</v>
      </c>
      <c r="F361" s="196">
        <v>1.022</v>
      </c>
      <c r="G361" s="197">
        <v>443</v>
      </c>
    </row>
    <row r="362" spans="1:7" ht="22.5" customHeight="1" x14ac:dyDescent="0.25">
      <c r="A362" s="198" t="s">
        <v>3380</v>
      </c>
      <c r="B362" s="196">
        <v>1.022</v>
      </c>
      <c r="C362" s="196">
        <v>1.016</v>
      </c>
      <c r="D362" s="196">
        <v>1.02</v>
      </c>
      <c r="E362" s="196">
        <v>1.016</v>
      </c>
      <c r="F362" s="196">
        <v>1.018</v>
      </c>
      <c r="G362" s="197">
        <v>444</v>
      </c>
    </row>
    <row r="363" spans="1:7" ht="22.5" customHeight="1" x14ac:dyDescent="0.25">
      <c r="A363" s="198" t="s">
        <v>3381</v>
      </c>
      <c r="B363" s="196">
        <v>1.0009999999999999</v>
      </c>
      <c r="C363" s="196">
        <v>1</v>
      </c>
      <c r="D363" s="196">
        <v>1.0009999999999999</v>
      </c>
      <c r="E363" s="196">
        <v>1</v>
      </c>
      <c r="F363" s="196">
        <v>1.0009999999999999</v>
      </c>
      <c r="G363" s="197">
        <v>445</v>
      </c>
    </row>
    <row r="364" spans="1:7" ht="22.5" customHeight="1" x14ac:dyDescent="0.25">
      <c r="A364" s="198" t="s">
        <v>3382</v>
      </c>
      <c r="B364" s="196">
        <v>1.0009999999999999</v>
      </c>
      <c r="C364" s="196">
        <v>1</v>
      </c>
      <c r="D364" s="196">
        <v>1.0009999999999999</v>
      </c>
      <c r="E364" s="196">
        <v>1</v>
      </c>
      <c r="F364" s="196">
        <v>1</v>
      </c>
      <c r="G364" s="197">
        <v>446</v>
      </c>
    </row>
    <row r="365" spans="1:7" ht="22.5" customHeight="1" x14ac:dyDescent="0.25">
      <c r="A365" s="198" t="s">
        <v>3383</v>
      </c>
      <c r="B365" s="196">
        <v>1.022</v>
      </c>
      <c r="C365" s="196">
        <v>1.016</v>
      </c>
      <c r="D365" s="196">
        <v>1.02</v>
      </c>
      <c r="E365" s="196">
        <v>1.016</v>
      </c>
      <c r="F365" s="196">
        <v>1.018</v>
      </c>
      <c r="G365" s="197">
        <v>448</v>
      </c>
    </row>
    <row r="366" spans="1:7" ht="22.5" customHeight="1" x14ac:dyDescent="0.25">
      <c r="A366" s="198" t="s">
        <v>3384</v>
      </c>
      <c r="B366" s="196">
        <v>1.002</v>
      </c>
      <c r="C366" s="196">
        <v>1.0009999999999999</v>
      </c>
      <c r="D366" s="196">
        <v>1.002</v>
      </c>
      <c r="E366" s="196">
        <v>1.0009999999999999</v>
      </c>
      <c r="F366" s="196">
        <v>1.002</v>
      </c>
      <c r="G366" s="197">
        <v>449</v>
      </c>
    </row>
    <row r="367" spans="1:7" ht="22.5" customHeight="1" x14ac:dyDescent="0.25">
      <c r="A367" s="198" t="s">
        <v>3385</v>
      </c>
      <c r="B367" s="196">
        <v>1.0109999999999999</v>
      </c>
      <c r="C367" s="196">
        <v>1.002</v>
      </c>
      <c r="D367" s="196">
        <v>1.006</v>
      </c>
      <c r="E367" s="196">
        <v>1.006</v>
      </c>
      <c r="F367" s="196">
        <v>1.008</v>
      </c>
      <c r="G367" s="197">
        <v>450</v>
      </c>
    </row>
    <row r="368" spans="1:7" ht="22.5" customHeight="1" x14ac:dyDescent="0.25">
      <c r="A368" s="198" t="s">
        <v>3386</v>
      </c>
      <c r="B368" s="196">
        <v>0.996</v>
      </c>
      <c r="C368" s="196">
        <v>0.98499999999999999</v>
      </c>
      <c r="D368" s="196">
        <v>0.98299999999999998</v>
      </c>
      <c r="E368" s="196">
        <v>0.99099999999999999</v>
      </c>
      <c r="F368" s="196">
        <v>0.98599999999999999</v>
      </c>
      <c r="G368" s="197">
        <v>451</v>
      </c>
    </row>
    <row r="369" spans="1:7" ht="22.5" customHeight="1" x14ac:dyDescent="0.25">
      <c r="A369" s="198" t="s">
        <v>3387</v>
      </c>
      <c r="B369" s="196">
        <v>1.0129999999999999</v>
      </c>
      <c r="C369" s="196">
        <v>1.002</v>
      </c>
      <c r="D369" s="196">
        <v>1.0069999999999999</v>
      </c>
      <c r="E369" s="196">
        <v>1.008</v>
      </c>
      <c r="F369" s="196">
        <v>1.008</v>
      </c>
      <c r="G369" s="197">
        <v>452</v>
      </c>
    </row>
    <row r="370" spans="1:7" ht="22.5" customHeight="1" x14ac:dyDescent="0.25">
      <c r="A370" s="198" t="s">
        <v>3388</v>
      </c>
      <c r="B370" s="196">
        <v>1.01</v>
      </c>
      <c r="C370" s="196">
        <v>1.0009999999999999</v>
      </c>
      <c r="D370" s="196">
        <v>1.004</v>
      </c>
      <c r="E370" s="196">
        <v>1.006</v>
      </c>
      <c r="F370" s="196">
        <v>1.0049999999999999</v>
      </c>
      <c r="G370" s="197">
        <v>453</v>
      </c>
    </row>
    <row r="371" spans="1:7" ht="22.5" customHeight="1" x14ac:dyDescent="0.25">
      <c r="A371" s="198" t="s">
        <v>3389</v>
      </c>
      <c r="B371" s="196">
        <v>1.0149999999999999</v>
      </c>
      <c r="C371" s="196">
        <v>1.002</v>
      </c>
      <c r="D371" s="196">
        <v>1.0089999999999999</v>
      </c>
      <c r="E371" s="196">
        <v>1.0129999999999999</v>
      </c>
      <c r="F371" s="196">
        <v>1.01</v>
      </c>
      <c r="G371" s="197">
        <v>454</v>
      </c>
    </row>
    <row r="372" spans="1:7" ht="22.5" customHeight="1" x14ac:dyDescent="0.25">
      <c r="A372" s="198" t="s">
        <v>3390</v>
      </c>
      <c r="B372" s="196">
        <v>1.024</v>
      </c>
      <c r="C372" s="196">
        <v>1.004</v>
      </c>
      <c r="D372" s="196">
        <v>1.0089999999999999</v>
      </c>
      <c r="E372" s="196">
        <v>1.012</v>
      </c>
      <c r="F372" s="196">
        <v>1.0129999999999999</v>
      </c>
      <c r="G372" s="197">
        <v>455</v>
      </c>
    </row>
    <row r="373" spans="1:7" ht="22.5" customHeight="1" x14ac:dyDescent="0.25">
      <c r="A373" s="198" t="s">
        <v>3391</v>
      </c>
      <c r="B373" s="196">
        <v>1.0069999999999999</v>
      </c>
      <c r="C373" s="196">
        <v>1.004</v>
      </c>
      <c r="D373" s="196">
        <v>0.997</v>
      </c>
      <c r="E373" s="196">
        <v>1.0009999999999999</v>
      </c>
      <c r="F373" s="196">
        <v>1.006</v>
      </c>
      <c r="G373" s="197">
        <v>456</v>
      </c>
    </row>
    <row r="374" spans="1:7" ht="22.5" customHeight="1" x14ac:dyDescent="0.25">
      <c r="A374" s="198" t="s">
        <v>3392</v>
      </c>
      <c r="B374" s="196">
        <v>1.0249999999999999</v>
      </c>
      <c r="C374" s="196">
        <v>1.0109999999999999</v>
      </c>
      <c r="D374" s="196">
        <v>1.02</v>
      </c>
      <c r="E374" s="196">
        <v>1.0209999999999999</v>
      </c>
      <c r="F374" s="196">
        <v>1.0209999999999999</v>
      </c>
      <c r="G374" s="197">
        <v>457</v>
      </c>
    </row>
    <row r="375" spans="1:7" ht="22.5" customHeight="1" x14ac:dyDescent="0.25">
      <c r="A375" s="198" t="s">
        <v>3393</v>
      </c>
      <c r="B375" s="196">
        <v>1.01</v>
      </c>
      <c r="C375" s="196">
        <v>1.002</v>
      </c>
      <c r="D375" s="196">
        <v>1.0089999999999999</v>
      </c>
      <c r="E375" s="196">
        <v>1.006</v>
      </c>
      <c r="F375" s="196">
        <v>1.0069999999999999</v>
      </c>
      <c r="G375" s="197">
        <v>458</v>
      </c>
    </row>
    <row r="376" spans="1:7" ht="22.5" customHeight="1" x14ac:dyDescent="0.25">
      <c r="A376" s="198" t="s">
        <v>3394</v>
      </c>
      <c r="B376" s="196">
        <v>1.0209999999999999</v>
      </c>
      <c r="C376" s="196">
        <v>1.004</v>
      </c>
      <c r="D376" s="196">
        <v>1.0129999999999999</v>
      </c>
      <c r="E376" s="196">
        <v>1.016</v>
      </c>
      <c r="F376" s="196">
        <v>1.0169999999999999</v>
      </c>
      <c r="G376" s="197">
        <v>459</v>
      </c>
    </row>
    <row r="377" spans="1:7" ht="22.5" customHeight="1" x14ac:dyDescent="0.25">
      <c r="A377" s="198" t="s">
        <v>3395</v>
      </c>
      <c r="B377" s="196">
        <v>1.01</v>
      </c>
      <c r="C377" s="196">
        <v>0.98699999999999999</v>
      </c>
      <c r="D377" s="196">
        <v>0.99399999999999999</v>
      </c>
      <c r="E377" s="196">
        <v>1.002</v>
      </c>
      <c r="F377" s="196">
        <v>0.99399999999999999</v>
      </c>
      <c r="G377" s="197">
        <v>460</v>
      </c>
    </row>
    <row r="378" spans="1:7" ht="22.5" customHeight="1" x14ac:dyDescent="0.25">
      <c r="A378" s="198" t="s">
        <v>3396</v>
      </c>
      <c r="B378" s="196">
        <v>1.006</v>
      </c>
      <c r="C378" s="196">
        <v>1.004</v>
      </c>
      <c r="D378" s="196">
        <v>1.006</v>
      </c>
      <c r="E378" s="196">
        <v>1.0029999999999999</v>
      </c>
      <c r="F378" s="196">
        <v>1.0069999999999999</v>
      </c>
      <c r="G378" s="197">
        <v>461</v>
      </c>
    </row>
    <row r="379" spans="1:7" ht="22.5" customHeight="1" x14ac:dyDescent="0.25">
      <c r="A379" s="198" t="s">
        <v>3397</v>
      </c>
      <c r="B379" s="196">
        <v>1.0009999999999999</v>
      </c>
      <c r="C379" s="196">
        <v>0.98799999999999999</v>
      </c>
      <c r="D379" s="196">
        <v>0.99399999999999999</v>
      </c>
      <c r="E379" s="196">
        <v>1</v>
      </c>
      <c r="F379" s="196">
        <v>0.99</v>
      </c>
      <c r="G379" s="197">
        <v>462</v>
      </c>
    </row>
    <row r="380" spans="1:7" ht="22.5" customHeight="1" x14ac:dyDescent="0.25">
      <c r="A380" s="198" t="s">
        <v>3398</v>
      </c>
      <c r="B380" s="196">
        <v>1.034</v>
      </c>
      <c r="C380" s="196">
        <v>1.0069999999999999</v>
      </c>
      <c r="D380" s="196">
        <v>1.0189999999999999</v>
      </c>
      <c r="E380" s="196">
        <v>1.0229999999999999</v>
      </c>
      <c r="F380" s="196">
        <v>1.0189999999999999</v>
      </c>
      <c r="G380" s="197">
        <v>463</v>
      </c>
    </row>
    <row r="381" spans="1:7" ht="22.5" customHeight="1" x14ac:dyDescent="0.25">
      <c r="A381" s="198" t="s">
        <v>3399</v>
      </c>
      <c r="B381" s="196">
        <v>1.0069999999999999</v>
      </c>
      <c r="C381" s="196">
        <v>1</v>
      </c>
      <c r="D381" s="196">
        <v>1.0049999999999999</v>
      </c>
      <c r="E381" s="196">
        <v>1.002</v>
      </c>
      <c r="F381" s="196">
        <v>1.0049999999999999</v>
      </c>
      <c r="G381" s="197">
        <v>464</v>
      </c>
    </row>
    <row r="382" spans="1:7" ht="22.5" customHeight="1" x14ac:dyDescent="0.25">
      <c r="A382" s="198" t="s">
        <v>3400</v>
      </c>
      <c r="B382" s="196">
        <v>1.004</v>
      </c>
      <c r="C382" s="196">
        <v>1.002</v>
      </c>
      <c r="D382" s="196">
        <v>1.0029999999999999</v>
      </c>
      <c r="E382" s="196">
        <v>1.004</v>
      </c>
      <c r="F382" s="196">
        <v>1.004</v>
      </c>
      <c r="G382" s="197">
        <v>465</v>
      </c>
    </row>
    <row r="383" spans="1:7" ht="22.5" customHeight="1" x14ac:dyDescent="0.25">
      <c r="A383" s="198" t="s">
        <v>3401</v>
      </c>
      <c r="B383" s="196">
        <v>1.0129999999999999</v>
      </c>
      <c r="C383" s="196">
        <v>1.0069999999999999</v>
      </c>
      <c r="D383" s="196">
        <v>1.0069999999999999</v>
      </c>
      <c r="E383" s="196">
        <v>1.0069999999999999</v>
      </c>
      <c r="F383" s="196">
        <v>1.0089999999999999</v>
      </c>
      <c r="G383" s="197">
        <v>466</v>
      </c>
    </row>
    <row r="384" spans="1:7" ht="22.5" customHeight="1" x14ac:dyDescent="0.25">
      <c r="A384" s="198" t="s">
        <v>3402</v>
      </c>
      <c r="B384" s="196">
        <v>1.0249999999999999</v>
      </c>
      <c r="C384" s="196">
        <v>1.0009999999999999</v>
      </c>
      <c r="D384" s="196">
        <v>1.0089999999999999</v>
      </c>
      <c r="E384" s="196">
        <v>1.02</v>
      </c>
      <c r="F384" s="196">
        <v>1.0089999999999999</v>
      </c>
      <c r="G384" s="197">
        <v>467</v>
      </c>
    </row>
    <row r="385" spans="1:7" ht="22.5" customHeight="1" x14ac:dyDescent="0.25">
      <c r="A385" s="198" t="s">
        <v>3403</v>
      </c>
      <c r="B385" s="196">
        <v>1.0109999999999999</v>
      </c>
      <c r="C385" s="196">
        <v>0.998</v>
      </c>
      <c r="D385" s="196">
        <v>1.002</v>
      </c>
      <c r="E385" s="196">
        <v>1.006</v>
      </c>
      <c r="F385" s="196">
        <v>1.0049999999999999</v>
      </c>
      <c r="G385" s="197">
        <v>468</v>
      </c>
    </row>
    <row r="386" spans="1:7" ht="22.5" customHeight="1" x14ac:dyDescent="0.25">
      <c r="A386" s="198" t="s">
        <v>3404</v>
      </c>
      <c r="B386" s="196">
        <v>1.0049999999999999</v>
      </c>
      <c r="C386" s="196">
        <v>0.996</v>
      </c>
      <c r="D386" s="196">
        <v>1.0009999999999999</v>
      </c>
      <c r="E386" s="196">
        <v>1.002</v>
      </c>
      <c r="F386" s="196">
        <v>1</v>
      </c>
      <c r="G386" s="197">
        <v>469</v>
      </c>
    </row>
    <row r="387" spans="1:7" ht="22.5" customHeight="1" x14ac:dyDescent="0.25">
      <c r="A387" s="198" t="s">
        <v>3405</v>
      </c>
      <c r="B387" s="196">
        <v>1.004</v>
      </c>
      <c r="C387" s="196">
        <v>0.997</v>
      </c>
      <c r="D387" s="196">
        <v>1.0009999999999999</v>
      </c>
      <c r="E387" s="196">
        <v>0.997</v>
      </c>
      <c r="F387" s="196">
        <v>1</v>
      </c>
      <c r="G387" s="197">
        <v>470</v>
      </c>
    </row>
    <row r="388" spans="1:7" ht="22.5" customHeight="1" x14ac:dyDescent="0.25">
      <c r="A388" s="198" t="s">
        <v>3406</v>
      </c>
      <c r="B388" s="196">
        <v>1.008</v>
      </c>
      <c r="C388" s="196">
        <v>1.0049999999999999</v>
      </c>
      <c r="D388" s="196">
        <v>1.0049999999999999</v>
      </c>
      <c r="E388" s="196">
        <v>1.0069999999999999</v>
      </c>
      <c r="F388" s="196">
        <v>1.008</v>
      </c>
      <c r="G388" s="197">
        <v>471</v>
      </c>
    </row>
    <row r="389" spans="1:7" ht="22.5" customHeight="1" x14ac:dyDescent="0.25">
      <c r="A389" s="198" t="s">
        <v>3407</v>
      </c>
      <c r="B389" s="196">
        <v>0.97499999999999998</v>
      </c>
      <c r="C389" s="196">
        <v>0.97499999999999998</v>
      </c>
      <c r="D389" s="196">
        <v>0.97499999999999998</v>
      </c>
      <c r="E389" s="196">
        <v>0.97699999999999998</v>
      </c>
      <c r="F389" s="196">
        <v>0.97699999999999998</v>
      </c>
      <c r="G389" s="197">
        <v>472</v>
      </c>
    </row>
    <row r="390" spans="1:7" ht="22.5" customHeight="1" x14ac:dyDescent="0.25">
      <c r="A390" s="198" t="s">
        <v>3408</v>
      </c>
      <c r="B390" s="196">
        <v>0.99</v>
      </c>
      <c r="C390" s="196">
        <v>0.98899999999999999</v>
      </c>
      <c r="D390" s="196">
        <v>0.98899999999999999</v>
      </c>
      <c r="E390" s="196">
        <v>0.98899999999999999</v>
      </c>
      <c r="F390" s="196">
        <v>0.98899999999999999</v>
      </c>
      <c r="G390" s="197">
        <v>473</v>
      </c>
    </row>
    <row r="391" spans="1:7" ht="22.5" customHeight="1" x14ac:dyDescent="0.25">
      <c r="A391" s="198" t="s">
        <v>3409</v>
      </c>
      <c r="B391" s="196">
        <v>1.0009999999999999</v>
      </c>
      <c r="C391" s="196">
        <v>1</v>
      </c>
      <c r="D391" s="196">
        <v>1</v>
      </c>
      <c r="E391" s="196">
        <v>1</v>
      </c>
      <c r="F391" s="196">
        <v>1</v>
      </c>
      <c r="G391" s="197">
        <v>648</v>
      </c>
    </row>
    <row r="392" spans="1:7" ht="22.5" customHeight="1" x14ac:dyDescent="0.25">
      <c r="A392" s="198" t="s">
        <v>3410</v>
      </c>
      <c r="B392" s="196">
        <v>1.022</v>
      </c>
      <c r="C392" s="196">
        <v>1.016</v>
      </c>
      <c r="D392" s="196">
        <v>1.02</v>
      </c>
      <c r="E392" s="196">
        <v>1.016</v>
      </c>
      <c r="F392" s="196">
        <v>1.018</v>
      </c>
      <c r="G392" s="197">
        <v>649</v>
      </c>
    </row>
    <row r="393" spans="1:7" ht="22.5" customHeight="1" x14ac:dyDescent="0.25">
      <c r="A393" s="198" t="s">
        <v>3411</v>
      </c>
      <c r="B393" s="196">
        <v>1.0009999999999999</v>
      </c>
      <c r="C393" s="196">
        <v>0.998</v>
      </c>
      <c r="D393" s="196">
        <v>1.0009999999999999</v>
      </c>
      <c r="E393" s="196">
        <v>0.996</v>
      </c>
      <c r="F393" s="196">
        <v>1.0009999999999999</v>
      </c>
      <c r="G393" s="197">
        <v>650</v>
      </c>
    </row>
    <row r="394" spans="1:7" ht="22.5" customHeight="1" x14ac:dyDescent="0.25">
      <c r="A394" s="198" t="s">
        <v>3412</v>
      </c>
      <c r="B394" s="196">
        <v>1.0089999999999999</v>
      </c>
      <c r="C394" s="196">
        <v>1.0029999999999999</v>
      </c>
      <c r="D394" s="196">
        <v>1.004</v>
      </c>
      <c r="E394" s="196">
        <v>1.004</v>
      </c>
      <c r="F394" s="196">
        <v>1.0069999999999999</v>
      </c>
      <c r="G394" s="197">
        <v>651</v>
      </c>
    </row>
    <row r="395" spans="1:7" ht="22.5" customHeight="1" x14ac:dyDescent="0.25">
      <c r="A395" s="198" t="s">
        <v>3413</v>
      </c>
      <c r="B395" s="196">
        <v>0.995</v>
      </c>
      <c r="C395" s="196">
        <v>0.99299999999999999</v>
      </c>
      <c r="D395" s="196">
        <v>0.99299999999999999</v>
      </c>
      <c r="E395" s="196">
        <v>0.996</v>
      </c>
      <c r="F395" s="196">
        <v>0.99199999999999999</v>
      </c>
      <c r="G395" s="197">
        <v>652</v>
      </c>
    </row>
    <row r="396" spans="1:7" ht="22.5" customHeight="1" x14ac:dyDescent="0.25">
      <c r="A396" s="198" t="s">
        <v>3414</v>
      </c>
      <c r="B396" s="196">
        <v>0.98499999999999999</v>
      </c>
      <c r="C396" s="196">
        <v>0.98099999999999998</v>
      </c>
      <c r="D396" s="196">
        <v>0.98499999999999999</v>
      </c>
      <c r="E396" s="196">
        <v>0.98599999999999999</v>
      </c>
      <c r="F396" s="196">
        <v>0.97799999999999998</v>
      </c>
      <c r="G396" s="197">
        <v>653</v>
      </c>
    </row>
    <row r="397" spans="1:7" ht="22.5" customHeight="1" x14ac:dyDescent="0.25">
      <c r="A397" s="198" t="s">
        <v>3415</v>
      </c>
      <c r="B397" s="196">
        <v>1.0329999999999999</v>
      </c>
      <c r="C397" s="196">
        <v>1.0129999999999999</v>
      </c>
      <c r="D397" s="196">
        <v>1.0209999999999999</v>
      </c>
      <c r="E397" s="196">
        <v>1.02</v>
      </c>
      <c r="F397" s="196">
        <v>1.0289999999999999</v>
      </c>
      <c r="G397" s="197">
        <v>654</v>
      </c>
    </row>
    <row r="398" spans="1:7" ht="22.5" customHeight="1" x14ac:dyDescent="0.25">
      <c r="A398" s="198" t="s">
        <v>3416</v>
      </c>
      <c r="B398" s="196">
        <v>1.002</v>
      </c>
      <c r="C398" s="196">
        <v>0.99399999999999999</v>
      </c>
      <c r="D398" s="196">
        <v>0.997</v>
      </c>
      <c r="E398" s="196">
        <v>0.999</v>
      </c>
      <c r="F398" s="196">
        <v>0.999</v>
      </c>
      <c r="G398" s="197">
        <v>655</v>
      </c>
    </row>
    <row r="399" spans="1:7" ht="22.5" customHeight="1" x14ac:dyDescent="0.25">
      <c r="A399" s="198" t="s">
        <v>3417</v>
      </c>
      <c r="B399" s="196">
        <v>1</v>
      </c>
      <c r="C399" s="196">
        <v>0.997</v>
      </c>
      <c r="D399" s="196">
        <v>0.999</v>
      </c>
      <c r="E399" s="196">
        <v>0.999</v>
      </c>
      <c r="F399" s="196">
        <v>0.999</v>
      </c>
      <c r="G399" s="197">
        <v>656</v>
      </c>
    </row>
    <row r="400" spans="1:7" ht="22.5" customHeight="1" x14ac:dyDescent="0.25">
      <c r="A400" s="198" t="s">
        <v>3418</v>
      </c>
      <c r="B400" s="196">
        <v>1.0009999999999999</v>
      </c>
      <c r="C400" s="196">
        <v>0.999</v>
      </c>
      <c r="D400" s="196">
        <v>1</v>
      </c>
      <c r="E400" s="196">
        <v>1</v>
      </c>
      <c r="F400" s="196">
        <v>1</v>
      </c>
      <c r="G400" s="197">
        <v>657</v>
      </c>
    </row>
    <row r="401" spans="1:7" ht="22.5" customHeight="1" x14ac:dyDescent="0.25">
      <c r="A401" s="198" t="s">
        <v>3419</v>
      </c>
      <c r="B401" s="196">
        <v>1.008</v>
      </c>
      <c r="C401" s="196">
        <v>1.002</v>
      </c>
      <c r="D401" s="196">
        <v>1.006</v>
      </c>
      <c r="E401" s="196">
        <v>1.006</v>
      </c>
      <c r="F401" s="196">
        <v>1.006</v>
      </c>
      <c r="G401" s="197">
        <v>658</v>
      </c>
    </row>
    <row r="402" spans="1:7" ht="22.5" customHeight="1" x14ac:dyDescent="0.25">
      <c r="A402" s="198" t="s">
        <v>3420</v>
      </c>
      <c r="B402" s="196">
        <v>1.0089999999999999</v>
      </c>
      <c r="C402" s="196">
        <v>1.0029999999999999</v>
      </c>
      <c r="D402" s="196">
        <v>1.004</v>
      </c>
      <c r="E402" s="196">
        <v>1.004</v>
      </c>
      <c r="F402" s="196">
        <v>1.006</v>
      </c>
      <c r="G402" s="197">
        <v>659</v>
      </c>
    </row>
    <row r="403" spans="1:7" ht="22.5" customHeight="1" x14ac:dyDescent="0.25">
      <c r="A403" s="198" t="s">
        <v>3421</v>
      </c>
      <c r="B403" s="196">
        <v>1.022</v>
      </c>
      <c r="C403" s="196">
        <v>1.016</v>
      </c>
      <c r="D403" s="196">
        <v>1.02</v>
      </c>
      <c r="E403" s="196">
        <v>1.016</v>
      </c>
      <c r="F403" s="196">
        <v>1.018</v>
      </c>
      <c r="G403" s="197">
        <v>660</v>
      </c>
    </row>
    <row r="404" spans="1:7" ht="22.5" customHeight="1" x14ac:dyDescent="0.25">
      <c r="A404" s="198" t="s">
        <v>3422</v>
      </c>
      <c r="B404" s="196">
        <v>1.0069999999999999</v>
      </c>
      <c r="C404" s="196">
        <v>1.004</v>
      </c>
      <c r="D404" s="196">
        <v>1.0089999999999999</v>
      </c>
      <c r="E404" s="196">
        <v>1.0049999999999999</v>
      </c>
      <c r="F404" s="196">
        <v>1.0069999999999999</v>
      </c>
      <c r="G404" s="197">
        <v>661</v>
      </c>
    </row>
    <row r="405" spans="1:7" ht="22.5" customHeight="1" x14ac:dyDescent="0.25">
      <c r="A405" s="198" t="s">
        <v>3423</v>
      </c>
      <c r="B405" s="196">
        <v>1.012</v>
      </c>
      <c r="C405" s="196">
        <v>0.999</v>
      </c>
      <c r="D405" s="196">
        <v>1.0089999999999999</v>
      </c>
      <c r="E405" s="196">
        <v>1.004</v>
      </c>
      <c r="F405" s="196">
        <v>1.0069999999999999</v>
      </c>
      <c r="G405" s="197">
        <v>662</v>
      </c>
    </row>
    <row r="406" spans="1:7" ht="22.5" customHeight="1" x14ac:dyDescent="0.25">
      <c r="A406" s="198" t="s">
        <v>3424</v>
      </c>
      <c r="B406" s="196">
        <v>1.0069999999999999</v>
      </c>
      <c r="C406" s="196">
        <v>1.0009999999999999</v>
      </c>
      <c r="D406" s="196">
        <v>1.002</v>
      </c>
      <c r="E406" s="196">
        <v>1.0049999999999999</v>
      </c>
      <c r="F406" s="196">
        <v>1.0049999999999999</v>
      </c>
      <c r="G406" s="197">
        <v>663</v>
      </c>
    </row>
    <row r="407" spans="1:7" ht="22.5" customHeight="1" x14ac:dyDescent="0.25">
      <c r="A407" s="198" t="s">
        <v>3425</v>
      </c>
      <c r="B407" s="196">
        <v>1.0269999999999999</v>
      </c>
      <c r="C407" s="196">
        <v>1.022</v>
      </c>
      <c r="D407" s="196">
        <v>1.0249999999999999</v>
      </c>
      <c r="E407" s="196">
        <v>1.022</v>
      </c>
      <c r="F407" s="196">
        <v>1.0229999999999999</v>
      </c>
      <c r="G407" s="197">
        <v>664</v>
      </c>
    </row>
    <row r="408" spans="1:7" ht="22.5" customHeight="1" x14ac:dyDescent="0.25">
      <c r="A408" s="198" t="s">
        <v>3426</v>
      </c>
      <c r="B408" s="196">
        <v>0.996</v>
      </c>
      <c r="C408" s="196">
        <v>0.99299999999999999</v>
      </c>
      <c r="D408" s="196">
        <v>0.997</v>
      </c>
      <c r="E408" s="196">
        <v>1.0029999999999999</v>
      </c>
      <c r="F408" s="196">
        <v>0.998</v>
      </c>
      <c r="G408" s="197">
        <v>665</v>
      </c>
    </row>
    <row r="409" spans="1:7" ht="22.5" customHeight="1" x14ac:dyDescent="0.25">
      <c r="A409" s="198" t="s">
        <v>3427</v>
      </c>
      <c r="B409" s="196">
        <v>1.012</v>
      </c>
      <c r="C409" s="196">
        <v>1.002</v>
      </c>
      <c r="D409" s="196">
        <v>1.004</v>
      </c>
      <c r="E409" s="196">
        <v>1.0049999999999999</v>
      </c>
      <c r="F409" s="196">
        <v>1.0049999999999999</v>
      </c>
      <c r="G409" s="197">
        <v>666</v>
      </c>
    </row>
    <row r="410" spans="1:7" ht="22.5" customHeight="1" x14ac:dyDescent="0.25">
      <c r="A410" s="198" t="s">
        <v>3428</v>
      </c>
      <c r="B410" s="196">
        <v>0.999</v>
      </c>
      <c r="C410" s="196">
        <v>0.998</v>
      </c>
      <c r="D410" s="196">
        <v>0.99</v>
      </c>
      <c r="E410" s="196">
        <v>0.999</v>
      </c>
      <c r="F410" s="196">
        <v>0.98699999999999999</v>
      </c>
      <c r="G410" s="197">
        <v>667</v>
      </c>
    </row>
    <row r="411" spans="1:7" ht="22.5" customHeight="1" x14ac:dyDescent="0.25">
      <c r="A411" s="198" t="s">
        <v>3429</v>
      </c>
      <c r="B411" s="196">
        <v>1.0009999999999999</v>
      </c>
      <c r="C411" s="196">
        <v>0.999</v>
      </c>
      <c r="D411" s="196">
        <v>1</v>
      </c>
      <c r="E411" s="196">
        <v>1</v>
      </c>
      <c r="F411" s="196">
        <v>1.0009999999999999</v>
      </c>
      <c r="G411" s="197">
        <v>668</v>
      </c>
    </row>
    <row r="412" spans="1:7" ht="22.5" customHeight="1" x14ac:dyDescent="0.25">
      <c r="A412" s="198" t="s">
        <v>3430</v>
      </c>
      <c r="B412" s="196">
        <v>1.008</v>
      </c>
      <c r="C412" s="196">
        <v>1.0049999999999999</v>
      </c>
      <c r="D412" s="196">
        <v>1.006</v>
      </c>
      <c r="E412" s="196">
        <v>1.006</v>
      </c>
      <c r="F412" s="196">
        <v>1.008</v>
      </c>
      <c r="G412" s="197">
        <v>669</v>
      </c>
    </row>
    <row r="413" spans="1:7" ht="22.5" customHeight="1" x14ac:dyDescent="0.25">
      <c r="A413" s="198" t="s">
        <v>3431</v>
      </c>
      <c r="B413" s="196">
        <v>1.0029999999999999</v>
      </c>
      <c r="C413" s="196">
        <v>1.0009999999999999</v>
      </c>
      <c r="D413" s="196">
        <v>1.002</v>
      </c>
      <c r="E413" s="196">
        <v>1.002</v>
      </c>
      <c r="F413" s="196">
        <v>1.002</v>
      </c>
      <c r="G413" s="197">
        <v>670</v>
      </c>
    </row>
    <row r="414" spans="1:7" ht="22.5" customHeight="1" x14ac:dyDescent="0.25">
      <c r="A414" s="198" t="s">
        <v>3432</v>
      </c>
      <c r="B414" s="196">
        <v>1.002</v>
      </c>
      <c r="C414" s="196">
        <v>1.0029999999999999</v>
      </c>
      <c r="D414" s="196">
        <v>1</v>
      </c>
      <c r="E414" s="196">
        <v>1.0029999999999999</v>
      </c>
      <c r="F414" s="196">
        <v>1.0029999999999999</v>
      </c>
      <c r="G414" s="197">
        <v>671</v>
      </c>
    </row>
    <row r="415" spans="1:7" ht="22.5" customHeight="1" x14ac:dyDescent="0.25">
      <c r="A415" s="198" t="s">
        <v>3433</v>
      </c>
      <c r="B415" s="196">
        <v>1.0029999999999999</v>
      </c>
      <c r="C415" s="196">
        <v>0.999</v>
      </c>
      <c r="D415" s="196">
        <v>1.002</v>
      </c>
      <c r="E415" s="196">
        <v>1.002</v>
      </c>
      <c r="F415" s="196">
        <v>1.002</v>
      </c>
      <c r="G415" s="197">
        <v>672</v>
      </c>
    </row>
    <row r="416" spans="1:7" ht="22.5" customHeight="1" x14ac:dyDescent="0.25">
      <c r="A416" s="198" t="s">
        <v>3434</v>
      </c>
      <c r="B416" s="196">
        <v>1.004</v>
      </c>
      <c r="C416" s="196">
        <v>0.98699999999999999</v>
      </c>
      <c r="D416" s="196">
        <v>0.995</v>
      </c>
      <c r="E416" s="196">
        <v>1.002</v>
      </c>
      <c r="F416" s="196">
        <v>0.99199999999999999</v>
      </c>
      <c r="G416" s="197">
        <v>673</v>
      </c>
    </row>
    <row r="417" spans="1:7" ht="22.5" customHeight="1" x14ac:dyDescent="0.25">
      <c r="A417" s="198" t="s">
        <v>3435</v>
      </c>
      <c r="B417" s="196">
        <v>0.98299999999999998</v>
      </c>
      <c r="C417" s="196">
        <v>0.98099999999999998</v>
      </c>
      <c r="D417" s="196">
        <v>0.98399999999999999</v>
      </c>
      <c r="E417" s="196">
        <v>0.98699999999999999</v>
      </c>
      <c r="F417" s="196">
        <v>0.97899999999999998</v>
      </c>
      <c r="G417" s="197">
        <v>674</v>
      </c>
    </row>
    <row r="418" spans="1:7" ht="22.5" customHeight="1" x14ac:dyDescent="0.25">
      <c r="A418" s="198" t="s">
        <v>3436</v>
      </c>
      <c r="B418" s="196">
        <v>0.98199999999999998</v>
      </c>
      <c r="C418" s="196">
        <v>0.98699999999999999</v>
      </c>
      <c r="D418" s="196">
        <v>0.97499999999999998</v>
      </c>
      <c r="E418" s="196">
        <v>0.98799999999999999</v>
      </c>
      <c r="F418" s="196">
        <v>0.98599999999999999</v>
      </c>
      <c r="G418" s="197">
        <v>675</v>
      </c>
    </row>
    <row r="419" spans="1:7" ht="22.5" customHeight="1" x14ac:dyDescent="0.25">
      <c r="A419" s="198" t="s">
        <v>3437</v>
      </c>
      <c r="B419" s="196">
        <v>1.016</v>
      </c>
      <c r="C419" s="196">
        <v>1.0209999999999999</v>
      </c>
      <c r="D419" s="196">
        <v>1.0149999999999999</v>
      </c>
      <c r="E419" s="196">
        <v>1.014</v>
      </c>
      <c r="F419" s="196">
        <v>1.02</v>
      </c>
      <c r="G419" s="197">
        <v>676</v>
      </c>
    </row>
    <row r="420" spans="1:7" ht="22.5" customHeight="1" x14ac:dyDescent="0.25">
      <c r="A420" s="198" t="s">
        <v>3438</v>
      </c>
      <c r="B420" s="196">
        <v>1.004</v>
      </c>
      <c r="C420" s="196">
        <v>0.999</v>
      </c>
      <c r="D420" s="196">
        <v>1.002</v>
      </c>
      <c r="E420" s="196">
        <v>1.002</v>
      </c>
      <c r="F420" s="196">
        <v>1.002</v>
      </c>
      <c r="G420" s="197">
        <v>677</v>
      </c>
    </row>
    <row r="421" spans="1:7" ht="22.5" customHeight="1" x14ac:dyDescent="0.25">
      <c r="A421" s="198" t="s">
        <v>3439</v>
      </c>
      <c r="B421" s="196">
        <v>1.0029999999999999</v>
      </c>
      <c r="C421" s="196">
        <v>1.004</v>
      </c>
      <c r="D421" s="196">
        <v>1.0029999999999999</v>
      </c>
      <c r="E421" s="196">
        <v>1.004</v>
      </c>
      <c r="F421" s="196">
        <v>1.004</v>
      </c>
      <c r="G421" s="197">
        <v>678</v>
      </c>
    </row>
    <row r="422" spans="1:7" ht="22.5" customHeight="1" x14ac:dyDescent="0.25">
      <c r="A422" s="198" t="s">
        <v>3440</v>
      </c>
      <c r="B422" s="196">
        <v>1.01</v>
      </c>
      <c r="C422" s="196">
        <v>0.998</v>
      </c>
      <c r="D422" s="196">
        <v>1.0029999999999999</v>
      </c>
      <c r="E422" s="196">
        <v>1.0069999999999999</v>
      </c>
      <c r="F422" s="196">
        <v>1.0069999999999999</v>
      </c>
      <c r="G422" s="197">
        <v>679</v>
      </c>
    </row>
    <row r="423" spans="1:7" ht="22.5" customHeight="1" x14ac:dyDescent="0.25">
      <c r="A423" s="198" t="s">
        <v>3441</v>
      </c>
      <c r="B423" s="196">
        <v>1.02</v>
      </c>
      <c r="C423" s="196">
        <v>1.008</v>
      </c>
      <c r="D423" s="196">
        <v>1.0109999999999999</v>
      </c>
      <c r="E423" s="196">
        <v>1.0109999999999999</v>
      </c>
      <c r="F423" s="196">
        <v>1.016</v>
      </c>
      <c r="G423" s="197">
        <v>680</v>
      </c>
    </row>
    <row r="424" spans="1:7" ht="22.5" customHeight="1" x14ac:dyDescent="0.25">
      <c r="A424" s="198" t="s">
        <v>3442</v>
      </c>
      <c r="B424" s="196">
        <v>0.998</v>
      </c>
      <c r="C424" s="196">
        <v>0.98899999999999999</v>
      </c>
      <c r="D424" s="196">
        <v>0.99399999999999999</v>
      </c>
      <c r="E424" s="196">
        <v>0.997</v>
      </c>
      <c r="F424" s="196">
        <v>0.99399999999999999</v>
      </c>
      <c r="G424" s="197">
        <v>681</v>
      </c>
    </row>
    <row r="425" spans="1:7" ht="22.5" customHeight="1" x14ac:dyDescent="0.25">
      <c r="A425" s="198" t="s">
        <v>3443</v>
      </c>
      <c r="B425" s="196">
        <v>0.995</v>
      </c>
      <c r="C425" s="196">
        <v>0.99299999999999999</v>
      </c>
      <c r="D425" s="196">
        <v>0.99399999999999999</v>
      </c>
      <c r="E425" s="196">
        <v>0.99399999999999999</v>
      </c>
      <c r="F425" s="196">
        <v>0.995</v>
      </c>
      <c r="G425" s="197">
        <v>682</v>
      </c>
    </row>
    <row r="426" spans="1:7" ht="22.5" customHeight="1" x14ac:dyDescent="0.25">
      <c r="A426" s="198" t="s">
        <v>3444</v>
      </c>
      <c r="B426" s="196">
        <v>1.006</v>
      </c>
      <c r="C426" s="196">
        <v>1.0049999999999999</v>
      </c>
      <c r="D426" s="196">
        <v>1.0069999999999999</v>
      </c>
      <c r="E426" s="196">
        <v>1.0049999999999999</v>
      </c>
      <c r="F426" s="196">
        <v>1.0089999999999999</v>
      </c>
      <c r="G426" s="197">
        <v>683</v>
      </c>
    </row>
    <row r="427" spans="1:7" ht="22.5" customHeight="1" x14ac:dyDescent="0.25">
      <c r="A427" s="198" t="s">
        <v>3445</v>
      </c>
      <c r="B427" s="196">
        <v>1.0049999999999999</v>
      </c>
      <c r="C427" s="196">
        <v>1.0049999999999999</v>
      </c>
      <c r="D427" s="196">
        <v>1.006</v>
      </c>
      <c r="E427" s="196">
        <v>1.004</v>
      </c>
      <c r="F427" s="196">
        <v>1.0069999999999999</v>
      </c>
      <c r="G427" s="197">
        <v>684</v>
      </c>
    </row>
    <row r="428" spans="1:7" ht="22.5" customHeight="1" x14ac:dyDescent="0.25">
      <c r="A428" s="198" t="s">
        <v>3446</v>
      </c>
      <c r="B428" s="196">
        <v>1.0009999999999999</v>
      </c>
      <c r="C428" s="196">
        <v>1.0009999999999999</v>
      </c>
      <c r="D428" s="196">
        <v>1.0009999999999999</v>
      </c>
      <c r="E428" s="196">
        <v>1.0009999999999999</v>
      </c>
      <c r="F428" s="196">
        <v>1.0009999999999999</v>
      </c>
      <c r="G428" s="197">
        <v>685</v>
      </c>
    </row>
    <row r="429" spans="1:7" ht="22.5" customHeight="1" x14ac:dyDescent="0.25">
      <c r="A429" s="198" t="s">
        <v>3447</v>
      </c>
      <c r="B429" s="196">
        <v>1.0009999999999999</v>
      </c>
      <c r="C429" s="196">
        <v>1</v>
      </c>
      <c r="D429" s="196">
        <v>1.0009999999999999</v>
      </c>
      <c r="E429" s="196">
        <v>1</v>
      </c>
      <c r="F429" s="196">
        <v>1.0009999999999999</v>
      </c>
      <c r="G429" s="197">
        <v>686</v>
      </c>
    </row>
    <row r="430" spans="1:7" ht="22.5" customHeight="1" x14ac:dyDescent="0.25">
      <c r="A430" s="198" t="s">
        <v>3448</v>
      </c>
      <c r="B430" s="196">
        <v>1.008</v>
      </c>
      <c r="C430" s="196">
        <v>1.002</v>
      </c>
      <c r="D430" s="196">
        <v>1</v>
      </c>
      <c r="E430" s="196">
        <v>1.0049999999999999</v>
      </c>
      <c r="F430" s="196">
        <v>1.008</v>
      </c>
      <c r="G430" s="197">
        <v>687</v>
      </c>
    </row>
    <row r="431" spans="1:7" ht="22.5" customHeight="1" x14ac:dyDescent="0.25">
      <c r="A431" s="198" t="s">
        <v>3449</v>
      </c>
      <c r="B431" s="196">
        <v>1.0009999999999999</v>
      </c>
      <c r="C431" s="196">
        <v>1.0009999999999999</v>
      </c>
      <c r="D431" s="196">
        <v>1</v>
      </c>
      <c r="E431" s="196">
        <v>1</v>
      </c>
      <c r="F431" s="196">
        <v>1</v>
      </c>
      <c r="G431" s="197">
        <v>688</v>
      </c>
    </row>
    <row r="432" spans="1:7" ht="22.5" customHeight="1" x14ac:dyDescent="0.25">
      <c r="A432" s="198" t="s">
        <v>3450</v>
      </c>
      <c r="B432" s="196">
        <v>0.99299999999999999</v>
      </c>
      <c r="C432" s="196">
        <v>0.98799999999999999</v>
      </c>
      <c r="D432" s="196">
        <v>0.99</v>
      </c>
      <c r="E432" s="196">
        <v>0.98799999999999999</v>
      </c>
      <c r="F432" s="196">
        <v>0.99199999999999999</v>
      </c>
      <c r="G432" s="197">
        <v>689</v>
      </c>
    </row>
    <row r="433" spans="1:7" ht="22.5" customHeight="1" x14ac:dyDescent="0.25">
      <c r="A433" s="198" t="s">
        <v>3451</v>
      </c>
      <c r="B433" s="196">
        <v>1.004</v>
      </c>
      <c r="C433" s="196">
        <v>1</v>
      </c>
      <c r="D433" s="196">
        <v>1.002</v>
      </c>
      <c r="E433" s="196">
        <v>1.008</v>
      </c>
      <c r="F433" s="196">
        <v>1.002</v>
      </c>
      <c r="G433" s="197">
        <v>690</v>
      </c>
    </row>
    <row r="434" spans="1:7" ht="22.5" customHeight="1" x14ac:dyDescent="0.25">
      <c r="A434" s="198" t="s">
        <v>3452</v>
      </c>
      <c r="B434" s="196">
        <v>1.0349999999999999</v>
      </c>
      <c r="C434" s="196">
        <v>1.0049999999999999</v>
      </c>
      <c r="D434" s="196">
        <v>1.0149999999999999</v>
      </c>
      <c r="E434" s="196">
        <v>1.0149999999999999</v>
      </c>
      <c r="F434" s="196">
        <v>1.012</v>
      </c>
      <c r="G434" s="197">
        <v>691</v>
      </c>
    </row>
    <row r="435" spans="1:7" ht="22.5" customHeight="1" x14ac:dyDescent="0.25">
      <c r="A435" s="198" t="s">
        <v>3453</v>
      </c>
      <c r="B435" s="196">
        <v>1</v>
      </c>
      <c r="C435" s="196">
        <v>1</v>
      </c>
      <c r="D435" s="196">
        <v>1</v>
      </c>
      <c r="E435" s="196">
        <v>1</v>
      </c>
      <c r="F435" s="196">
        <v>1</v>
      </c>
      <c r="G435" s="197">
        <v>692</v>
      </c>
    </row>
    <row r="436" spans="1:7" ht="22.5" customHeight="1" x14ac:dyDescent="0.25">
      <c r="A436" s="198" t="s">
        <v>3454</v>
      </c>
      <c r="B436" s="196">
        <v>1.016</v>
      </c>
      <c r="C436" s="196">
        <v>1.004</v>
      </c>
      <c r="D436" s="196">
        <v>1.0089999999999999</v>
      </c>
      <c r="E436" s="196">
        <v>1.004</v>
      </c>
      <c r="F436" s="196">
        <v>1.0089999999999999</v>
      </c>
      <c r="G436" s="197">
        <v>693</v>
      </c>
    </row>
    <row r="437" spans="1:7" ht="22.5" customHeight="1" x14ac:dyDescent="0.25">
      <c r="A437" s="198" t="s">
        <v>3455</v>
      </c>
      <c r="B437" s="196">
        <v>1.026</v>
      </c>
      <c r="C437" s="196">
        <v>0.997</v>
      </c>
      <c r="D437" s="196">
        <v>1.004</v>
      </c>
      <c r="E437" s="196">
        <v>1.018</v>
      </c>
      <c r="F437" s="196">
        <v>1.0049999999999999</v>
      </c>
      <c r="G437" s="197">
        <v>694</v>
      </c>
    </row>
    <row r="438" spans="1:7" ht="22.5" customHeight="1" x14ac:dyDescent="0.25">
      <c r="A438" s="198" t="s">
        <v>3456</v>
      </c>
      <c r="B438" s="196">
        <v>0.98199999999999998</v>
      </c>
      <c r="C438" s="196">
        <v>0.97399999999999998</v>
      </c>
      <c r="D438" s="196">
        <v>0.98099999999999998</v>
      </c>
      <c r="E438" s="196">
        <v>0.97799999999999998</v>
      </c>
      <c r="F438" s="196">
        <v>0.98199999999999998</v>
      </c>
      <c r="G438" s="197">
        <v>695</v>
      </c>
    </row>
    <row r="439" spans="1:7" ht="22.5" customHeight="1" x14ac:dyDescent="0.25">
      <c r="A439" s="198" t="s">
        <v>3457</v>
      </c>
      <c r="B439" s="196">
        <v>1.0129999999999999</v>
      </c>
      <c r="C439" s="196">
        <v>1.0089999999999999</v>
      </c>
      <c r="D439" s="196">
        <v>1.0129999999999999</v>
      </c>
      <c r="E439" s="196">
        <v>1.0109999999999999</v>
      </c>
      <c r="F439" s="196">
        <v>1.0149999999999999</v>
      </c>
      <c r="G439" s="197">
        <v>696</v>
      </c>
    </row>
    <row r="440" spans="1:7" ht="22.5" customHeight="1" x14ac:dyDescent="0.25">
      <c r="A440" s="198" t="s">
        <v>3458</v>
      </c>
      <c r="B440" s="196">
        <v>1.01</v>
      </c>
      <c r="C440" s="196">
        <v>1.006</v>
      </c>
      <c r="D440" s="196">
        <v>1.008</v>
      </c>
      <c r="E440" s="196">
        <v>1.008</v>
      </c>
      <c r="F440" s="196">
        <v>1.0089999999999999</v>
      </c>
      <c r="G440" s="197">
        <v>697</v>
      </c>
    </row>
    <row r="441" spans="1:7" ht="22.5" customHeight="1" x14ac:dyDescent="0.25">
      <c r="A441" s="198" t="s">
        <v>3459</v>
      </c>
      <c r="B441" s="196">
        <v>0.98</v>
      </c>
      <c r="C441" s="196">
        <v>0.98799999999999999</v>
      </c>
      <c r="D441" s="196">
        <v>0.97899999999999998</v>
      </c>
      <c r="E441" s="196">
        <v>0.98099999999999998</v>
      </c>
      <c r="F441" s="196">
        <v>0.98199999999999998</v>
      </c>
      <c r="G441" s="197">
        <v>698</v>
      </c>
    </row>
    <row r="442" spans="1:7" ht="22.5" customHeight="1" x14ac:dyDescent="0.25">
      <c r="A442" s="198" t="s">
        <v>3460</v>
      </c>
      <c r="B442" s="196">
        <v>1.012</v>
      </c>
      <c r="C442" s="196">
        <v>1.004</v>
      </c>
      <c r="D442" s="196">
        <v>1.008</v>
      </c>
      <c r="E442" s="196">
        <v>1.0049999999999999</v>
      </c>
      <c r="F442" s="196">
        <v>1.008</v>
      </c>
      <c r="G442" s="197">
        <v>699</v>
      </c>
    </row>
    <row r="443" spans="1:7" ht="22.5" customHeight="1" x14ac:dyDescent="0.25">
      <c r="A443" s="198" t="s">
        <v>3461</v>
      </c>
      <c r="B443" s="196">
        <v>1.0149999999999999</v>
      </c>
      <c r="C443" s="196">
        <v>0.999</v>
      </c>
      <c r="D443" s="196">
        <v>1.01</v>
      </c>
      <c r="E443" s="196">
        <v>1.004</v>
      </c>
      <c r="F443" s="196">
        <v>1.0069999999999999</v>
      </c>
      <c r="G443" s="197">
        <v>700</v>
      </c>
    </row>
    <row r="444" spans="1:7" ht="22.5" customHeight="1" x14ac:dyDescent="0.25">
      <c r="A444" s="198" t="s">
        <v>3462</v>
      </c>
      <c r="B444" s="196">
        <v>1.006</v>
      </c>
      <c r="C444" s="196">
        <v>1</v>
      </c>
      <c r="D444" s="196">
        <v>1.004</v>
      </c>
      <c r="E444" s="196">
        <v>1.002</v>
      </c>
      <c r="F444" s="196">
        <v>1.0089999999999999</v>
      </c>
      <c r="G444" s="197">
        <v>701</v>
      </c>
    </row>
    <row r="445" spans="1:7" ht="22.5" customHeight="1" x14ac:dyDescent="0.25">
      <c r="A445" s="198" t="s">
        <v>3463</v>
      </c>
      <c r="B445" s="196">
        <v>1</v>
      </c>
      <c r="C445" s="196">
        <v>1</v>
      </c>
      <c r="D445" s="196">
        <v>1</v>
      </c>
      <c r="E445" s="196">
        <v>1</v>
      </c>
      <c r="F445" s="196">
        <v>1</v>
      </c>
      <c r="G445" s="197">
        <v>702</v>
      </c>
    </row>
    <row r="446" spans="1:7" ht="22.5" customHeight="1" x14ac:dyDescent="0.25">
      <c r="A446" s="198" t="s">
        <v>3464</v>
      </c>
      <c r="B446" s="196">
        <v>1.004</v>
      </c>
      <c r="C446" s="196">
        <v>1.0009999999999999</v>
      </c>
      <c r="D446" s="196">
        <v>1.002</v>
      </c>
      <c r="E446" s="196">
        <v>1.0009999999999999</v>
      </c>
      <c r="F446" s="196">
        <v>1.0029999999999999</v>
      </c>
      <c r="G446" s="197">
        <v>703</v>
      </c>
    </row>
    <row r="447" spans="1:7" ht="22.5" customHeight="1" x14ac:dyDescent="0.25">
      <c r="A447" s="198" t="s">
        <v>3465</v>
      </c>
      <c r="B447" s="196">
        <v>0.999</v>
      </c>
      <c r="C447" s="196">
        <v>0.999</v>
      </c>
      <c r="D447" s="196">
        <v>0.999</v>
      </c>
      <c r="E447" s="196">
        <v>0.999</v>
      </c>
      <c r="F447" s="196">
        <v>0.999</v>
      </c>
      <c r="G447" s="197">
        <v>704</v>
      </c>
    </row>
    <row r="448" spans="1:7" ht="22.5" customHeight="1" x14ac:dyDescent="0.25">
      <c r="A448" s="198" t="s">
        <v>3466</v>
      </c>
      <c r="B448" s="196">
        <v>0.96699999999999997</v>
      </c>
      <c r="C448" s="196">
        <v>0.96799999999999997</v>
      </c>
      <c r="D448" s="196">
        <v>0.96799999999999997</v>
      </c>
      <c r="E448" s="196">
        <v>0.96499999999999997</v>
      </c>
      <c r="F448" s="196">
        <v>0.96899999999999997</v>
      </c>
      <c r="G448" s="197">
        <v>705</v>
      </c>
    </row>
    <row r="449" spans="1:7" ht="22.5" customHeight="1" x14ac:dyDescent="0.25">
      <c r="A449" s="198" t="s">
        <v>3467</v>
      </c>
      <c r="B449" s="196">
        <v>1.0029999999999999</v>
      </c>
      <c r="C449" s="196">
        <v>0.998</v>
      </c>
      <c r="D449" s="196">
        <v>1</v>
      </c>
      <c r="E449" s="196">
        <v>1.002</v>
      </c>
      <c r="F449" s="196">
        <v>1.0009999999999999</v>
      </c>
      <c r="G449" s="197">
        <v>706</v>
      </c>
    </row>
    <row r="450" spans="1:7" ht="22.5" customHeight="1" x14ac:dyDescent="0.25">
      <c r="A450" s="198" t="s">
        <v>3468</v>
      </c>
      <c r="B450" s="196">
        <v>1.002</v>
      </c>
      <c r="C450" s="196">
        <v>0.99399999999999999</v>
      </c>
      <c r="D450" s="196">
        <v>1.002</v>
      </c>
      <c r="E450" s="196">
        <v>0.997</v>
      </c>
      <c r="F450" s="196">
        <v>1.0049999999999999</v>
      </c>
      <c r="G450" s="197">
        <v>707</v>
      </c>
    </row>
    <row r="451" spans="1:7" ht="22.5" customHeight="1" x14ac:dyDescent="0.25">
      <c r="A451" s="198" t="s">
        <v>3469</v>
      </c>
      <c r="B451" s="196">
        <v>1.0049999999999999</v>
      </c>
      <c r="C451" s="196">
        <v>0.997</v>
      </c>
      <c r="D451" s="196">
        <v>1.002</v>
      </c>
      <c r="E451" s="196">
        <v>0.996</v>
      </c>
      <c r="F451" s="196">
        <v>1.002</v>
      </c>
      <c r="G451" s="197">
        <v>708</v>
      </c>
    </row>
    <row r="452" spans="1:7" ht="22.5" customHeight="1" x14ac:dyDescent="0.25">
      <c r="A452" s="198" t="s">
        <v>3470</v>
      </c>
      <c r="B452" s="196">
        <v>0.98</v>
      </c>
      <c r="C452" s="196">
        <v>0.98599999999999999</v>
      </c>
      <c r="D452" s="196">
        <v>0.97499999999999998</v>
      </c>
      <c r="E452" s="196">
        <v>0.98499999999999999</v>
      </c>
      <c r="F452" s="196">
        <v>0.98299999999999998</v>
      </c>
      <c r="G452" s="197">
        <v>709</v>
      </c>
    </row>
    <row r="453" spans="1:7" ht="22.5" customHeight="1" x14ac:dyDescent="0.25">
      <c r="A453" s="198" t="s">
        <v>3471</v>
      </c>
      <c r="B453" s="196">
        <v>1.0269999999999999</v>
      </c>
      <c r="C453" s="196">
        <v>1.022</v>
      </c>
      <c r="D453" s="196">
        <v>1.0249999999999999</v>
      </c>
      <c r="E453" s="196">
        <v>1.022</v>
      </c>
      <c r="F453" s="196">
        <v>1.0229999999999999</v>
      </c>
      <c r="G453" s="197">
        <v>710</v>
      </c>
    </row>
    <row r="454" spans="1:7" ht="22.5" customHeight="1" x14ac:dyDescent="0.25">
      <c r="A454" s="198" t="s">
        <v>3472</v>
      </c>
      <c r="B454" s="196">
        <v>0.99099999999999999</v>
      </c>
      <c r="C454" s="196">
        <v>0.99</v>
      </c>
      <c r="D454" s="196">
        <v>0.99</v>
      </c>
      <c r="E454" s="196">
        <v>0.99</v>
      </c>
      <c r="F454" s="196">
        <v>0.99099999999999999</v>
      </c>
      <c r="G454" s="197">
        <v>711</v>
      </c>
    </row>
    <row r="455" spans="1:7" ht="22.5" customHeight="1" x14ac:dyDescent="0.25">
      <c r="A455" s="198" t="s">
        <v>3473</v>
      </c>
      <c r="B455" s="196">
        <v>1.006</v>
      </c>
      <c r="C455" s="196">
        <v>1.002</v>
      </c>
      <c r="D455" s="196">
        <v>1.004</v>
      </c>
      <c r="E455" s="196">
        <v>1.002</v>
      </c>
      <c r="F455" s="196">
        <v>1.004</v>
      </c>
      <c r="G455" s="197">
        <v>712</v>
      </c>
    </row>
    <row r="456" spans="1:7" ht="22.5" customHeight="1" x14ac:dyDescent="0.25">
      <c r="A456" s="198" t="s">
        <v>3474</v>
      </c>
      <c r="B456" s="196">
        <v>1.008</v>
      </c>
      <c r="C456" s="196">
        <v>1.004</v>
      </c>
      <c r="D456" s="196">
        <v>1.008</v>
      </c>
      <c r="E456" s="196">
        <v>1.004</v>
      </c>
      <c r="F456" s="196">
        <v>1.0069999999999999</v>
      </c>
      <c r="G456" s="197">
        <v>713</v>
      </c>
    </row>
    <row r="457" spans="1:7" ht="22.5" customHeight="1" x14ac:dyDescent="0.25">
      <c r="A457" s="198" t="s">
        <v>3475</v>
      </c>
      <c r="B457" s="196">
        <v>0.999</v>
      </c>
      <c r="C457" s="196">
        <v>0.995</v>
      </c>
      <c r="D457" s="196">
        <v>0.998</v>
      </c>
      <c r="E457" s="196">
        <v>0.997</v>
      </c>
      <c r="F457" s="196">
        <v>0.997</v>
      </c>
      <c r="G457" s="197">
        <v>714</v>
      </c>
    </row>
    <row r="458" spans="1:7" ht="22.5" customHeight="1" x14ac:dyDescent="0.25">
      <c r="A458" s="198" t="s">
        <v>3476</v>
      </c>
      <c r="B458" s="196">
        <v>1</v>
      </c>
      <c r="C458" s="196">
        <v>1</v>
      </c>
      <c r="D458" s="196">
        <v>1</v>
      </c>
      <c r="E458" s="196">
        <v>0.999</v>
      </c>
      <c r="F458" s="196">
        <v>0.999</v>
      </c>
      <c r="G458" s="197">
        <v>715</v>
      </c>
    </row>
    <row r="459" spans="1:7" ht="22.5" customHeight="1" x14ac:dyDescent="0.25">
      <c r="A459" s="198" t="s">
        <v>3477</v>
      </c>
      <c r="B459" s="196">
        <v>0.996</v>
      </c>
      <c r="C459" s="196">
        <v>0.998</v>
      </c>
      <c r="D459" s="196">
        <v>0.996</v>
      </c>
      <c r="E459" s="196">
        <v>0.997</v>
      </c>
      <c r="F459" s="196">
        <v>0.997</v>
      </c>
      <c r="G459" s="197">
        <v>716</v>
      </c>
    </row>
    <row r="460" spans="1:7" ht="22.5" customHeight="1" x14ac:dyDescent="0.25">
      <c r="A460" s="198" t="s">
        <v>3478</v>
      </c>
      <c r="B460" s="196">
        <v>0.995</v>
      </c>
      <c r="C460" s="196">
        <v>0.997</v>
      </c>
      <c r="D460" s="196">
        <v>0.995</v>
      </c>
      <c r="E460" s="196">
        <v>0.996</v>
      </c>
      <c r="F460" s="196">
        <v>0.996</v>
      </c>
      <c r="G460" s="197">
        <v>717</v>
      </c>
    </row>
    <row r="461" spans="1:7" ht="22.5" customHeight="1" x14ac:dyDescent="0.25">
      <c r="A461" s="198" t="s">
        <v>3479</v>
      </c>
      <c r="B461" s="196">
        <v>1.0129999999999999</v>
      </c>
      <c r="C461" s="196">
        <v>0.98899999999999999</v>
      </c>
      <c r="D461" s="196">
        <v>1.0069999999999999</v>
      </c>
      <c r="E461" s="196">
        <v>0.997</v>
      </c>
      <c r="F461" s="196">
        <v>1.0069999999999999</v>
      </c>
      <c r="G461" s="197">
        <v>718</v>
      </c>
    </row>
    <row r="462" spans="1:7" ht="22.5" customHeight="1" x14ac:dyDescent="0.25">
      <c r="A462" s="198" t="s">
        <v>3480</v>
      </c>
      <c r="B462" s="196">
        <v>0.995</v>
      </c>
      <c r="C462" s="196">
        <v>0.98</v>
      </c>
      <c r="D462" s="196">
        <v>0.99</v>
      </c>
      <c r="E462" s="196">
        <v>0.98799999999999999</v>
      </c>
      <c r="F462" s="196">
        <v>0.99099999999999999</v>
      </c>
      <c r="G462" s="197">
        <v>719</v>
      </c>
    </row>
    <row r="463" spans="1:7" ht="22.5" customHeight="1" x14ac:dyDescent="0.25">
      <c r="A463" s="198" t="s">
        <v>3481</v>
      </c>
      <c r="B463" s="196">
        <v>0.98199999999999998</v>
      </c>
      <c r="C463" s="196">
        <v>0.98</v>
      </c>
      <c r="D463" s="196">
        <v>0.98099999999999998</v>
      </c>
      <c r="E463" s="196">
        <v>0.98099999999999998</v>
      </c>
      <c r="F463" s="196">
        <v>0.99</v>
      </c>
      <c r="G463" s="197">
        <v>720</v>
      </c>
    </row>
    <row r="464" spans="1:7" ht="22.5" customHeight="1" x14ac:dyDescent="0.25">
      <c r="A464" s="198" t="s">
        <v>3482</v>
      </c>
      <c r="B464" s="196">
        <v>0.99199999999999999</v>
      </c>
      <c r="C464" s="196">
        <v>0.99199999999999999</v>
      </c>
      <c r="D464" s="196">
        <v>0.99199999999999999</v>
      </c>
      <c r="E464" s="196">
        <v>0.99199999999999999</v>
      </c>
      <c r="F464" s="196">
        <v>0.99199999999999999</v>
      </c>
      <c r="G464" s="197">
        <v>721</v>
      </c>
    </row>
    <row r="465" spans="1:7" ht="22.5" customHeight="1" x14ac:dyDescent="0.25">
      <c r="A465" s="198" t="s">
        <v>3483</v>
      </c>
      <c r="B465" s="196">
        <v>0.98399999999999999</v>
      </c>
      <c r="C465" s="196">
        <v>0.98399999999999999</v>
      </c>
      <c r="D465" s="196">
        <v>0.98399999999999999</v>
      </c>
      <c r="E465" s="196">
        <v>0.98399999999999999</v>
      </c>
      <c r="F465" s="196">
        <v>0.98399999999999999</v>
      </c>
      <c r="G465" s="197">
        <v>722</v>
      </c>
    </row>
    <row r="466" spans="1:7" ht="22.5" customHeight="1" x14ac:dyDescent="0.25">
      <c r="A466" s="198" t="s">
        <v>3484</v>
      </c>
      <c r="B466" s="196">
        <v>0.98899999999999999</v>
      </c>
      <c r="C466" s="196">
        <v>0.98699999999999999</v>
      </c>
      <c r="D466" s="196">
        <v>0.98899999999999999</v>
      </c>
      <c r="E466" s="196">
        <v>0.98799999999999999</v>
      </c>
      <c r="F466" s="196">
        <v>0.98899999999999999</v>
      </c>
      <c r="G466" s="197">
        <v>723</v>
      </c>
    </row>
    <row r="467" spans="1:7" ht="22.5" customHeight="1" x14ac:dyDescent="0.25">
      <c r="A467" s="198" t="s">
        <v>3485</v>
      </c>
      <c r="B467" s="196">
        <v>0.99099999999999999</v>
      </c>
      <c r="C467" s="196">
        <v>0.98899999999999999</v>
      </c>
      <c r="D467" s="196">
        <v>0.99099999999999999</v>
      </c>
      <c r="E467" s="196">
        <v>0.99099999999999999</v>
      </c>
      <c r="F467" s="196">
        <v>0.99099999999999999</v>
      </c>
      <c r="G467" s="197">
        <v>724</v>
      </c>
    </row>
    <row r="468" spans="1:7" ht="22.5" customHeight="1" x14ac:dyDescent="0.25">
      <c r="A468" s="198" t="s">
        <v>3486</v>
      </c>
      <c r="B468" s="196">
        <v>0.96699999999999997</v>
      </c>
      <c r="C468" s="196">
        <v>0.96599999999999997</v>
      </c>
      <c r="D468" s="196">
        <v>0.96699999999999997</v>
      </c>
      <c r="E468" s="196">
        <v>0.96599999999999997</v>
      </c>
      <c r="F468" s="196">
        <v>0.96599999999999997</v>
      </c>
      <c r="G468" s="197">
        <v>725</v>
      </c>
    </row>
    <row r="469" spans="1:7" ht="22.5" customHeight="1" x14ac:dyDescent="0.25">
      <c r="A469" s="198" t="s">
        <v>3487</v>
      </c>
      <c r="B469" s="196">
        <v>0.98799999999999999</v>
      </c>
      <c r="C469" s="196">
        <v>0.98599999999999999</v>
      </c>
      <c r="D469" s="196">
        <v>0.98799999999999999</v>
      </c>
      <c r="E469" s="196">
        <v>0.98599999999999999</v>
      </c>
      <c r="F469" s="196">
        <v>0.98699999999999999</v>
      </c>
      <c r="G469" s="197">
        <v>726</v>
      </c>
    </row>
    <row r="470" spans="1:7" ht="22.5" customHeight="1" x14ac:dyDescent="0.25">
      <c r="A470" s="198" t="s">
        <v>3488</v>
      </c>
      <c r="B470" s="196">
        <v>0.97699999999999998</v>
      </c>
      <c r="C470" s="196">
        <v>0.99</v>
      </c>
      <c r="D470" s="196">
        <v>0.99099999999999999</v>
      </c>
      <c r="E470" s="196">
        <v>0.99</v>
      </c>
      <c r="F470" s="196">
        <v>0.99099999999999999</v>
      </c>
      <c r="G470" s="197">
        <v>727</v>
      </c>
    </row>
    <row r="471" spans="1:7" ht="22.5" customHeight="1" x14ac:dyDescent="0.25">
      <c r="A471" s="198" t="s">
        <v>3489</v>
      </c>
      <c r="B471" s="196">
        <v>0.99099999999999999</v>
      </c>
      <c r="C471" s="196">
        <v>0.98299999999999998</v>
      </c>
      <c r="D471" s="196">
        <v>0.98399999999999999</v>
      </c>
      <c r="E471" s="196">
        <v>0.98299999999999998</v>
      </c>
      <c r="F471" s="196">
        <v>0.98299999999999998</v>
      </c>
      <c r="G471" s="197">
        <v>728</v>
      </c>
    </row>
    <row r="472" spans="1:7" ht="22.5" customHeight="1" x14ac:dyDescent="0.25">
      <c r="A472" s="198" t="s">
        <v>3490</v>
      </c>
      <c r="B472" s="196">
        <v>0.99199999999999999</v>
      </c>
      <c r="C472" s="196">
        <v>0.99199999999999999</v>
      </c>
      <c r="D472" s="196">
        <v>0.99199999999999999</v>
      </c>
      <c r="E472" s="196">
        <v>0.99099999999999999</v>
      </c>
      <c r="F472" s="196">
        <v>0.99199999999999999</v>
      </c>
      <c r="G472" s="197">
        <v>729</v>
      </c>
    </row>
    <row r="473" spans="1:7" ht="22.5" customHeight="1" x14ac:dyDescent="0.25">
      <c r="A473" s="198" t="s">
        <v>3491</v>
      </c>
      <c r="B473" s="196">
        <v>1.0129999999999999</v>
      </c>
      <c r="C473" s="196">
        <v>0.99299999999999999</v>
      </c>
      <c r="D473" s="196">
        <v>1.0009999999999999</v>
      </c>
      <c r="E473" s="196">
        <v>1.012</v>
      </c>
      <c r="F473" s="196">
        <v>1</v>
      </c>
      <c r="G473" s="197">
        <v>730</v>
      </c>
    </row>
    <row r="474" spans="1:7" ht="22.5" customHeight="1" x14ac:dyDescent="0.25">
      <c r="A474" s="198" t="s">
        <v>3492</v>
      </c>
      <c r="B474" s="196">
        <v>1.036</v>
      </c>
      <c r="C474" s="196">
        <v>1.016</v>
      </c>
      <c r="D474" s="196">
        <v>1.0209999999999999</v>
      </c>
      <c r="E474" s="196">
        <v>1.0289999999999999</v>
      </c>
      <c r="F474" s="196">
        <v>1.0269999999999999</v>
      </c>
      <c r="G474" s="197">
        <v>731</v>
      </c>
    </row>
    <row r="475" spans="1:7" ht="22.5" customHeight="1" x14ac:dyDescent="0.25">
      <c r="A475" s="198" t="s">
        <v>3493</v>
      </c>
      <c r="B475" s="196">
        <v>1.0029999999999999</v>
      </c>
      <c r="C475" s="196">
        <v>1</v>
      </c>
      <c r="D475" s="196">
        <v>1.002</v>
      </c>
      <c r="E475" s="196">
        <v>1.002</v>
      </c>
      <c r="F475" s="196">
        <v>1.002</v>
      </c>
      <c r="G475" s="197">
        <v>732</v>
      </c>
    </row>
    <row r="476" spans="1:7" ht="22.5" customHeight="1" x14ac:dyDescent="0.25">
      <c r="A476" s="198" t="s">
        <v>3494</v>
      </c>
      <c r="B476" s="196">
        <v>0.999</v>
      </c>
      <c r="C476" s="196">
        <v>0.998</v>
      </c>
      <c r="D476" s="196">
        <v>0.998</v>
      </c>
      <c r="E476" s="196">
        <v>0.998</v>
      </c>
      <c r="F476" s="196">
        <v>0.998</v>
      </c>
      <c r="G476" s="197">
        <v>733</v>
      </c>
    </row>
    <row r="477" spans="1:7" ht="22.5" customHeight="1" x14ac:dyDescent="0.25">
      <c r="A477" s="198" t="s">
        <v>3495</v>
      </c>
      <c r="B477" s="196">
        <v>0.99199999999999999</v>
      </c>
      <c r="C477" s="196">
        <v>0.99099999999999999</v>
      </c>
      <c r="D477" s="196">
        <v>0.99099999999999999</v>
      </c>
      <c r="E477" s="196">
        <v>0.98899999999999999</v>
      </c>
      <c r="F477" s="196">
        <v>0.99099999999999999</v>
      </c>
      <c r="G477" s="197">
        <v>734</v>
      </c>
    </row>
    <row r="478" spans="1:7" ht="22.5" customHeight="1" x14ac:dyDescent="0.25">
      <c r="A478" s="198" t="s">
        <v>3496</v>
      </c>
      <c r="B478" s="196">
        <v>0.99399999999999999</v>
      </c>
      <c r="C478" s="196">
        <v>0.99099999999999999</v>
      </c>
      <c r="D478" s="196">
        <v>0.99199999999999999</v>
      </c>
      <c r="E478" s="196">
        <v>0.996</v>
      </c>
      <c r="F478" s="196">
        <v>0.99099999999999999</v>
      </c>
      <c r="G478" s="197">
        <v>735</v>
      </c>
    </row>
    <row r="479" spans="1:7" ht="22.5" customHeight="1" x14ac:dyDescent="0.25">
      <c r="A479" s="198" t="s">
        <v>3497</v>
      </c>
      <c r="B479" s="196">
        <v>1.01</v>
      </c>
      <c r="C479" s="196">
        <v>1</v>
      </c>
      <c r="D479" s="196">
        <v>1.006</v>
      </c>
      <c r="E479" s="196">
        <v>1.0009999999999999</v>
      </c>
      <c r="F479" s="196">
        <v>1.0049999999999999</v>
      </c>
      <c r="G479" s="197">
        <v>736</v>
      </c>
    </row>
    <row r="480" spans="1:7" ht="22.5" customHeight="1" x14ac:dyDescent="0.25">
      <c r="A480" s="198" t="s">
        <v>3498</v>
      </c>
      <c r="B480" s="196">
        <v>1.0049999999999999</v>
      </c>
      <c r="C480" s="196">
        <v>1.0029999999999999</v>
      </c>
      <c r="D480" s="196">
        <v>1.0069999999999999</v>
      </c>
      <c r="E480" s="196">
        <v>1</v>
      </c>
      <c r="F480" s="196">
        <v>1.0049999999999999</v>
      </c>
      <c r="G480" s="197">
        <v>737</v>
      </c>
    </row>
    <row r="481" spans="1:7" ht="22.5" customHeight="1" x14ac:dyDescent="0.25">
      <c r="A481" s="198" t="s">
        <v>3499</v>
      </c>
      <c r="B481" s="196">
        <v>1</v>
      </c>
      <c r="C481" s="196">
        <v>0.995</v>
      </c>
      <c r="D481" s="196">
        <v>0.997</v>
      </c>
      <c r="E481" s="196">
        <v>0.997</v>
      </c>
      <c r="F481" s="196">
        <v>0.996</v>
      </c>
      <c r="G481" s="197">
        <v>738</v>
      </c>
    </row>
    <row r="482" spans="1:7" ht="22.5" customHeight="1" x14ac:dyDescent="0.25">
      <c r="A482" s="198" t="s">
        <v>3500</v>
      </c>
      <c r="B482" s="196">
        <v>1.0029999999999999</v>
      </c>
      <c r="C482" s="196">
        <v>0.999</v>
      </c>
      <c r="D482" s="196">
        <v>1</v>
      </c>
      <c r="E482" s="196">
        <v>1.002</v>
      </c>
      <c r="F482" s="196">
        <v>1</v>
      </c>
      <c r="G482" s="197">
        <v>739</v>
      </c>
    </row>
    <row r="483" spans="1:7" ht="22.5" customHeight="1" x14ac:dyDescent="0.25">
      <c r="A483" s="198" t="s">
        <v>3501</v>
      </c>
      <c r="B483" s="196">
        <v>1.0049999999999999</v>
      </c>
      <c r="C483" s="196">
        <v>0.999</v>
      </c>
      <c r="D483" s="196">
        <v>1.0049999999999999</v>
      </c>
      <c r="E483" s="196">
        <v>0.999</v>
      </c>
      <c r="F483" s="196">
        <v>1.004</v>
      </c>
      <c r="G483" s="197">
        <v>742</v>
      </c>
    </row>
    <row r="484" spans="1:7" ht="22.5" customHeight="1" x14ac:dyDescent="0.25">
      <c r="A484" s="198" t="s">
        <v>3502</v>
      </c>
      <c r="B484" s="196">
        <v>0.997</v>
      </c>
      <c r="C484" s="196">
        <v>0.998</v>
      </c>
      <c r="D484" s="196">
        <v>0.996</v>
      </c>
      <c r="E484" s="196">
        <v>0.996</v>
      </c>
      <c r="F484" s="196">
        <v>0.997</v>
      </c>
      <c r="G484" s="197">
        <v>743</v>
      </c>
    </row>
    <row r="485" spans="1:7" ht="22.5" customHeight="1" x14ac:dyDescent="0.25">
      <c r="A485" s="198" t="s">
        <v>3503</v>
      </c>
      <c r="B485" s="196">
        <v>1.008</v>
      </c>
      <c r="C485" s="196">
        <v>0.999</v>
      </c>
      <c r="D485" s="196">
        <v>1.0029999999999999</v>
      </c>
      <c r="E485" s="196">
        <v>1.0049999999999999</v>
      </c>
      <c r="F485" s="196">
        <v>1.004</v>
      </c>
      <c r="G485" s="197">
        <v>744</v>
      </c>
    </row>
    <row r="486" spans="1:7" ht="22.5" customHeight="1" x14ac:dyDescent="0.25">
      <c r="A486" s="198" t="s">
        <v>3504</v>
      </c>
      <c r="B486" s="196">
        <v>1.0149999999999999</v>
      </c>
      <c r="C486" s="196">
        <v>1.006</v>
      </c>
      <c r="D486" s="196">
        <v>1.01</v>
      </c>
      <c r="E486" s="196">
        <v>1.008</v>
      </c>
      <c r="F486" s="196">
        <v>1.0089999999999999</v>
      </c>
      <c r="G486" s="197">
        <v>745</v>
      </c>
    </row>
    <row r="487" spans="1:7" ht="22.5" customHeight="1" x14ac:dyDescent="0.25">
      <c r="A487" s="198" t="s">
        <v>3505</v>
      </c>
      <c r="B487" s="196">
        <v>1.004</v>
      </c>
      <c r="C487" s="196">
        <v>1</v>
      </c>
      <c r="D487" s="196">
        <v>1.0029999999999999</v>
      </c>
      <c r="E487" s="196">
        <v>0.998</v>
      </c>
      <c r="F487" s="196">
        <v>1.002</v>
      </c>
      <c r="G487" s="197">
        <v>746</v>
      </c>
    </row>
    <row r="488" spans="1:7" ht="22.5" customHeight="1" x14ac:dyDescent="0.25">
      <c r="A488" s="198" t="s">
        <v>3506</v>
      </c>
      <c r="B488" s="196">
        <v>1.01</v>
      </c>
      <c r="C488" s="196">
        <v>0.99299999999999999</v>
      </c>
      <c r="D488" s="196">
        <v>0.997</v>
      </c>
      <c r="E488" s="196">
        <v>1.006</v>
      </c>
      <c r="F488" s="196">
        <v>0.997</v>
      </c>
      <c r="G488" s="197">
        <v>747</v>
      </c>
    </row>
    <row r="489" spans="1:7" ht="22.5" customHeight="1" x14ac:dyDescent="0.25">
      <c r="A489" s="198" t="s">
        <v>3507</v>
      </c>
      <c r="B489" s="196">
        <v>0.98899999999999999</v>
      </c>
      <c r="C489" s="196">
        <v>0.99399999999999999</v>
      </c>
      <c r="D489" s="196">
        <v>0.98799999999999999</v>
      </c>
      <c r="E489" s="196">
        <v>0.99099999999999999</v>
      </c>
      <c r="F489" s="196">
        <v>0.99099999999999999</v>
      </c>
      <c r="G489" s="197">
        <v>748</v>
      </c>
    </row>
    <row r="490" spans="1:7" ht="22.5" customHeight="1" x14ac:dyDescent="0.25">
      <c r="A490" s="198" t="s">
        <v>3508</v>
      </c>
      <c r="B490" s="196">
        <v>1.0049999999999999</v>
      </c>
      <c r="C490" s="196">
        <v>1.0009999999999999</v>
      </c>
      <c r="D490" s="196">
        <v>1.0029999999999999</v>
      </c>
      <c r="E490" s="196">
        <v>1.0029999999999999</v>
      </c>
      <c r="F490" s="196">
        <v>1.004</v>
      </c>
      <c r="G490" s="197">
        <v>749</v>
      </c>
    </row>
    <row r="491" spans="1:7" ht="22.5" customHeight="1" x14ac:dyDescent="0.25">
      <c r="A491" s="198" t="s">
        <v>3509</v>
      </c>
      <c r="B491" s="196">
        <v>1.0109999999999999</v>
      </c>
      <c r="C491" s="196">
        <v>1.0089999999999999</v>
      </c>
      <c r="D491" s="196">
        <v>1.004</v>
      </c>
      <c r="E491" s="196">
        <v>1.0069999999999999</v>
      </c>
      <c r="F491" s="196">
        <v>1.0129999999999999</v>
      </c>
      <c r="G491" s="197">
        <v>750</v>
      </c>
    </row>
    <row r="492" spans="1:7" ht="22.5" customHeight="1" x14ac:dyDescent="0.25">
      <c r="A492" s="198" t="s">
        <v>3510</v>
      </c>
      <c r="B492" s="196">
        <v>1.0089999999999999</v>
      </c>
      <c r="C492" s="196">
        <v>1</v>
      </c>
      <c r="D492" s="196">
        <v>1.0029999999999999</v>
      </c>
      <c r="E492" s="196">
        <v>1.006</v>
      </c>
      <c r="F492" s="196">
        <v>1.004</v>
      </c>
      <c r="G492" s="197">
        <v>751</v>
      </c>
    </row>
    <row r="493" spans="1:7" ht="22.5" customHeight="1" x14ac:dyDescent="0.25">
      <c r="A493" s="198" t="s">
        <v>3511</v>
      </c>
      <c r="B493" s="196">
        <v>1.0189999999999999</v>
      </c>
      <c r="C493" s="196">
        <v>1.0089999999999999</v>
      </c>
      <c r="D493" s="196">
        <v>1.0109999999999999</v>
      </c>
      <c r="E493" s="196">
        <v>1.0069999999999999</v>
      </c>
      <c r="F493" s="196">
        <v>1.014</v>
      </c>
      <c r="G493" s="197">
        <v>752</v>
      </c>
    </row>
    <row r="494" spans="1:7" ht="22.5" customHeight="1" x14ac:dyDescent="0.25">
      <c r="A494" s="198" t="s">
        <v>3512</v>
      </c>
      <c r="B494" s="196">
        <v>1.006</v>
      </c>
      <c r="C494" s="196">
        <v>1.002</v>
      </c>
      <c r="D494" s="196">
        <v>1.004</v>
      </c>
      <c r="E494" s="196">
        <v>1.004</v>
      </c>
      <c r="F494" s="196">
        <v>1.004</v>
      </c>
      <c r="G494" s="197">
        <v>753</v>
      </c>
    </row>
    <row r="495" spans="1:7" ht="22.5" customHeight="1" x14ac:dyDescent="0.25">
      <c r="A495" s="198" t="s">
        <v>3513</v>
      </c>
      <c r="B495" s="196">
        <v>0.998</v>
      </c>
      <c r="C495" s="196">
        <v>0.98199999999999998</v>
      </c>
      <c r="D495" s="196">
        <v>0.99299999999999999</v>
      </c>
      <c r="E495" s="196">
        <v>1.004</v>
      </c>
      <c r="F495" s="196">
        <v>0.995</v>
      </c>
      <c r="G495" s="197">
        <v>754</v>
      </c>
    </row>
    <row r="496" spans="1:7" ht="22.5" customHeight="1" x14ac:dyDescent="0.25">
      <c r="A496" s="198" t="s">
        <v>3514</v>
      </c>
      <c r="B496" s="196">
        <v>1.022</v>
      </c>
      <c r="C496" s="196">
        <v>1.008</v>
      </c>
      <c r="D496" s="196">
        <v>1.0089999999999999</v>
      </c>
      <c r="E496" s="196">
        <v>1.01</v>
      </c>
      <c r="F496" s="196">
        <v>1.014</v>
      </c>
      <c r="G496" s="197">
        <v>755</v>
      </c>
    </row>
    <row r="497" spans="1:7" ht="22.5" customHeight="1" x14ac:dyDescent="0.25">
      <c r="A497" s="198" t="s">
        <v>3515</v>
      </c>
      <c r="B497" s="196">
        <v>1.0149999999999999</v>
      </c>
      <c r="C497" s="196">
        <v>0.996</v>
      </c>
      <c r="D497" s="196">
        <v>1.006</v>
      </c>
      <c r="E497" s="196">
        <v>1.006</v>
      </c>
      <c r="F497" s="196">
        <v>1.0069999999999999</v>
      </c>
      <c r="G497" s="197">
        <v>756</v>
      </c>
    </row>
    <row r="498" spans="1:7" ht="22.5" customHeight="1" x14ac:dyDescent="0.25">
      <c r="A498" s="198" t="s">
        <v>3516</v>
      </c>
      <c r="B498" s="196">
        <v>0.999</v>
      </c>
      <c r="C498" s="196">
        <v>0.998</v>
      </c>
      <c r="D498" s="196">
        <v>1</v>
      </c>
      <c r="E498" s="196">
        <v>0.996</v>
      </c>
      <c r="F498" s="196">
        <v>0.997</v>
      </c>
      <c r="G498" s="197">
        <v>757</v>
      </c>
    </row>
    <row r="499" spans="1:7" ht="22.5" customHeight="1" x14ac:dyDescent="0.25">
      <c r="A499" s="198" t="s">
        <v>3517</v>
      </c>
      <c r="B499" s="196">
        <v>1.016</v>
      </c>
      <c r="C499" s="196">
        <v>1.008</v>
      </c>
      <c r="D499" s="196">
        <v>1.0109999999999999</v>
      </c>
      <c r="E499" s="196">
        <v>1.0129999999999999</v>
      </c>
      <c r="F499" s="196">
        <v>1.012</v>
      </c>
      <c r="G499" s="197">
        <v>758</v>
      </c>
    </row>
    <row r="500" spans="1:7" ht="22.5" customHeight="1" x14ac:dyDescent="0.25">
      <c r="A500" s="198" t="s">
        <v>3518</v>
      </c>
      <c r="B500" s="196">
        <v>1.0309999999999999</v>
      </c>
      <c r="C500" s="196">
        <v>1.008</v>
      </c>
      <c r="D500" s="196">
        <v>1.0169999999999999</v>
      </c>
      <c r="E500" s="196">
        <v>1.02</v>
      </c>
      <c r="F500" s="196">
        <v>1.02</v>
      </c>
      <c r="G500" s="197">
        <v>759</v>
      </c>
    </row>
    <row r="501" spans="1:7" ht="22.5" customHeight="1" x14ac:dyDescent="0.25">
      <c r="A501" s="198" t="s">
        <v>3519</v>
      </c>
      <c r="B501" s="196">
        <v>1.0169999999999999</v>
      </c>
      <c r="C501" s="196">
        <v>0.997</v>
      </c>
      <c r="D501" s="196">
        <v>1.0069999999999999</v>
      </c>
      <c r="E501" s="196">
        <v>1.0109999999999999</v>
      </c>
      <c r="F501" s="196">
        <v>1.01</v>
      </c>
      <c r="G501" s="197">
        <v>760</v>
      </c>
    </row>
    <row r="502" spans="1:7" ht="22.5" customHeight="1" x14ac:dyDescent="0.25">
      <c r="A502" s="198" t="s">
        <v>3520</v>
      </c>
      <c r="B502" s="196">
        <v>1.018</v>
      </c>
      <c r="C502" s="196">
        <v>1.014</v>
      </c>
      <c r="D502" s="196">
        <v>1.012</v>
      </c>
      <c r="E502" s="196">
        <v>1.0189999999999999</v>
      </c>
      <c r="F502" s="196">
        <v>1.018</v>
      </c>
      <c r="G502" s="197">
        <v>761</v>
      </c>
    </row>
    <row r="503" spans="1:7" ht="22.5" customHeight="1" x14ac:dyDescent="0.25">
      <c r="A503" s="198" t="s">
        <v>3521</v>
      </c>
      <c r="B503" s="196">
        <v>1.012</v>
      </c>
      <c r="C503" s="196">
        <v>1.0089999999999999</v>
      </c>
      <c r="D503" s="196">
        <v>1.008</v>
      </c>
      <c r="E503" s="196">
        <v>1.008</v>
      </c>
      <c r="F503" s="196">
        <v>1.0109999999999999</v>
      </c>
      <c r="G503" s="197">
        <v>762</v>
      </c>
    </row>
    <row r="504" spans="1:7" ht="22.5" customHeight="1" x14ac:dyDescent="0.25">
      <c r="A504" s="198" t="s">
        <v>3522</v>
      </c>
      <c r="B504" s="196">
        <v>1</v>
      </c>
      <c r="C504" s="196">
        <v>0.99099999999999999</v>
      </c>
      <c r="D504" s="196">
        <v>0.98899999999999999</v>
      </c>
      <c r="E504" s="196">
        <v>0.996</v>
      </c>
      <c r="F504" s="196">
        <v>0.98899999999999999</v>
      </c>
      <c r="G504" s="197">
        <v>763</v>
      </c>
    </row>
    <row r="505" spans="1:7" ht="22.5" customHeight="1" x14ac:dyDescent="0.25">
      <c r="A505" s="198" t="s">
        <v>3523</v>
      </c>
      <c r="B505" s="196">
        <v>1.0049999999999999</v>
      </c>
      <c r="C505" s="196">
        <v>0.997</v>
      </c>
      <c r="D505" s="196">
        <v>0.999</v>
      </c>
      <c r="E505" s="196">
        <v>1.002</v>
      </c>
      <c r="F505" s="196">
        <v>0.998</v>
      </c>
      <c r="G505" s="197">
        <v>764</v>
      </c>
    </row>
    <row r="506" spans="1:7" ht="22.5" customHeight="1" x14ac:dyDescent="0.25">
      <c r="A506" s="198" t="s">
        <v>3524</v>
      </c>
      <c r="B506" s="196">
        <v>0.99399999999999999</v>
      </c>
      <c r="C506" s="196">
        <v>0.996</v>
      </c>
      <c r="D506" s="196">
        <v>0.99299999999999999</v>
      </c>
      <c r="E506" s="196">
        <v>0.998</v>
      </c>
      <c r="F506" s="196">
        <v>0.99199999999999999</v>
      </c>
      <c r="G506" s="197">
        <v>765</v>
      </c>
    </row>
    <row r="507" spans="1:7" ht="22.5" customHeight="1" x14ac:dyDescent="0.25">
      <c r="A507" s="198" t="s">
        <v>3525</v>
      </c>
      <c r="B507" s="196">
        <v>1.0049999999999999</v>
      </c>
      <c r="C507" s="196">
        <v>1.0009999999999999</v>
      </c>
      <c r="D507" s="196">
        <v>1.0009999999999999</v>
      </c>
      <c r="E507" s="196">
        <v>1.0009999999999999</v>
      </c>
      <c r="F507" s="196">
        <v>1.002</v>
      </c>
      <c r="G507" s="197">
        <v>766</v>
      </c>
    </row>
    <row r="508" spans="1:7" ht="22.5" customHeight="1" x14ac:dyDescent="0.25">
      <c r="A508" s="198" t="s">
        <v>3526</v>
      </c>
      <c r="B508" s="196">
        <v>1.0029999999999999</v>
      </c>
      <c r="C508" s="196">
        <v>0.99199999999999999</v>
      </c>
      <c r="D508" s="196">
        <v>0.996</v>
      </c>
      <c r="E508" s="196">
        <v>1.002</v>
      </c>
      <c r="F508" s="196">
        <v>0.996</v>
      </c>
      <c r="G508" s="197">
        <v>767</v>
      </c>
    </row>
    <row r="509" spans="1:7" ht="22.5" customHeight="1" x14ac:dyDescent="0.25">
      <c r="A509" s="198" t="s">
        <v>3527</v>
      </c>
      <c r="B509" s="196">
        <v>1.0069999999999999</v>
      </c>
      <c r="C509" s="196">
        <v>0.996</v>
      </c>
      <c r="D509" s="196">
        <v>1.002</v>
      </c>
      <c r="E509" s="196">
        <v>1.004</v>
      </c>
      <c r="F509" s="196">
        <v>1.0009999999999999</v>
      </c>
      <c r="G509" s="197">
        <v>768</v>
      </c>
    </row>
    <row r="510" spans="1:7" ht="22.5" customHeight="1" x14ac:dyDescent="0.25">
      <c r="A510" s="198" t="s">
        <v>3528</v>
      </c>
      <c r="B510" s="196">
        <v>1.0009999999999999</v>
      </c>
      <c r="C510" s="196">
        <v>0.996</v>
      </c>
      <c r="D510" s="196">
        <v>0.999</v>
      </c>
      <c r="E510" s="196">
        <v>1</v>
      </c>
      <c r="F510" s="196">
        <v>0.998</v>
      </c>
      <c r="G510" s="197">
        <v>769</v>
      </c>
    </row>
    <row r="511" spans="1:7" ht="22.5" customHeight="1" x14ac:dyDescent="0.25">
      <c r="A511" s="198" t="s">
        <v>3529</v>
      </c>
      <c r="B511" s="196">
        <v>1.014</v>
      </c>
      <c r="C511" s="196">
        <v>0.99099999999999999</v>
      </c>
      <c r="D511" s="196">
        <v>1.0009999999999999</v>
      </c>
      <c r="E511" s="196">
        <v>1.0069999999999999</v>
      </c>
      <c r="F511" s="196">
        <v>1</v>
      </c>
      <c r="G511" s="197">
        <v>770</v>
      </c>
    </row>
    <row r="512" spans="1:7" ht="22.5" customHeight="1" x14ac:dyDescent="0.25">
      <c r="A512" s="198" t="s">
        <v>3530</v>
      </c>
      <c r="B512" s="196">
        <v>1.0069999999999999</v>
      </c>
      <c r="C512" s="196">
        <v>1.0049999999999999</v>
      </c>
      <c r="D512" s="196">
        <v>1.006</v>
      </c>
      <c r="E512" s="196">
        <v>1.0049999999999999</v>
      </c>
      <c r="F512" s="196">
        <v>1.0049999999999999</v>
      </c>
      <c r="G512" s="197">
        <v>772</v>
      </c>
    </row>
    <row r="513" spans="1:7" ht="22.5" customHeight="1" x14ac:dyDescent="0.25">
      <c r="A513" s="198" t="s">
        <v>3531</v>
      </c>
      <c r="B513" s="196">
        <v>1.0049999999999999</v>
      </c>
      <c r="C513" s="196">
        <v>1.002</v>
      </c>
      <c r="D513" s="196">
        <v>0.998</v>
      </c>
      <c r="E513" s="196">
        <v>1</v>
      </c>
      <c r="F513" s="196">
        <v>1.004</v>
      </c>
      <c r="G513" s="197">
        <v>773</v>
      </c>
    </row>
    <row r="514" spans="1:7" ht="22.5" customHeight="1" x14ac:dyDescent="0.25">
      <c r="A514" s="198" t="s">
        <v>3532</v>
      </c>
      <c r="B514" s="196">
        <v>1.0029999999999999</v>
      </c>
      <c r="C514" s="196">
        <v>1.0009999999999999</v>
      </c>
      <c r="D514" s="196">
        <v>1.002</v>
      </c>
      <c r="E514" s="196">
        <v>1.0009999999999999</v>
      </c>
      <c r="F514" s="196">
        <v>1.002</v>
      </c>
      <c r="G514" s="197">
        <v>774</v>
      </c>
    </row>
    <row r="515" spans="1:7" ht="22.5" customHeight="1" x14ac:dyDescent="0.25">
      <c r="A515" s="198" t="s">
        <v>3533</v>
      </c>
      <c r="B515" s="196">
        <v>1.0049999999999999</v>
      </c>
      <c r="C515" s="196">
        <v>1.0049999999999999</v>
      </c>
      <c r="D515" s="196">
        <v>1.002</v>
      </c>
      <c r="E515" s="196">
        <v>1.0029999999999999</v>
      </c>
      <c r="F515" s="196">
        <v>1.002</v>
      </c>
      <c r="G515" s="197">
        <v>775</v>
      </c>
    </row>
    <row r="516" spans="1:7" ht="22.5" customHeight="1" x14ac:dyDescent="0.25">
      <c r="A516" s="198" t="s">
        <v>3534</v>
      </c>
      <c r="B516" s="196">
        <v>1.016</v>
      </c>
      <c r="C516" s="196">
        <v>0.99399999999999999</v>
      </c>
      <c r="D516" s="196">
        <v>1.014</v>
      </c>
      <c r="E516" s="196">
        <v>1.0109999999999999</v>
      </c>
      <c r="F516" s="196">
        <v>1.012</v>
      </c>
      <c r="G516" s="197">
        <v>776</v>
      </c>
    </row>
    <row r="517" spans="1:7" ht="22.5" customHeight="1" x14ac:dyDescent="0.25">
      <c r="A517" s="198" t="s">
        <v>3535</v>
      </c>
      <c r="B517" s="196">
        <v>1.012</v>
      </c>
      <c r="C517" s="196">
        <v>1.002</v>
      </c>
      <c r="D517" s="196">
        <v>1.0049999999999999</v>
      </c>
      <c r="E517" s="196">
        <v>1.008</v>
      </c>
      <c r="F517" s="196">
        <v>1.006</v>
      </c>
      <c r="G517" s="197">
        <v>777</v>
      </c>
    </row>
    <row r="518" spans="1:7" ht="22.5" customHeight="1" x14ac:dyDescent="0.25">
      <c r="A518" s="198" t="s">
        <v>3536</v>
      </c>
      <c r="B518" s="196">
        <v>1.0069999999999999</v>
      </c>
      <c r="C518" s="196">
        <v>1.0049999999999999</v>
      </c>
      <c r="D518" s="196">
        <v>1.004</v>
      </c>
      <c r="E518" s="196">
        <v>1.004</v>
      </c>
      <c r="F518" s="196">
        <v>1.0049999999999999</v>
      </c>
      <c r="G518" s="197">
        <v>778</v>
      </c>
    </row>
    <row r="519" spans="1:7" ht="22.5" customHeight="1" x14ac:dyDescent="0.25">
      <c r="A519" s="198" t="s">
        <v>3537</v>
      </c>
      <c r="B519" s="196">
        <v>1.008</v>
      </c>
      <c r="C519" s="196">
        <v>1.0049999999999999</v>
      </c>
      <c r="D519" s="196">
        <v>1.008</v>
      </c>
      <c r="E519" s="196">
        <v>1.0049999999999999</v>
      </c>
      <c r="F519" s="196">
        <v>1.008</v>
      </c>
      <c r="G519" s="197">
        <v>779</v>
      </c>
    </row>
    <row r="520" spans="1:7" ht="22.5" customHeight="1" x14ac:dyDescent="0.25">
      <c r="A520" s="198" t="s">
        <v>3538</v>
      </c>
      <c r="B520" s="196">
        <v>1.012</v>
      </c>
      <c r="C520" s="196">
        <v>1.0029999999999999</v>
      </c>
      <c r="D520" s="196">
        <v>1.0069999999999999</v>
      </c>
      <c r="E520" s="196">
        <v>1.0069999999999999</v>
      </c>
      <c r="F520" s="196">
        <v>1.0069999999999999</v>
      </c>
      <c r="G520" s="197">
        <v>780</v>
      </c>
    </row>
    <row r="521" spans="1:7" ht="22.5" customHeight="1" x14ac:dyDescent="0.25">
      <c r="A521" s="198" t="s">
        <v>3539</v>
      </c>
      <c r="B521" s="196">
        <v>1.0069999999999999</v>
      </c>
      <c r="C521" s="196">
        <v>1.004</v>
      </c>
      <c r="D521" s="196">
        <v>1.006</v>
      </c>
      <c r="E521" s="196">
        <v>1.0029999999999999</v>
      </c>
      <c r="F521" s="196">
        <v>1.006</v>
      </c>
      <c r="G521" s="197">
        <v>781</v>
      </c>
    </row>
    <row r="522" spans="1:7" ht="22.5" customHeight="1" x14ac:dyDescent="0.25">
      <c r="A522" s="198" t="s">
        <v>3540</v>
      </c>
      <c r="B522" s="196">
        <v>0.98899999999999999</v>
      </c>
      <c r="C522" s="196">
        <v>0.99399999999999999</v>
      </c>
      <c r="D522" s="196">
        <v>0.98699999999999999</v>
      </c>
      <c r="E522" s="196">
        <v>0.99299999999999999</v>
      </c>
      <c r="F522" s="196">
        <v>0.98799999999999999</v>
      </c>
      <c r="G522" s="197">
        <v>782</v>
      </c>
    </row>
    <row r="523" spans="1:7" ht="22.5" customHeight="1" x14ac:dyDescent="0.25">
      <c r="A523" s="198" t="s">
        <v>3541</v>
      </c>
      <c r="B523" s="196">
        <v>1.0209999999999999</v>
      </c>
      <c r="C523" s="196">
        <v>1.0009999999999999</v>
      </c>
      <c r="D523" s="196">
        <v>1.004</v>
      </c>
      <c r="E523" s="196">
        <v>1.0069999999999999</v>
      </c>
      <c r="F523" s="196">
        <v>1.006</v>
      </c>
      <c r="G523" s="197">
        <v>783</v>
      </c>
    </row>
    <row r="524" spans="1:7" ht="22.5" customHeight="1" x14ac:dyDescent="0.25">
      <c r="A524" s="198" t="s">
        <v>3542</v>
      </c>
      <c r="B524" s="196">
        <v>1.0009999999999999</v>
      </c>
      <c r="C524" s="196">
        <v>1</v>
      </c>
      <c r="D524" s="196">
        <v>1</v>
      </c>
      <c r="E524" s="196">
        <v>1</v>
      </c>
      <c r="F524" s="196">
        <v>1</v>
      </c>
      <c r="G524" s="197">
        <v>784</v>
      </c>
    </row>
    <row r="525" spans="1:7" ht="22.5" customHeight="1" x14ac:dyDescent="0.25">
      <c r="A525" s="198" t="s">
        <v>3543</v>
      </c>
      <c r="B525" s="196">
        <v>1.002</v>
      </c>
      <c r="C525" s="196">
        <v>0.995</v>
      </c>
      <c r="D525" s="196">
        <v>0.998</v>
      </c>
      <c r="E525" s="196">
        <v>1.0009999999999999</v>
      </c>
      <c r="F525" s="196">
        <v>0.999</v>
      </c>
      <c r="G525" s="197">
        <v>785</v>
      </c>
    </row>
    <row r="526" spans="1:7" ht="22.5" customHeight="1" x14ac:dyDescent="0.25">
      <c r="A526" s="198" t="s">
        <v>3544</v>
      </c>
      <c r="B526" s="196">
        <v>1.002</v>
      </c>
      <c r="C526" s="196">
        <v>0.997</v>
      </c>
      <c r="D526" s="196">
        <v>1</v>
      </c>
      <c r="E526" s="196">
        <v>1.002</v>
      </c>
      <c r="F526" s="196">
        <v>1</v>
      </c>
      <c r="G526" s="197">
        <v>786</v>
      </c>
    </row>
    <row r="527" spans="1:7" ht="22.5" customHeight="1" x14ac:dyDescent="0.25">
      <c r="A527" s="198" t="s">
        <v>3545</v>
      </c>
      <c r="B527" s="196">
        <v>1.002</v>
      </c>
      <c r="C527" s="196">
        <v>1</v>
      </c>
      <c r="D527" s="196">
        <v>1</v>
      </c>
      <c r="E527" s="196">
        <v>1.0009999999999999</v>
      </c>
      <c r="F527" s="196">
        <v>1</v>
      </c>
      <c r="G527" s="197">
        <v>787</v>
      </c>
    </row>
    <row r="528" spans="1:7" ht="22.5" customHeight="1" x14ac:dyDescent="0.25">
      <c r="A528" s="198" t="s">
        <v>3546</v>
      </c>
      <c r="B528" s="196">
        <v>0.996</v>
      </c>
      <c r="C528" s="196">
        <v>0.98799999999999999</v>
      </c>
      <c r="D528" s="196">
        <v>0.99099999999999999</v>
      </c>
      <c r="E528" s="196">
        <v>0.997</v>
      </c>
      <c r="F528" s="196">
        <v>0.98799999999999999</v>
      </c>
      <c r="G528" s="197">
        <v>788</v>
      </c>
    </row>
    <row r="529" spans="1:7" ht="22.5" customHeight="1" x14ac:dyDescent="0.25">
      <c r="A529" s="198" t="s">
        <v>3547</v>
      </c>
      <c r="B529" s="196">
        <v>1.0029999999999999</v>
      </c>
      <c r="C529" s="196">
        <v>0.99199999999999999</v>
      </c>
      <c r="D529" s="196">
        <v>0.996</v>
      </c>
      <c r="E529" s="196">
        <v>1.002</v>
      </c>
      <c r="F529" s="196">
        <v>0.995</v>
      </c>
      <c r="G529" s="197">
        <v>789</v>
      </c>
    </row>
    <row r="530" spans="1:7" ht="22.5" customHeight="1" x14ac:dyDescent="0.25">
      <c r="A530" s="198" t="s">
        <v>3548</v>
      </c>
      <c r="B530" s="196">
        <v>1.006</v>
      </c>
      <c r="C530" s="196">
        <v>1.0009999999999999</v>
      </c>
      <c r="D530" s="196">
        <v>1.002</v>
      </c>
      <c r="E530" s="196">
        <v>1.0029999999999999</v>
      </c>
      <c r="F530" s="196">
        <v>1.0069999999999999</v>
      </c>
      <c r="G530" s="197">
        <v>790</v>
      </c>
    </row>
    <row r="531" spans="1:7" ht="22.5" customHeight="1" x14ac:dyDescent="0.25">
      <c r="A531" s="198" t="s">
        <v>3549</v>
      </c>
      <c r="B531" s="196">
        <v>1.0069999999999999</v>
      </c>
      <c r="C531" s="196">
        <v>1.0049999999999999</v>
      </c>
      <c r="D531" s="196">
        <v>1.006</v>
      </c>
      <c r="E531" s="196">
        <v>1.0049999999999999</v>
      </c>
      <c r="F531" s="196">
        <v>1.0049999999999999</v>
      </c>
      <c r="G531" s="197">
        <v>941</v>
      </c>
    </row>
    <row r="532" spans="1:7" ht="21.75" customHeight="1" x14ac:dyDescent="0.25"/>
    <row r="533" spans="1:7" ht="21.75" customHeight="1" x14ac:dyDescent="0.25">
      <c r="A533" s="271" t="s">
        <v>696</v>
      </c>
      <c r="B533" s="271"/>
      <c r="C533" s="271"/>
      <c r="D533" s="271"/>
      <c r="E533" s="271"/>
      <c r="F533" s="271"/>
      <c r="G533" s="271"/>
    </row>
    <row r="534" spans="1:7" ht="21.75" customHeight="1" x14ac:dyDescent="0.25">
      <c r="A534" s="19" t="s">
        <v>6</v>
      </c>
      <c r="B534" s="19" t="s">
        <v>2</v>
      </c>
      <c r="C534" s="19" t="s">
        <v>3</v>
      </c>
      <c r="D534" s="19" t="s">
        <v>4</v>
      </c>
      <c r="E534" s="19" t="s">
        <v>5</v>
      </c>
      <c r="F534" s="19" t="s">
        <v>672</v>
      </c>
      <c r="G534" s="19" t="s">
        <v>697</v>
      </c>
    </row>
    <row r="535" spans="1:7" ht="21.75" customHeight="1" x14ac:dyDescent="0.25">
      <c r="A535" s="198" t="s">
        <v>3550</v>
      </c>
      <c r="B535" s="196">
        <v>1</v>
      </c>
      <c r="C535" s="196">
        <v>0.999</v>
      </c>
      <c r="D535" s="196">
        <v>1.0009999999999999</v>
      </c>
      <c r="E535" s="196">
        <v>1</v>
      </c>
      <c r="F535" s="196">
        <v>1</v>
      </c>
      <c r="G535" s="219">
        <v>1413</v>
      </c>
    </row>
    <row r="536" spans="1:7" ht="21.75" customHeight="1" x14ac:dyDescent="0.25">
      <c r="A536" s="198" t="s">
        <v>3551</v>
      </c>
      <c r="B536" s="196">
        <v>1</v>
      </c>
      <c r="C536" s="196">
        <v>0.999</v>
      </c>
      <c r="D536" s="196">
        <v>1</v>
      </c>
      <c r="E536" s="196">
        <v>1</v>
      </c>
      <c r="F536" s="196">
        <v>1</v>
      </c>
      <c r="G536" s="219">
        <v>1414</v>
      </c>
    </row>
    <row r="537" spans="1:7" ht="21.75" customHeight="1" x14ac:dyDescent="0.25">
      <c r="A537" s="198" t="s">
        <v>3552</v>
      </c>
      <c r="B537" s="196">
        <v>1</v>
      </c>
      <c r="C537" s="196">
        <v>1</v>
      </c>
      <c r="D537" s="196">
        <v>1</v>
      </c>
      <c r="E537" s="196">
        <v>1</v>
      </c>
      <c r="F537" s="196">
        <v>1</v>
      </c>
      <c r="G537" s="219">
        <v>1419</v>
      </c>
    </row>
    <row r="538" spans="1:7" ht="21.75" customHeight="1" x14ac:dyDescent="0.25">
      <c r="A538" s="198" t="s">
        <v>3553</v>
      </c>
      <c r="B538" s="196">
        <v>1.008</v>
      </c>
      <c r="C538" s="196">
        <v>1.0029999999999999</v>
      </c>
      <c r="D538" s="196">
        <v>1.0049999999999999</v>
      </c>
      <c r="E538" s="196">
        <v>1.004</v>
      </c>
      <c r="F538" s="196">
        <v>1.0049999999999999</v>
      </c>
      <c r="G538" s="219">
        <v>2035</v>
      </c>
    </row>
    <row r="539" spans="1:7" ht="21.75" customHeight="1" x14ac:dyDescent="0.25">
      <c r="A539" s="198" t="s">
        <v>3554</v>
      </c>
      <c r="B539" s="196">
        <v>1.0029999999999999</v>
      </c>
      <c r="C539" s="196">
        <v>1</v>
      </c>
      <c r="D539" s="196">
        <v>1.002</v>
      </c>
      <c r="E539" s="196">
        <v>1.002</v>
      </c>
      <c r="F539" s="196">
        <v>1.002</v>
      </c>
      <c r="G539" s="219">
        <v>7006</v>
      </c>
    </row>
    <row r="540" spans="1:7" ht="21.75" customHeight="1" x14ac:dyDescent="0.25">
      <c r="A540" s="198" t="s">
        <v>3555</v>
      </c>
      <c r="B540" s="196">
        <v>0.999</v>
      </c>
      <c r="C540" s="196">
        <v>0.999</v>
      </c>
      <c r="D540" s="196">
        <v>0.999</v>
      </c>
      <c r="E540" s="196">
        <v>0.999</v>
      </c>
      <c r="F540" s="196">
        <v>0.999</v>
      </c>
      <c r="G540" s="219">
        <v>7044</v>
      </c>
    </row>
    <row r="541" spans="1:7" ht="21.75" customHeight="1" x14ac:dyDescent="0.25">
      <c r="A541" s="198" t="s">
        <v>3556</v>
      </c>
      <c r="B541" s="196">
        <v>1.036</v>
      </c>
      <c r="C541" s="196">
        <v>1.028</v>
      </c>
      <c r="D541" s="196">
        <v>1.0329999999999999</v>
      </c>
      <c r="E541" s="196">
        <v>1.0269999999999999</v>
      </c>
      <c r="F541" s="196">
        <v>1.0289999999999999</v>
      </c>
      <c r="G541" s="219">
        <v>7074</v>
      </c>
    </row>
    <row r="542" spans="1:7" ht="21.75" customHeight="1" x14ac:dyDescent="0.25">
      <c r="A542" s="198" t="s">
        <v>3557</v>
      </c>
      <c r="B542" s="196">
        <v>0.99099999999999999</v>
      </c>
      <c r="C542" s="196">
        <v>0.98799999999999999</v>
      </c>
      <c r="D542" s="196">
        <v>0.99</v>
      </c>
      <c r="E542" s="196">
        <v>0.98899999999999999</v>
      </c>
      <c r="F542" s="196">
        <v>0.99099999999999999</v>
      </c>
      <c r="G542" s="219">
        <v>7111</v>
      </c>
    </row>
    <row r="543" spans="1:7" ht="21.75" customHeight="1" x14ac:dyDescent="0.25">
      <c r="A543" s="198" t="s">
        <v>3558</v>
      </c>
      <c r="B543" s="196">
        <v>1.002</v>
      </c>
      <c r="C543" s="196">
        <v>0.995</v>
      </c>
      <c r="D543" s="196">
        <v>0.999</v>
      </c>
      <c r="E543" s="196">
        <v>0.996</v>
      </c>
      <c r="F543" s="196">
        <v>0.998</v>
      </c>
      <c r="G543" s="219">
        <v>7277</v>
      </c>
    </row>
    <row r="544" spans="1:7" ht="27" customHeight="1" x14ac:dyDescent="0.25">
      <c r="A544" s="198" t="s">
        <v>3559</v>
      </c>
      <c r="B544" s="196">
        <v>1.0029999999999999</v>
      </c>
      <c r="C544" s="196">
        <v>1.002</v>
      </c>
      <c r="D544" s="196">
        <v>1.002</v>
      </c>
      <c r="E544" s="196">
        <v>1.0009999999999999</v>
      </c>
      <c r="F544" s="196">
        <v>1.002</v>
      </c>
      <c r="G544" s="219">
        <v>7308</v>
      </c>
    </row>
    <row r="545" spans="1:7" ht="27" customHeight="1" x14ac:dyDescent="0.25">
      <c r="A545" s="198" t="s">
        <v>3560</v>
      </c>
      <c r="B545" s="196">
        <v>1.022</v>
      </c>
      <c r="C545" s="196">
        <v>1.016</v>
      </c>
      <c r="D545" s="196">
        <v>1.02</v>
      </c>
      <c r="E545" s="196">
        <v>1.016</v>
      </c>
      <c r="F545" s="196">
        <v>1.018</v>
      </c>
      <c r="G545" s="219">
        <v>7309</v>
      </c>
    </row>
    <row r="546" spans="1:7" ht="21.75" customHeight="1" x14ac:dyDescent="0.25">
      <c r="A546" s="198" t="s">
        <v>3561</v>
      </c>
      <c r="B546" s="196">
        <v>0.999</v>
      </c>
      <c r="C546" s="196">
        <v>0.999</v>
      </c>
      <c r="D546" s="196">
        <v>0.999</v>
      </c>
      <c r="E546" s="196">
        <v>0.999</v>
      </c>
      <c r="F546" s="196">
        <v>0.999</v>
      </c>
      <c r="G546" s="219">
        <v>7323</v>
      </c>
    </row>
    <row r="547" spans="1:7" ht="27" customHeight="1" x14ac:dyDescent="0.25">
      <c r="A547" s="198" t="s">
        <v>3562</v>
      </c>
      <c r="B547" s="196">
        <v>1.036</v>
      </c>
      <c r="C547" s="196">
        <v>1.028</v>
      </c>
      <c r="D547" s="196">
        <v>1.0329999999999999</v>
      </c>
      <c r="E547" s="196">
        <v>1.0269999999999999</v>
      </c>
      <c r="F547" s="196">
        <v>1.0289999999999999</v>
      </c>
      <c r="G547" s="219">
        <v>7369</v>
      </c>
    </row>
    <row r="548" spans="1:7" ht="27" customHeight="1" x14ac:dyDescent="0.25">
      <c r="A548" s="198" t="s">
        <v>3563</v>
      </c>
      <c r="B548" s="196">
        <v>1.0029999999999999</v>
      </c>
      <c r="C548" s="196">
        <v>1.0029999999999999</v>
      </c>
      <c r="D548" s="196">
        <v>1.0029999999999999</v>
      </c>
      <c r="E548" s="196">
        <v>1.0029999999999999</v>
      </c>
      <c r="F548" s="196">
        <v>1.0029999999999999</v>
      </c>
      <c r="G548" s="219">
        <v>7401</v>
      </c>
    </row>
    <row r="549" spans="1:7" ht="27" customHeight="1" x14ac:dyDescent="0.25">
      <c r="A549" s="198" t="s">
        <v>3564</v>
      </c>
      <c r="B549" s="196">
        <v>0.997</v>
      </c>
      <c r="C549" s="196">
        <v>0.997</v>
      </c>
      <c r="D549" s="196">
        <v>0.997</v>
      </c>
      <c r="E549" s="196">
        <v>0.997</v>
      </c>
      <c r="F549" s="196">
        <v>0.997</v>
      </c>
      <c r="G549" s="219">
        <v>7402</v>
      </c>
    </row>
    <row r="550" spans="1:7" ht="21.75" customHeight="1" x14ac:dyDescent="0.25">
      <c r="A550" s="198" t="s">
        <v>3565</v>
      </c>
      <c r="B550" s="196">
        <v>1.036</v>
      </c>
      <c r="C550" s="196">
        <v>1.028</v>
      </c>
      <c r="D550" s="196">
        <v>1.0329999999999999</v>
      </c>
      <c r="E550" s="196">
        <v>1.0269999999999999</v>
      </c>
      <c r="F550" s="196">
        <v>1.0289999999999999</v>
      </c>
      <c r="G550" s="219">
        <v>7408</v>
      </c>
    </row>
    <row r="551" spans="1:7" ht="21.75" customHeight="1" x14ac:dyDescent="0.25">
      <c r="A551" s="198" t="s">
        <v>3566</v>
      </c>
      <c r="B551" s="196">
        <v>1.0149999999999999</v>
      </c>
      <c r="C551" s="196">
        <v>1.0129999999999999</v>
      </c>
      <c r="D551" s="196">
        <v>1.0069999999999999</v>
      </c>
      <c r="E551" s="196">
        <v>1.0109999999999999</v>
      </c>
      <c r="F551" s="196">
        <v>1.008</v>
      </c>
      <c r="G551" s="219">
        <v>7409</v>
      </c>
    </row>
    <row r="552" spans="1:7" ht="21.75" customHeight="1" x14ac:dyDescent="0.25">
      <c r="A552" s="198" t="s">
        <v>3567</v>
      </c>
      <c r="B552" s="196">
        <v>1.0209999999999999</v>
      </c>
      <c r="C552" s="196">
        <v>1.022</v>
      </c>
      <c r="D552" s="196">
        <v>1.0189999999999999</v>
      </c>
      <c r="E552" s="196">
        <v>1.018</v>
      </c>
      <c r="F552" s="196">
        <v>1.0189999999999999</v>
      </c>
      <c r="G552" s="219">
        <v>7432</v>
      </c>
    </row>
    <row r="553" spans="1:7" ht="21.75" customHeight="1" x14ac:dyDescent="0.25">
      <c r="A553" s="198" t="s">
        <v>3568</v>
      </c>
      <c r="B553" s="196">
        <v>1.0029999999999999</v>
      </c>
      <c r="C553" s="196">
        <v>1.0009999999999999</v>
      </c>
      <c r="D553" s="196">
        <v>1.002</v>
      </c>
      <c r="E553" s="196">
        <v>1.0009999999999999</v>
      </c>
      <c r="F553" s="196">
        <v>1.002</v>
      </c>
      <c r="G553" s="219">
        <v>7433</v>
      </c>
    </row>
    <row r="554" spans="1:7" ht="21.75" customHeight="1" x14ac:dyDescent="0.25">
      <c r="A554" s="198" t="s">
        <v>3569</v>
      </c>
      <c r="B554" s="196">
        <v>1.0009999999999999</v>
      </c>
      <c r="C554" s="196">
        <v>1</v>
      </c>
      <c r="D554" s="196">
        <v>1.0009999999999999</v>
      </c>
      <c r="E554" s="196">
        <v>1</v>
      </c>
      <c r="F554" s="196">
        <v>1</v>
      </c>
      <c r="G554" s="219">
        <v>7439</v>
      </c>
    </row>
    <row r="555" spans="1:7" ht="21.75" customHeight="1" x14ac:dyDescent="0.25">
      <c r="A555" s="198" t="s">
        <v>3570</v>
      </c>
      <c r="B555" s="196">
        <v>1</v>
      </c>
      <c r="C555" s="196">
        <v>1</v>
      </c>
      <c r="D555" s="196">
        <v>1</v>
      </c>
      <c r="E555" s="196">
        <v>1</v>
      </c>
      <c r="F555" s="196">
        <v>1</v>
      </c>
      <c r="G555" s="219">
        <v>7440</v>
      </c>
    </row>
    <row r="556" spans="1:7" ht="27" customHeight="1" x14ac:dyDescent="0.25">
      <c r="A556" s="198" t="s">
        <v>3571</v>
      </c>
      <c r="B556" s="196">
        <v>1.0009999999999999</v>
      </c>
      <c r="C556" s="196">
        <v>1.0009999999999999</v>
      </c>
      <c r="D556" s="196">
        <v>1.0009999999999999</v>
      </c>
      <c r="E556" s="196">
        <v>1.0009999999999999</v>
      </c>
      <c r="F556" s="196">
        <v>1.0009999999999999</v>
      </c>
      <c r="G556" s="219">
        <v>7472</v>
      </c>
    </row>
    <row r="557" spans="1:7" ht="27" customHeight="1" x14ac:dyDescent="0.25">
      <c r="A557" s="198" t="s">
        <v>3572</v>
      </c>
      <c r="B557" s="196">
        <v>0.998</v>
      </c>
      <c r="C557" s="196">
        <v>0.998</v>
      </c>
      <c r="D557" s="196">
        <v>0.998</v>
      </c>
      <c r="E557" s="196">
        <v>0.997</v>
      </c>
      <c r="F557" s="196">
        <v>0.998</v>
      </c>
      <c r="G557" s="219">
        <v>7473</v>
      </c>
    </row>
    <row r="558" spans="1:7" ht="27" customHeight="1" x14ac:dyDescent="0.25">
      <c r="A558" s="198" t="s">
        <v>3573</v>
      </c>
      <c r="B558" s="196">
        <v>1.0109999999999999</v>
      </c>
      <c r="C558" s="196">
        <v>1.0109999999999999</v>
      </c>
      <c r="D558" s="196">
        <v>1.0109999999999999</v>
      </c>
      <c r="E558" s="196">
        <v>1.012</v>
      </c>
      <c r="F558" s="196">
        <v>1.0109999999999999</v>
      </c>
      <c r="G558" s="219">
        <v>7510</v>
      </c>
    </row>
    <row r="559" spans="1:7" ht="27" customHeight="1" x14ac:dyDescent="0.25">
      <c r="A559" s="198" t="s">
        <v>3574</v>
      </c>
      <c r="B559" s="196">
        <v>1.002</v>
      </c>
      <c r="C559" s="196">
        <v>1</v>
      </c>
      <c r="D559" s="196">
        <v>1</v>
      </c>
      <c r="E559" s="196">
        <v>1</v>
      </c>
      <c r="F559" s="196">
        <v>1.0009999999999999</v>
      </c>
      <c r="G559" s="219">
        <v>7511</v>
      </c>
    </row>
    <row r="560" spans="1:7" ht="21.75" customHeight="1" x14ac:dyDescent="0.25">
      <c r="A560" s="198" t="s">
        <v>3575</v>
      </c>
      <c r="B560" s="196">
        <v>1.0049999999999999</v>
      </c>
      <c r="C560" s="196">
        <v>1.0029999999999999</v>
      </c>
      <c r="D560" s="196">
        <v>1.0049999999999999</v>
      </c>
      <c r="E560" s="196">
        <v>1.0029999999999999</v>
      </c>
      <c r="F560" s="196">
        <v>1.004</v>
      </c>
      <c r="G560" s="219">
        <v>7508</v>
      </c>
    </row>
    <row r="561" spans="1:7" ht="21.75" customHeight="1" x14ac:dyDescent="0.25">
      <c r="A561" s="198" t="s">
        <v>3576</v>
      </c>
      <c r="B561" s="196">
        <v>1.002</v>
      </c>
      <c r="C561" s="196">
        <v>1</v>
      </c>
      <c r="D561" s="196">
        <v>1.0009999999999999</v>
      </c>
      <c r="E561" s="196">
        <v>1</v>
      </c>
      <c r="F561" s="196">
        <v>1.0009999999999999</v>
      </c>
      <c r="G561" s="219">
        <v>7509</v>
      </c>
    </row>
    <row r="562" spans="1:7" ht="27" customHeight="1" x14ac:dyDescent="0.25">
      <c r="A562" s="198" t="s">
        <v>3577</v>
      </c>
      <c r="B562" s="196">
        <v>1</v>
      </c>
      <c r="C562" s="196">
        <v>1</v>
      </c>
      <c r="D562" s="196">
        <v>1</v>
      </c>
      <c r="E562" s="196">
        <v>1</v>
      </c>
      <c r="F562" s="196">
        <v>1</v>
      </c>
      <c r="G562" s="219">
        <v>7502</v>
      </c>
    </row>
    <row r="563" spans="1:7" ht="27" customHeight="1" x14ac:dyDescent="0.25">
      <c r="A563" s="198" t="s">
        <v>3578</v>
      </c>
      <c r="B563" s="196">
        <v>1</v>
      </c>
      <c r="C563" s="196">
        <v>1</v>
      </c>
      <c r="D563" s="196">
        <v>1</v>
      </c>
      <c r="E563" s="196">
        <v>1</v>
      </c>
      <c r="F563" s="196">
        <v>1</v>
      </c>
      <c r="G563" s="219">
        <v>7503</v>
      </c>
    </row>
    <row r="564" spans="1:7" ht="27" customHeight="1" x14ac:dyDescent="0.25">
      <c r="A564" s="198" t="s">
        <v>3579</v>
      </c>
      <c r="B564" s="196">
        <v>1</v>
      </c>
      <c r="C564" s="196">
        <v>1</v>
      </c>
      <c r="D564" s="196">
        <v>1</v>
      </c>
      <c r="E564" s="196">
        <v>1</v>
      </c>
      <c r="F564" s="196">
        <v>1</v>
      </c>
      <c r="G564" s="219">
        <v>7504</v>
      </c>
    </row>
    <row r="565" spans="1:7" ht="27" customHeight="1" x14ac:dyDescent="0.25">
      <c r="A565" s="198" t="s">
        <v>3580</v>
      </c>
      <c r="B565" s="196">
        <v>1</v>
      </c>
      <c r="C565" s="196">
        <v>1</v>
      </c>
      <c r="D565" s="196">
        <v>1</v>
      </c>
      <c r="E565" s="196">
        <v>1</v>
      </c>
      <c r="F565" s="196">
        <v>1</v>
      </c>
      <c r="G565" s="219">
        <v>7505</v>
      </c>
    </row>
    <row r="566" spans="1:7" ht="21.75" customHeight="1" x14ac:dyDescent="0.25">
      <c r="A566" s="198" t="s">
        <v>3581</v>
      </c>
      <c r="B566" s="196">
        <v>1</v>
      </c>
      <c r="C566" s="196">
        <v>1</v>
      </c>
      <c r="D566" s="196">
        <v>1</v>
      </c>
      <c r="E566" s="196">
        <v>1.0009999999999999</v>
      </c>
      <c r="F566" s="196">
        <v>1</v>
      </c>
      <c r="G566" s="219">
        <v>7523</v>
      </c>
    </row>
    <row r="567" spans="1:7" ht="21.75" customHeight="1" x14ac:dyDescent="0.25">
      <c r="A567" s="198" t="s">
        <v>3582</v>
      </c>
      <c r="B567" s="196">
        <v>1</v>
      </c>
      <c r="C567" s="196">
        <v>1</v>
      </c>
      <c r="D567" s="196">
        <v>1</v>
      </c>
      <c r="E567" s="196">
        <v>1</v>
      </c>
      <c r="F567" s="196">
        <v>1</v>
      </c>
      <c r="G567" s="219">
        <v>7524</v>
      </c>
    </row>
    <row r="568" spans="1:7" ht="21.75" customHeight="1" x14ac:dyDescent="0.25">
      <c r="A568" s="198" t="s">
        <v>3583</v>
      </c>
      <c r="B568" s="196">
        <v>1.004</v>
      </c>
      <c r="C568" s="196">
        <v>1.0029999999999999</v>
      </c>
      <c r="D568" s="196">
        <v>1.0049999999999999</v>
      </c>
      <c r="E568" s="196">
        <v>1.004</v>
      </c>
      <c r="F568" s="196">
        <v>1.0049999999999999</v>
      </c>
      <c r="G568" s="219">
        <v>7537</v>
      </c>
    </row>
    <row r="569" spans="1:7" ht="21.75" customHeight="1" x14ac:dyDescent="0.25">
      <c r="A569" s="198" t="s">
        <v>3584</v>
      </c>
      <c r="B569" s="196">
        <v>1.002</v>
      </c>
      <c r="C569" s="196">
        <v>0.999</v>
      </c>
      <c r="D569" s="196">
        <v>1</v>
      </c>
      <c r="E569" s="196">
        <v>1</v>
      </c>
      <c r="F569" s="196">
        <v>1</v>
      </c>
      <c r="G569" s="219">
        <v>7538</v>
      </c>
    </row>
    <row r="570" spans="1:7" ht="21.75" customHeight="1" x14ac:dyDescent="0.25">
      <c r="A570" s="198" t="s">
        <v>3585</v>
      </c>
      <c r="B570" s="196">
        <v>1.0049999999999999</v>
      </c>
      <c r="C570" s="196">
        <v>1.004</v>
      </c>
      <c r="D570" s="196">
        <v>1.006</v>
      </c>
      <c r="E570" s="196">
        <v>1.0049999999999999</v>
      </c>
      <c r="F570" s="196">
        <v>1.0049999999999999</v>
      </c>
      <c r="G570" s="219">
        <v>7539</v>
      </c>
    </row>
    <row r="571" spans="1:7" ht="21.75" customHeight="1" x14ac:dyDescent="0.25">
      <c r="A571" s="198" t="s">
        <v>3586</v>
      </c>
      <c r="B571" s="196">
        <v>1.0009999999999999</v>
      </c>
      <c r="C571" s="196">
        <v>0.999</v>
      </c>
      <c r="D571" s="196">
        <v>1.0009999999999999</v>
      </c>
      <c r="E571" s="196">
        <v>1</v>
      </c>
      <c r="F571" s="196">
        <v>1.0009999999999999</v>
      </c>
      <c r="G571" s="219">
        <v>7540</v>
      </c>
    </row>
    <row r="572" spans="1:7" ht="21.75" customHeight="1" x14ac:dyDescent="0.25">
      <c r="A572" s="198" t="s">
        <v>3587</v>
      </c>
      <c r="B572" s="196">
        <v>1.016</v>
      </c>
      <c r="C572" s="196">
        <v>1.016</v>
      </c>
      <c r="D572" s="196">
        <v>1.0149999999999999</v>
      </c>
      <c r="E572" s="196">
        <v>1.0149999999999999</v>
      </c>
      <c r="F572" s="196">
        <v>1.0149999999999999</v>
      </c>
      <c r="G572" s="219">
        <v>7498</v>
      </c>
    </row>
    <row r="573" spans="1:7" ht="21.75" customHeight="1" x14ac:dyDescent="0.25">
      <c r="A573" s="198" t="s">
        <v>3588</v>
      </c>
      <c r="B573" s="196">
        <v>0.98499999999999999</v>
      </c>
      <c r="C573" s="196">
        <v>0.98399999999999999</v>
      </c>
      <c r="D573" s="196">
        <v>0.98499999999999999</v>
      </c>
      <c r="E573" s="196">
        <v>0.98499999999999999</v>
      </c>
      <c r="F573" s="196">
        <v>0.98499999999999999</v>
      </c>
      <c r="G573" s="219">
        <v>7499</v>
      </c>
    </row>
    <row r="574" spans="1:7" ht="21.75" customHeight="1" x14ac:dyDescent="0.25">
      <c r="A574" s="198" t="s">
        <v>3589</v>
      </c>
      <c r="B574" s="196">
        <v>1.036</v>
      </c>
      <c r="C574" s="196">
        <v>1.028</v>
      </c>
      <c r="D574" s="196">
        <v>1.0329999999999999</v>
      </c>
      <c r="E574" s="196">
        <v>1.0269999999999999</v>
      </c>
      <c r="F574" s="196">
        <v>1.0289999999999999</v>
      </c>
      <c r="G574" s="219">
        <v>7559</v>
      </c>
    </row>
    <row r="575" spans="1:7" ht="27" customHeight="1" x14ac:dyDescent="0.25">
      <c r="A575" s="198" t="s">
        <v>3590</v>
      </c>
      <c r="B575" s="196">
        <v>1.0069999999999999</v>
      </c>
      <c r="C575" s="196">
        <v>1.0049999999999999</v>
      </c>
      <c r="D575" s="196">
        <v>1.006</v>
      </c>
      <c r="E575" s="196">
        <v>1.0049999999999999</v>
      </c>
      <c r="F575" s="196">
        <v>1.0049999999999999</v>
      </c>
      <c r="G575" s="219">
        <v>7566</v>
      </c>
    </row>
    <row r="576" spans="1:7" ht="27" customHeight="1" x14ac:dyDescent="0.25">
      <c r="A576" s="198" t="s">
        <v>3591</v>
      </c>
      <c r="B576" s="196">
        <v>1.01</v>
      </c>
      <c r="C576" s="196">
        <v>1.0049999999999999</v>
      </c>
      <c r="D576" s="196">
        <v>1.008</v>
      </c>
      <c r="E576" s="196">
        <v>1.0069999999999999</v>
      </c>
      <c r="F576" s="196">
        <v>1.008</v>
      </c>
      <c r="G576" s="219">
        <v>7567</v>
      </c>
    </row>
    <row r="577" spans="1:7" ht="21.75" customHeight="1" x14ac:dyDescent="0.25">
      <c r="A577" s="198" t="s">
        <v>3592</v>
      </c>
      <c r="B577" s="196">
        <v>1.0069999999999999</v>
      </c>
      <c r="C577" s="196">
        <v>1.0049999999999999</v>
      </c>
      <c r="D577" s="196">
        <v>1.006</v>
      </c>
      <c r="E577" s="196">
        <v>1.0049999999999999</v>
      </c>
      <c r="F577" s="196">
        <v>1.0049999999999999</v>
      </c>
      <c r="G577" s="219" t="s">
        <v>3594</v>
      </c>
    </row>
    <row r="578" spans="1:7" ht="21.75" customHeight="1" x14ac:dyDescent="0.25">
      <c r="A578" s="198" t="s">
        <v>3593</v>
      </c>
      <c r="B578" s="196">
        <v>1.0069999999999999</v>
      </c>
      <c r="C578" s="196">
        <v>1.0049999999999999</v>
      </c>
      <c r="D578" s="196">
        <v>1.006</v>
      </c>
      <c r="E578" s="196">
        <v>1.0049999999999999</v>
      </c>
      <c r="F578" s="196">
        <v>1.0049999999999999</v>
      </c>
      <c r="G578" s="219" t="s">
        <v>3595</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6">
    <mergeCell ref="A533:G533"/>
    <mergeCell ref="A3:G3"/>
    <mergeCell ref="A2:G2"/>
    <mergeCell ref="C11:G11"/>
    <mergeCell ref="A9:B9"/>
    <mergeCell ref="A10:B10"/>
    <mergeCell ref="A11:B11"/>
    <mergeCell ref="A5:B6"/>
    <mergeCell ref="A7:B7"/>
    <mergeCell ref="A8:B8"/>
    <mergeCell ref="A311:G311"/>
    <mergeCell ref="A13:G13"/>
    <mergeCell ref="A14:G14"/>
    <mergeCell ref="A23:G23"/>
    <mergeCell ref="A24:G24"/>
    <mergeCell ref="A310:G310"/>
  </mergeCells>
  <phoneticPr fontId="10"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51" fitToHeight="0" orientation="portrait" r:id="rId2"/>
  <headerFooter scaleWithDoc="0">
    <oddHeader>&amp;L
Annex 5 – Schedule of Line Loss Factors</oddHeader>
    <oddFooter>&amp;C&amp;P of &amp;N</oddFooter>
    <firstHeader>&amp;L
Annex 5 – Schedule of Line Loss Factors</firstHeader>
    <firstFooter>&amp;C&amp;P of &amp;N</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S86"/>
  <sheetViews>
    <sheetView zoomScale="85" zoomScaleNormal="85" zoomScaleSheetLayoutView="80" workbookViewId="0"/>
  </sheetViews>
  <sheetFormatPr defaultColWidth="9.1796875" defaultRowHeight="27.75" customHeight="1" x14ac:dyDescent="0.25"/>
  <cols>
    <col min="1" max="2" width="14.7265625" style="1" customWidth="1"/>
    <col min="3" max="3" width="8" style="1" customWidth="1"/>
    <col min="4" max="4" width="14.7265625" style="1" customWidth="1"/>
    <col min="5" max="5" width="14.7265625" style="2" customWidth="1"/>
    <col min="6" max="6" width="8" style="2" customWidth="1"/>
    <col min="7" max="7" width="14.7265625" style="1" customWidth="1"/>
    <col min="8" max="8" width="30.7265625" style="2" customWidth="1"/>
    <col min="9" max="10" width="14.7265625" style="2" customWidth="1"/>
    <col min="11" max="11" width="14.7265625" style="9" customWidth="1"/>
    <col min="12" max="13" width="14.7265625" style="3" customWidth="1"/>
    <col min="14" max="19" width="14.7265625" style="1" customWidth="1"/>
    <col min="20" max="16384" width="9.1796875" style="1"/>
  </cols>
  <sheetData>
    <row r="1" spans="1:17" ht="63" customHeight="1" x14ac:dyDescent="0.25">
      <c r="A1" s="12" t="s">
        <v>16</v>
      </c>
      <c r="B1" s="12"/>
      <c r="C1" s="12"/>
      <c r="D1" s="226" t="s">
        <v>691</v>
      </c>
      <c r="E1" s="226"/>
      <c r="F1" s="226"/>
      <c r="G1" s="226"/>
      <c r="H1" s="226"/>
      <c r="I1" s="226"/>
      <c r="J1" s="226"/>
      <c r="K1" s="226"/>
      <c r="L1" s="226"/>
      <c r="M1" s="226"/>
      <c r="N1" s="226"/>
      <c r="O1" s="226"/>
      <c r="P1" s="226"/>
      <c r="Q1" s="226"/>
    </row>
    <row r="2" spans="1:17" ht="27.75" customHeight="1" x14ac:dyDescent="0.25">
      <c r="A2" s="223" t="s">
        <v>124</v>
      </c>
      <c r="B2" s="224"/>
      <c r="C2" s="224"/>
      <c r="D2" s="224"/>
      <c r="E2" s="224"/>
      <c r="F2" s="224"/>
      <c r="G2" s="224"/>
      <c r="H2" s="224"/>
      <c r="I2" s="224"/>
      <c r="J2" s="224"/>
      <c r="K2" s="224"/>
      <c r="L2" s="224"/>
      <c r="M2" s="224"/>
      <c r="N2" s="224"/>
      <c r="O2" s="224"/>
      <c r="P2" s="224"/>
      <c r="Q2" s="225"/>
    </row>
    <row r="3" spans="1:17" ht="17.25" customHeight="1" x14ac:dyDescent="0.25">
      <c r="A3" s="12"/>
      <c r="B3" s="12"/>
      <c r="C3" s="12"/>
      <c r="D3" s="12"/>
      <c r="G3" s="22"/>
    </row>
    <row r="4" spans="1:17" s="10" customFormat="1" ht="25.5" customHeight="1" x14ac:dyDescent="0.25">
      <c r="A4" s="223" t="str">
        <f>Overview!B4&amp; " - Effective from "&amp;Overview!D4&amp;" - "&amp;Overview!E4&amp;" new designated EHV charges"</f>
        <v>Eastern Power Networks - Effective from 1 April 2026 - Final new designated EHV charges</v>
      </c>
      <c r="B4" s="224"/>
      <c r="C4" s="224"/>
      <c r="D4" s="224"/>
      <c r="E4" s="224"/>
      <c r="F4" s="224"/>
      <c r="G4" s="224"/>
      <c r="H4" s="224"/>
      <c r="I4" s="224"/>
      <c r="J4" s="224"/>
      <c r="K4" s="224"/>
      <c r="L4" s="224"/>
      <c r="M4" s="224"/>
      <c r="N4" s="224"/>
      <c r="O4" s="224"/>
      <c r="P4" s="224"/>
      <c r="Q4" s="225"/>
    </row>
    <row r="5" spans="1:17" ht="69.75" customHeight="1" x14ac:dyDescent="0.25">
      <c r="A5" s="26" t="s">
        <v>127</v>
      </c>
      <c r="B5" s="26" t="s">
        <v>46</v>
      </c>
      <c r="C5" s="26" t="s">
        <v>703</v>
      </c>
      <c r="D5" s="26" t="s">
        <v>31</v>
      </c>
      <c r="E5" s="26" t="s">
        <v>47</v>
      </c>
      <c r="F5" s="26" t="s">
        <v>703</v>
      </c>
      <c r="G5" s="26" t="s">
        <v>32</v>
      </c>
      <c r="H5" s="64" t="s">
        <v>26</v>
      </c>
      <c r="I5" s="46" t="s">
        <v>577</v>
      </c>
      <c r="J5" s="64" t="str">
        <f>'Annex 2 Designated EHV charges'!I9</f>
        <v>Import
Super Red
unit charge
(p/kWh)</v>
      </c>
      <c r="K5" s="64" t="str">
        <f>'Annex 2 Designated EHV charges'!J9</f>
        <v>Import
fixed charge
(p/day)</v>
      </c>
      <c r="L5" s="64" t="str">
        <f>'Annex 2 Designated EHV charges'!K9</f>
        <v>Import
capacity charge
(p/kVA/day)</v>
      </c>
      <c r="M5" s="64" t="str">
        <f>'Annex 2 Designated EHV charges'!L9</f>
        <v>Import
exceeded capacity charge
(p/kVA/day)</v>
      </c>
      <c r="N5" s="64" t="str">
        <f>'Annex 2 Designated EHV charges'!M9</f>
        <v>Export
Super Red
unit charge
(p/kWh)</v>
      </c>
      <c r="O5" s="64" t="str">
        <f>'Annex 2 Designated EHV charges'!N9</f>
        <v>Export
fixed charge
(p/day)</v>
      </c>
      <c r="P5" s="64" t="str">
        <f>'Annex 2 Designated EHV charges'!O9</f>
        <v>Export
capacity charge
(p/kVA/day)</v>
      </c>
      <c r="Q5" s="64" t="str">
        <f>'Annex 2 Designated EHV charges'!P9</f>
        <v>Export
exceeded capacity charge
(p/kVA/day)</v>
      </c>
    </row>
    <row r="6" spans="1:17" ht="22.5" customHeight="1" x14ac:dyDescent="0.25">
      <c r="A6" s="190">
        <v>46113</v>
      </c>
      <c r="B6" s="37" t="s">
        <v>926</v>
      </c>
      <c r="C6" s="87">
        <v>335</v>
      </c>
      <c r="D6" s="48">
        <v>1050001472920</v>
      </c>
      <c r="E6" s="38" t="s">
        <v>926</v>
      </c>
      <c r="F6" s="87">
        <v>413</v>
      </c>
      <c r="G6" s="48">
        <v>1050002018370</v>
      </c>
      <c r="H6" s="49" t="s">
        <v>926</v>
      </c>
      <c r="I6" s="177">
        <v>2</v>
      </c>
      <c r="J6" s="53">
        <v>0</v>
      </c>
      <c r="K6" s="54">
        <v>24662.9</v>
      </c>
      <c r="L6" s="54">
        <v>1.62</v>
      </c>
      <c r="M6" s="54">
        <v>1.62</v>
      </c>
      <c r="N6" s="55">
        <v>0</v>
      </c>
      <c r="O6" s="56">
        <v>1114.5999999999999</v>
      </c>
      <c r="P6" s="56">
        <v>0.05</v>
      </c>
      <c r="Q6" s="56">
        <v>0.05</v>
      </c>
    </row>
    <row r="7" spans="1:17" ht="22.5" customHeight="1" x14ac:dyDescent="0.25">
      <c r="A7" s="190">
        <v>46113</v>
      </c>
      <c r="B7" s="37" t="s">
        <v>1184</v>
      </c>
      <c r="C7" s="87">
        <v>352</v>
      </c>
      <c r="D7" s="48">
        <v>1050002797108</v>
      </c>
      <c r="E7" s="38" t="s">
        <v>1184</v>
      </c>
      <c r="F7" s="87">
        <v>390</v>
      </c>
      <c r="G7" s="48">
        <v>1050002797117</v>
      </c>
      <c r="H7" s="49" t="s">
        <v>1184</v>
      </c>
      <c r="I7" s="177"/>
      <c r="J7" s="53">
        <v>0.97299999999999998</v>
      </c>
      <c r="K7" s="54">
        <v>8.9700000000000006</v>
      </c>
      <c r="L7" s="54">
        <v>1.24</v>
      </c>
      <c r="M7" s="54">
        <v>1.24</v>
      </c>
      <c r="N7" s="55">
        <v>0</v>
      </c>
      <c r="O7" s="56">
        <v>1415.67</v>
      </c>
      <c r="P7" s="56">
        <v>0.05</v>
      </c>
      <c r="Q7" s="56">
        <v>0.05</v>
      </c>
    </row>
    <row r="8" spans="1:17" ht="55" customHeight="1" x14ac:dyDescent="0.25">
      <c r="A8" s="190">
        <v>46113</v>
      </c>
      <c r="B8" s="37" t="s">
        <v>1068</v>
      </c>
      <c r="C8" s="87">
        <v>810</v>
      </c>
      <c r="D8" s="48" t="s">
        <v>1261</v>
      </c>
      <c r="E8" s="49" t="s">
        <v>1068</v>
      </c>
      <c r="F8" s="87">
        <v>702</v>
      </c>
      <c r="G8" s="48" t="s">
        <v>1281</v>
      </c>
      <c r="H8" s="49" t="s">
        <v>1068</v>
      </c>
      <c r="I8" s="177"/>
      <c r="J8" s="53">
        <v>0.52</v>
      </c>
      <c r="K8" s="54">
        <v>22.06</v>
      </c>
      <c r="L8" s="54">
        <v>1.23</v>
      </c>
      <c r="M8" s="54">
        <v>1.23</v>
      </c>
      <c r="N8" s="55">
        <v>-0.52</v>
      </c>
      <c r="O8" s="56">
        <v>1520.94</v>
      </c>
      <c r="P8" s="56">
        <v>0.05</v>
      </c>
      <c r="Q8" s="56">
        <v>0.05</v>
      </c>
    </row>
    <row r="9" spans="1:17" ht="22.5" customHeight="1" x14ac:dyDescent="0.25">
      <c r="A9" s="190">
        <v>46113</v>
      </c>
      <c r="B9" s="37" t="s">
        <v>1069</v>
      </c>
      <c r="C9" s="87">
        <v>811</v>
      </c>
      <c r="D9" s="48">
        <v>1030020271288</v>
      </c>
      <c r="E9" s="49" t="s">
        <v>1069</v>
      </c>
      <c r="F9" s="87">
        <v>713</v>
      </c>
      <c r="G9" s="48">
        <v>1030020271056</v>
      </c>
      <c r="H9" s="49" t="s">
        <v>1069</v>
      </c>
      <c r="I9" s="177"/>
      <c r="J9" s="53">
        <v>0</v>
      </c>
      <c r="K9" s="54">
        <v>45.15</v>
      </c>
      <c r="L9" s="54">
        <v>4.87</v>
      </c>
      <c r="M9" s="54">
        <v>4.87</v>
      </c>
      <c r="N9" s="55"/>
      <c r="O9" s="56"/>
      <c r="P9" s="56"/>
      <c r="Q9" s="56"/>
    </row>
    <row r="10" spans="1:17" ht="30" customHeight="1" x14ac:dyDescent="0.25">
      <c r="A10" s="190">
        <v>46113</v>
      </c>
      <c r="B10" s="37" t="s">
        <v>1164</v>
      </c>
      <c r="C10" s="87">
        <v>862</v>
      </c>
      <c r="D10" s="48" t="s">
        <v>1264</v>
      </c>
      <c r="E10" s="49" t="s">
        <v>1164</v>
      </c>
      <c r="F10" s="87">
        <v>703</v>
      </c>
      <c r="G10" s="48" t="s">
        <v>1286</v>
      </c>
      <c r="H10" s="49" t="s">
        <v>1164</v>
      </c>
      <c r="I10" s="177"/>
      <c r="J10" s="53">
        <v>1.3149999999999999</v>
      </c>
      <c r="K10" s="54">
        <v>57.19</v>
      </c>
      <c r="L10" s="54">
        <v>2.29</v>
      </c>
      <c r="M10" s="54">
        <v>2.29</v>
      </c>
      <c r="N10" s="55">
        <v>-2.8460000000000001</v>
      </c>
      <c r="O10" s="56">
        <v>4427.04</v>
      </c>
      <c r="P10" s="56">
        <v>0.05</v>
      </c>
      <c r="Q10" s="56">
        <v>0.05</v>
      </c>
    </row>
    <row r="11" spans="1:17" ht="22.5" customHeight="1" x14ac:dyDescent="0.25">
      <c r="A11" s="190">
        <v>46113</v>
      </c>
      <c r="B11" s="37" t="s">
        <v>3027</v>
      </c>
      <c r="C11" s="194">
        <v>362</v>
      </c>
      <c r="D11" s="191">
        <v>1050003229659</v>
      </c>
      <c r="E11" s="37" t="s">
        <v>3027</v>
      </c>
      <c r="F11" s="192">
        <v>398</v>
      </c>
      <c r="G11" s="191">
        <v>1050003229668</v>
      </c>
      <c r="H11" s="37" t="s">
        <v>3027</v>
      </c>
      <c r="I11" s="192"/>
      <c r="J11" s="53">
        <v>0</v>
      </c>
      <c r="K11" s="54">
        <v>812.26</v>
      </c>
      <c r="L11" s="54">
        <v>1.33</v>
      </c>
      <c r="M11" s="54">
        <v>1.33</v>
      </c>
      <c r="N11" s="55">
        <v>-4.5999999999999999E-2</v>
      </c>
      <c r="O11" s="56">
        <v>812.26</v>
      </c>
      <c r="P11" s="56">
        <v>0.05</v>
      </c>
      <c r="Q11" s="56">
        <v>0.05</v>
      </c>
    </row>
    <row r="12" spans="1:17" ht="22.5" customHeight="1" x14ac:dyDescent="0.25">
      <c r="A12" s="213">
        <v>46113</v>
      </c>
      <c r="B12" s="203" t="s">
        <v>3028</v>
      </c>
      <c r="C12" s="214">
        <v>347</v>
      </c>
      <c r="D12" s="215">
        <v>1050002912463</v>
      </c>
      <c r="E12" s="203" t="s">
        <v>3028</v>
      </c>
      <c r="F12" s="216">
        <v>425</v>
      </c>
      <c r="G12" s="215">
        <v>1050002912472</v>
      </c>
      <c r="H12" s="203" t="s">
        <v>3028</v>
      </c>
      <c r="I12" s="216">
        <v>4</v>
      </c>
      <c r="J12" s="208">
        <v>0</v>
      </c>
      <c r="K12" s="209">
        <v>82741.48</v>
      </c>
      <c r="L12" s="209">
        <v>1.39</v>
      </c>
      <c r="M12" s="209">
        <v>1.39</v>
      </c>
      <c r="N12" s="210">
        <v>0</v>
      </c>
      <c r="O12" s="211">
        <v>23718.92</v>
      </c>
      <c r="P12" s="211">
        <v>0.05</v>
      </c>
      <c r="Q12" s="211">
        <v>0.05</v>
      </c>
    </row>
    <row r="13" spans="1:17" ht="22.5" customHeight="1" x14ac:dyDescent="0.25">
      <c r="A13" s="190">
        <v>46113</v>
      </c>
      <c r="B13" s="37" t="s">
        <v>3029</v>
      </c>
      <c r="C13" s="194">
        <v>367</v>
      </c>
      <c r="D13" s="191">
        <v>1050002509767</v>
      </c>
      <c r="E13" s="37" t="s">
        <v>3029</v>
      </c>
      <c r="F13" s="192">
        <v>424</v>
      </c>
      <c r="G13" s="191">
        <v>1050002509776</v>
      </c>
      <c r="H13" s="37" t="s">
        <v>3029</v>
      </c>
      <c r="I13" s="192"/>
      <c r="J13" s="53">
        <v>5.6000000000000001E-2</v>
      </c>
      <c r="K13" s="54">
        <v>211.33</v>
      </c>
      <c r="L13" s="54">
        <v>2.11</v>
      </c>
      <c r="M13" s="54">
        <v>2.11</v>
      </c>
      <c r="N13" s="55">
        <v>0</v>
      </c>
      <c r="O13" s="56">
        <v>21090.71</v>
      </c>
      <c r="P13" s="56">
        <v>0.05</v>
      </c>
      <c r="Q13" s="56">
        <v>0.05</v>
      </c>
    </row>
    <row r="14" spans="1:17" ht="22.5" customHeight="1" x14ac:dyDescent="0.25">
      <c r="A14" s="190">
        <v>46113</v>
      </c>
      <c r="B14" s="37" t="s">
        <v>3030</v>
      </c>
      <c r="C14" s="87"/>
      <c r="D14" s="48" t="s">
        <v>1216</v>
      </c>
      <c r="E14" s="37" t="s">
        <v>3030</v>
      </c>
      <c r="F14" s="87"/>
      <c r="G14" s="48" t="s">
        <v>1216</v>
      </c>
      <c r="H14" s="37" t="s">
        <v>3030</v>
      </c>
      <c r="I14" s="192"/>
      <c r="J14" s="53">
        <v>1.0920000000000001</v>
      </c>
      <c r="K14" s="54">
        <v>220.87</v>
      </c>
      <c r="L14" s="54">
        <v>0.8</v>
      </c>
      <c r="M14" s="54">
        <v>0.8</v>
      </c>
      <c r="N14" s="55">
        <v>-1.0920000000000001</v>
      </c>
      <c r="O14" s="56">
        <v>220.87</v>
      </c>
      <c r="P14" s="56">
        <v>0.05</v>
      </c>
      <c r="Q14" s="56">
        <v>0.05</v>
      </c>
    </row>
    <row r="15" spans="1:17" ht="22.5" customHeight="1" x14ac:dyDescent="0.25">
      <c r="A15" s="190">
        <v>46113</v>
      </c>
      <c r="B15" s="37" t="s">
        <v>3031</v>
      </c>
      <c r="C15" s="194">
        <v>361</v>
      </c>
      <c r="D15" s="191">
        <v>1050003331176</v>
      </c>
      <c r="E15" s="37" t="s">
        <v>3031</v>
      </c>
      <c r="F15" s="192">
        <v>399</v>
      </c>
      <c r="G15" s="191">
        <v>1050003331185</v>
      </c>
      <c r="H15" s="37" t="s">
        <v>3031</v>
      </c>
      <c r="I15" s="192"/>
      <c r="J15" s="53">
        <v>2.1110000000000002</v>
      </c>
      <c r="K15" s="54">
        <v>10.58</v>
      </c>
      <c r="L15" s="54">
        <v>2.83</v>
      </c>
      <c r="M15" s="54">
        <v>2.83</v>
      </c>
      <c r="N15" s="55">
        <v>0</v>
      </c>
      <c r="O15" s="56">
        <v>1336.55</v>
      </c>
      <c r="P15" s="56">
        <v>0.05</v>
      </c>
      <c r="Q15" s="56">
        <v>0.05</v>
      </c>
    </row>
    <row r="16" spans="1:17" ht="22.5" customHeight="1" x14ac:dyDescent="0.25">
      <c r="A16" s="190">
        <v>46113</v>
      </c>
      <c r="B16" s="37" t="s">
        <v>1160</v>
      </c>
      <c r="C16" s="194">
        <v>565</v>
      </c>
      <c r="D16" s="191">
        <v>1050001118598</v>
      </c>
      <c r="E16" s="37" t="s">
        <v>1160</v>
      </c>
      <c r="F16" s="192">
        <v>448</v>
      </c>
      <c r="G16" s="191">
        <v>1050001118490</v>
      </c>
      <c r="H16" s="37" t="s">
        <v>1160</v>
      </c>
      <c r="I16" s="192"/>
      <c r="J16" s="53">
        <v>0.308</v>
      </c>
      <c r="K16" s="54">
        <v>33.200000000000003</v>
      </c>
      <c r="L16" s="54">
        <v>6.91</v>
      </c>
      <c r="M16" s="54">
        <v>6.91</v>
      </c>
      <c r="N16" s="55">
        <v>0</v>
      </c>
      <c r="O16" s="56">
        <v>3320.36</v>
      </c>
      <c r="P16" s="56">
        <v>0.05</v>
      </c>
      <c r="Q16" s="56">
        <v>0.05</v>
      </c>
    </row>
    <row r="17" spans="1:17" ht="30" customHeight="1" x14ac:dyDescent="0.25">
      <c r="A17" s="190">
        <v>46113</v>
      </c>
      <c r="B17" s="37" t="s">
        <v>925</v>
      </c>
      <c r="C17" s="194">
        <v>594</v>
      </c>
      <c r="D17" s="191" t="s">
        <v>1223</v>
      </c>
      <c r="E17" s="37"/>
      <c r="F17" s="192"/>
      <c r="G17" s="191" t="s">
        <v>1268</v>
      </c>
      <c r="H17" s="37" t="s">
        <v>925</v>
      </c>
      <c r="I17" s="192">
        <v>2</v>
      </c>
      <c r="J17" s="53">
        <v>2.4220000000000002</v>
      </c>
      <c r="K17" s="54">
        <v>24158.720000000001</v>
      </c>
      <c r="L17" s="54">
        <v>1.34</v>
      </c>
      <c r="M17" s="54">
        <v>1.34</v>
      </c>
      <c r="N17" s="55"/>
      <c r="O17" s="56"/>
      <c r="P17" s="56"/>
      <c r="Q17" s="56"/>
    </row>
    <row r="18" spans="1:17" ht="22.5" customHeight="1" x14ac:dyDescent="0.25">
      <c r="A18" s="190">
        <v>46113</v>
      </c>
      <c r="B18" s="37" t="s">
        <v>3032</v>
      </c>
      <c r="C18" s="194">
        <v>370</v>
      </c>
      <c r="D18" s="191">
        <v>1050003106511</v>
      </c>
      <c r="E18" s="37" t="s">
        <v>3032</v>
      </c>
      <c r="F18" s="192">
        <v>385</v>
      </c>
      <c r="G18" s="191">
        <v>1050003106520</v>
      </c>
      <c r="H18" s="37" t="s">
        <v>3032</v>
      </c>
      <c r="I18" s="192"/>
      <c r="J18" s="53">
        <v>0</v>
      </c>
      <c r="K18" s="54">
        <v>11.13</v>
      </c>
      <c r="L18" s="54">
        <v>6.68</v>
      </c>
      <c r="M18" s="54">
        <v>6.68</v>
      </c>
      <c r="N18" s="55">
        <v>0</v>
      </c>
      <c r="O18" s="56">
        <v>1171.42</v>
      </c>
      <c r="P18" s="56">
        <v>0.05</v>
      </c>
      <c r="Q18" s="56">
        <v>0.05</v>
      </c>
    </row>
    <row r="19" spans="1:17" ht="22.5" customHeight="1" x14ac:dyDescent="0.25">
      <c r="A19" s="213">
        <v>46113</v>
      </c>
      <c r="B19" s="203" t="s">
        <v>3033</v>
      </c>
      <c r="C19" s="214"/>
      <c r="D19" s="215" t="s">
        <v>1216</v>
      </c>
      <c r="E19" s="203"/>
      <c r="F19" s="216"/>
      <c r="G19" s="215"/>
      <c r="H19" s="203" t="s">
        <v>3033</v>
      </c>
      <c r="I19" s="216">
        <v>4</v>
      </c>
      <c r="J19" s="208">
        <v>0</v>
      </c>
      <c r="K19" s="209">
        <v>72110.47</v>
      </c>
      <c r="L19" s="209">
        <v>1.31</v>
      </c>
      <c r="M19" s="209">
        <v>1.31</v>
      </c>
      <c r="N19" s="55"/>
      <c r="O19" s="56"/>
      <c r="P19" s="56"/>
      <c r="Q19" s="56"/>
    </row>
    <row r="20" spans="1:17" ht="22.5" customHeight="1" x14ac:dyDescent="0.25">
      <c r="A20" s="190">
        <v>46113</v>
      </c>
      <c r="B20" s="37" t="s">
        <v>3028</v>
      </c>
      <c r="C20" s="194">
        <v>347</v>
      </c>
      <c r="D20" s="191">
        <v>1050002912463</v>
      </c>
      <c r="E20" s="37" t="s">
        <v>3028</v>
      </c>
      <c r="F20" s="192">
        <v>425</v>
      </c>
      <c r="G20" s="191">
        <v>1050002912472</v>
      </c>
      <c r="H20" s="37" t="s">
        <v>3028</v>
      </c>
      <c r="I20" s="192"/>
      <c r="J20" s="53">
        <v>0</v>
      </c>
      <c r="K20" s="54">
        <v>10406.14</v>
      </c>
      <c r="L20" s="54">
        <v>1.39</v>
      </c>
      <c r="M20" s="54">
        <v>1.39</v>
      </c>
      <c r="N20" s="55">
        <v>0</v>
      </c>
      <c r="O20" s="56">
        <v>23718.92</v>
      </c>
      <c r="P20" s="56">
        <v>0.05</v>
      </c>
      <c r="Q20" s="56">
        <v>0.05</v>
      </c>
    </row>
    <row r="21" spans="1:17" ht="22.5" customHeight="1" x14ac:dyDescent="0.25">
      <c r="A21" s="190">
        <v>46113</v>
      </c>
      <c r="B21" s="37" t="s">
        <v>1054</v>
      </c>
      <c r="C21" s="194">
        <v>306</v>
      </c>
      <c r="D21" s="191">
        <v>1050001662241</v>
      </c>
      <c r="E21" s="37" t="s">
        <v>1054</v>
      </c>
      <c r="F21" s="192">
        <v>440</v>
      </c>
      <c r="G21" s="191">
        <v>1050001662250</v>
      </c>
      <c r="H21" s="37" t="s">
        <v>1054</v>
      </c>
      <c r="I21" s="192"/>
      <c r="J21" s="53">
        <v>0.19800000000000001</v>
      </c>
      <c r="K21" s="54">
        <v>11.57</v>
      </c>
      <c r="L21" s="54">
        <v>1.89</v>
      </c>
      <c r="M21" s="54">
        <v>1.89</v>
      </c>
      <c r="N21" s="55">
        <v>0</v>
      </c>
      <c r="O21" s="56">
        <v>1423.06</v>
      </c>
      <c r="P21" s="56">
        <v>0.05</v>
      </c>
      <c r="Q21" s="56">
        <v>0.05</v>
      </c>
    </row>
    <row r="22" spans="1:17" ht="22.5" customHeight="1" x14ac:dyDescent="0.25">
      <c r="A22" s="190">
        <v>46113</v>
      </c>
      <c r="B22" s="37" t="s">
        <v>927</v>
      </c>
      <c r="C22" s="194"/>
      <c r="D22" s="191" t="s">
        <v>1216</v>
      </c>
      <c r="E22" s="37"/>
      <c r="F22" s="192"/>
      <c r="G22" s="191"/>
      <c r="H22" s="37" t="s">
        <v>927</v>
      </c>
      <c r="I22" s="192">
        <v>3</v>
      </c>
      <c r="J22" s="53">
        <v>1.212</v>
      </c>
      <c r="K22" s="54">
        <v>49412.5</v>
      </c>
      <c r="L22" s="54">
        <v>1.72</v>
      </c>
      <c r="M22" s="54">
        <v>1.72</v>
      </c>
      <c r="N22" s="55"/>
      <c r="O22" s="56"/>
      <c r="P22" s="56"/>
      <c r="Q22" s="56"/>
    </row>
    <row r="23" spans="1:17" ht="22.5" customHeight="1" x14ac:dyDescent="0.25">
      <c r="A23" s="190">
        <v>46113</v>
      </c>
      <c r="B23" s="37" t="s">
        <v>1116</v>
      </c>
      <c r="C23" s="194"/>
      <c r="D23" s="191" t="s">
        <v>1216</v>
      </c>
      <c r="E23" s="37" t="s">
        <v>1116</v>
      </c>
      <c r="F23" s="192"/>
      <c r="G23" s="191" t="s">
        <v>1216</v>
      </c>
      <c r="H23" s="37" t="s">
        <v>1116</v>
      </c>
      <c r="I23" s="192"/>
      <c r="J23" s="53">
        <v>0</v>
      </c>
      <c r="K23" s="54">
        <v>1.9</v>
      </c>
      <c r="L23" s="54">
        <v>1.9</v>
      </c>
      <c r="M23" s="54">
        <v>1.9</v>
      </c>
      <c r="N23" s="55">
        <v>0</v>
      </c>
      <c r="O23" s="56">
        <v>601.41</v>
      </c>
      <c r="P23" s="56">
        <v>0.05</v>
      </c>
      <c r="Q23" s="56">
        <v>0.05</v>
      </c>
    </row>
    <row r="24" spans="1:17" ht="22.5" customHeight="1" x14ac:dyDescent="0.25">
      <c r="A24" s="190">
        <v>46113</v>
      </c>
      <c r="B24" s="37" t="s">
        <v>3034</v>
      </c>
      <c r="C24" s="194"/>
      <c r="D24" s="191" t="s">
        <v>1216</v>
      </c>
      <c r="E24" s="37" t="s">
        <v>3034</v>
      </c>
      <c r="F24" s="192"/>
      <c r="G24" s="191" t="s">
        <v>1216</v>
      </c>
      <c r="H24" s="37" t="s">
        <v>3034</v>
      </c>
      <c r="I24" s="192"/>
      <c r="J24" s="53">
        <v>0</v>
      </c>
      <c r="K24" s="54">
        <v>329.08</v>
      </c>
      <c r="L24" s="54">
        <v>1.37</v>
      </c>
      <c r="M24" s="54">
        <v>1.37</v>
      </c>
      <c r="N24" s="55">
        <v>-0.85</v>
      </c>
      <c r="O24" s="56">
        <v>274.23</v>
      </c>
      <c r="P24" s="56">
        <v>0.05</v>
      </c>
      <c r="Q24" s="56">
        <v>0.05</v>
      </c>
    </row>
    <row r="25" spans="1:17" ht="22.5" customHeight="1" x14ac:dyDescent="0.25">
      <c r="A25" s="190">
        <v>46113</v>
      </c>
      <c r="B25" s="37" t="s">
        <v>1149</v>
      </c>
      <c r="C25" s="194">
        <v>343</v>
      </c>
      <c r="D25" s="191">
        <v>1050003405828</v>
      </c>
      <c r="E25" s="37" t="s">
        <v>1149</v>
      </c>
      <c r="F25" s="192">
        <v>420</v>
      </c>
      <c r="G25" s="191">
        <v>1050003405873</v>
      </c>
      <c r="H25" s="37" t="s">
        <v>1149</v>
      </c>
      <c r="I25" s="192"/>
      <c r="J25" s="53">
        <v>0</v>
      </c>
      <c r="K25" s="54">
        <v>24.76</v>
      </c>
      <c r="L25" s="54">
        <v>1.94</v>
      </c>
      <c r="M25" s="54">
        <v>1.94</v>
      </c>
      <c r="N25" s="55">
        <v>0</v>
      </c>
      <c r="O25" s="56">
        <v>11414.42</v>
      </c>
      <c r="P25" s="56">
        <v>0.05</v>
      </c>
      <c r="Q25" s="56">
        <v>0.05</v>
      </c>
    </row>
    <row r="26" spans="1:17" ht="22.5" customHeight="1" x14ac:dyDescent="0.25">
      <c r="A26" s="190">
        <v>46113</v>
      </c>
      <c r="B26" s="37" t="s">
        <v>3035</v>
      </c>
      <c r="C26" s="194">
        <v>280</v>
      </c>
      <c r="D26" s="191">
        <v>1050003405846</v>
      </c>
      <c r="E26" s="37" t="s">
        <v>3035</v>
      </c>
      <c r="F26" s="192">
        <v>426</v>
      </c>
      <c r="G26" s="191">
        <v>1050003405882</v>
      </c>
      <c r="H26" s="37" t="s">
        <v>3035</v>
      </c>
      <c r="I26" s="192"/>
      <c r="J26" s="53">
        <v>0</v>
      </c>
      <c r="K26" s="54">
        <v>23.56</v>
      </c>
      <c r="L26" s="54">
        <v>1.94</v>
      </c>
      <c r="M26" s="54">
        <v>1.94</v>
      </c>
      <c r="N26" s="55">
        <v>0</v>
      </c>
      <c r="O26" s="56">
        <v>11415.62</v>
      </c>
      <c r="P26" s="56">
        <v>0.05</v>
      </c>
      <c r="Q26" s="56">
        <v>0.05</v>
      </c>
    </row>
    <row r="27" spans="1:17" ht="22.5" customHeight="1" x14ac:dyDescent="0.25">
      <c r="A27" s="190">
        <v>46113</v>
      </c>
      <c r="B27" s="37" t="s">
        <v>1081</v>
      </c>
      <c r="C27" s="194">
        <v>512</v>
      </c>
      <c r="D27" s="191">
        <v>1050000822463</v>
      </c>
      <c r="E27" s="37" t="s">
        <v>1081</v>
      </c>
      <c r="F27" s="192">
        <v>790</v>
      </c>
      <c r="G27" s="191">
        <v>1050000822472</v>
      </c>
      <c r="H27" s="37" t="s">
        <v>1081</v>
      </c>
      <c r="I27" s="192"/>
      <c r="J27" s="53">
        <v>4.3070000000000004</v>
      </c>
      <c r="K27" s="54">
        <v>15.13</v>
      </c>
      <c r="L27" s="54">
        <v>2.4</v>
      </c>
      <c r="M27" s="54">
        <v>2.4</v>
      </c>
      <c r="N27" s="55">
        <v>0</v>
      </c>
      <c r="O27" s="56">
        <v>2268.81</v>
      </c>
      <c r="P27" s="56">
        <v>0.05</v>
      </c>
      <c r="Q27" s="56">
        <v>0.05</v>
      </c>
    </row>
    <row r="28" spans="1:17" ht="22.5" customHeight="1" x14ac:dyDescent="0.25">
      <c r="A28" s="190">
        <v>46113</v>
      </c>
      <c r="B28" s="37" t="s">
        <v>1019</v>
      </c>
      <c r="C28" s="194">
        <v>330</v>
      </c>
      <c r="D28" s="191">
        <v>1050001658120</v>
      </c>
      <c r="E28" s="37" t="s">
        <v>1019</v>
      </c>
      <c r="F28" s="192">
        <v>407</v>
      </c>
      <c r="G28" s="191">
        <v>1050001658148</v>
      </c>
      <c r="H28" s="37" t="s">
        <v>1019</v>
      </c>
      <c r="I28" s="192"/>
      <c r="J28" s="53">
        <v>2.5569999999999999</v>
      </c>
      <c r="K28" s="54">
        <v>98.98</v>
      </c>
      <c r="L28" s="54">
        <v>1.25</v>
      </c>
      <c r="M28" s="54">
        <v>1.25</v>
      </c>
      <c r="N28" s="55">
        <v>0</v>
      </c>
      <c r="O28" s="56">
        <v>1065.8900000000001</v>
      </c>
      <c r="P28" s="56">
        <v>0.05</v>
      </c>
      <c r="Q28" s="56">
        <v>0.05</v>
      </c>
    </row>
    <row r="29" spans="1:17" ht="22.5" customHeight="1" x14ac:dyDescent="0.25">
      <c r="A29" s="190">
        <v>46113</v>
      </c>
      <c r="B29" s="37" t="s">
        <v>3036</v>
      </c>
      <c r="C29" s="194">
        <v>368</v>
      </c>
      <c r="D29" s="191">
        <v>1050002707683</v>
      </c>
      <c r="E29" s="37" t="s">
        <v>3036</v>
      </c>
      <c r="F29" s="192">
        <v>941</v>
      </c>
      <c r="G29" s="191">
        <v>1050002707692</v>
      </c>
      <c r="H29" s="37" t="s">
        <v>3036</v>
      </c>
      <c r="I29" s="192"/>
      <c r="J29" s="53">
        <v>0</v>
      </c>
      <c r="K29" s="54">
        <v>4.17</v>
      </c>
      <c r="L29" s="54">
        <v>2.59</v>
      </c>
      <c r="M29" s="54">
        <v>2.59</v>
      </c>
      <c r="N29" s="55">
        <v>0</v>
      </c>
      <c r="O29" s="56">
        <v>1804.59</v>
      </c>
      <c r="P29" s="56">
        <v>0.05</v>
      </c>
      <c r="Q29" s="56">
        <v>0.05</v>
      </c>
    </row>
    <row r="30" spans="1:17" ht="22.5" customHeight="1" x14ac:dyDescent="0.25">
      <c r="A30" s="190">
        <v>46113</v>
      </c>
      <c r="B30" s="37" t="s">
        <v>1145</v>
      </c>
      <c r="C30" s="194">
        <v>315</v>
      </c>
      <c r="D30" s="191">
        <v>1050001507449</v>
      </c>
      <c r="E30" s="37" t="s">
        <v>1145</v>
      </c>
      <c r="F30" s="192">
        <v>446</v>
      </c>
      <c r="G30" s="191">
        <v>1050001507458</v>
      </c>
      <c r="H30" s="37" t="s">
        <v>1145</v>
      </c>
      <c r="I30" s="192"/>
      <c r="J30" s="53">
        <v>2.29</v>
      </c>
      <c r="K30" s="54">
        <v>425.26</v>
      </c>
      <c r="L30" s="54">
        <v>1.22</v>
      </c>
      <c r="M30" s="54">
        <v>1.22</v>
      </c>
      <c r="N30" s="55">
        <v>-2.2240000000000002</v>
      </c>
      <c r="O30" s="56">
        <v>425.26</v>
      </c>
      <c r="P30" s="56">
        <v>0.05</v>
      </c>
      <c r="Q30" s="56">
        <v>0.05</v>
      </c>
    </row>
    <row r="31" spans="1:17" ht="22.5" customHeight="1" x14ac:dyDescent="0.25">
      <c r="A31" s="190">
        <v>46113</v>
      </c>
      <c r="B31" s="37" t="s">
        <v>3037</v>
      </c>
      <c r="C31" s="194">
        <v>315</v>
      </c>
      <c r="D31" s="191">
        <v>1050003511410</v>
      </c>
      <c r="E31" s="37" t="s">
        <v>3037</v>
      </c>
      <c r="F31" s="192">
        <v>446</v>
      </c>
      <c r="G31" s="191">
        <v>1050003511429</v>
      </c>
      <c r="H31" s="37" t="s">
        <v>3037</v>
      </c>
      <c r="I31" s="192"/>
      <c r="J31" s="53">
        <v>2.29</v>
      </c>
      <c r="K31" s="54">
        <v>283.51</v>
      </c>
      <c r="L31" s="54">
        <v>1.22</v>
      </c>
      <c r="M31" s="54">
        <v>1.22</v>
      </c>
      <c r="N31" s="55">
        <v>-2.2240000000000002</v>
      </c>
      <c r="O31" s="56">
        <v>283.51</v>
      </c>
      <c r="P31" s="56">
        <v>0.05</v>
      </c>
      <c r="Q31" s="56">
        <v>0.05</v>
      </c>
    </row>
    <row r="32" spans="1:17" ht="22.5" customHeight="1" x14ac:dyDescent="0.25">
      <c r="A32" s="190">
        <v>46113</v>
      </c>
      <c r="B32" s="37" t="s">
        <v>1180</v>
      </c>
      <c r="C32" s="194">
        <v>329</v>
      </c>
      <c r="D32" s="191">
        <v>1050002464089</v>
      </c>
      <c r="E32" s="37" t="s">
        <v>1180</v>
      </c>
      <c r="F32" s="192">
        <v>389</v>
      </c>
      <c r="G32" s="191">
        <v>1050002464098</v>
      </c>
      <c r="H32" s="37" t="s">
        <v>1180</v>
      </c>
      <c r="I32" s="192"/>
      <c r="J32" s="53">
        <v>0</v>
      </c>
      <c r="K32" s="54">
        <v>14.99</v>
      </c>
      <c r="L32" s="54">
        <v>2.37</v>
      </c>
      <c r="M32" s="54">
        <v>2.37</v>
      </c>
      <c r="N32" s="55">
        <v>0</v>
      </c>
      <c r="O32" s="56">
        <v>2968.37</v>
      </c>
      <c r="P32" s="56">
        <v>0.05</v>
      </c>
      <c r="Q32" s="56">
        <v>0.05</v>
      </c>
    </row>
    <row r="33" spans="1:17" ht="30" customHeight="1" x14ac:dyDescent="0.25">
      <c r="A33" s="190">
        <v>46113</v>
      </c>
      <c r="B33" s="37" t="s">
        <v>914</v>
      </c>
      <c r="C33" s="194">
        <v>587</v>
      </c>
      <c r="D33" s="191" t="s">
        <v>1217</v>
      </c>
      <c r="E33" s="37" t="s">
        <v>914</v>
      </c>
      <c r="F33" s="194">
        <v>710</v>
      </c>
      <c r="G33" s="191" t="s">
        <v>1269</v>
      </c>
      <c r="H33" s="37" t="s">
        <v>914</v>
      </c>
      <c r="I33" s="192">
        <v>3</v>
      </c>
      <c r="J33" s="53">
        <v>2.1429999999999998</v>
      </c>
      <c r="K33" s="54">
        <v>57343.27</v>
      </c>
      <c r="L33" s="54">
        <v>1.35</v>
      </c>
      <c r="M33" s="54">
        <v>1.35</v>
      </c>
      <c r="N33" s="55">
        <v>-2.0569999999999999</v>
      </c>
      <c r="O33" s="56">
        <v>146.58000000000001</v>
      </c>
      <c r="P33" s="56">
        <v>0.05</v>
      </c>
      <c r="Q33" s="56">
        <v>0.05</v>
      </c>
    </row>
    <row r="34" spans="1:17" ht="30" customHeight="1" x14ac:dyDescent="0.25">
      <c r="A34" s="190">
        <v>46113</v>
      </c>
      <c r="B34" s="37" t="s">
        <v>916</v>
      </c>
      <c r="C34" s="194">
        <v>589</v>
      </c>
      <c r="D34" s="191" t="s">
        <v>1219</v>
      </c>
      <c r="E34" s="37"/>
      <c r="F34" s="194"/>
      <c r="G34" s="191"/>
      <c r="H34" s="37" t="s">
        <v>916</v>
      </c>
      <c r="I34" s="192">
        <v>2</v>
      </c>
      <c r="J34" s="53">
        <v>0.73899999999999999</v>
      </c>
      <c r="K34" s="54">
        <v>16774.88</v>
      </c>
      <c r="L34" s="54">
        <v>3.51</v>
      </c>
      <c r="M34" s="54">
        <v>3.51</v>
      </c>
      <c r="N34" s="55"/>
      <c r="O34" s="56"/>
      <c r="P34" s="56"/>
      <c r="Q34" s="56"/>
    </row>
    <row r="35" spans="1:17" ht="22.5" customHeight="1" x14ac:dyDescent="0.25">
      <c r="A35" s="190">
        <v>46113</v>
      </c>
      <c r="B35" s="37" t="s">
        <v>917</v>
      </c>
      <c r="C35" s="194">
        <v>590</v>
      </c>
      <c r="D35" s="191">
        <v>1014571751895</v>
      </c>
      <c r="E35" s="37"/>
      <c r="F35" s="194"/>
      <c r="G35" s="191"/>
      <c r="H35" s="37" t="s">
        <v>917</v>
      </c>
      <c r="I35" s="192">
        <v>2</v>
      </c>
      <c r="J35" s="53">
        <v>0</v>
      </c>
      <c r="K35" s="54">
        <v>16579.439999999999</v>
      </c>
      <c r="L35" s="54">
        <v>4.04</v>
      </c>
      <c r="M35" s="54">
        <v>4.04</v>
      </c>
      <c r="N35" s="55"/>
      <c r="O35" s="56"/>
      <c r="P35" s="56"/>
      <c r="Q35" s="56"/>
    </row>
    <row r="36" spans="1:17" ht="22.5" customHeight="1" x14ac:dyDescent="0.25">
      <c r="A36" s="190">
        <v>46113</v>
      </c>
      <c r="B36" s="37" t="s">
        <v>918</v>
      </c>
      <c r="C36" s="194">
        <v>803</v>
      </c>
      <c r="D36" s="191">
        <v>1014572608412</v>
      </c>
      <c r="E36" s="37"/>
      <c r="F36" s="194"/>
      <c r="G36" s="191"/>
      <c r="H36" s="37" t="s">
        <v>918</v>
      </c>
      <c r="I36" s="192">
        <v>3</v>
      </c>
      <c r="J36" s="53">
        <v>1.772</v>
      </c>
      <c r="K36" s="54">
        <v>58637.27</v>
      </c>
      <c r="L36" s="54">
        <v>6.86</v>
      </c>
      <c r="M36" s="54">
        <v>6.86</v>
      </c>
      <c r="N36" s="55"/>
      <c r="O36" s="56"/>
      <c r="P36" s="56"/>
      <c r="Q36" s="56"/>
    </row>
    <row r="37" spans="1:17" ht="45" customHeight="1" x14ac:dyDescent="0.25">
      <c r="A37" s="190">
        <v>46113</v>
      </c>
      <c r="B37" s="37" t="s">
        <v>922</v>
      </c>
      <c r="C37" s="194">
        <v>592</v>
      </c>
      <c r="D37" s="191" t="s">
        <v>1221</v>
      </c>
      <c r="E37" s="37"/>
      <c r="F37" s="194"/>
      <c r="G37" s="191"/>
      <c r="H37" s="37" t="s">
        <v>922</v>
      </c>
      <c r="I37" s="192">
        <v>3</v>
      </c>
      <c r="J37" s="53">
        <v>2.5190000000000001</v>
      </c>
      <c r="K37" s="54">
        <v>57685.279999999999</v>
      </c>
      <c r="L37" s="54">
        <v>3.96</v>
      </c>
      <c r="M37" s="54">
        <v>3.96</v>
      </c>
      <c r="N37" s="55"/>
      <c r="O37" s="56"/>
      <c r="P37" s="56"/>
      <c r="Q37" s="56"/>
    </row>
    <row r="38" spans="1:17" ht="22.5" customHeight="1" x14ac:dyDescent="0.25">
      <c r="A38" s="190">
        <v>46113</v>
      </c>
      <c r="B38" s="37" t="s">
        <v>929</v>
      </c>
      <c r="C38" s="194">
        <v>809</v>
      </c>
      <c r="D38" s="191">
        <v>1014572509517</v>
      </c>
      <c r="E38" s="37"/>
      <c r="F38" s="194"/>
      <c r="G38" s="191"/>
      <c r="H38" s="37" t="s">
        <v>929</v>
      </c>
      <c r="I38" s="192">
        <v>2</v>
      </c>
      <c r="J38" s="53">
        <v>0.61399999999999999</v>
      </c>
      <c r="K38" s="54">
        <v>29855.81</v>
      </c>
      <c r="L38" s="54">
        <v>1.56</v>
      </c>
      <c r="M38" s="54">
        <v>1.56</v>
      </c>
      <c r="N38" s="55"/>
      <c r="O38" s="56"/>
      <c r="P38" s="56"/>
      <c r="Q38" s="56"/>
    </row>
    <row r="39" spans="1:17" ht="22.5" customHeight="1" x14ac:dyDescent="0.25">
      <c r="A39" s="190">
        <v>46113</v>
      </c>
      <c r="B39" s="37" t="s">
        <v>941</v>
      </c>
      <c r="C39" s="194">
        <v>479</v>
      </c>
      <c r="D39" s="191">
        <v>1014573127752</v>
      </c>
      <c r="E39" s="37"/>
      <c r="F39" s="194"/>
      <c r="G39" s="191"/>
      <c r="H39" s="37" t="s">
        <v>941</v>
      </c>
      <c r="I39" s="192">
        <v>2</v>
      </c>
      <c r="J39" s="53">
        <v>2.702</v>
      </c>
      <c r="K39" s="54">
        <v>16579.439999999999</v>
      </c>
      <c r="L39" s="54">
        <v>4.47</v>
      </c>
      <c r="M39" s="54">
        <v>4.47</v>
      </c>
      <c r="N39" s="55"/>
      <c r="O39" s="56"/>
      <c r="P39" s="56"/>
      <c r="Q39" s="56"/>
    </row>
    <row r="40" spans="1:17" ht="45" customHeight="1" x14ac:dyDescent="0.25">
      <c r="A40" s="190">
        <v>46113</v>
      </c>
      <c r="B40" s="37" t="s">
        <v>942</v>
      </c>
      <c r="C40" s="194">
        <v>480</v>
      </c>
      <c r="D40" s="48" t="s">
        <v>1233</v>
      </c>
      <c r="E40" s="37"/>
      <c r="F40" s="194"/>
      <c r="G40" s="191"/>
      <c r="H40" s="37" t="s">
        <v>942</v>
      </c>
      <c r="I40" s="192">
        <v>4</v>
      </c>
      <c r="J40" s="53">
        <v>0.34899999999999998</v>
      </c>
      <c r="K40" s="54">
        <v>95230.91</v>
      </c>
      <c r="L40" s="54">
        <v>1.44</v>
      </c>
      <c r="M40" s="54">
        <v>1.44</v>
      </c>
      <c r="N40" s="55"/>
      <c r="O40" s="56"/>
      <c r="P40" s="56"/>
      <c r="Q40" s="56"/>
    </row>
    <row r="41" spans="1:17" ht="45" customHeight="1" x14ac:dyDescent="0.25">
      <c r="A41" s="190">
        <v>46113</v>
      </c>
      <c r="B41" s="37" t="s">
        <v>948</v>
      </c>
      <c r="C41" s="194">
        <v>482</v>
      </c>
      <c r="D41" s="191" t="s">
        <v>1236</v>
      </c>
      <c r="E41" s="37"/>
      <c r="F41" s="194"/>
      <c r="G41" s="191"/>
      <c r="H41" s="37" t="s">
        <v>948</v>
      </c>
      <c r="I41" s="192">
        <v>3</v>
      </c>
      <c r="J41" s="53">
        <v>1.206</v>
      </c>
      <c r="K41" s="54">
        <v>57685.279999999999</v>
      </c>
      <c r="L41" s="54">
        <v>5.35</v>
      </c>
      <c r="M41" s="54">
        <v>5.35</v>
      </c>
      <c r="N41" s="55"/>
      <c r="O41" s="56"/>
      <c r="P41" s="56"/>
      <c r="Q41" s="56"/>
    </row>
    <row r="42" spans="1:17" ht="22.5" customHeight="1" x14ac:dyDescent="0.25">
      <c r="A42" s="190">
        <v>46113</v>
      </c>
      <c r="B42" s="37" t="s">
        <v>1128</v>
      </c>
      <c r="C42" s="194">
        <v>826</v>
      </c>
      <c r="D42" s="191">
        <v>1023497360519</v>
      </c>
      <c r="E42" s="37" t="s">
        <v>1128</v>
      </c>
      <c r="F42" s="194">
        <v>704</v>
      </c>
      <c r="G42" s="191">
        <v>1023479109093</v>
      </c>
      <c r="H42" s="37" t="s">
        <v>1128</v>
      </c>
      <c r="I42" s="192">
        <v>2</v>
      </c>
      <c r="J42" s="53">
        <v>7.8E-2</v>
      </c>
      <c r="K42" s="54">
        <v>16728.830000000002</v>
      </c>
      <c r="L42" s="54">
        <v>1.32</v>
      </c>
      <c r="M42" s="54">
        <v>1.32</v>
      </c>
      <c r="N42" s="55">
        <v>-0.32500000000000001</v>
      </c>
      <c r="O42" s="56">
        <v>5172.46</v>
      </c>
      <c r="P42" s="56">
        <v>0.05</v>
      </c>
      <c r="Q42" s="56">
        <v>0.05</v>
      </c>
    </row>
    <row r="43" spans="1:17" ht="30" customHeight="1" x14ac:dyDescent="0.25">
      <c r="A43" s="190">
        <v>46113</v>
      </c>
      <c r="B43" s="37" t="s">
        <v>950</v>
      </c>
      <c r="C43" s="194">
        <v>823</v>
      </c>
      <c r="D43" s="191" t="s">
        <v>1237</v>
      </c>
      <c r="E43" s="37"/>
      <c r="F43" s="194"/>
      <c r="G43" s="191"/>
      <c r="H43" s="37" t="s">
        <v>950</v>
      </c>
      <c r="I43" s="192">
        <v>2</v>
      </c>
      <c r="J43" s="53">
        <v>0.91900000000000004</v>
      </c>
      <c r="K43" s="54">
        <v>18762.86</v>
      </c>
      <c r="L43" s="54">
        <v>2.02</v>
      </c>
      <c r="M43" s="54">
        <v>2.02</v>
      </c>
      <c r="N43" s="55"/>
      <c r="O43" s="56"/>
      <c r="P43" s="56"/>
      <c r="Q43" s="56"/>
    </row>
    <row r="44" spans="1:17" ht="22.5" customHeight="1" x14ac:dyDescent="0.25">
      <c r="A44" s="213">
        <v>46113</v>
      </c>
      <c r="B44" s="203" t="s">
        <v>954</v>
      </c>
      <c r="C44" s="214"/>
      <c r="D44" s="215" t="s">
        <v>1216</v>
      </c>
      <c r="E44" s="203"/>
      <c r="F44" s="214"/>
      <c r="G44" s="215"/>
      <c r="H44" s="203" t="s">
        <v>954</v>
      </c>
      <c r="I44" s="216">
        <v>3</v>
      </c>
      <c r="J44" s="208">
        <v>1.2E-2</v>
      </c>
      <c r="K44" s="209">
        <v>53025.33</v>
      </c>
      <c r="L44" s="209">
        <v>1.1599999999999999</v>
      </c>
      <c r="M44" s="209">
        <v>1.1599999999999999</v>
      </c>
      <c r="N44" s="55"/>
      <c r="O44" s="56"/>
      <c r="P44" s="56"/>
      <c r="Q44" s="56"/>
    </row>
    <row r="45" spans="1:17" ht="22.5" customHeight="1" x14ac:dyDescent="0.25">
      <c r="A45" s="190">
        <v>46113</v>
      </c>
      <c r="B45" s="37" t="s">
        <v>955</v>
      </c>
      <c r="C45" s="194">
        <v>484</v>
      </c>
      <c r="D45" s="191">
        <v>1030062915127</v>
      </c>
      <c r="E45" s="37"/>
      <c r="F45" s="194"/>
      <c r="G45" s="191"/>
      <c r="H45" s="37" t="s">
        <v>955</v>
      </c>
      <c r="I45" s="192">
        <v>2</v>
      </c>
      <c r="J45" s="53">
        <v>0.114</v>
      </c>
      <c r="K45" s="54">
        <v>16579.439999999999</v>
      </c>
      <c r="L45" s="54">
        <v>1.42</v>
      </c>
      <c r="M45" s="54">
        <v>1.42</v>
      </c>
      <c r="N45" s="55"/>
      <c r="O45" s="56"/>
      <c r="P45" s="56"/>
      <c r="Q45" s="56"/>
    </row>
    <row r="46" spans="1:17" ht="30" customHeight="1" x14ac:dyDescent="0.25">
      <c r="A46" s="190">
        <v>46113</v>
      </c>
      <c r="B46" s="37" t="s">
        <v>956</v>
      </c>
      <c r="C46" s="194">
        <v>828</v>
      </c>
      <c r="D46" s="191" t="s">
        <v>1241</v>
      </c>
      <c r="E46" s="37"/>
      <c r="F46" s="194"/>
      <c r="G46" s="191"/>
      <c r="H46" s="37" t="s">
        <v>956</v>
      </c>
      <c r="I46" s="192">
        <v>2</v>
      </c>
      <c r="J46" s="53">
        <v>0</v>
      </c>
      <c r="K46" s="54">
        <v>22664.67</v>
      </c>
      <c r="L46" s="54">
        <v>2.98</v>
      </c>
      <c r="M46" s="54">
        <v>2.98</v>
      </c>
      <c r="N46" s="55"/>
      <c r="O46" s="56"/>
      <c r="P46" s="56"/>
      <c r="Q46" s="56"/>
    </row>
    <row r="47" spans="1:17" ht="22.5" customHeight="1" x14ac:dyDescent="0.25">
      <c r="A47" s="190">
        <v>46113</v>
      </c>
      <c r="B47" s="37" t="s">
        <v>964</v>
      </c>
      <c r="C47" s="194">
        <v>846</v>
      </c>
      <c r="D47" s="191">
        <v>1014572901666</v>
      </c>
      <c r="E47" s="37" t="s">
        <v>964</v>
      </c>
      <c r="F47" s="194">
        <v>472</v>
      </c>
      <c r="G47" s="191">
        <v>1050000419767</v>
      </c>
      <c r="H47" s="37" t="s">
        <v>964</v>
      </c>
      <c r="I47" s="192">
        <v>2</v>
      </c>
      <c r="J47" s="53">
        <v>0</v>
      </c>
      <c r="K47" s="54">
        <v>22967.67</v>
      </c>
      <c r="L47" s="54">
        <v>2.33</v>
      </c>
      <c r="M47" s="54">
        <v>2.33</v>
      </c>
      <c r="N47" s="55"/>
      <c r="O47" s="56"/>
      <c r="P47" s="56"/>
      <c r="Q47" s="56"/>
    </row>
    <row r="48" spans="1:17" ht="22.5" customHeight="1" x14ac:dyDescent="0.25">
      <c r="A48" s="190">
        <v>46113</v>
      </c>
      <c r="B48" s="37" t="s">
        <v>965</v>
      </c>
      <c r="C48" s="194">
        <v>847</v>
      </c>
      <c r="D48" s="191">
        <v>1014572780683</v>
      </c>
      <c r="E48" s="37"/>
      <c r="F48" s="194"/>
      <c r="G48" s="191"/>
      <c r="H48" s="37" t="s">
        <v>965</v>
      </c>
      <c r="I48" s="192">
        <v>4</v>
      </c>
      <c r="J48" s="53">
        <v>5.8999999999999997E-2</v>
      </c>
      <c r="K48" s="54">
        <v>86967.48</v>
      </c>
      <c r="L48" s="54">
        <v>2.77</v>
      </c>
      <c r="M48" s="54">
        <v>2.77</v>
      </c>
      <c r="N48" s="55"/>
      <c r="O48" s="56"/>
      <c r="P48" s="56"/>
      <c r="Q48" s="56"/>
    </row>
    <row r="49" spans="1:17" ht="22.5" customHeight="1" x14ac:dyDescent="0.25">
      <c r="A49" s="190">
        <v>46113</v>
      </c>
      <c r="B49" s="37" t="s">
        <v>970</v>
      </c>
      <c r="C49" s="194">
        <v>852</v>
      </c>
      <c r="D49" s="191">
        <v>1014573010682</v>
      </c>
      <c r="E49" s="37" t="s">
        <v>970</v>
      </c>
      <c r="F49" s="194">
        <v>725</v>
      </c>
      <c r="G49" s="191">
        <v>1023545944911</v>
      </c>
      <c r="H49" s="37" t="s">
        <v>970</v>
      </c>
      <c r="I49" s="192">
        <v>3</v>
      </c>
      <c r="J49" s="53">
        <v>0.77300000000000002</v>
      </c>
      <c r="K49" s="54">
        <v>69789.16</v>
      </c>
      <c r="L49" s="54">
        <v>2.14</v>
      </c>
      <c r="M49" s="54">
        <v>2.14</v>
      </c>
      <c r="N49" s="55"/>
      <c r="O49" s="56"/>
      <c r="P49" s="56"/>
      <c r="Q49" s="56"/>
    </row>
    <row r="50" spans="1:17" ht="22.5" customHeight="1" x14ac:dyDescent="0.25">
      <c r="A50" s="190">
        <v>46113</v>
      </c>
      <c r="B50" s="37" t="s">
        <v>976</v>
      </c>
      <c r="C50" s="194">
        <v>859</v>
      </c>
      <c r="D50" s="191">
        <v>1014573142245</v>
      </c>
      <c r="E50" s="37"/>
      <c r="F50" s="194"/>
      <c r="G50" s="191"/>
      <c r="H50" s="37" t="s">
        <v>976</v>
      </c>
      <c r="I50" s="192">
        <v>4</v>
      </c>
      <c r="J50" s="53">
        <v>1E-3</v>
      </c>
      <c r="K50" s="54">
        <v>86436.77</v>
      </c>
      <c r="L50" s="54">
        <v>2.46</v>
      </c>
      <c r="M50" s="54">
        <v>2.46</v>
      </c>
      <c r="N50" s="55"/>
      <c r="O50" s="56"/>
      <c r="P50" s="56"/>
      <c r="Q50" s="56"/>
    </row>
    <row r="51" spans="1:17" ht="30" customHeight="1" x14ac:dyDescent="0.25">
      <c r="A51" s="190">
        <v>46113</v>
      </c>
      <c r="B51" s="37" t="s">
        <v>980</v>
      </c>
      <c r="C51" s="194">
        <v>487</v>
      </c>
      <c r="D51" s="191" t="s">
        <v>1245</v>
      </c>
      <c r="E51" s="37"/>
      <c r="F51" s="194"/>
      <c r="G51" s="191"/>
      <c r="H51" s="37" t="s">
        <v>980</v>
      </c>
      <c r="I51" s="192">
        <v>4</v>
      </c>
      <c r="J51" s="53">
        <v>2.7280000000000002</v>
      </c>
      <c r="K51" s="54">
        <v>80390.77</v>
      </c>
      <c r="L51" s="54">
        <v>1.85</v>
      </c>
      <c r="M51" s="54">
        <v>1.85</v>
      </c>
      <c r="N51" s="55"/>
      <c r="O51" s="56"/>
      <c r="P51" s="56"/>
      <c r="Q51" s="56"/>
    </row>
    <row r="52" spans="1:17" ht="22.5" customHeight="1" x14ac:dyDescent="0.25">
      <c r="A52" s="190">
        <v>46113</v>
      </c>
      <c r="B52" s="37" t="s">
        <v>1178</v>
      </c>
      <c r="C52" s="194">
        <v>502</v>
      </c>
      <c r="D52" s="191">
        <v>1050000628009</v>
      </c>
      <c r="E52" s="37" t="s">
        <v>1178</v>
      </c>
      <c r="F52" s="194">
        <v>470</v>
      </c>
      <c r="G52" s="191">
        <v>1050000628018</v>
      </c>
      <c r="H52" s="37" t="s">
        <v>1178</v>
      </c>
      <c r="I52" s="192">
        <v>2</v>
      </c>
      <c r="J52" s="53">
        <v>1.7030000000000001</v>
      </c>
      <c r="K52" s="54">
        <v>18045.53</v>
      </c>
      <c r="L52" s="54">
        <v>1.29</v>
      </c>
      <c r="M52" s="54">
        <v>1.29</v>
      </c>
      <c r="N52" s="55">
        <v>-1.7849999999999999</v>
      </c>
      <c r="O52" s="56">
        <v>11538.38</v>
      </c>
      <c r="P52" s="56">
        <v>0.05</v>
      </c>
      <c r="Q52" s="56">
        <v>0.05</v>
      </c>
    </row>
    <row r="53" spans="1:17" ht="22.5" customHeight="1" x14ac:dyDescent="0.25">
      <c r="A53" s="190">
        <v>46113</v>
      </c>
      <c r="B53" s="37" t="s">
        <v>1193</v>
      </c>
      <c r="C53" s="194">
        <v>582</v>
      </c>
      <c r="D53" s="191">
        <v>1050001109352</v>
      </c>
      <c r="E53" s="37" t="s">
        <v>1193</v>
      </c>
      <c r="F53" s="194"/>
      <c r="G53" s="191" t="s">
        <v>1325</v>
      </c>
      <c r="H53" s="37" t="s">
        <v>1193</v>
      </c>
      <c r="I53" s="192">
        <v>2</v>
      </c>
      <c r="J53" s="53">
        <v>0</v>
      </c>
      <c r="K53" s="54">
        <v>18860.560000000001</v>
      </c>
      <c r="L53" s="54">
        <v>1.26</v>
      </c>
      <c r="M53" s="54">
        <v>1.26</v>
      </c>
      <c r="N53" s="55">
        <v>-3.5000000000000003E-2</v>
      </c>
      <c r="O53" s="56">
        <v>20852.63</v>
      </c>
      <c r="P53" s="56">
        <v>0.05</v>
      </c>
      <c r="Q53" s="56">
        <v>0.05</v>
      </c>
    </row>
    <row r="54" spans="1:17" ht="22.5" customHeight="1" x14ac:dyDescent="0.25">
      <c r="A54" s="190">
        <v>46113</v>
      </c>
      <c r="B54" s="37" t="s">
        <v>1001</v>
      </c>
      <c r="C54" s="194">
        <v>819</v>
      </c>
      <c r="D54" s="191">
        <v>1030027859903</v>
      </c>
      <c r="E54" s="37"/>
      <c r="F54" s="194"/>
      <c r="G54" s="191"/>
      <c r="H54" s="37" t="s">
        <v>1001</v>
      </c>
      <c r="I54" s="192">
        <v>2</v>
      </c>
      <c r="J54" s="53">
        <v>0.90200000000000002</v>
      </c>
      <c r="K54" s="54">
        <v>18510.96</v>
      </c>
      <c r="L54" s="54">
        <v>2.99</v>
      </c>
      <c r="M54" s="54">
        <v>2.99</v>
      </c>
      <c r="N54" s="55"/>
      <c r="O54" s="56"/>
      <c r="P54" s="56"/>
      <c r="Q54" s="56"/>
    </row>
    <row r="55" spans="1:17" ht="22.5" customHeight="1" x14ac:dyDescent="0.25">
      <c r="A55" s="190">
        <v>46113</v>
      </c>
      <c r="B55" s="37" t="s">
        <v>3038</v>
      </c>
      <c r="C55" s="194"/>
      <c r="D55" s="191" t="s">
        <v>1216</v>
      </c>
      <c r="E55" s="37" t="s">
        <v>3038</v>
      </c>
      <c r="F55" s="194"/>
      <c r="G55" s="191" t="s">
        <v>1216</v>
      </c>
      <c r="H55" s="37" t="s">
        <v>3038</v>
      </c>
      <c r="I55" s="192"/>
      <c r="J55" s="53">
        <v>0</v>
      </c>
      <c r="K55" s="54">
        <v>113.54</v>
      </c>
      <c r="L55" s="54">
        <v>0.88</v>
      </c>
      <c r="M55" s="54">
        <v>0.88</v>
      </c>
      <c r="N55" s="55">
        <v>-0.13</v>
      </c>
      <c r="O55" s="56">
        <v>124.9</v>
      </c>
      <c r="P55" s="56">
        <v>0.05</v>
      </c>
      <c r="Q55" s="56">
        <v>0.05</v>
      </c>
    </row>
    <row r="56" spans="1:17" ht="22.5" customHeight="1" x14ac:dyDescent="0.25">
      <c r="A56" s="190">
        <v>46113</v>
      </c>
      <c r="B56" s="37" t="s">
        <v>3039</v>
      </c>
      <c r="C56" s="194"/>
      <c r="D56" s="191" t="s">
        <v>1216</v>
      </c>
      <c r="E56" s="37" t="s">
        <v>3039</v>
      </c>
      <c r="F56" s="194"/>
      <c r="G56" s="191" t="s">
        <v>1216</v>
      </c>
      <c r="H56" s="37" t="s">
        <v>3039</v>
      </c>
      <c r="I56" s="192"/>
      <c r="J56" s="53">
        <v>0</v>
      </c>
      <c r="K56" s="54">
        <v>10.18</v>
      </c>
      <c r="L56" s="54">
        <v>1.19</v>
      </c>
      <c r="M56" s="54">
        <v>1.19</v>
      </c>
      <c r="N56" s="55">
        <v>-0.13</v>
      </c>
      <c r="O56" s="56">
        <v>192.93</v>
      </c>
      <c r="P56" s="56">
        <v>0.05</v>
      </c>
      <c r="Q56" s="56">
        <v>0.05</v>
      </c>
    </row>
    <row r="57" spans="1:17" ht="22.5" customHeight="1" x14ac:dyDescent="0.25">
      <c r="A57" s="190">
        <v>46113</v>
      </c>
      <c r="B57" s="37" t="s">
        <v>3040</v>
      </c>
      <c r="C57" s="87"/>
      <c r="D57" s="48" t="s">
        <v>1216</v>
      </c>
      <c r="E57" s="37" t="s">
        <v>3040</v>
      </c>
      <c r="F57" s="87"/>
      <c r="G57" s="48" t="s">
        <v>1216</v>
      </c>
      <c r="H57" s="37" t="s">
        <v>3040</v>
      </c>
      <c r="I57" s="192"/>
      <c r="J57" s="53">
        <v>0</v>
      </c>
      <c r="K57" s="54">
        <v>1157.3800000000001</v>
      </c>
      <c r="L57" s="54">
        <v>1.3</v>
      </c>
      <c r="M57" s="54">
        <v>1.3</v>
      </c>
      <c r="N57" s="55">
        <v>-0.53100000000000003</v>
      </c>
      <c r="O57" s="56">
        <v>1650.09</v>
      </c>
      <c r="P57" s="56">
        <v>0.05</v>
      </c>
      <c r="Q57" s="56">
        <v>0.05</v>
      </c>
    </row>
    <row r="58" spans="1:17" ht="22.5" customHeight="1" x14ac:dyDescent="0.25">
      <c r="A58" s="190">
        <v>46113</v>
      </c>
      <c r="B58" s="37" t="s">
        <v>3041</v>
      </c>
      <c r="C58" s="87">
        <v>363</v>
      </c>
      <c r="D58" s="48">
        <v>1050003517021</v>
      </c>
      <c r="E58" s="37" t="s">
        <v>3041</v>
      </c>
      <c r="F58" s="87">
        <v>386</v>
      </c>
      <c r="G58" s="48">
        <v>1050003517030</v>
      </c>
      <c r="H58" s="37" t="s">
        <v>3041</v>
      </c>
      <c r="I58" s="192"/>
      <c r="J58" s="53">
        <v>0</v>
      </c>
      <c r="K58" s="54">
        <v>5.46</v>
      </c>
      <c r="L58" s="54">
        <v>4.01</v>
      </c>
      <c r="M58" s="54">
        <v>4.01</v>
      </c>
      <c r="N58" s="55">
        <v>0</v>
      </c>
      <c r="O58" s="56">
        <v>2183.0500000000002</v>
      </c>
      <c r="P58" s="56">
        <v>0.05</v>
      </c>
      <c r="Q58" s="56">
        <v>0.05</v>
      </c>
    </row>
    <row r="59" spans="1:17" ht="22.5" customHeight="1" x14ac:dyDescent="0.25">
      <c r="A59" s="190">
        <v>46113</v>
      </c>
      <c r="B59" s="37" t="s">
        <v>3033</v>
      </c>
      <c r="C59" s="194"/>
      <c r="D59" s="191" t="s">
        <v>1216</v>
      </c>
      <c r="E59" s="37"/>
      <c r="F59" s="192"/>
      <c r="G59" s="191"/>
      <c r="H59" s="37" t="s">
        <v>3033</v>
      </c>
      <c r="I59" s="192">
        <v>1</v>
      </c>
      <c r="J59" s="53">
        <v>0</v>
      </c>
      <c r="K59" s="54">
        <v>6987.95</v>
      </c>
      <c r="L59" s="54">
        <v>1.33</v>
      </c>
      <c r="M59" s="54">
        <v>1.33</v>
      </c>
      <c r="N59" s="55"/>
      <c r="O59" s="56"/>
      <c r="P59" s="56"/>
      <c r="Q59" s="56"/>
    </row>
    <row r="60" spans="1:17" ht="22.5" customHeight="1" x14ac:dyDescent="0.25">
      <c r="A60" s="190">
        <v>46113</v>
      </c>
      <c r="B60" s="37" t="s">
        <v>954</v>
      </c>
      <c r="C60" s="194"/>
      <c r="D60" s="191" t="s">
        <v>1216</v>
      </c>
      <c r="E60" s="37"/>
      <c r="F60" s="192"/>
      <c r="G60" s="191"/>
      <c r="H60" s="37" t="s">
        <v>954</v>
      </c>
      <c r="I60" s="192">
        <v>4</v>
      </c>
      <c r="J60" s="53">
        <v>1.2E-2</v>
      </c>
      <c r="K60" s="54">
        <v>65302.59</v>
      </c>
      <c r="L60" s="54">
        <v>1.1599999999999999</v>
      </c>
      <c r="M60" s="54">
        <v>1.1599999999999999</v>
      </c>
      <c r="N60" s="55"/>
      <c r="O60" s="56"/>
      <c r="P60" s="56"/>
      <c r="Q60" s="56"/>
    </row>
    <row r="61" spans="1:17" ht="22.5" customHeight="1" x14ac:dyDescent="0.25">
      <c r="A61" s="213">
        <v>46113</v>
      </c>
      <c r="B61" s="203" t="s">
        <v>3596</v>
      </c>
      <c r="C61" s="214">
        <v>364</v>
      </c>
      <c r="D61" s="215">
        <v>1050003511730</v>
      </c>
      <c r="E61" s="203" t="s">
        <v>3596</v>
      </c>
      <c r="F61" s="216">
        <v>387</v>
      </c>
      <c r="G61" s="215">
        <v>1050003511749</v>
      </c>
      <c r="H61" s="203" t="s">
        <v>3596</v>
      </c>
      <c r="I61" s="216">
        <v>1</v>
      </c>
      <c r="J61" s="208">
        <v>0</v>
      </c>
      <c r="K61" s="209">
        <v>4215.7</v>
      </c>
      <c r="L61" s="209">
        <v>4.01</v>
      </c>
      <c r="M61" s="209">
        <v>4.01</v>
      </c>
      <c r="N61" s="210">
        <v>0</v>
      </c>
      <c r="O61" s="211">
        <v>1609.6</v>
      </c>
      <c r="P61" s="211">
        <v>0.05</v>
      </c>
      <c r="Q61" s="211">
        <v>0.05</v>
      </c>
    </row>
    <row r="62" spans="1:17" ht="22.5" customHeight="1" x14ac:dyDescent="0.25">
      <c r="A62" s="190">
        <v>46113</v>
      </c>
      <c r="B62" s="37" t="s">
        <v>1133</v>
      </c>
      <c r="C62" s="194">
        <v>552</v>
      </c>
      <c r="D62" s="191">
        <v>1050000961361</v>
      </c>
      <c r="E62" s="37" t="s">
        <v>1133</v>
      </c>
      <c r="F62" s="192">
        <v>668</v>
      </c>
      <c r="G62" s="191">
        <v>1050000961370</v>
      </c>
      <c r="H62" s="37" t="s">
        <v>1133</v>
      </c>
      <c r="I62" s="192"/>
      <c r="J62" s="53">
        <v>0</v>
      </c>
      <c r="K62" s="54">
        <v>29.88</v>
      </c>
      <c r="L62" s="54">
        <v>4.79</v>
      </c>
      <c r="M62" s="54">
        <v>4.79</v>
      </c>
      <c r="N62" s="55">
        <v>0</v>
      </c>
      <c r="O62" s="56">
        <v>6494.59</v>
      </c>
      <c r="P62" s="56">
        <v>0.05</v>
      </c>
      <c r="Q62" s="56">
        <v>0.05</v>
      </c>
    </row>
    <row r="63" spans="1:17" ht="22.5" customHeight="1" x14ac:dyDescent="0.25">
      <c r="A63" s="190">
        <v>46113</v>
      </c>
      <c r="B63" s="37" t="s">
        <v>1168</v>
      </c>
      <c r="C63" s="87">
        <v>896</v>
      </c>
      <c r="D63" s="48">
        <v>1050000612816</v>
      </c>
      <c r="E63" s="49" t="s">
        <v>1168</v>
      </c>
      <c r="F63" s="87">
        <v>776</v>
      </c>
      <c r="G63" s="48">
        <v>1050000612807</v>
      </c>
      <c r="H63" s="49" t="s">
        <v>1168</v>
      </c>
      <c r="I63" s="177"/>
      <c r="J63" s="53">
        <v>3.5870000000000002</v>
      </c>
      <c r="K63" s="54">
        <v>6.27</v>
      </c>
      <c r="L63" s="54">
        <v>2.0499999999999998</v>
      </c>
      <c r="M63" s="54">
        <v>2.0499999999999998</v>
      </c>
      <c r="N63" s="55">
        <v>0</v>
      </c>
      <c r="O63" s="56">
        <v>1003.7</v>
      </c>
      <c r="P63" s="56">
        <v>0.05</v>
      </c>
      <c r="Q63" s="56">
        <v>0.05</v>
      </c>
    </row>
    <row r="64" spans="1:17" ht="22.5" customHeight="1" x14ac:dyDescent="0.25">
      <c r="A64" s="190">
        <v>46113</v>
      </c>
      <c r="B64" s="37" t="s">
        <v>3597</v>
      </c>
      <c r="C64" s="87">
        <v>365</v>
      </c>
      <c r="D64" s="48">
        <v>1050003412081</v>
      </c>
      <c r="E64" s="37" t="s">
        <v>3597</v>
      </c>
      <c r="F64" s="87">
        <v>630</v>
      </c>
      <c r="G64" s="48">
        <v>1050003412090</v>
      </c>
      <c r="H64" s="37" t="s">
        <v>3597</v>
      </c>
      <c r="I64" s="177"/>
      <c r="J64" s="53">
        <v>2.5550000000000002</v>
      </c>
      <c r="K64" s="54">
        <v>75.44</v>
      </c>
      <c r="L64" s="54">
        <v>2.15</v>
      </c>
      <c r="M64" s="54">
        <v>2.15</v>
      </c>
      <c r="N64" s="55">
        <v>0</v>
      </c>
      <c r="O64" s="56">
        <v>7227.02</v>
      </c>
      <c r="P64" s="56">
        <v>0.05</v>
      </c>
      <c r="Q64" s="56">
        <v>0.05</v>
      </c>
    </row>
    <row r="65" spans="1:19" ht="22.5" customHeight="1" x14ac:dyDescent="0.25">
      <c r="A65" s="190">
        <v>46113</v>
      </c>
      <c r="B65" s="37" t="s">
        <v>3598</v>
      </c>
      <c r="C65" s="87">
        <v>491</v>
      </c>
      <c r="D65" s="48">
        <v>1014572929954</v>
      </c>
      <c r="E65" s="37"/>
      <c r="F65" s="87"/>
      <c r="G65" s="48"/>
      <c r="H65" s="37" t="s">
        <v>3598</v>
      </c>
      <c r="I65" s="177">
        <v>1</v>
      </c>
      <c r="J65" s="53">
        <v>6.1269999999999998</v>
      </c>
      <c r="K65" s="54">
        <v>7820.13</v>
      </c>
      <c r="L65" s="54">
        <v>1.28</v>
      </c>
      <c r="M65" s="54">
        <v>1.28</v>
      </c>
      <c r="N65" s="55"/>
      <c r="O65" s="56"/>
      <c r="P65" s="56"/>
      <c r="Q65" s="56"/>
    </row>
    <row r="66" spans="1:19" ht="22.5" customHeight="1" x14ac:dyDescent="0.25">
      <c r="A66" s="190">
        <v>46113</v>
      </c>
      <c r="B66" s="37" t="s">
        <v>3599</v>
      </c>
      <c r="C66" s="87">
        <v>371</v>
      </c>
      <c r="D66" s="48">
        <v>1050003411956</v>
      </c>
      <c r="E66" s="37" t="s">
        <v>3599</v>
      </c>
      <c r="F66" s="87">
        <v>631</v>
      </c>
      <c r="G66" s="48">
        <v>1050003411965</v>
      </c>
      <c r="H66" s="37" t="s">
        <v>3599</v>
      </c>
      <c r="I66" s="177"/>
      <c r="J66" s="53">
        <v>0.79200000000000004</v>
      </c>
      <c r="K66" s="54">
        <v>7.29</v>
      </c>
      <c r="L66" s="54">
        <v>6.29</v>
      </c>
      <c r="M66" s="54">
        <v>6.29</v>
      </c>
      <c r="N66" s="55">
        <v>0</v>
      </c>
      <c r="O66" s="56">
        <v>1542.72</v>
      </c>
      <c r="P66" s="56">
        <v>0.05</v>
      </c>
      <c r="Q66" s="56">
        <v>0.05</v>
      </c>
    </row>
    <row r="67" spans="1:19" ht="22.5" customHeight="1" x14ac:dyDescent="0.25">
      <c r="A67" s="190">
        <v>46113</v>
      </c>
      <c r="B67" s="37" t="s">
        <v>1061</v>
      </c>
      <c r="C67" s="87">
        <v>878</v>
      </c>
      <c r="D67" s="48">
        <v>1050000612950</v>
      </c>
      <c r="E67" s="37" t="s">
        <v>1061</v>
      </c>
      <c r="F67" s="87">
        <v>752</v>
      </c>
      <c r="G67" s="48">
        <v>1050000612940</v>
      </c>
      <c r="H67" s="37" t="s">
        <v>1061</v>
      </c>
      <c r="I67" s="177"/>
      <c r="J67" s="53">
        <v>0.79200000000000004</v>
      </c>
      <c r="K67" s="54">
        <v>12.18</v>
      </c>
      <c r="L67" s="54">
        <v>6.7</v>
      </c>
      <c r="M67" s="54">
        <v>6.7</v>
      </c>
      <c r="N67" s="55">
        <v>0</v>
      </c>
      <c r="O67" s="56">
        <v>2191.85</v>
      </c>
      <c r="P67" s="56">
        <v>0.05</v>
      </c>
      <c r="Q67" s="56">
        <v>0.05</v>
      </c>
    </row>
    <row r="68" spans="1:19" ht="22.5" customHeight="1" x14ac:dyDescent="0.25">
      <c r="A68" s="190">
        <v>46113</v>
      </c>
      <c r="B68" s="37" t="s">
        <v>3596</v>
      </c>
      <c r="C68" s="194">
        <v>364</v>
      </c>
      <c r="D68" s="191">
        <v>1050003511730</v>
      </c>
      <c r="E68" s="37" t="s">
        <v>3596</v>
      </c>
      <c r="F68" s="192">
        <v>387</v>
      </c>
      <c r="G68" s="191">
        <v>1050003511749</v>
      </c>
      <c r="H68" s="37" t="s">
        <v>3596</v>
      </c>
      <c r="I68" s="192"/>
      <c r="J68" s="53">
        <v>0</v>
      </c>
      <c r="K68" s="54">
        <v>10.73</v>
      </c>
      <c r="L68" s="54">
        <v>4.01</v>
      </c>
      <c r="M68" s="54">
        <v>4.01</v>
      </c>
      <c r="N68" s="55">
        <v>0</v>
      </c>
      <c r="O68" s="56">
        <v>1609.6</v>
      </c>
      <c r="P68" s="56">
        <v>0.05</v>
      </c>
      <c r="Q68" s="56">
        <v>0.05</v>
      </c>
    </row>
    <row r="69" spans="1:19" ht="22.5" customHeight="1" x14ac:dyDescent="0.25">
      <c r="A69" s="190">
        <v>46113</v>
      </c>
      <c r="B69" s="37" t="s">
        <v>3600</v>
      </c>
      <c r="C69" s="194">
        <v>372</v>
      </c>
      <c r="D69" s="191">
        <v>1050003575798</v>
      </c>
      <c r="E69" s="37" t="s">
        <v>3600</v>
      </c>
      <c r="F69" s="192">
        <v>632</v>
      </c>
      <c r="G69" s="191">
        <v>1050003575803</v>
      </c>
      <c r="H69" s="37" t="s">
        <v>3600</v>
      </c>
      <c r="I69" s="192">
        <v>2</v>
      </c>
      <c r="J69" s="53">
        <v>0.96099999999999997</v>
      </c>
      <c r="K69" s="54">
        <v>15576.11</v>
      </c>
      <c r="L69" s="54">
        <v>9.94</v>
      </c>
      <c r="M69" s="54">
        <v>9.94</v>
      </c>
      <c r="N69" s="55">
        <v>0</v>
      </c>
      <c r="O69" s="56">
        <v>2732.28</v>
      </c>
      <c r="P69" s="56">
        <v>0.05</v>
      </c>
      <c r="Q69" s="56">
        <v>0.05</v>
      </c>
    </row>
    <row r="70" spans="1:19" ht="22.5" customHeight="1" x14ac:dyDescent="0.25">
      <c r="A70" s="190">
        <v>46113</v>
      </c>
      <c r="B70" s="37" t="s">
        <v>3601</v>
      </c>
      <c r="C70" s="194">
        <v>374</v>
      </c>
      <c r="D70" s="191">
        <v>1050003570318</v>
      </c>
      <c r="E70" s="37" t="s">
        <v>3601</v>
      </c>
      <c r="F70" s="192">
        <v>634</v>
      </c>
      <c r="G70" s="191">
        <v>1050003570327</v>
      </c>
      <c r="H70" s="37" t="s">
        <v>3601</v>
      </c>
      <c r="I70" s="192"/>
      <c r="J70" s="53">
        <v>2.0910000000000002</v>
      </c>
      <c r="K70" s="54">
        <v>52.52</v>
      </c>
      <c r="L70" s="54">
        <v>2.12</v>
      </c>
      <c r="M70" s="54">
        <v>2.12</v>
      </c>
      <c r="N70" s="55">
        <v>0</v>
      </c>
      <c r="O70" s="56">
        <v>2722.01</v>
      </c>
      <c r="P70" s="56">
        <v>0.05</v>
      </c>
      <c r="Q70" s="56">
        <v>0.05</v>
      </c>
    </row>
    <row r="71" spans="1:19" ht="22.5" customHeight="1" x14ac:dyDescent="0.25">
      <c r="A71" s="190">
        <v>46113</v>
      </c>
      <c r="B71" s="37" t="s">
        <v>3602</v>
      </c>
      <c r="C71" s="194">
        <v>373</v>
      </c>
      <c r="D71" s="191">
        <v>1050003235449</v>
      </c>
      <c r="E71" s="37" t="s">
        <v>3602</v>
      </c>
      <c r="F71" s="192">
        <v>633</v>
      </c>
      <c r="G71" s="191">
        <v>1050003235458</v>
      </c>
      <c r="H71" s="37" t="s">
        <v>3602</v>
      </c>
      <c r="I71" s="192"/>
      <c r="J71" s="53">
        <v>2.968</v>
      </c>
      <c r="K71" s="54">
        <v>117.64</v>
      </c>
      <c r="L71" s="54">
        <v>1.9</v>
      </c>
      <c r="M71" s="54">
        <v>1.9</v>
      </c>
      <c r="N71" s="55">
        <v>-1.3240000000000001</v>
      </c>
      <c r="O71" s="56">
        <v>323.52</v>
      </c>
      <c r="P71" s="56">
        <v>0.05</v>
      </c>
      <c r="Q71" s="56">
        <v>0.05</v>
      </c>
    </row>
    <row r="72" spans="1:19" ht="27.75" customHeight="1" x14ac:dyDescent="0.25">
      <c r="A72" s="190">
        <v>46175</v>
      </c>
      <c r="B72" s="37" t="s">
        <v>1037</v>
      </c>
      <c r="C72" s="194"/>
      <c r="D72" s="191" t="s">
        <v>3604</v>
      </c>
      <c r="E72" s="37" t="s">
        <v>1037</v>
      </c>
      <c r="F72" s="192"/>
      <c r="G72" s="191" t="s">
        <v>3605</v>
      </c>
      <c r="H72" s="37" t="s">
        <v>1037</v>
      </c>
      <c r="I72" s="192"/>
      <c r="J72" s="53">
        <v>0</v>
      </c>
      <c r="K72" s="54">
        <v>866.03</v>
      </c>
      <c r="L72" s="54">
        <v>1.4</v>
      </c>
      <c r="M72" s="54">
        <v>1.4</v>
      </c>
      <c r="N72" s="55">
        <v>0</v>
      </c>
      <c r="O72" s="56">
        <v>866.03</v>
      </c>
      <c r="P72" s="56">
        <v>0.05</v>
      </c>
      <c r="Q72" s="56">
        <v>0.05</v>
      </c>
    </row>
    <row r="73" spans="1:19" ht="27.75" customHeight="1" x14ac:dyDescent="0.25">
      <c r="A73" s="190">
        <v>46113</v>
      </c>
      <c r="B73" s="37" t="s">
        <v>3607</v>
      </c>
      <c r="C73" s="194"/>
      <c r="D73" s="191" t="s">
        <v>1216</v>
      </c>
      <c r="E73" s="37" t="s">
        <v>3607</v>
      </c>
      <c r="F73" s="192"/>
      <c r="G73" s="191" t="s">
        <v>1216</v>
      </c>
      <c r="H73" s="37" t="s">
        <v>3607</v>
      </c>
      <c r="I73" s="192"/>
      <c r="J73" s="53">
        <v>0</v>
      </c>
      <c r="K73" s="54">
        <v>0</v>
      </c>
      <c r="L73" s="54">
        <v>6.72</v>
      </c>
      <c r="M73" s="54">
        <v>6.72</v>
      </c>
      <c r="N73" s="55">
        <v>-1.68</v>
      </c>
      <c r="O73" s="56">
        <v>0</v>
      </c>
      <c r="P73" s="56">
        <v>0.05</v>
      </c>
      <c r="Q73" s="56">
        <v>0.05</v>
      </c>
    </row>
    <row r="75" spans="1:19" ht="27.75" customHeight="1" x14ac:dyDescent="0.25">
      <c r="A75" s="223" t="str">
        <f>Overview!B4&amp; " - Effective from "&amp;Overview!D4&amp;" - "&amp;Overview!E4&amp;" new designated EHV line loss factors"</f>
        <v>Eastern Power Networks - Effective from 1 April 2026 - Final new designated EHV line loss factors</v>
      </c>
      <c r="B75" s="224"/>
      <c r="C75" s="224"/>
      <c r="D75" s="224"/>
      <c r="E75" s="224"/>
      <c r="F75" s="224"/>
      <c r="G75" s="224"/>
      <c r="H75" s="224"/>
      <c r="I75" s="224"/>
      <c r="J75" s="224"/>
      <c r="K75" s="224"/>
      <c r="L75" s="224"/>
      <c r="M75" s="224"/>
      <c r="N75" s="224"/>
      <c r="O75" s="224"/>
      <c r="P75" s="224"/>
      <c r="Q75" s="224"/>
      <c r="R75" s="224"/>
      <c r="S75" s="225"/>
    </row>
    <row r="76" spans="1:19" ht="62.25" customHeight="1" x14ac:dyDescent="0.25">
      <c r="A76" s="26" t="s">
        <v>127</v>
      </c>
      <c r="B76" s="26" t="s">
        <v>46</v>
      </c>
      <c r="C76" s="26" t="s">
        <v>703</v>
      </c>
      <c r="D76" s="26" t="s">
        <v>31</v>
      </c>
      <c r="E76" s="26" t="s">
        <v>47</v>
      </c>
      <c r="F76" s="26" t="s">
        <v>703</v>
      </c>
      <c r="G76" s="26" t="s">
        <v>32</v>
      </c>
      <c r="H76" s="64" t="s">
        <v>26</v>
      </c>
      <c r="I76" s="46" t="s">
        <v>577</v>
      </c>
      <c r="J76" s="28" t="s">
        <v>100</v>
      </c>
      <c r="K76" s="28" t="s">
        <v>99</v>
      </c>
      <c r="L76" s="28" t="s">
        <v>101</v>
      </c>
      <c r="M76" s="28" t="s">
        <v>102</v>
      </c>
      <c r="N76" s="28" t="s">
        <v>689</v>
      </c>
      <c r="O76" s="29" t="s">
        <v>103</v>
      </c>
      <c r="P76" s="29" t="s">
        <v>104</v>
      </c>
      <c r="Q76" s="29" t="s">
        <v>105</v>
      </c>
      <c r="R76" s="29" t="s">
        <v>106</v>
      </c>
      <c r="S76" s="29" t="s">
        <v>690</v>
      </c>
    </row>
    <row r="77" spans="1:19" ht="22.5" customHeight="1" x14ac:dyDescent="0.25">
      <c r="A77" s="190">
        <v>46113</v>
      </c>
      <c r="B77" s="37" t="s">
        <v>3596</v>
      </c>
      <c r="C77" s="194">
        <v>364</v>
      </c>
      <c r="D77" s="191">
        <v>1050003511730</v>
      </c>
      <c r="E77" s="37" t="s">
        <v>3596</v>
      </c>
      <c r="F77" s="192">
        <v>387</v>
      </c>
      <c r="G77" s="191">
        <v>1050003511749</v>
      </c>
      <c r="H77" s="37" t="s">
        <v>3596</v>
      </c>
      <c r="I77" s="192"/>
      <c r="J77" s="220">
        <v>1.022</v>
      </c>
      <c r="K77" s="220">
        <v>1.016</v>
      </c>
      <c r="L77" s="221">
        <v>1.02</v>
      </c>
      <c r="M77" s="221">
        <v>1.016</v>
      </c>
      <c r="N77" s="221">
        <v>1.018</v>
      </c>
      <c r="O77" s="222">
        <v>1.022</v>
      </c>
      <c r="P77" s="222">
        <v>1.016</v>
      </c>
      <c r="Q77" s="222">
        <v>1.02</v>
      </c>
      <c r="R77" s="222">
        <v>1.016</v>
      </c>
      <c r="S77" s="222">
        <v>1.018</v>
      </c>
    </row>
    <row r="78" spans="1:19" ht="22.5" customHeight="1" x14ac:dyDescent="0.25">
      <c r="A78" s="190">
        <v>46113</v>
      </c>
      <c r="B78" s="37" t="s">
        <v>3597</v>
      </c>
      <c r="C78" s="194">
        <v>365</v>
      </c>
      <c r="D78" s="191">
        <v>1050003412081</v>
      </c>
      <c r="E78" s="37" t="s">
        <v>3597</v>
      </c>
      <c r="F78" s="192">
        <v>630</v>
      </c>
      <c r="G78" s="191">
        <v>1050003412090</v>
      </c>
      <c r="H78" s="37" t="s">
        <v>3597</v>
      </c>
      <c r="I78" s="192"/>
      <c r="J78" s="220">
        <v>1.022</v>
      </c>
      <c r="K78" s="220">
        <v>1.016</v>
      </c>
      <c r="L78" s="221">
        <v>1.02</v>
      </c>
      <c r="M78" s="221">
        <v>1.016</v>
      </c>
      <c r="N78" s="221">
        <v>1.018</v>
      </c>
      <c r="O78" s="222">
        <v>1.022</v>
      </c>
      <c r="P78" s="222">
        <v>1.016</v>
      </c>
      <c r="Q78" s="222">
        <v>1.02</v>
      </c>
      <c r="R78" s="222">
        <v>1.016</v>
      </c>
      <c r="S78" s="222">
        <v>1.018</v>
      </c>
    </row>
    <row r="79" spans="1:19" ht="22.5" customHeight="1" x14ac:dyDescent="0.25">
      <c r="A79" s="190">
        <v>46113</v>
      </c>
      <c r="B79" s="37" t="s">
        <v>3598</v>
      </c>
      <c r="C79" s="87">
        <v>491</v>
      </c>
      <c r="D79" s="48">
        <v>1014572929954</v>
      </c>
      <c r="E79" s="37"/>
      <c r="F79" s="87"/>
      <c r="G79" s="48"/>
      <c r="H79" s="37" t="s">
        <v>3598</v>
      </c>
      <c r="I79" s="177">
        <v>1</v>
      </c>
      <c r="J79" s="220">
        <v>1.0269999999999999</v>
      </c>
      <c r="K79" s="220">
        <v>1.022</v>
      </c>
      <c r="L79" s="221">
        <v>1.0249999999999999</v>
      </c>
      <c r="M79" s="221">
        <v>1.022</v>
      </c>
      <c r="N79" s="221">
        <v>1.0229999999999999</v>
      </c>
      <c r="O79" s="222">
        <v>1.0269999999999999</v>
      </c>
      <c r="P79" s="222">
        <v>1.022</v>
      </c>
      <c r="Q79" s="222">
        <v>1.0249999999999999</v>
      </c>
      <c r="R79" s="222">
        <v>1.022</v>
      </c>
      <c r="S79" s="222">
        <v>1.0229999999999999</v>
      </c>
    </row>
    <row r="80" spans="1:19" ht="22.5" customHeight="1" x14ac:dyDescent="0.25">
      <c r="A80" s="190">
        <v>46113</v>
      </c>
      <c r="B80" s="37" t="s">
        <v>3599</v>
      </c>
      <c r="C80" s="194">
        <v>371</v>
      </c>
      <c r="D80" s="191">
        <v>1050003411956</v>
      </c>
      <c r="E80" s="37" t="s">
        <v>3599</v>
      </c>
      <c r="F80" s="192">
        <v>631</v>
      </c>
      <c r="G80" s="191">
        <v>1050003411965</v>
      </c>
      <c r="H80" s="37" t="s">
        <v>3599</v>
      </c>
      <c r="I80" s="192"/>
      <c r="J80" s="220">
        <v>1.022</v>
      </c>
      <c r="K80" s="220">
        <v>1.016</v>
      </c>
      <c r="L80" s="221">
        <v>1.02</v>
      </c>
      <c r="M80" s="221">
        <v>1.016</v>
      </c>
      <c r="N80" s="221">
        <v>1.018</v>
      </c>
      <c r="O80" s="222">
        <v>1.022</v>
      </c>
      <c r="P80" s="222">
        <v>1.016</v>
      </c>
      <c r="Q80" s="222">
        <v>1.02</v>
      </c>
      <c r="R80" s="222">
        <v>1.016</v>
      </c>
      <c r="S80" s="222">
        <v>1.018</v>
      </c>
    </row>
    <row r="81" spans="1:19" ht="22.5" customHeight="1" x14ac:dyDescent="0.25">
      <c r="A81" s="190">
        <v>46113</v>
      </c>
      <c r="B81" s="37" t="s">
        <v>3600</v>
      </c>
      <c r="C81" s="194">
        <v>372</v>
      </c>
      <c r="D81" s="191">
        <v>1050003575798</v>
      </c>
      <c r="E81" s="37" t="s">
        <v>3600</v>
      </c>
      <c r="F81" s="192">
        <v>632</v>
      </c>
      <c r="G81" s="191">
        <v>1050003575803</v>
      </c>
      <c r="H81" s="37" t="s">
        <v>3600</v>
      </c>
      <c r="I81" s="192">
        <v>2</v>
      </c>
      <c r="J81" s="220">
        <v>1.022</v>
      </c>
      <c r="K81" s="220">
        <v>1.016</v>
      </c>
      <c r="L81" s="221">
        <v>1.02</v>
      </c>
      <c r="M81" s="221">
        <v>1.016</v>
      </c>
      <c r="N81" s="221">
        <v>1.018</v>
      </c>
      <c r="O81" s="222">
        <v>1.022</v>
      </c>
      <c r="P81" s="222">
        <v>1.016</v>
      </c>
      <c r="Q81" s="222">
        <v>1.02</v>
      </c>
      <c r="R81" s="222">
        <v>1.016</v>
      </c>
      <c r="S81" s="222">
        <v>1.018</v>
      </c>
    </row>
    <row r="82" spans="1:19" ht="22.5" customHeight="1" x14ac:dyDescent="0.25">
      <c r="A82" s="190">
        <v>46113</v>
      </c>
      <c r="B82" s="37" t="s">
        <v>3601</v>
      </c>
      <c r="C82" s="194">
        <v>374</v>
      </c>
      <c r="D82" s="191">
        <v>1050003570318</v>
      </c>
      <c r="E82" s="37" t="s">
        <v>3601</v>
      </c>
      <c r="F82" s="192">
        <v>634</v>
      </c>
      <c r="G82" s="191">
        <v>1050003570327</v>
      </c>
      <c r="H82" s="37" t="s">
        <v>3601</v>
      </c>
      <c r="I82" s="192"/>
      <c r="J82" s="220">
        <v>1.022</v>
      </c>
      <c r="K82" s="220">
        <v>1.016</v>
      </c>
      <c r="L82" s="221">
        <v>1.02</v>
      </c>
      <c r="M82" s="221">
        <v>1.016</v>
      </c>
      <c r="N82" s="221">
        <v>1.018</v>
      </c>
      <c r="O82" s="222">
        <v>1.022</v>
      </c>
      <c r="P82" s="222">
        <v>1.016</v>
      </c>
      <c r="Q82" s="222">
        <v>1.02</v>
      </c>
      <c r="R82" s="222">
        <v>1.016</v>
      </c>
      <c r="S82" s="222">
        <v>1.018</v>
      </c>
    </row>
    <row r="83" spans="1:19" ht="22.5" customHeight="1" x14ac:dyDescent="0.25">
      <c r="A83" s="190">
        <v>46113</v>
      </c>
      <c r="B83" s="37" t="s">
        <v>3602</v>
      </c>
      <c r="C83" s="194">
        <v>373</v>
      </c>
      <c r="D83" s="191">
        <v>1050003235449</v>
      </c>
      <c r="E83" s="37" t="s">
        <v>3602</v>
      </c>
      <c r="F83" s="192">
        <v>633</v>
      </c>
      <c r="G83" s="191">
        <v>1050003235458</v>
      </c>
      <c r="H83" s="37" t="s">
        <v>3602</v>
      </c>
      <c r="I83" s="192"/>
      <c r="J83" s="220">
        <v>1.022</v>
      </c>
      <c r="K83" s="220">
        <v>1.016</v>
      </c>
      <c r="L83" s="221">
        <v>1.02</v>
      </c>
      <c r="M83" s="221">
        <v>1.016</v>
      </c>
      <c r="N83" s="221">
        <v>1.018</v>
      </c>
      <c r="O83" s="222">
        <v>1.022</v>
      </c>
      <c r="P83" s="222">
        <v>1.016</v>
      </c>
      <c r="Q83" s="222">
        <v>1.02</v>
      </c>
      <c r="R83" s="222">
        <v>1.016</v>
      </c>
      <c r="S83" s="222">
        <v>1.018</v>
      </c>
    </row>
    <row r="84" spans="1:19" ht="22.5" customHeight="1" x14ac:dyDescent="0.25">
      <c r="A84" s="190"/>
      <c r="B84" s="37"/>
      <c r="C84" s="194"/>
      <c r="D84" s="191"/>
      <c r="E84" s="37"/>
      <c r="F84" s="192"/>
      <c r="G84" s="191"/>
      <c r="H84" s="37"/>
      <c r="I84" s="192"/>
      <c r="J84" s="220"/>
      <c r="K84" s="220"/>
      <c r="L84" s="221"/>
      <c r="M84" s="221"/>
      <c r="N84" s="221"/>
      <c r="O84" s="222"/>
      <c r="P84" s="222"/>
      <c r="Q84" s="222"/>
      <c r="R84" s="222"/>
      <c r="S84" s="222"/>
    </row>
    <row r="85" spans="1:19" ht="22.5" customHeight="1" x14ac:dyDescent="0.25">
      <c r="A85" s="190"/>
      <c r="B85" s="37"/>
      <c r="C85" s="194"/>
      <c r="D85" s="191"/>
      <c r="E85" s="37"/>
      <c r="F85" s="192"/>
      <c r="G85" s="191"/>
      <c r="H85" s="37"/>
      <c r="I85" s="192"/>
      <c r="J85" s="220"/>
      <c r="K85" s="220"/>
      <c r="L85" s="221"/>
      <c r="M85" s="221"/>
      <c r="N85" s="221"/>
      <c r="O85" s="222"/>
      <c r="P85" s="222"/>
      <c r="Q85" s="222"/>
      <c r="R85" s="222"/>
      <c r="S85" s="222"/>
    </row>
    <row r="86" spans="1:19" ht="22.5" customHeight="1" x14ac:dyDescent="0.25">
      <c r="A86" s="190"/>
      <c r="B86" s="37"/>
      <c r="C86" s="194"/>
      <c r="D86" s="191"/>
      <c r="E86" s="37"/>
      <c r="F86" s="192"/>
      <c r="G86" s="191"/>
      <c r="H86" s="37"/>
      <c r="I86" s="192"/>
      <c r="J86" s="220"/>
      <c r="K86" s="220"/>
      <c r="L86" s="221"/>
      <c r="M86" s="221"/>
      <c r="N86" s="221"/>
      <c r="O86" s="222"/>
      <c r="P86" s="222"/>
      <c r="Q86" s="222"/>
      <c r="R86" s="222"/>
      <c r="S86" s="222"/>
    </row>
  </sheetData>
  <customSheetViews>
    <customSheetView guid="{5032A364-B81A-48DA-88DA-AB3B86B47EE9}" scale="80" fitToPage="1">
      <selection activeCell="A4" sqref="A4:M4"/>
      <pageMargins left="0.39370078740157483" right="0.35433070866141736" top="1.1023622047244095" bottom="0.74803149606299213" header="0.35433070866141736" footer="0.51181102362204722"/>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A4:Q4"/>
    <mergeCell ref="A2:Q2"/>
    <mergeCell ref="A75:S75"/>
    <mergeCell ref="D1:Q1"/>
  </mergeCells>
  <phoneticPr fontId="35"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50" fitToHeight="0" orientation="landscape" r:id="rId2"/>
  <headerFooter scaleWithDoc="0">
    <oddHeader>&amp;L
Annex 6 - New Designated EHV Properties. Addendum to Schedule of Charges for use of the Distribution System by Designated EHV Properties (including LDNOs with Designated EHV Properties/end-users)</oddHeader>
    <oddFooter>&amp;L&amp;8Note: The DNO reserves the right to apply the listed charges to any other MPANs/MSIDs associated with the site. This includes reallocating charges to a traded MPAN at the same site where another MPAN has been disconnected or de-energised.&amp;R&amp;8&amp;P of &amp;N</oddFooter>
    <firstHeader>&amp;L
Annex 6 - New Designated EHV Properties. Addendum to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rowBreaks count="1" manualBreakCount="1">
    <brk id="74"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pageSetUpPr fitToPage="1"/>
  </sheetPr>
  <dimension ref="A1:E164"/>
  <sheetViews>
    <sheetView zoomScale="80" zoomScaleNormal="80" zoomScaleSheetLayoutView="100" workbookViewId="0"/>
  </sheetViews>
  <sheetFormatPr defaultColWidth="9.1796875" defaultRowHeight="27.75" customHeight="1" x14ac:dyDescent="0.25"/>
  <cols>
    <col min="1" max="1" width="63.453125" style="1" customWidth="1"/>
    <col min="2" max="2" width="17.54296875" style="2" customWidth="1"/>
    <col min="3" max="3" width="8.1796875" style="1" customWidth="1"/>
    <col min="4" max="5" width="17.54296875" style="2" customWidth="1"/>
    <col min="6" max="16384" width="9.1796875" style="1"/>
  </cols>
  <sheetData>
    <row r="1" spans="1:5" ht="27.75" customHeight="1" x14ac:dyDescent="0.25">
      <c r="A1" s="12" t="s">
        <v>16</v>
      </c>
      <c r="B1" s="279"/>
      <c r="C1" s="279"/>
      <c r="D1" s="163"/>
      <c r="E1" s="163"/>
    </row>
    <row r="2" spans="1:5" ht="35.15" customHeight="1" x14ac:dyDescent="0.25">
      <c r="A2" s="223" t="str">
        <f>Overview!B4&amp; " - Effective from "&amp;Overview!D4&amp;" - "&amp;Overview!E4&amp;" Supplier of Last Resort and Eligible Bad Debt Pass-Through Costs"</f>
        <v>Eastern Power Networks - Effective from 1 April 2026 - Final Supplier of Last Resort and Eligible Bad Debt Pass-Through Costs</v>
      </c>
      <c r="B2" s="224"/>
      <c r="C2" s="224"/>
      <c r="D2" s="224"/>
      <c r="E2" s="225"/>
    </row>
    <row r="3" spans="1:5" s="67" customFormat="1" ht="14.25" customHeight="1" x14ac:dyDescent="0.25">
      <c r="A3" s="75"/>
      <c r="B3" s="75"/>
      <c r="C3" s="75"/>
      <c r="D3" s="75"/>
      <c r="E3" s="75"/>
    </row>
    <row r="4" spans="1:5" ht="78.75" customHeight="1" x14ac:dyDescent="0.25">
      <c r="A4" s="26" t="s">
        <v>116</v>
      </c>
      <c r="B4" s="13" t="s">
        <v>702</v>
      </c>
      <c r="C4" s="13" t="s">
        <v>20</v>
      </c>
      <c r="D4" s="13" t="s">
        <v>445</v>
      </c>
      <c r="E4" s="13" t="s">
        <v>687</v>
      </c>
    </row>
    <row r="5" spans="1:5" ht="32.25" customHeight="1" x14ac:dyDescent="0.25">
      <c r="A5" s="15" t="s">
        <v>631</v>
      </c>
      <c r="B5" s="186">
        <f>IFERROR(INDEX('Annex 1 LV, HV and UMS charges'!$B$12:$B$43,MATCH($A5,'Annex 1 LV, HV and UMS charges'!$A$12:$A$43,0)),IF(INDEX('Annex 4 LDNO charges'!$B$11:$B$199,MATCH($A5,'Annex 4 LDNO charges'!$A$11:$A$199,0))=0,"",INDEX('Annex 4 LDNO charges'!$B$11:$B$199,MATCH($A5,'Annex 4 LDNO charges'!$A$11:$A$199,0))))</f>
        <v>1</v>
      </c>
      <c r="C5" s="187" t="str">
        <f>IFERROR(INDEX('Annex 1 LV, HV and UMS charges'!$C$12:$C$43,MATCH($A5,'Annex 1 LV, HV and UMS charges'!$A$12:$A$43,0)),INDEX('Annex 4 LDNO charges'!$C$11:$C$199,MATCH($A5,'Annex 4 LDNO charges'!$A$11:$A$199,0)))</f>
        <v>0, 1, 2</v>
      </c>
      <c r="D5" s="201">
        <v>0</v>
      </c>
      <c r="E5" s="201">
        <v>0</v>
      </c>
    </row>
    <row r="6" spans="1:5" ht="27" customHeight="1" x14ac:dyDescent="0.25">
      <c r="A6" s="15" t="s">
        <v>578</v>
      </c>
      <c r="B6" s="186">
        <f>IFERROR(INDEX('Annex 1 LV, HV and UMS charges'!$B$12:$B$43,MATCH($A6,'Annex 1 LV, HV and UMS charges'!$A$12:$A$43,0)),IF(INDEX('Annex 4 LDNO charges'!$B$11:$B$199,MATCH($A6,'Annex 4 LDNO charges'!$A$11:$A$199,0))=0,"",INDEX('Annex 4 LDNO charges'!$B$11:$B$199,MATCH($A6,'Annex 4 LDNO charges'!$A$11:$A$199,0))))</f>
        <v>199</v>
      </c>
      <c r="C6" s="187" t="str">
        <f>IFERROR(INDEX('Annex 1 LV, HV and UMS charges'!$C$12:$C$43,MATCH($A6,'Annex 1 LV, HV and UMS charges'!$A$12:$A$43,0)),INDEX('Annex 4 LDNO charges'!$C$11:$C$199,MATCH($A6,'Annex 4 LDNO charges'!$A$11:$A$199,0)))</f>
        <v>0, 3, 4, 5-8</v>
      </c>
      <c r="D6" s="171"/>
      <c r="E6" s="201">
        <v>0</v>
      </c>
    </row>
    <row r="7" spans="1:5" ht="27" customHeight="1" x14ac:dyDescent="0.25">
      <c r="A7" s="15" t="s">
        <v>579</v>
      </c>
      <c r="B7" s="186" t="str">
        <f>IFERROR(INDEX('Annex 1 LV, HV and UMS charges'!$B$12:$B$43,MATCH($A7,'Annex 1 LV, HV and UMS charges'!$A$12:$A$43,0)),IF(INDEX('Annex 4 LDNO charges'!$B$11:$B$199,MATCH($A7,'Annex 4 LDNO charges'!$A$11:$A$199,0))=0,"",INDEX('Annex 4 LDNO charges'!$B$11:$B$199,MATCH($A7,'Annex 4 LDNO charges'!$A$11:$A$199,0))))</f>
        <v>201, N01</v>
      </c>
      <c r="C7" s="187" t="str">
        <f>IFERROR(INDEX('Annex 1 LV, HV and UMS charges'!$C$12:$C$43,MATCH($A7,'Annex 1 LV, HV and UMS charges'!$A$12:$A$43,0)),INDEX('Annex 4 LDNO charges'!$C$11:$C$199,MATCH($A7,'Annex 4 LDNO charges'!$A$11:$A$199,0)))</f>
        <v>0, 3, 4, 5-8</v>
      </c>
      <c r="D7" s="171"/>
      <c r="E7" s="201">
        <v>0</v>
      </c>
    </row>
    <row r="8" spans="1:5" ht="27" customHeight="1" x14ac:dyDescent="0.25">
      <c r="A8" s="15" t="s">
        <v>580</v>
      </c>
      <c r="B8" s="186" t="str">
        <f>IFERROR(INDEX('Annex 1 LV, HV and UMS charges'!$B$12:$B$43,MATCH($A8,'Annex 1 LV, HV and UMS charges'!$A$12:$A$43,0)),IF(INDEX('Annex 4 LDNO charges'!$B$11:$B$199,MATCH($A8,'Annex 4 LDNO charges'!$A$11:$A$199,0))=0,"",INDEX('Annex 4 LDNO charges'!$B$11:$B$199,MATCH($A8,'Annex 4 LDNO charges'!$A$11:$A$199,0))))</f>
        <v>202, N02</v>
      </c>
      <c r="C8" s="187" t="str">
        <f>IFERROR(INDEX('Annex 1 LV, HV and UMS charges'!$C$12:$C$43,MATCH($A8,'Annex 1 LV, HV and UMS charges'!$A$12:$A$43,0)),INDEX('Annex 4 LDNO charges'!$C$11:$C$199,MATCH($A8,'Annex 4 LDNO charges'!$A$11:$A$199,0)))</f>
        <v>0, 3, 4, 5-8</v>
      </c>
      <c r="D8" s="171"/>
      <c r="E8" s="201">
        <v>0</v>
      </c>
    </row>
    <row r="9" spans="1:5" ht="27" customHeight="1" x14ac:dyDescent="0.25">
      <c r="A9" s="15" t="s">
        <v>581</v>
      </c>
      <c r="B9" s="186" t="str">
        <f>IFERROR(INDEX('Annex 1 LV, HV and UMS charges'!$B$12:$B$43,MATCH($A9,'Annex 1 LV, HV and UMS charges'!$A$12:$A$43,0)),IF(INDEX('Annex 4 LDNO charges'!$B$11:$B$199,MATCH($A9,'Annex 4 LDNO charges'!$A$11:$A$199,0))=0,"",INDEX('Annex 4 LDNO charges'!$B$11:$B$199,MATCH($A9,'Annex 4 LDNO charges'!$A$11:$A$199,0))))</f>
        <v>203, N03</v>
      </c>
      <c r="C9" s="187" t="str">
        <f>IFERROR(INDEX('Annex 1 LV, HV and UMS charges'!$C$12:$C$43,MATCH($A9,'Annex 1 LV, HV and UMS charges'!$A$12:$A$43,0)),INDEX('Annex 4 LDNO charges'!$C$11:$C$199,MATCH($A9,'Annex 4 LDNO charges'!$A$11:$A$199,0)))</f>
        <v>0, 3, 4, 5-8</v>
      </c>
      <c r="D9" s="171"/>
      <c r="E9" s="201">
        <v>0</v>
      </c>
    </row>
    <row r="10" spans="1:5" ht="27" customHeight="1" x14ac:dyDescent="0.25">
      <c r="A10" s="15" t="s">
        <v>582</v>
      </c>
      <c r="B10" s="186" t="str">
        <f>IFERROR(INDEX('Annex 1 LV, HV and UMS charges'!$B$12:$B$43,MATCH($A10,'Annex 1 LV, HV and UMS charges'!$A$12:$A$43,0)),IF(INDEX('Annex 4 LDNO charges'!$B$11:$B$199,MATCH($A10,'Annex 4 LDNO charges'!$A$11:$A$199,0))=0,"",INDEX('Annex 4 LDNO charges'!$B$11:$B$199,MATCH($A10,'Annex 4 LDNO charges'!$A$11:$A$199,0))))</f>
        <v>204, N04</v>
      </c>
      <c r="C10" s="187" t="str">
        <f>IFERROR(INDEX('Annex 1 LV, HV and UMS charges'!$C$12:$C$43,MATCH($A10,'Annex 1 LV, HV and UMS charges'!$A$12:$A$43,0)),INDEX('Annex 4 LDNO charges'!$C$11:$C$199,MATCH($A10,'Annex 4 LDNO charges'!$A$11:$A$199,0)))</f>
        <v>0, 3, 4, 5-8</v>
      </c>
      <c r="D10" s="171"/>
      <c r="E10" s="201">
        <v>0</v>
      </c>
    </row>
    <row r="11" spans="1:5" ht="27" customHeight="1" x14ac:dyDescent="0.25">
      <c r="A11" s="155" t="s">
        <v>449</v>
      </c>
      <c r="B11" s="186">
        <f>IFERROR(INDEX('Annex 1 LV, HV and UMS charges'!$B$12:$B$43,MATCH($A11,'Annex 1 LV, HV and UMS charges'!$A$12:$A$43,0)),IF(INDEX('Annex 4 LDNO charges'!$B$11:$B$199,MATCH($A11,'Annex 4 LDNO charges'!$A$11:$A$199,0))=0,"",INDEX('Annex 4 LDNO charges'!$B$11:$B$199,MATCH($A11,'Annex 4 LDNO charges'!$A$11:$A$199,0))))</f>
        <v>70</v>
      </c>
      <c r="C11" s="187">
        <f>IFERROR(INDEX('Annex 1 LV, HV and UMS charges'!$C$12:$C$43,MATCH($A11,'Annex 1 LV, HV and UMS charges'!$A$12:$A$43,0)),INDEX('Annex 4 LDNO charges'!$C$11:$C$199,MATCH($A11,'Annex 4 LDNO charges'!$A$11:$A$199,0)))</f>
        <v>0</v>
      </c>
      <c r="D11" s="171"/>
      <c r="E11" s="201">
        <v>0</v>
      </c>
    </row>
    <row r="12" spans="1:5" ht="27" customHeight="1" x14ac:dyDescent="0.25">
      <c r="A12" s="155" t="s">
        <v>450</v>
      </c>
      <c r="B12" s="186">
        <f>IFERROR(INDEX('Annex 1 LV, HV and UMS charges'!$B$12:$B$43,MATCH($A12,'Annex 1 LV, HV and UMS charges'!$A$12:$A$43,0)),IF(INDEX('Annex 4 LDNO charges'!$B$11:$B$199,MATCH($A12,'Annex 4 LDNO charges'!$A$11:$A$199,0))=0,"",INDEX('Annex 4 LDNO charges'!$B$11:$B$199,MATCH($A12,'Annex 4 LDNO charges'!$A$11:$A$199,0))))</f>
        <v>71</v>
      </c>
      <c r="C12" s="187">
        <f>IFERROR(INDEX('Annex 1 LV, HV and UMS charges'!$C$12:$C$43,MATCH($A12,'Annex 1 LV, HV and UMS charges'!$A$12:$A$43,0)),INDEX('Annex 4 LDNO charges'!$C$11:$C$199,MATCH($A12,'Annex 4 LDNO charges'!$A$11:$A$199,0)))</f>
        <v>0</v>
      </c>
      <c r="D12" s="171"/>
      <c r="E12" s="201">
        <v>0</v>
      </c>
    </row>
    <row r="13" spans="1:5" ht="27" customHeight="1" x14ac:dyDescent="0.25">
      <c r="A13" s="155" t="s">
        <v>451</v>
      </c>
      <c r="B13" s="186">
        <f>IFERROR(INDEX('Annex 1 LV, HV and UMS charges'!$B$12:$B$43,MATCH($A13,'Annex 1 LV, HV and UMS charges'!$A$12:$A$43,0)),IF(INDEX('Annex 4 LDNO charges'!$B$11:$B$199,MATCH($A13,'Annex 4 LDNO charges'!$A$11:$A$199,0))=0,"",INDEX('Annex 4 LDNO charges'!$B$11:$B$199,MATCH($A13,'Annex 4 LDNO charges'!$A$11:$A$199,0))))</f>
        <v>72</v>
      </c>
      <c r="C13" s="187">
        <f>IFERROR(INDEX('Annex 1 LV, HV and UMS charges'!$C$12:$C$43,MATCH($A13,'Annex 1 LV, HV and UMS charges'!$A$12:$A$43,0)),INDEX('Annex 4 LDNO charges'!$C$11:$C$199,MATCH($A13,'Annex 4 LDNO charges'!$A$11:$A$199,0)))</f>
        <v>0</v>
      </c>
      <c r="D13" s="171"/>
      <c r="E13" s="201">
        <v>0</v>
      </c>
    </row>
    <row r="14" spans="1:5" ht="27.75" customHeight="1" x14ac:dyDescent="0.25">
      <c r="A14" s="155" t="s">
        <v>452</v>
      </c>
      <c r="B14" s="186">
        <f>IFERROR(INDEX('Annex 1 LV, HV and UMS charges'!$B$12:$B$43,MATCH($A14,'Annex 1 LV, HV and UMS charges'!$A$12:$A$43,0)),IF(INDEX('Annex 4 LDNO charges'!$B$11:$B$199,MATCH($A14,'Annex 4 LDNO charges'!$A$11:$A$199,0))=0,"",INDEX('Annex 4 LDNO charges'!$B$11:$B$199,MATCH($A14,'Annex 4 LDNO charges'!$A$11:$A$199,0))))</f>
        <v>73</v>
      </c>
      <c r="C14" s="187">
        <f>IFERROR(INDEX('Annex 1 LV, HV and UMS charges'!$C$12:$C$43,MATCH($A14,'Annex 1 LV, HV and UMS charges'!$A$12:$A$43,0)),INDEX('Annex 4 LDNO charges'!$C$11:$C$199,MATCH($A14,'Annex 4 LDNO charges'!$A$11:$A$199,0)))</f>
        <v>0</v>
      </c>
      <c r="D14" s="171"/>
      <c r="E14" s="201">
        <v>0</v>
      </c>
    </row>
    <row r="15" spans="1:5" ht="27.75" customHeight="1" x14ac:dyDescent="0.25">
      <c r="A15" s="159" t="s">
        <v>453</v>
      </c>
      <c r="B15" s="186">
        <f>IFERROR(INDEX('Annex 1 LV, HV and UMS charges'!$B$12:$B$43,MATCH($A15,'Annex 1 LV, HV and UMS charges'!$A$12:$A$43,0)),IF(INDEX('Annex 4 LDNO charges'!$B$11:$B$199,MATCH($A15,'Annex 4 LDNO charges'!$A$11:$A$199,0))=0,"",INDEX('Annex 4 LDNO charges'!$B$11:$B$199,MATCH($A15,'Annex 4 LDNO charges'!$A$11:$A$199,0))))</f>
        <v>74</v>
      </c>
      <c r="C15" s="187">
        <f>IFERROR(INDEX('Annex 1 LV, HV and UMS charges'!$C$12:$C$43,MATCH($A15,'Annex 1 LV, HV and UMS charges'!$A$12:$A$43,0)),INDEX('Annex 4 LDNO charges'!$C$11:$C$199,MATCH($A15,'Annex 4 LDNO charges'!$A$11:$A$199,0)))</f>
        <v>0</v>
      </c>
      <c r="D15" s="171"/>
      <c r="E15" s="201">
        <v>0</v>
      </c>
    </row>
    <row r="16" spans="1:5" ht="27.75" customHeight="1" x14ac:dyDescent="0.25">
      <c r="A16" s="159" t="s">
        <v>454</v>
      </c>
      <c r="B16" s="186">
        <f>IFERROR(INDEX('Annex 1 LV, HV and UMS charges'!$B$12:$B$43,MATCH($A16,'Annex 1 LV, HV and UMS charges'!$A$12:$A$43,0)),IF(INDEX('Annex 4 LDNO charges'!$B$11:$B$199,MATCH($A16,'Annex 4 LDNO charges'!$A$11:$A$199,0))=0,"",INDEX('Annex 4 LDNO charges'!$B$11:$B$199,MATCH($A16,'Annex 4 LDNO charges'!$A$11:$A$199,0))))</f>
        <v>80</v>
      </c>
      <c r="C16" s="187">
        <f>IFERROR(INDEX('Annex 1 LV, HV and UMS charges'!$C$12:$C$43,MATCH($A16,'Annex 1 LV, HV and UMS charges'!$A$12:$A$43,0)),INDEX('Annex 4 LDNO charges'!$C$11:$C$199,MATCH($A16,'Annex 4 LDNO charges'!$A$11:$A$199,0)))</f>
        <v>0</v>
      </c>
      <c r="D16" s="171"/>
      <c r="E16" s="201">
        <v>0</v>
      </c>
    </row>
    <row r="17" spans="1:5" ht="27.75" customHeight="1" x14ac:dyDescent="0.25">
      <c r="A17" s="159" t="s">
        <v>455</v>
      </c>
      <c r="B17" s="186">
        <f>IFERROR(INDEX('Annex 1 LV, HV and UMS charges'!$B$12:$B$43,MATCH($A17,'Annex 1 LV, HV and UMS charges'!$A$12:$A$43,0)),IF(INDEX('Annex 4 LDNO charges'!$B$11:$B$199,MATCH($A17,'Annex 4 LDNO charges'!$A$11:$A$199,0))=0,"",INDEX('Annex 4 LDNO charges'!$B$11:$B$199,MATCH($A17,'Annex 4 LDNO charges'!$A$11:$A$199,0))))</f>
        <v>81</v>
      </c>
      <c r="C17" s="187">
        <f>IFERROR(INDEX('Annex 1 LV, HV and UMS charges'!$C$12:$C$43,MATCH($A17,'Annex 1 LV, HV and UMS charges'!$A$12:$A$43,0)),INDEX('Annex 4 LDNO charges'!$C$11:$C$199,MATCH($A17,'Annex 4 LDNO charges'!$A$11:$A$199,0)))</f>
        <v>0</v>
      </c>
      <c r="D17" s="171"/>
      <c r="E17" s="201">
        <v>0</v>
      </c>
    </row>
    <row r="18" spans="1:5" ht="27.75" customHeight="1" x14ac:dyDescent="0.25">
      <c r="A18" s="159" t="s">
        <v>456</v>
      </c>
      <c r="B18" s="186">
        <f>IFERROR(INDEX('Annex 1 LV, HV and UMS charges'!$B$12:$B$43,MATCH($A18,'Annex 1 LV, HV and UMS charges'!$A$12:$A$43,0)),IF(INDEX('Annex 4 LDNO charges'!$B$11:$B$199,MATCH($A18,'Annex 4 LDNO charges'!$A$11:$A$199,0))=0,"",INDEX('Annex 4 LDNO charges'!$B$11:$B$199,MATCH($A18,'Annex 4 LDNO charges'!$A$11:$A$199,0))))</f>
        <v>82</v>
      </c>
      <c r="C18" s="187">
        <f>IFERROR(INDEX('Annex 1 LV, HV and UMS charges'!$C$12:$C$43,MATCH($A18,'Annex 1 LV, HV and UMS charges'!$A$12:$A$43,0)),INDEX('Annex 4 LDNO charges'!$C$11:$C$199,MATCH($A18,'Annex 4 LDNO charges'!$A$11:$A$199,0)))</f>
        <v>0</v>
      </c>
      <c r="D18" s="171"/>
      <c r="E18" s="201">
        <v>0</v>
      </c>
    </row>
    <row r="19" spans="1:5" ht="27.75" customHeight="1" x14ac:dyDescent="0.25">
      <c r="A19" s="159" t="s">
        <v>457</v>
      </c>
      <c r="B19" s="186">
        <f>IFERROR(INDEX('Annex 1 LV, HV and UMS charges'!$B$12:$B$43,MATCH($A19,'Annex 1 LV, HV and UMS charges'!$A$12:$A$43,0)),IF(INDEX('Annex 4 LDNO charges'!$B$11:$B$199,MATCH($A19,'Annex 4 LDNO charges'!$A$11:$A$199,0))=0,"",INDEX('Annex 4 LDNO charges'!$B$11:$B$199,MATCH($A19,'Annex 4 LDNO charges'!$A$11:$A$199,0))))</f>
        <v>83</v>
      </c>
      <c r="C19" s="187">
        <f>IFERROR(INDEX('Annex 1 LV, HV and UMS charges'!$C$12:$C$43,MATCH($A19,'Annex 1 LV, HV and UMS charges'!$A$12:$A$43,0)),INDEX('Annex 4 LDNO charges'!$C$11:$C$199,MATCH($A19,'Annex 4 LDNO charges'!$A$11:$A$199,0)))</f>
        <v>0</v>
      </c>
      <c r="D19" s="171"/>
      <c r="E19" s="201">
        <v>0</v>
      </c>
    </row>
    <row r="20" spans="1:5" ht="27.75" customHeight="1" x14ac:dyDescent="0.25">
      <c r="A20" s="159" t="s">
        <v>458</v>
      </c>
      <c r="B20" s="186">
        <f>IFERROR(INDEX('Annex 1 LV, HV and UMS charges'!$B$12:$B$43,MATCH($A20,'Annex 1 LV, HV and UMS charges'!$A$12:$A$43,0)),IF(INDEX('Annex 4 LDNO charges'!$B$11:$B$199,MATCH($A20,'Annex 4 LDNO charges'!$A$11:$A$199,0))=0,"",INDEX('Annex 4 LDNO charges'!$B$11:$B$199,MATCH($A20,'Annex 4 LDNO charges'!$A$11:$A$199,0))))</f>
        <v>84</v>
      </c>
      <c r="C20" s="187">
        <f>IFERROR(INDEX('Annex 1 LV, HV and UMS charges'!$C$12:$C$43,MATCH($A20,'Annex 1 LV, HV and UMS charges'!$A$12:$A$43,0)),INDEX('Annex 4 LDNO charges'!$C$11:$C$199,MATCH($A20,'Annex 4 LDNO charges'!$A$11:$A$199,0)))</f>
        <v>0</v>
      </c>
      <c r="D20" s="171"/>
      <c r="E20" s="201">
        <v>0</v>
      </c>
    </row>
    <row r="21" spans="1:5" ht="27.75" customHeight="1" x14ac:dyDescent="0.25">
      <c r="A21" s="159" t="s">
        <v>459</v>
      </c>
      <c r="B21" s="186">
        <f>IFERROR(INDEX('Annex 1 LV, HV and UMS charges'!$B$12:$B$43,MATCH($A21,'Annex 1 LV, HV and UMS charges'!$A$12:$A$43,0)),IF(INDEX('Annex 4 LDNO charges'!$B$11:$B$199,MATCH($A21,'Annex 4 LDNO charges'!$A$11:$A$199,0))=0,"",INDEX('Annex 4 LDNO charges'!$B$11:$B$199,MATCH($A21,'Annex 4 LDNO charges'!$A$11:$A$199,0))))</f>
        <v>90</v>
      </c>
      <c r="C21" s="187">
        <f>IFERROR(INDEX('Annex 1 LV, HV and UMS charges'!$C$12:$C$43,MATCH($A21,'Annex 1 LV, HV and UMS charges'!$A$12:$A$43,0)),INDEX('Annex 4 LDNO charges'!$C$11:$C$199,MATCH($A21,'Annex 4 LDNO charges'!$A$11:$A$199,0)))</f>
        <v>0</v>
      </c>
      <c r="D21" s="171"/>
      <c r="E21" s="201">
        <v>0</v>
      </c>
    </row>
    <row r="22" spans="1:5" ht="27.75" customHeight="1" x14ac:dyDescent="0.25">
      <c r="A22" s="159" t="s">
        <v>460</v>
      </c>
      <c r="B22" s="186">
        <f>IFERROR(INDEX('Annex 1 LV, HV and UMS charges'!$B$12:$B$43,MATCH($A22,'Annex 1 LV, HV and UMS charges'!$A$12:$A$43,0)),IF(INDEX('Annex 4 LDNO charges'!$B$11:$B$199,MATCH($A22,'Annex 4 LDNO charges'!$A$11:$A$199,0))=0,"",INDEX('Annex 4 LDNO charges'!$B$11:$B$199,MATCH($A22,'Annex 4 LDNO charges'!$A$11:$A$199,0))))</f>
        <v>91</v>
      </c>
      <c r="C22" s="187">
        <f>IFERROR(INDEX('Annex 1 LV, HV and UMS charges'!$C$12:$C$43,MATCH($A22,'Annex 1 LV, HV and UMS charges'!$A$12:$A$43,0)),INDEX('Annex 4 LDNO charges'!$C$11:$C$199,MATCH($A22,'Annex 4 LDNO charges'!$A$11:$A$199,0)))</f>
        <v>0</v>
      </c>
      <c r="D22" s="171"/>
      <c r="E22" s="201">
        <v>0</v>
      </c>
    </row>
    <row r="23" spans="1:5" ht="27.75" customHeight="1" x14ac:dyDescent="0.25">
      <c r="A23" s="155" t="s">
        <v>461</v>
      </c>
      <c r="B23" s="186">
        <f>IFERROR(INDEX('Annex 1 LV, HV and UMS charges'!$B$12:$B$43,MATCH($A23,'Annex 1 LV, HV and UMS charges'!$A$12:$A$43,0)),IF(INDEX('Annex 4 LDNO charges'!$B$11:$B$199,MATCH($A23,'Annex 4 LDNO charges'!$A$11:$A$199,0))=0,"",INDEX('Annex 4 LDNO charges'!$B$11:$B$199,MATCH($A23,'Annex 4 LDNO charges'!$A$11:$A$199,0))))</f>
        <v>92</v>
      </c>
      <c r="C23" s="187">
        <f>IFERROR(INDEX('Annex 1 LV, HV and UMS charges'!$C$12:$C$43,MATCH($A23,'Annex 1 LV, HV and UMS charges'!$A$12:$A$43,0)),INDEX('Annex 4 LDNO charges'!$C$11:$C$199,MATCH($A23,'Annex 4 LDNO charges'!$A$11:$A$199,0)))</f>
        <v>0</v>
      </c>
      <c r="D23" s="171"/>
      <c r="E23" s="201">
        <v>0</v>
      </c>
    </row>
    <row r="24" spans="1:5" ht="27.75" customHeight="1" x14ac:dyDescent="0.25">
      <c r="A24" s="155" t="s">
        <v>462</v>
      </c>
      <c r="B24" s="186">
        <f>IFERROR(INDEX('Annex 1 LV, HV and UMS charges'!$B$12:$B$43,MATCH($A24,'Annex 1 LV, HV and UMS charges'!$A$12:$A$43,0)),IF(INDEX('Annex 4 LDNO charges'!$B$11:$B$199,MATCH($A24,'Annex 4 LDNO charges'!$A$11:$A$199,0))=0,"",INDEX('Annex 4 LDNO charges'!$B$11:$B$199,MATCH($A24,'Annex 4 LDNO charges'!$A$11:$A$199,0))))</f>
        <v>93</v>
      </c>
      <c r="C24" s="187">
        <f>IFERROR(INDEX('Annex 1 LV, HV and UMS charges'!$C$12:$C$43,MATCH($A24,'Annex 1 LV, HV and UMS charges'!$A$12:$A$43,0)),INDEX('Annex 4 LDNO charges'!$C$11:$C$199,MATCH($A24,'Annex 4 LDNO charges'!$A$11:$A$199,0)))</f>
        <v>0</v>
      </c>
      <c r="D24" s="171"/>
      <c r="E24" s="201">
        <v>0</v>
      </c>
    </row>
    <row r="25" spans="1:5" ht="27.75" customHeight="1" x14ac:dyDescent="0.25">
      <c r="A25" s="155" t="s">
        <v>463</v>
      </c>
      <c r="B25" s="186">
        <f>IFERROR(INDEX('Annex 1 LV, HV and UMS charges'!$B$12:$B$43,MATCH($A25,'Annex 1 LV, HV and UMS charges'!$A$12:$A$43,0)),IF(INDEX('Annex 4 LDNO charges'!$B$11:$B$199,MATCH($A25,'Annex 4 LDNO charges'!$A$11:$A$199,0))=0,"",INDEX('Annex 4 LDNO charges'!$B$11:$B$199,MATCH($A25,'Annex 4 LDNO charges'!$A$11:$A$199,0))))</f>
        <v>94</v>
      </c>
      <c r="C25" s="187">
        <f>IFERROR(INDEX('Annex 1 LV, HV and UMS charges'!$C$12:$C$43,MATCH($A25,'Annex 1 LV, HV and UMS charges'!$A$12:$A$43,0)),INDEX('Annex 4 LDNO charges'!$C$11:$C$199,MATCH($A25,'Annex 4 LDNO charges'!$A$11:$A$199,0)))</f>
        <v>0</v>
      </c>
      <c r="D25" s="171"/>
      <c r="E25" s="201">
        <v>0</v>
      </c>
    </row>
    <row r="26" spans="1:5" ht="27.75" customHeight="1" x14ac:dyDescent="0.25">
      <c r="A26" s="155" t="s">
        <v>583</v>
      </c>
      <c r="B26" s="186" t="str">
        <f>IFERROR(INDEX('Annex 1 LV, HV and UMS charges'!$B$12:$B$43,MATCH($A26,'Annex 1 LV, HV and UMS charges'!$A$12:$A$43,0)),IF(INDEX('Annex 4 LDNO charges'!$B$11:$B$199,MATCH($A26,'Annex 4 LDNO charges'!$A$11:$A$199,0))=0,"",INDEX('Annex 4 LDNO charges'!$B$11:$B$199,MATCH($A26,'Annex 4 LDNO charges'!$A$11:$A$199,0))))</f>
        <v>A00</v>
      </c>
      <c r="C26" s="187" t="str">
        <f>IFERROR(INDEX('Annex 1 LV, HV and UMS charges'!$C$12:$C$43,MATCH($A26,'Annex 1 LV, HV and UMS charges'!$A$12:$A$43,0)),INDEX('Annex 4 LDNO charges'!$C$11:$C$199,MATCH($A26,'Annex 4 LDNO charges'!$A$11:$A$199,0)))</f>
        <v>0, 1, 2</v>
      </c>
      <c r="D26" s="201">
        <v>0</v>
      </c>
      <c r="E26" s="201">
        <v>0</v>
      </c>
    </row>
    <row r="27" spans="1:5" ht="27.75" customHeight="1" x14ac:dyDescent="0.25">
      <c r="A27" s="155" t="s">
        <v>584</v>
      </c>
      <c r="B27" s="186" t="str">
        <f>IFERROR(INDEX('Annex 1 LV, HV and UMS charges'!$B$12:$B$43,MATCH($A27,'Annex 1 LV, HV and UMS charges'!$A$12:$A$43,0)),IF(INDEX('Annex 4 LDNO charges'!$B$11:$B$199,MATCH($A27,'Annex 4 LDNO charges'!$A$11:$A$199,0))=0,"",INDEX('Annex 4 LDNO charges'!$B$11:$B$199,MATCH($A27,'Annex 4 LDNO charges'!$A$11:$A$199,0))))</f>
        <v>C00</v>
      </c>
      <c r="C27" s="187" t="str">
        <f>IFERROR(INDEX('Annex 1 LV, HV and UMS charges'!$C$12:$C$43,MATCH($A27,'Annex 1 LV, HV and UMS charges'!$A$12:$A$43,0)),INDEX('Annex 4 LDNO charges'!$C$11:$C$199,MATCH($A27,'Annex 4 LDNO charges'!$A$11:$A$199,0)))</f>
        <v>0, 3, 4, 5-8</v>
      </c>
      <c r="D27" s="171"/>
      <c r="E27" s="201">
        <v>0</v>
      </c>
    </row>
    <row r="28" spans="1:5" ht="27.75" customHeight="1" x14ac:dyDescent="0.25">
      <c r="A28" s="155" t="s">
        <v>585</v>
      </c>
      <c r="B28" s="186" t="str">
        <f>IFERROR(INDEX('Annex 1 LV, HV and UMS charges'!$B$12:$B$43,MATCH($A28,'Annex 1 LV, HV and UMS charges'!$A$12:$A$43,0)),IF(INDEX('Annex 4 LDNO charges'!$B$11:$B$199,MATCH($A28,'Annex 4 LDNO charges'!$A$11:$A$199,0))=0,"",INDEX('Annex 4 LDNO charges'!$B$11:$B$199,MATCH($A28,'Annex 4 LDNO charges'!$A$11:$A$199,0))))</f>
        <v>C01</v>
      </c>
      <c r="C28" s="187" t="str">
        <f>IFERROR(INDEX('Annex 1 LV, HV and UMS charges'!$C$12:$C$43,MATCH($A28,'Annex 1 LV, HV and UMS charges'!$A$12:$A$43,0)),INDEX('Annex 4 LDNO charges'!$C$11:$C$199,MATCH($A28,'Annex 4 LDNO charges'!$A$11:$A$199,0)))</f>
        <v>0, 3, 4, 5-8</v>
      </c>
      <c r="D28" s="171"/>
      <c r="E28" s="201">
        <v>0</v>
      </c>
    </row>
    <row r="29" spans="1:5" ht="27.75" customHeight="1" x14ac:dyDescent="0.25">
      <c r="A29" s="155" t="s">
        <v>586</v>
      </c>
      <c r="B29" s="186" t="str">
        <f>IFERROR(INDEX('Annex 1 LV, HV and UMS charges'!$B$12:$B$43,MATCH($A29,'Annex 1 LV, HV and UMS charges'!$A$12:$A$43,0)),IF(INDEX('Annex 4 LDNO charges'!$B$11:$B$199,MATCH($A29,'Annex 4 LDNO charges'!$A$11:$A$199,0))=0,"",INDEX('Annex 4 LDNO charges'!$B$11:$B$199,MATCH($A29,'Annex 4 LDNO charges'!$A$11:$A$199,0))))</f>
        <v>C02</v>
      </c>
      <c r="C29" s="187" t="str">
        <f>IFERROR(INDEX('Annex 1 LV, HV and UMS charges'!$C$12:$C$43,MATCH($A29,'Annex 1 LV, HV and UMS charges'!$A$12:$A$43,0)),INDEX('Annex 4 LDNO charges'!$C$11:$C$199,MATCH($A29,'Annex 4 LDNO charges'!$A$11:$A$199,0)))</f>
        <v>0, 3, 4, 5-8</v>
      </c>
      <c r="D29" s="171"/>
      <c r="E29" s="201">
        <v>0</v>
      </c>
    </row>
    <row r="30" spans="1:5" ht="27.75" customHeight="1" x14ac:dyDescent="0.25">
      <c r="A30" s="155" t="s">
        <v>587</v>
      </c>
      <c r="B30" s="186" t="str">
        <f>IFERROR(INDEX('Annex 1 LV, HV and UMS charges'!$B$12:$B$43,MATCH($A30,'Annex 1 LV, HV and UMS charges'!$A$12:$A$43,0)),IF(INDEX('Annex 4 LDNO charges'!$B$11:$B$199,MATCH($A30,'Annex 4 LDNO charges'!$A$11:$A$199,0))=0,"",INDEX('Annex 4 LDNO charges'!$B$11:$B$199,MATCH($A30,'Annex 4 LDNO charges'!$A$11:$A$199,0))))</f>
        <v>C03</v>
      </c>
      <c r="C30" s="187" t="str">
        <f>IFERROR(INDEX('Annex 1 LV, HV and UMS charges'!$C$12:$C$43,MATCH($A30,'Annex 1 LV, HV and UMS charges'!$A$12:$A$43,0)),INDEX('Annex 4 LDNO charges'!$C$11:$C$199,MATCH($A30,'Annex 4 LDNO charges'!$A$11:$A$199,0)))</f>
        <v>0, 3, 4, 5-8</v>
      </c>
      <c r="D30" s="171"/>
      <c r="E30" s="201">
        <v>0</v>
      </c>
    </row>
    <row r="31" spans="1:5" ht="27.75" customHeight="1" x14ac:dyDescent="0.25">
      <c r="A31" s="155" t="s">
        <v>588</v>
      </c>
      <c r="B31" s="186" t="str">
        <f>IFERROR(INDEX('Annex 1 LV, HV and UMS charges'!$B$12:$B$43,MATCH($A31,'Annex 1 LV, HV and UMS charges'!$A$12:$A$43,0)),IF(INDEX('Annex 4 LDNO charges'!$B$11:$B$199,MATCH($A31,'Annex 4 LDNO charges'!$A$11:$A$199,0))=0,"",INDEX('Annex 4 LDNO charges'!$B$11:$B$199,MATCH($A31,'Annex 4 LDNO charges'!$A$11:$A$199,0))))</f>
        <v>C04</v>
      </c>
      <c r="C31" s="187" t="str">
        <f>IFERROR(INDEX('Annex 1 LV, HV and UMS charges'!$C$12:$C$43,MATCH($A31,'Annex 1 LV, HV and UMS charges'!$A$12:$A$43,0)),INDEX('Annex 4 LDNO charges'!$C$11:$C$199,MATCH($A31,'Annex 4 LDNO charges'!$A$11:$A$199,0)))</f>
        <v>0, 3, 4, 5-8</v>
      </c>
      <c r="D31" s="171"/>
      <c r="E31" s="201">
        <v>0</v>
      </c>
    </row>
    <row r="32" spans="1:5" ht="27.75" customHeight="1" x14ac:dyDescent="0.25">
      <c r="A32" s="155" t="s">
        <v>464</v>
      </c>
      <c r="B32" s="186" t="str">
        <f>IFERROR(INDEX('Annex 1 LV, HV and UMS charges'!$B$12:$B$43,MATCH($A32,'Annex 1 LV, HV and UMS charges'!$A$12:$A$43,0)),IF(INDEX('Annex 4 LDNO charges'!$B$11:$B$199,MATCH($A32,'Annex 4 LDNO charges'!$A$11:$A$199,0))=0,"",INDEX('Annex 4 LDNO charges'!$B$11:$B$199,MATCH($A32,'Annex 4 LDNO charges'!$A$11:$A$199,0))))</f>
        <v>E00</v>
      </c>
      <c r="C32" s="187">
        <f>IFERROR(INDEX('Annex 1 LV, HV and UMS charges'!$C$12:$C$43,MATCH($A32,'Annex 1 LV, HV and UMS charges'!$A$12:$A$43,0)),INDEX('Annex 4 LDNO charges'!$C$11:$C$199,MATCH($A32,'Annex 4 LDNO charges'!$A$11:$A$199,0)))</f>
        <v>0</v>
      </c>
      <c r="D32" s="171"/>
      <c r="E32" s="201">
        <v>0</v>
      </c>
    </row>
    <row r="33" spans="1:5" ht="27.75" customHeight="1" x14ac:dyDescent="0.25">
      <c r="A33" s="155" t="s">
        <v>465</v>
      </c>
      <c r="B33" s="186" t="str">
        <f>IFERROR(INDEX('Annex 1 LV, HV and UMS charges'!$B$12:$B$43,MATCH($A33,'Annex 1 LV, HV and UMS charges'!$A$12:$A$43,0)),IF(INDEX('Annex 4 LDNO charges'!$B$11:$B$199,MATCH($A33,'Annex 4 LDNO charges'!$A$11:$A$199,0))=0,"",INDEX('Annex 4 LDNO charges'!$B$11:$B$199,MATCH($A33,'Annex 4 LDNO charges'!$A$11:$A$199,0))))</f>
        <v>E01</v>
      </c>
      <c r="C33" s="187">
        <f>IFERROR(INDEX('Annex 1 LV, HV and UMS charges'!$C$12:$C$43,MATCH($A33,'Annex 1 LV, HV and UMS charges'!$A$12:$A$43,0)),INDEX('Annex 4 LDNO charges'!$C$11:$C$199,MATCH($A33,'Annex 4 LDNO charges'!$A$11:$A$199,0)))</f>
        <v>0</v>
      </c>
      <c r="D33" s="171"/>
      <c r="E33" s="201">
        <v>0</v>
      </c>
    </row>
    <row r="34" spans="1:5" ht="27.75" customHeight="1" x14ac:dyDescent="0.25">
      <c r="A34" s="155" t="s">
        <v>466</v>
      </c>
      <c r="B34" s="186" t="str">
        <f>IFERROR(INDEX('Annex 1 LV, HV and UMS charges'!$B$12:$B$43,MATCH($A34,'Annex 1 LV, HV and UMS charges'!$A$12:$A$43,0)),IF(INDEX('Annex 4 LDNO charges'!$B$11:$B$199,MATCH($A34,'Annex 4 LDNO charges'!$A$11:$A$199,0))=0,"",INDEX('Annex 4 LDNO charges'!$B$11:$B$199,MATCH($A34,'Annex 4 LDNO charges'!$A$11:$A$199,0))))</f>
        <v>E02</v>
      </c>
      <c r="C34" s="187">
        <f>IFERROR(INDEX('Annex 1 LV, HV and UMS charges'!$C$12:$C$43,MATCH($A34,'Annex 1 LV, HV and UMS charges'!$A$12:$A$43,0)),INDEX('Annex 4 LDNO charges'!$C$11:$C$199,MATCH($A34,'Annex 4 LDNO charges'!$A$11:$A$199,0)))</f>
        <v>0</v>
      </c>
      <c r="D34" s="171"/>
      <c r="E34" s="201">
        <v>0</v>
      </c>
    </row>
    <row r="35" spans="1:5" ht="27.75" customHeight="1" x14ac:dyDescent="0.25">
      <c r="A35" s="155" t="s">
        <v>467</v>
      </c>
      <c r="B35" s="186" t="str">
        <f>IFERROR(INDEX('Annex 1 LV, HV and UMS charges'!$B$12:$B$43,MATCH($A35,'Annex 1 LV, HV and UMS charges'!$A$12:$A$43,0)),IF(INDEX('Annex 4 LDNO charges'!$B$11:$B$199,MATCH($A35,'Annex 4 LDNO charges'!$A$11:$A$199,0))=0,"",INDEX('Annex 4 LDNO charges'!$B$11:$B$199,MATCH($A35,'Annex 4 LDNO charges'!$A$11:$A$199,0))))</f>
        <v>E03</v>
      </c>
      <c r="C35" s="187">
        <f>IFERROR(INDEX('Annex 1 LV, HV and UMS charges'!$C$12:$C$43,MATCH($A35,'Annex 1 LV, HV and UMS charges'!$A$12:$A$43,0)),INDEX('Annex 4 LDNO charges'!$C$11:$C$199,MATCH($A35,'Annex 4 LDNO charges'!$A$11:$A$199,0)))</f>
        <v>0</v>
      </c>
      <c r="D35" s="171"/>
      <c r="E35" s="201">
        <v>0</v>
      </c>
    </row>
    <row r="36" spans="1:5" ht="27.75" customHeight="1" x14ac:dyDescent="0.25">
      <c r="A36" s="155" t="s">
        <v>468</v>
      </c>
      <c r="B36" s="186" t="str">
        <f>IFERROR(INDEX('Annex 1 LV, HV and UMS charges'!$B$12:$B$43,MATCH($A36,'Annex 1 LV, HV and UMS charges'!$A$12:$A$43,0)),IF(INDEX('Annex 4 LDNO charges'!$B$11:$B$199,MATCH($A36,'Annex 4 LDNO charges'!$A$11:$A$199,0))=0,"",INDEX('Annex 4 LDNO charges'!$B$11:$B$199,MATCH($A36,'Annex 4 LDNO charges'!$A$11:$A$199,0))))</f>
        <v>E04</v>
      </c>
      <c r="C36" s="187">
        <f>IFERROR(INDEX('Annex 1 LV, HV and UMS charges'!$C$12:$C$43,MATCH($A36,'Annex 1 LV, HV and UMS charges'!$A$12:$A$43,0)),INDEX('Annex 4 LDNO charges'!$C$11:$C$199,MATCH($A36,'Annex 4 LDNO charges'!$A$11:$A$199,0)))</f>
        <v>0</v>
      </c>
      <c r="D36" s="171"/>
      <c r="E36" s="201">
        <v>0</v>
      </c>
    </row>
    <row r="37" spans="1:5" ht="27.75" customHeight="1" x14ac:dyDescent="0.25">
      <c r="A37" s="159" t="s">
        <v>589</v>
      </c>
      <c r="B37" s="186" t="str">
        <f>IFERROR(INDEX('Annex 1 LV, HV and UMS charges'!$B$12:$B$43,MATCH($A37,'Annex 1 LV, HV and UMS charges'!$A$12:$A$43,0)),IF(INDEX('Annex 4 LDNO charges'!$B$11:$B$199,MATCH($A37,'Annex 4 LDNO charges'!$A$11:$A$199,0))=0,"",INDEX('Annex 4 LDNO charges'!$B$11:$B$199,MATCH($A37,'Annex 4 LDNO charges'!$A$11:$A$199,0))))</f>
        <v>A10</v>
      </c>
      <c r="C37" s="187" t="str">
        <f>IFERROR(INDEX('Annex 1 LV, HV and UMS charges'!$C$12:$C$43,MATCH($A37,'Annex 1 LV, HV and UMS charges'!$A$12:$A$43,0)),INDEX('Annex 4 LDNO charges'!$C$11:$C$199,MATCH($A37,'Annex 4 LDNO charges'!$A$11:$A$199,0)))</f>
        <v>0, 1, 2</v>
      </c>
      <c r="D37" s="201">
        <v>0</v>
      </c>
      <c r="E37" s="201">
        <v>0</v>
      </c>
    </row>
    <row r="38" spans="1:5" ht="27.75" customHeight="1" x14ac:dyDescent="0.25">
      <c r="A38" s="155" t="s">
        <v>590</v>
      </c>
      <c r="B38" s="186" t="str">
        <f>IFERROR(INDEX('Annex 1 LV, HV and UMS charges'!$B$12:$B$43,MATCH($A38,'Annex 1 LV, HV and UMS charges'!$A$12:$A$43,0)),IF(INDEX('Annex 4 LDNO charges'!$B$11:$B$199,MATCH($A38,'Annex 4 LDNO charges'!$A$11:$A$199,0))=0,"",INDEX('Annex 4 LDNO charges'!$B$11:$B$199,MATCH($A38,'Annex 4 LDNO charges'!$A$11:$A$199,0))))</f>
        <v>C10</v>
      </c>
      <c r="C38" s="187" t="str">
        <f>IFERROR(INDEX('Annex 1 LV, HV and UMS charges'!$C$12:$C$43,MATCH($A38,'Annex 1 LV, HV and UMS charges'!$A$12:$A$43,0)),INDEX('Annex 4 LDNO charges'!$C$11:$C$199,MATCH($A38,'Annex 4 LDNO charges'!$A$11:$A$199,0)))</f>
        <v>0, 3, 4, 5-8</v>
      </c>
      <c r="D38" s="171"/>
      <c r="E38" s="201">
        <v>0</v>
      </c>
    </row>
    <row r="39" spans="1:5" ht="27.75" customHeight="1" x14ac:dyDescent="0.25">
      <c r="A39" s="155" t="s">
        <v>591</v>
      </c>
      <c r="B39" s="186" t="str">
        <f>IFERROR(INDEX('Annex 1 LV, HV and UMS charges'!$B$12:$B$43,MATCH($A39,'Annex 1 LV, HV and UMS charges'!$A$12:$A$43,0)),IF(INDEX('Annex 4 LDNO charges'!$B$11:$B$199,MATCH($A39,'Annex 4 LDNO charges'!$A$11:$A$199,0))=0,"",INDEX('Annex 4 LDNO charges'!$B$11:$B$199,MATCH($A39,'Annex 4 LDNO charges'!$A$11:$A$199,0))))</f>
        <v>C11</v>
      </c>
      <c r="C39" s="187" t="str">
        <f>IFERROR(INDEX('Annex 1 LV, HV and UMS charges'!$C$12:$C$43,MATCH($A39,'Annex 1 LV, HV and UMS charges'!$A$12:$A$43,0)),INDEX('Annex 4 LDNO charges'!$C$11:$C$199,MATCH($A39,'Annex 4 LDNO charges'!$A$11:$A$199,0)))</f>
        <v>0, 3, 4, 5-8</v>
      </c>
      <c r="D39" s="171"/>
      <c r="E39" s="201">
        <v>0</v>
      </c>
    </row>
    <row r="40" spans="1:5" ht="27.75" customHeight="1" x14ac:dyDescent="0.25">
      <c r="A40" s="155" t="s">
        <v>592</v>
      </c>
      <c r="B40" s="186" t="str">
        <f>IFERROR(INDEX('Annex 1 LV, HV and UMS charges'!$B$12:$B$43,MATCH($A40,'Annex 1 LV, HV and UMS charges'!$A$12:$A$43,0)),IF(INDEX('Annex 4 LDNO charges'!$B$11:$B$199,MATCH($A40,'Annex 4 LDNO charges'!$A$11:$A$199,0))=0,"",INDEX('Annex 4 LDNO charges'!$B$11:$B$199,MATCH($A40,'Annex 4 LDNO charges'!$A$11:$A$199,0))))</f>
        <v>C12</v>
      </c>
      <c r="C40" s="187" t="str">
        <f>IFERROR(INDEX('Annex 1 LV, HV and UMS charges'!$C$12:$C$43,MATCH($A40,'Annex 1 LV, HV and UMS charges'!$A$12:$A$43,0)),INDEX('Annex 4 LDNO charges'!$C$11:$C$199,MATCH($A40,'Annex 4 LDNO charges'!$A$11:$A$199,0)))</f>
        <v>0, 3, 4, 5-8</v>
      </c>
      <c r="D40" s="171"/>
      <c r="E40" s="201">
        <v>0</v>
      </c>
    </row>
    <row r="41" spans="1:5" ht="27.75" customHeight="1" x14ac:dyDescent="0.25">
      <c r="A41" s="155" t="s">
        <v>593</v>
      </c>
      <c r="B41" s="186" t="str">
        <f>IFERROR(INDEX('Annex 1 LV, HV and UMS charges'!$B$12:$B$43,MATCH($A41,'Annex 1 LV, HV and UMS charges'!$A$12:$A$43,0)),IF(INDEX('Annex 4 LDNO charges'!$B$11:$B$199,MATCH($A41,'Annex 4 LDNO charges'!$A$11:$A$199,0))=0,"",INDEX('Annex 4 LDNO charges'!$B$11:$B$199,MATCH($A41,'Annex 4 LDNO charges'!$A$11:$A$199,0))))</f>
        <v>C13</v>
      </c>
      <c r="C41" s="187" t="str">
        <f>IFERROR(INDEX('Annex 1 LV, HV and UMS charges'!$C$12:$C$43,MATCH($A41,'Annex 1 LV, HV and UMS charges'!$A$12:$A$43,0)),INDEX('Annex 4 LDNO charges'!$C$11:$C$199,MATCH($A41,'Annex 4 LDNO charges'!$A$11:$A$199,0)))</f>
        <v>0, 3, 4, 5-8</v>
      </c>
      <c r="D41" s="171"/>
      <c r="E41" s="201">
        <v>0</v>
      </c>
    </row>
    <row r="42" spans="1:5" ht="27.75" customHeight="1" x14ac:dyDescent="0.25">
      <c r="A42" s="155" t="s">
        <v>594</v>
      </c>
      <c r="B42" s="186" t="str">
        <f>IFERROR(INDEX('Annex 1 LV, HV and UMS charges'!$B$12:$B$43,MATCH($A42,'Annex 1 LV, HV and UMS charges'!$A$12:$A$43,0)),IF(INDEX('Annex 4 LDNO charges'!$B$11:$B$199,MATCH($A42,'Annex 4 LDNO charges'!$A$11:$A$199,0))=0,"",INDEX('Annex 4 LDNO charges'!$B$11:$B$199,MATCH($A42,'Annex 4 LDNO charges'!$A$11:$A$199,0))))</f>
        <v>C14</v>
      </c>
      <c r="C42" s="187" t="str">
        <f>IFERROR(INDEX('Annex 1 LV, HV and UMS charges'!$C$12:$C$43,MATCH($A42,'Annex 1 LV, HV and UMS charges'!$A$12:$A$43,0)),INDEX('Annex 4 LDNO charges'!$C$11:$C$199,MATCH($A42,'Annex 4 LDNO charges'!$A$11:$A$199,0)))</f>
        <v>0, 3, 4, 5-8</v>
      </c>
      <c r="D42" s="171"/>
      <c r="E42" s="201">
        <v>0</v>
      </c>
    </row>
    <row r="43" spans="1:5" ht="27.75" customHeight="1" x14ac:dyDescent="0.25">
      <c r="A43" s="155" t="s">
        <v>470</v>
      </c>
      <c r="B43" s="186" t="str">
        <f>IFERROR(INDEX('Annex 1 LV, HV and UMS charges'!$B$12:$B$43,MATCH($A43,'Annex 1 LV, HV and UMS charges'!$A$12:$A$43,0)),IF(INDEX('Annex 4 LDNO charges'!$B$11:$B$199,MATCH($A43,'Annex 4 LDNO charges'!$A$11:$A$199,0))=0,"",INDEX('Annex 4 LDNO charges'!$B$11:$B$199,MATCH($A43,'Annex 4 LDNO charges'!$A$11:$A$199,0))))</f>
        <v>E10</v>
      </c>
      <c r="C43" s="187">
        <f>IFERROR(INDEX('Annex 1 LV, HV and UMS charges'!$C$12:$C$43,MATCH($A43,'Annex 1 LV, HV and UMS charges'!$A$12:$A$43,0)),INDEX('Annex 4 LDNO charges'!$C$11:$C$199,MATCH($A43,'Annex 4 LDNO charges'!$A$11:$A$199,0)))</f>
        <v>0</v>
      </c>
      <c r="D43" s="171"/>
      <c r="E43" s="201">
        <v>0</v>
      </c>
    </row>
    <row r="44" spans="1:5" ht="27.75" customHeight="1" x14ac:dyDescent="0.25">
      <c r="A44" s="155" t="s">
        <v>471</v>
      </c>
      <c r="B44" s="186" t="str">
        <f>IFERROR(INDEX('Annex 1 LV, HV and UMS charges'!$B$12:$B$43,MATCH($A44,'Annex 1 LV, HV and UMS charges'!$A$12:$A$43,0)),IF(INDEX('Annex 4 LDNO charges'!$B$11:$B$199,MATCH($A44,'Annex 4 LDNO charges'!$A$11:$A$199,0))=0,"",INDEX('Annex 4 LDNO charges'!$B$11:$B$199,MATCH($A44,'Annex 4 LDNO charges'!$A$11:$A$199,0))))</f>
        <v>E11</v>
      </c>
      <c r="C44" s="187">
        <f>IFERROR(INDEX('Annex 1 LV, HV and UMS charges'!$C$12:$C$43,MATCH($A44,'Annex 1 LV, HV and UMS charges'!$A$12:$A$43,0)),INDEX('Annex 4 LDNO charges'!$C$11:$C$199,MATCH($A44,'Annex 4 LDNO charges'!$A$11:$A$199,0)))</f>
        <v>0</v>
      </c>
      <c r="D44" s="171"/>
      <c r="E44" s="201">
        <v>0</v>
      </c>
    </row>
    <row r="45" spans="1:5" ht="27.75" customHeight="1" x14ac:dyDescent="0.25">
      <c r="A45" s="155" t="s">
        <v>472</v>
      </c>
      <c r="B45" s="186" t="str">
        <f>IFERROR(INDEX('Annex 1 LV, HV and UMS charges'!$B$12:$B$43,MATCH($A45,'Annex 1 LV, HV and UMS charges'!$A$12:$A$43,0)),IF(INDEX('Annex 4 LDNO charges'!$B$11:$B$199,MATCH($A45,'Annex 4 LDNO charges'!$A$11:$A$199,0))=0,"",INDEX('Annex 4 LDNO charges'!$B$11:$B$199,MATCH($A45,'Annex 4 LDNO charges'!$A$11:$A$199,0))))</f>
        <v>E12</v>
      </c>
      <c r="C45" s="187">
        <f>IFERROR(INDEX('Annex 1 LV, HV and UMS charges'!$C$12:$C$43,MATCH($A45,'Annex 1 LV, HV and UMS charges'!$A$12:$A$43,0)),INDEX('Annex 4 LDNO charges'!$C$11:$C$199,MATCH($A45,'Annex 4 LDNO charges'!$A$11:$A$199,0)))</f>
        <v>0</v>
      </c>
      <c r="D45" s="171"/>
      <c r="E45" s="201">
        <v>0</v>
      </c>
    </row>
    <row r="46" spans="1:5" ht="27.75" customHeight="1" x14ac:dyDescent="0.25">
      <c r="A46" s="155" t="s">
        <v>473</v>
      </c>
      <c r="B46" s="186" t="str">
        <f>IFERROR(INDEX('Annex 1 LV, HV and UMS charges'!$B$12:$B$43,MATCH($A46,'Annex 1 LV, HV and UMS charges'!$A$12:$A$43,0)),IF(INDEX('Annex 4 LDNO charges'!$B$11:$B$199,MATCH($A46,'Annex 4 LDNO charges'!$A$11:$A$199,0))=0,"",INDEX('Annex 4 LDNO charges'!$B$11:$B$199,MATCH($A46,'Annex 4 LDNO charges'!$A$11:$A$199,0))))</f>
        <v>E13</v>
      </c>
      <c r="C46" s="187">
        <f>IFERROR(INDEX('Annex 1 LV, HV and UMS charges'!$C$12:$C$43,MATCH($A46,'Annex 1 LV, HV and UMS charges'!$A$12:$A$43,0)),INDEX('Annex 4 LDNO charges'!$C$11:$C$199,MATCH($A46,'Annex 4 LDNO charges'!$A$11:$A$199,0)))</f>
        <v>0</v>
      </c>
      <c r="D46" s="171"/>
      <c r="E46" s="201">
        <v>0</v>
      </c>
    </row>
    <row r="47" spans="1:5" ht="27.75" customHeight="1" x14ac:dyDescent="0.25">
      <c r="A47" s="155" t="s">
        <v>474</v>
      </c>
      <c r="B47" s="186" t="str">
        <f>IFERROR(INDEX('Annex 1 LV, HV and UMS charges'!$B$12:$B$43,MATCH($A47,'Annex 1 LV, HV and UMS charges'!$A$12:$A$43,0)),IF(INDEX('Annex 4 LDNO charges'!$B$11:$B$199,MATCH($A47,'Annex 4 LDNO charges'!$A$11:$A$199,0))=0,"",INDEX('Annex 4 LDNO charges'!$B$11:$B$199,MATCH($A47,'Annex 4 LDNO charges'!$A$11:$A$199,0))))</f>
        <v>E14</v>
      </c>
      <c r="C47" s="187">
        <f>IFERROR(INDEX('Annex 1 LV, HV and UMS charges'!$C$12:$C$43,MATCH($A47,'Annex 1 LV, HV and UMS charges'!$A$12:$A$43,0)),INDEX('Annex 4 LDNO charges'!$C$11:$C$199,MATCH($A47,'Annex 4 LDNO charges'!$A$11:$A$199,0)))</f>
        <v>0</v>
      </c>
      <c r="D47" s="171"/>
      <c r="E47" s="201">
        <v>0</v>
      </c>
    </row>
    <row r="48" spans="1:5" ht="27.75" customHeight="1" x14ac:dyDescent="0.25">
      <c r="A48" s="155" t="s">
        <v>475</v>
      </c>
      <c r="B48" s="186" t="str">
        <f>IFERROR(INDEX('Annex 1 LV, HV and UMS charges'!$B$12:$B$43,MATCH($A48,'Annex 1 LV, HV and UMS charges'!$A$12:$A$43,0)),IF(INDEX('Annex 4 LDNO charges'!$B$11:$B$199,MATCH($A48,'Annex 4 LDNO charges'!$A$11:$A$199,0))=0,"",INDEX('Annex 4 LDNO charges'!$B$11:$B$199,MATCH($A48,'Annex 4 LDNO charges'!$A$11:$A$199,0))))</f>
        <v>J10</v>
      </c>
      <c r="C48" s="187">
        <f>IFERROR(INDEX('Annex 1 LV, HV and UMS charges'!$C$12:$C$43,MATCH($A48,'Annex 1 LV, HV and UMS charges'!$A$12:$A$43,0)),INDEX('Annex 4 LDNO charges'!$C$11:$C$199,MATCH($A48,'Annex 4 LDNO charges'!$A$11:$A$199,0)))</f>
        <v>0</v>
      </c>
      <c r="D48" s="171"/>
      <c r="E48" s="201">
        <v>0</v>
      </c>
    </row>
    <row r="49" spans="1:5" ht="27.75" customHeight="1" x14ac:dyDescent="0.25">
      <c r="A49" s="155" t="s">
        <v>476</v>
      </c>
      <c r="B49" s="186" t="str">
        <f>IFERROR(INDEX('Annex 1 LV, HV and UMS charges'!$B$12:$B$43,MATCH($A49,'Annex 1 LV, HV and UMS charges'!$A$12:$A$43,0)),IF(INDEX('Annex 4 LDNO charges'!$B$11:$B$199,MATCH($A49,'Annex 4 LDNO charges'!$A$11:$A$199,0))=0,"",INDEX('Annex 4 LDNO charges'!$B$11:$B$199,MATCH($A49,'Annex 4 LDNO charges'!$A$11:$A$199,0))))</f>
        <v>J11</v>
      </c>
      <c r="C49" s="187">
        <f>IFERROR(INDEX('Annex 1 LV, HV and UMS charges'!$C$12:$C$43,MATCH($A49,'Annex 1 LV, HV and UMS charges'!$A$12:$A$43,0)),INDEX('Annex 4 LDNO charges'!$C$11:$C$199,MATCH($A49,'Annex 4 LDNO charges'!$A$11:$A$199,0)))</f>
        <v>0</v>
      </c>
      <c r="D49" s="171"/>
      <c r="E49" s="201">
        <v>0</v>
      </c>
    </row>
    <row r="50" spans="1:5" ht="27.75" customHeight="1" x14ac:dyDescent="0.25">
      <c r="A50" s="155" t="s">
        <v>477</v>
      </c>
      <c r="B50" s="186" t="str">
        <f>IFERROR(INDEX('Annex 1 LV, HV and UMS charges'!$B$12:$B$43,MATCH($A50,'Annex 1 LV, HV and UMS charges'!$A$12:$A$43,0)),IF(INDEX('Annex 4 LDNO charges'!$B$11:$B$199,MATCH($A50,'Annex 4 LDNO charges'!$A$11:$A$199,0))=0,"",INDEX('Annex 4 LDNO charges'!$B$11:$B$199,MATCH($A50,'Annex 4 LDNO charges'!$A$11:$A$199,0))))</f>
        <v>J12</v>
      </c>
      <c r="C50" s="187">
        <f>IFERROR(INDEX('Annex 1 LV, HV and UMS charges'!$C$12:$C$43,MATCH($A50,'Annex 1 LV, HV and UMS charges'!$A$12:$A$43,0)),INDEX('Annex 4 LDNO charges'!$C$11:$C$199,MATCH($A50,'Annex 4 LDNO charges'!$A$11:$A$199,0)))</f>
        <v>0</v>
      </c>
      <c r="D50" s="171"/>
      <c r="E50" s="201">
        <v>0</v>
      </c>
    </row>
    <row r="51" spans="1:5" ht="27.75" customHeight="1" x14ac:dyDescent="0.25">
      <c r="A51" s="155" t="s">
        <v>478</v>
      </c>
      <c r="B51" s="186" t="str">
        <f>IFERROR(INDEX('Annex 1 LV, HV and UMS charges'!$B$12:$B$43,MATCH($A51,'Annex 1 LV, HV and UMS charges'!$A$12:$A$43,0)),IF(INDEX('Annex 4 LDNO charges'!$B$11:$B$199,MATCH($A51,'Annex 4 LDNO charges'!$A$11:$A$199,0))=0,"",INDEX('Annex 4 LDNO charges'!$B$11:$B$199,MATCH($A51,'Annex 4 LDNO charges'!$A$11:$A$199,0))))</f>
        <v>J13</v>
      </c>
      <c r="C51" s="187">
        <f>IFERROR(INDEX('Annex 1 LV, HV and UMS charges'!$C$12:$C$43,MATCH($A51,'Annex 1 LV, HV and UMS charges'!$A$12:$A$43,0)),INDEX('Annex 4 LDNO charges'!$C$11:$C$199,MATCH($A51,'Annex 4 LDNO charges'!$A$11:$A$199,0)))</f>
        <v>0</v>
      </c>
      <c r="D51" s="171"/>
      <c r="E51" s="201">
        <v>0</v>
      </c>
    </row>
    <row r="52" spans="1:5" ht="27.75" customHeight="1" x14ac:dyDescent="0.25">
      <c r="A52" s="155" t="s">
        <v>479</v>
      </c>
      <c r="B52" s="186" t="str">
        <f>IFERROR(INDEX('Annex 1 LV, HV and UMS charges'!$B$12:$B$43,MATCH($A52,'Annex 1 LV, HV and UMS charges'!$A$12:$A$43,0)),IF(INDEX('Annex 4 LDNO charges'!$B$11:$B$199,MATCH($A52,'Annex 4 LDNO charges'!$A$11:$A$199,0))=0,"",INDEX('Annex 4 LDNO charges'!$B$11:$B$199,MATCH($A52,'Annex 4 LDNO charges'!$A$11:$A$199,0))))</f>
        <v>J14</v>
      </c>
      <c r="C52" s="187">
        <f>IFERROR(INDEX('Annex 1 LV, HV and UMS charges'!$C$12:$C$43,MATCH($A52,'Annex 1 LV, HV and UMS charges'!$A$12:$A$43,0)),INDEX('Annex 4 LDNO charges'!$C$11:$C$199,MATCH($A52,'Annex 4 LDNO charges'!$A$11:$A$199,0)))</f>
        <v>0</v>
      </c>
      <c r="D52" s="171"/>
      <c r="E52" s="201">
        <v>0</v>
      </c>
    </row>
    <row r="53" spans="1:5" ht="27.75" customHeight="1" x14ac:dyDescent="0.25">
      <c r="A53" s="155" t="s">
        <v>480</v>
      </c>
      <c r="B53" s="186" t="str">
        <f>IFERROR(INDEX('Annex 1 LV, HV and UMS charges'!$B$12:$B$43,MATCH($A53,'Annex 1 LV, HV and UMS charges'!$A$12:$A$43,0)),IF(INDEX('Annex 4 LDNO charges'!$B$11:$B$199,MATCH($A53,'Annex 4 LDNO charges'!$A$11:$A$199,0))=0,"",INDEX('Annex 4 LDNO charges'!$B$11:$B$199,MATCH($A53,'Annex 4 LDNO charges'!$A$11:$A$199,0))))</f>
        <v>K10</v>
      </c>
      <c r="C53" s="187">
        <f>IFERROR(INDEX('Annex 1 LV, HV and UMS charges'!$C$12:$C$43,MATCH($A53,'Annex 1 LV, HV and UMS charges'!$A$12:$A$43,0)),INDEX('Annex 4 LDNO charges'!$C$11:$C$199,MATCH($A53,'Annex 4 LDNO charges'!$A$11:$A$199,0)))</f>
        <v>0</v>
      </c>
      <c r="D53" s="171"/>
      <c r="E53" s="201">
        <v>0</v>
      </c>
    </row>
    <row r="54" spans="1:5" ht="27.75" customHeight="1" x14ac:dyDescent="0.25">
      <c r="A54" s="155" t="s">
        <v>481</v>
      </c>
      <c r="B54" s="186" t="str">
        <f>IFERROR(INDEX('Annex 1 LV, HV and UMS charges'!$B$12:$B$43,MATCH($A54,'Annex 1 LV, HV and UMS charges'!$A$12:$A$43,0)),IF(INDEX('Annex 4 LDNO charges'!$B$11:$B$199,MATCH($A54,'Annex 4 LDNO charges'!$A$11:$A$199,0))=0,"",INDEX('Annex 4 LDNO charges'!$B$11:$B$199,MATCH($A54,'Annex 4 LDNO charges'!$A$11:$A$199,0))))</f>
        <v>K11</v>
      </c>
      <c r="C54" s="187">
        <f>IFERROR(INDEX('Annex 1 LV, HV and UMS charges'!$C$12:$C$43,MATCH($A54,'Annex 1 LV, HV and UMS charges'!$A$12:$A$43,0)),INDEX('Annex 4 LDNO charges'!$C$11:$C$199,MATCH($A54,'Annex 4 LDNO charges'!$A$11:$A$199,0)))</f>
        <v>0</v>
      </c>
      <c r="D54" s="171"/>
      <c r="E54" s="201">
        <v>0</v>
      </c>
    </row>
    <row r="55" spans="1:5" ht="27.75" customHeight="1" x14ac:dyDescent="0.25">
      <c r="A55" s="155" t="s">
        <v>482</v>
      </c>
      <c r="B55" s="186" t="str">
        <f>IFERROR(INDEX('Annex 1 LV, HV and UMS charges'!$B$12:$B$43,MATCH($A55,'Annex 1 LV, HV and UMS charges'!$A$12:$A$43,0)),IF(INDEX('Annex 4 LDNO charges'!$B$11:$B$199,MATCH($A55,'Annex 4 LDNO charges'!$A$11:$A$199,0))=0,"",INDEX('Annex 4 LDNO charges'!$B$11:$B$199,MATCH($A55,'Annex 4 LDNO charges'!$A$11:$A$199,0))))</f>
        <v>K12</v>
      </c>
      <c r="C55" s="187">
        <f>IFERROR(INDEX('Annex 1 LV, HV and UMS charges'!$C$12:$C$43,MATCH($A55,'Annex 1 LV, HV and UMS charges'!$A$12:$A$43,0)),INDEX('Annex 4 LDNO charges'!$C$11:$C$199,MATCH($A55,'Annex 4 LDNO charges'!$A$11:$A$199,0)))</f>
        <v>0</v>
      </c>
      <c r="D55" s="171"/>
      <c r="E55" s="201">
        <v>0</v>
      </c>
    </row>
    <row r="56" spans="1:5" ht="27.75" customHeight="1" x14ac:dyDescent="0.25">
      <c r="A56" s="155" t="s">
        <v>483</v>
      </c>
      <c r="B56" s="186" t="str">
        <f>IFERROR(INDEX('Annex 1 LV, HV and UMS charges'!$B$12:$B$43,MATCH($A56,'Annex 1 LV, HV and UMS charges'!$A$12:$A$43,0)),IF(INDEX('Annex 4 LDNO charges'!$B$11:$B$199,MATCH($A56,'Annex 4 LDNO charges'!$A$11:$A$199,0))=0,"",INDEX('Annex 4 LDNO charges'!$B$11:$B$199,MATCH($A56,'Annex 4 LDNO charges'!$A$11:$A$199,0))))</f>
        <v>K13</v>
      </c>
      <c r="C56" s="187">
        <f>IFERROR(INDEX('Annex 1 LV, HV and UMS charges'!$C$12:$C$43,MATCH($A56,'Annex 1 LV, HV and UMS charges'!$A$12:$A$43,0)),INDEX('Annex 4 LDNO charges'!$C$11:$C$199,MATCH($A56,'Annex 4 LDNO charges'!$A$11:$A$199,0)))</f>
        <v>0</v>
      </c>
      <c r="D56" s="171"/>
      <c r="E56" s="201">
        <v>0</v>
      </c>
    </row>
    <row r="57" spans="1:5" ht="27.75" customHeight="1" x14ac:dyDescent="0.25">
      <c r="A57" s="155" t="s">
        <v>484</v>
      </c>
      <c r="B57" s="186" t="str">
        <f>IFERROR(INDEX('Annex 1 LV, HV and UMS charges'!$B$12:$B$43,MATCH($A57,'Annex 1 LV, HV and UMS charges'!$A$12:$A$43,0)),IF(INDEX('Annex 4 LDNO charges'!$B$11:$B$199,MATCH($A57,'Annex 4 LDNO charges'!$A$11:$A$199,0))=0,"",INDEX('Annex 4 LDNO charges'!$B$11:$B$199,MATCH($A57,'Annex 4 LDNO charges'!$A$11:$A$199,0))))</f>
        <v>K14</v>
      </c>
      <c r="C57" s="187">
        <f>IFERROR(INDEX('Annex 1 LV, HV and UMS charges'!$C$12:$C$43,MATCH($A57,'Annex 1 LV, HV and UMS charges'!$A$12:$A$43,0)),INDEX('Annex 4 LDNO charges'!$C$11:$C$199,MATCH($A57,'Annex 4 LDNO charges'!$A$11:$A$199,0)))</f>
        <v>0</v>
      </c>
      <c r="D57" s="171"/>
      <c r="E57" s="201">
        <v>0</v>
      </c>
    </row>
    <row r="58" spans="1:5" ht="27.75" customHeight="1" x14ac:dyDescent="0.25">
      <c r="A58" s="155" t="s">
        <v>595</v>
      </c>
      <c r="B58" s="186" t="str">
        <f>IFERROR(INDEX('Annex 1 LV, HV and UMS charges'!$B$12:$B$43,MATCH($A58,'Annex 1 LV, HV and UMS charges'!$A$12:$A$43,0)),IF(INDEX('Annex 4 LDNO charges'!$B$11:$B$199,MATCH($A58,'Annex 4 LDNO charges'!$A$11:$A$199,0))=0,"",INDEX('Annex 4 LDNO charges'!$B$11:$B$199,MATCH($A58,'Annex 4 LDNO charges'!$A$11:$A$199,0))))</f>
        <v>A20</v>
      </c>
      <c r="C58" s="187" t="str">
        <f>IFERROR(INDEX('Annex 1 LV, HV and UMS charges'!$C$12:$C$43,MATCH($A58,'Annex 1 LV, HV and UMS charges'!$A$12:$A$43,0)),INDEX('Annex 4 LDNO charges'!$C$11:$C$199,MATCH($A58,'Annex 4 LDNO charges'!$A$11:$A$199,0)))</f>
        <v>0, 1, 2</v>
      </c>
      <c r="D58" s="201">
        <v>0</v>
      </c>
      <c r="E58" s="201">
        <v>0</v>
      </c>
    </row>
    <row r="59" spans="1:5" ht="27.75" customHeight="1" x14ac:dyDescent="0.25">
      <c r="A59" s="155" t="s">
        <v>596</v>
      </c>
      <c r="B59" s="186" t="str">
        <f>IFERROR(INDEX('Annex 1 LV, HV and UMS charges'!$B$12:$B$43,MATCH($A59,'Annex 1 LV, HV and UMS charges'!$A$12:$A$43,0)),IF(INDEX('Annex 4 LDNO charges'!$B$11:$B$199,MATCH($A59,'Annex 4 LDNO charges'!$A$11:$A$199,0))=0,"",INDEX('Annex 4 LDNO charges'!$B$11:$B$199,MATCH($A59,'Annex 4 LDNO charges'!$A$11:$A$199,0))))</f>
        <v>C20</v>
      </c>
      <c r="C59" s="187" t="str">
        <f>IFERROR(INDEX('Annex 1 LV, HV and UMS charges'!$C$12:$C$43,MATCH($A59,'Annex 1 LV, HV and UMS charges'!$A$12:$A$43,0)),INDEX('Annex 4 LDNO charges'!$C$11:$C$199,MATCH($A59,'Annex 4 LDNO charges'!$A$11:$A$199,0)))</f>
        <v>0, 3, 4, 5-8</v>
      </c>
      <c r="D59" s="171"/>
      <c r="E59" s="201">
        <v>0</v>
      </c>
    </row>
    <row r="60" spans="1:5" ht="27.75" customHeight="1" x14ac:dyDescent="0.25">
      <c r="A60" s="155" t="s">
        <v>597</v>
      </c>
      <c r="B60" s="186" t="str">
        <f>IFERROR(INDEX('Annex 1 LV, HV and UMS charges'!$B$12:$B$43,MATCH($A60,'Annex 1 LV, HV and UMS charges'!$A$12:$A$43,0)),IF(INDEX('Annex 4 LDNO charges'!$B$11:$B$199,MATCH($A60,'Annex 4 LDNO charges'!$A$11:$A$199,0))=0,"",INDEX('Annex 4 LDNO charges'!$B$11:$B$199,MATCH($A60,'Annex 4 LDNO charges'!$A$11:$A$199,0))))</f>
        <v>C21</v>
      </c>
      <c r="C60" s="187" t="str">
        <f>IFERROR(INDEX('Annex 1 LV, HV and UMS charges'!$C$12:$C$43,MATCH($A60,'Annex 1 LV, HV and UMS charges'!$A$12:$A$43,0)),INDEX('Annex 4 LDNO charges'!$C$11:$C$199,MATCH($A60,'Annex 4 LDNO charges'!$A$11:$A$199,0)))</f>
        <v>0, 3, 4, 5-8</v>
      </c>
      <c r="D60" s="171"/>
      <c r="E60" s="201">
        <v>0</v>
      </c>
    </row>
    <row r="61" spans="1:5" ht="27.75" customHeight="1" x14ac:dyDescent="0.25">
      <c r="A61" s="155" t="s">
        <v>598</v>
      </c>
      <c r="B61" s="186" t="str">
        <f>IFERROR(INDEX('Annex 1 LV, HV and UMS charges'!$B$12:$B$43,MATCH($A61,'Annex 1 LV, HV and UMS charges'!$A$12:$A$43,0)),IF(INDEX('Annex 4 LDNO charges'!$B$11:$B$199,MATCH($A61,'Annex 4 LDNO charges'!$A$11:$A$199,0))=0,"",INDEX('Annex 4 LDNO charges'!$B$11:$B$199,MATCH($A61,'Annex 4 LDNO charges'!$A$11:$A$199,0))))</f>
        <v>C22</v>
      </c>
      <c r="C61" s="187" t="str">
        <f>IFERROR(INDEX('Annex 1 LV, HV and UMS charges'!$C$12:$C$43,MATCH($A61,'Annex 1 LV, HV and UMS charges'!$A$12:$A$43,0)),INDEX('Annex 4 LDNO charges'!$C$11:$C$199,MATCH($A61,'Annex 4 LDNO charges'!$A$11:$A$199,0)))</f>
        <v>0, 3, 4, 5-8</v>
      </c>
      <c r="D61" s="171"/>
      <c r="E61" s="201">
        <v>0</v>
      </c>
    </row>
    <row r="62" spans="1:5" ht="27.75" customHeight="1" x14ac:dyDescent="0.25">
      <c r="A62" s="155" t="s">
        <v>599</v>
      </c>
      <c r="B62" s="186" t="str">
        <f>IFERROR(INDEX('Annex 1 LV, HV and UMS charges'!$B$12:$B$43,MATCH($A62,'Annex 1 LV, HV and UMS charges'!$A$12:$A$43,0)),IF(INDEX('Annex 4 LDNO charges'!$B$11:$B$199,MATCH($A62,'Annex 4 LDNO charges'!$A$11:$A$199,0))=0,"",INDEX('Annex 4 LDNO charges'!$B$11:$B$199,MATCH($A62,'Annex 4 LDNO charges'!$A$11:$A$199,0))))</f>
        <v>C23</v>
      </c>
      <c r="C62" s="187" t="str">
        <f>IFERROR(INDEX('Annex 1 LV, HV and UMS charges'!$C$12:$C$43,MATCH($A62,'Annex 1 LV, HV and UMS charges'!$A$12:$A$43,0)),INDEX('Annex 4 LDNO charges'!$C$11:$C$199,MATCH($A62,'Annex 4 LDNO charges'!$A$11:$A$199,0)))</f>
        <v>0, 3, 4, 5-8</v>
      </c>
      <c r="D62" s="171"/>
      <c r="E62" s="201">
        <v>0</v>
      </c>
    </row>
    <row r="63" spans="1:5" ht="27.75" customHeight="1" x14ac:dyDescent="0.25">
      <c r="A63" s="155" t="s">
        <v>600</v>
      </c>
      <c r="B63" s="186" t="str">
        <f>IFERROR(INDEX('Annex 1 LV, HV and UMS charges'!$B$12:$B$43,MATCH($A63,'Annex 1 LV, HV and UMS charges'!$A$12:$A$43,0)),IF(INDEX('Annex 4 LDNO charges'!$B$11:$B$199,MATCH($A63,'Annex 4 LDNO charges'!$A$11:$A$199,0))=0,"",INDEX('Annex 4 LDNO charges'!$B$11:$B$199,MATCH($A63,'Annex 4 LDNO charges'!$A$11:$A$199,0))))</f>
        <v>C24</v>
      </c>
      <c r="C63" s="187" t="str">
        <f>IFERROR(INDEX('Annex 1 LV, HV and UMS charges'!$C$12:$C$43,MATCH($A63,'Annex 1 LV, HV and UMS charges'!$A$12:$A$43,0)),INDEX('Annex 4 LDNO charges'!$C$11:$C$199,MATCH($A63,'Annex 4 LDNO charges'!$A$11:$A$199,0)))</f>
        <v>0, 3, 4, 5-8</v>
      </c>
      <c r="D63" s="171"/>
      <c r="E63" s="201">
        <v>0</v>
      </c>
    </row>
    <row r="64" spans="1:5" ht="27.75" customHeight="1" x14ac:dyDescent="0.25">
      <c r="A64" s="155" t="s">
        <v>545</v>
      </c>
      <c r="B64" s="186" t="str">
        <f>IFERROR(INDEX('Annex 1 LV, HV and UMS charges'!$B$12:$B$43,MATCH($A64,'Annex 1 LV, HV and UMS charges'!$A$12:$A$43,0)),IF(INDEX('Annex 4 LDNO charges'!$B$11:$B$199,MATCH($A64,'Annex 4 LDNO charges'!$A$11:$A$199,0))=0,"",INDEX('Annex 4 LDNO charges'!$B$11:$B$199,MATCH($A64,'Annex 4 LDNO charges'!$A$11:$A$199,0))))</f>
        <v>E20</v>
      </c>
      <c r="C64" s="187">
        <f>IFERROR(INDEX('Annex 1 LV, HV and UMS charges'!$C$12:$C$43,MATCH($A64,'Annex 1 LV, HV and UMS charges'!$A$12:$A$43,0)),INDEX('Annex 4 LDNO charges'!$C$11:$C$199,MATCH($A64,'Annex 4 LDNO charges'!$A$11:$A$199,0)))</f>
        <v>0</v>
      </c>
      <c r="D64" s="171"/>
      <c r="E64" s="201">
        <v>0</v>
      </c>
    </row>
    <row r="65" spans="1:5" ht="27.75" customHeight="1" x14ac:dyDescent="0.25">
      <c r="A65" s="155" t="s">
        <v>546</v>
      </c>
      <c r="B65" s="186" t="str">
        <f>IFERROR(INDEX('Annex 1 LV, HV and UMS charges'!$B$12:$B$43,MATCH($A65,'Annex 1 LV, HV and UMS charges'!$A$12:$A$43,0)),IF(INDEX('Annex 4 LDNO charges'!$B$11:$B$199,MATCH($A65,'Annex 4 LDNO charges'!$A$11:$A$199,0))=0,"",INDEX('Annex 4 LDNO charges'!$B$11:$B$199,MATCH($A65,'Annex 4 LDNO charges'!$A$11:$A$199,0))))</f>
        <v>E21</v>
      </c>
      <c r="C65" s="187">
        <f>IFERROR(INDEX('Annex 1 LV, HV and UMS charges'!$C$12:$C$43,MATCH($A65,'Annex 1 LV, HV and UMS charges'!$A$12:$A$43,0)),INDEX('Annex 4 LDNO charges'!$C$11:$C$199,MATCH($A65,'Annex 4 LDNO charges'!$A$11:$A$199,0)))</f>
        <v>0</v>
      </c>
      <c r="D65" s="171"/>
      <c r="E65" s="201">
        <v>0</v>
      </c>
    </row>
    <row r="66" spans="1:5" ht="27.75" customHeight="1" x14ac:dyDescent="0.25">
      <c r="A66" s="155" t="s">
        <v>547</v>
      </c>
      <c r="B66" s="186" t="str">
        <f>IFERROR(INDEX('Annex 1 LV, HV and UMS charges'!$B$12:$B$43,MATCH($A66,'Annex 1 LV, HV and UMS charges'!$A$12:$A$43,0)),IF(INDEX('Annex 4 LDNO charges'!$B$11:$B$199,MATCH($A66,'Annex 4 LDNO charges'!$A$11:$A$199,0))=0,"",INDEX('Annex 4 LDNO charges'!$B$11:$B$199,MATCH($A66,'Annex 4 LDNO charges'!$A$11:$A$199,0))))</f>
        <v>E22</v>
      </c>
      <c r="C66" s="187">
        <f>IFERROR(INDEX('Annex 1 LV, HV and UMS charges'!$C$12:$C$43,MATCH($A66,'Annex 1 LV, HV and UMS charges'!$A$12:$A$43,0)),INDEX('Annex 4 LDNO charges'!$C$11:$C$199,MATCH($A66,'Annex 4 LDNO charges'!$A$11:$A$199,0)))</f>
        <v>0</v>
      </c>
      <c r="D66" s="171"/>
      <c r="E66" s="201">
        <v>0</v>
      </c>
    </row>
    <row r="67" spans="1:5" ht="27.75" customHeight="1" x14ac:dyDescent="0.25">
      <c r="A67" s="155" t="s">
        <v>548</v>
      </c>
      <c r="B67" s="186" t="str">
        <f>IFERROR(INDEX('Annex 1 LV, HV and UMS charges'!$B$12:$B$43,MATCH($A67,'Annex 1 LV, HV and UMS charges'!$A$12:$A$43,0)),IF(INDEX('Annex 4 LDNO charges'!$B$11:$B$199,MATCH($A67,'Annex 4 LDNO charges'!$A$11:$A$199,0))=0,"",INDEX('Annex 4 LDNO charges'!$B$11:$B$199,MATCH($A67,'Annex 4 LDNO charges'!$A$11:$A$199,0))))</f>
        <v>E23</v>
      </c>
      <c r="C67" s="187">
        <f>IFERROR(INDEX('Annex 1 LV, HV and UMS charges'!$C$12:$C$43,MATCH($A67,'Annex 1 LV, HV and UMS charges'!$A$12:$A$43,0)),INDEX('Annex 4 LDNO charges'!$C$11:$C$199,MATCH($A67,'Annex 4 LDNO charges'!$A$11:$A$199,0)))</f>
        <v>0</v>
      </c>
      <c r="D67" s="171"/>
      <c r="E67" s="201">
        <v>0</v>
      </c>
    </row>
    <row r="68" spans="1:5" ht="27.75" customHeight="1" x14ac:dyDescent="0.25">
      <c r="A68" s="155" t="s">
        <v>549</v>
      </c>
      <c r="B68" s="186" t="str">
        <f>IFERROR(INDEX('Annex 1 LV, HV and UMS charges'!$B$12:$B$43,MATCH($A68,'Annex 1 LV, HV and UMS charges'!$A$12:$A$43,0)),IF(INDEX('Annex 4 LDNO charges'!$B$11:$B$199,MATCH($A68,'Annex 4 LDNO charges'!$A$11:$A$199,0))=0,"",INDEX('Annex 4 LDNO charges'!$B$11:$B$199,MATCH($A68,'Annex 4 LDNO charges'!$A$11:$A$199,0))))</f>
        <v>E24</v>
      </c>
      <c r="C68" s="187">
        <f>IFERROR(INDEX('Annex 1 LV, HV and UMS charges'!$C$12:$C$43,MATCH($A68,'Annex 1 LV, HV and UMS charges'!$A$12:$A$43,0)),INDEX('Annex 4 LDNO charges'!$C$11:$C$199,MATCH($A68,'Annex 4 LDNO charges'!$A$11:$A$199,0)))</f>
        <v>0</v>
      </c>
      <c r="D68" s="171"/>
      <c r="E68" s="201">
        <v>0</v>
      </c>
    </row>
    <row r="69" spans="1:5" ht="27.75" customHeight="1" x14ac:dyDescent="0.25">
      <c r="A69" s="155" t="s">
        <v>550</v>
      </c>
      <c r="B69" s="186" t="str">
        <f>IFERROR(INDEX('Annex 1 LV, HV and UMS charges'!$B$12:$B$43,MATCH($A69,'Annex 1 LV, HV and UMS charges'!$A$12:$A$43,0)),IF(INDEX('Annex 4 LDNO charges'!$B$11:$B$199,MATCH($A69,'Annex 4 LDNO charges'!$A$11:$A$199,0))=0,"",INDEX('Annex 4 LDNO charges'!$B$11:$B$199,MATCH($A69,'Annex 4 LDNO charges'!$A$11:$A$199,0))))</f>
        <v>J20</v>
      </c>
      <c r="C69" s="187">
        <f>IFERROR(INDEX('Annex 1 LV, HV and UMS charges'!$C$12:$C$43,MATCH($A69,'Annex 1 LV, HV and UMS charges'!$A$12:$A$43,0)),INDEX('Annex 4 LDNO charges'!$C$11:$C$199,MATCH($A69,'Annex 4 LDNO charges'!$A$11:$A$199,0)))</f>
        <v>0</v>
      </c>
      <c r="D69" s="171"/>
      <c r="E69" s="201">
        <v>0</v>
      </c>
    </row>
    <row r="70" spans="1:5" ht="27.75" customHeight="1" x14ac:dyDescent="0.25">
      <c r="A70" s="155" t="s">
        <v>551</v>
      </c>
      <c r="B70" s="186" t="str">
        <f>IFERROR(INDEX('Annex 1 LV, HV and UMS charges'!$B$12:$B$43,MATCH($A70,'Annex 1 LV, HV and UMS charges'!$A$12:$A$43,0)),IF(INDEX('Annex 4 LDNO charges'!$B$11:$B$199,MATCH($A70,'Annex 4 LDNO charges'!$A$11:$A$199,0))=0,"",INDEX('Annex 4 LDNO charges'!$B$11:$B$199,MATCH($A70,'Annex 4 LDNO charges'!$A$11:$A$199,0))))</f>
        <v>J21</v>
      </c>
      <c r="C70" s="187">
        <f>IFERROR(INDEX('Annex 1 LV, HV and UMS charges'!$C$12:$C$43,MATCH($A70,'Annex 1 LV, HV and UMS charges'!$A$12:$A$43,0)),INDEX('Annex 4 LDNO charges'!$C$11:$C$199,MATCH($A70,'Annex 4 LDNO charges'!$A$11:$A$199,0)))</f>
        <v>0</v>
      </c>
      <c r="D70" s="171"/>
      <c r="E70" s="201">
        <v>0</v>
      </c>
    </row>
    <row r="71" spans="1:5" ht="27.75" customHeight="1" x14ac:dyDescent="0.25">
      <c r="A71" s="155" t="s">
        <v>552</v>
      </c>
      <c r="B71" s="186" t="str">
        <f>IFERROR(INDEX('Annex 1 LV, HV and UMS charges'!$B$12:$B$43,MATCH($A71,'Annex 1 LV, HV and UMS charges'!$A$12:$A$43,0)),IF(INDEX('Annex 4 LDNO charges'!$B$11:$B$199,MATCH($A71,'Annex 4 LDNO charges'!$A$11:$A$199,0))=0,"",INDEX('Annex 4 LDNO charges'!$B$11:$B$199,MATCH($A71,'Annex 4 LDNO charges'!$A$11:$A$199,0))))</f>
        <v>J22</v>
      </c>
      <c r="C71" s="187">
        <f>IFERROR(INDEX('Annex 1 LV, HV and UMS charges'!$C$12:$C$43,MATCH($A71,'Annex 1 LV, HV and UMS charges'!$A$12:$A$43,0)),INDEX('Annex 4 LDNO charges'!$C$11:$C$199,MATCH($A71,'Annex 4 LDNO charges'!$A$11:$A$199,0)))</f>
        <v>0</v>
      </c>
      <c r="D71" s="171"/>
      <c r="E71" s="201">
        <v>0</v>
      </c>
    </row>
    <row r="72" spans="1:5" ht="27.75" customHeight="1" x14ac:dyDescent="0.25">
      <c r="A72" s="155" t="s">
        <v>553</v>
      </c>
      <c r="B72" s="186" t="str">
        <f>IFERROR(INDEX('Annex 1 LV, HV and UMS charges'!$B$12:$B$43,MATCH($A72,'Annex 1 LV, HV and UMS charges'!$A$12:$A$43,0)),IF(INDEX('Annex 4 LDNO charges'!$B$11:$B$199,MATCH($A72,'Annex 4 LDNO charges'!$A$11:$A$199,0))=0,"",INDEX('Annex 4 LDNO charges'!$B$11:$B$199,MATCH($A72,'Annex 4 LDNO charges'!$A$11:$A$199,0))))</f>
        <v>J23</v>
      </c>
      <c r="C72" s="187">
        <f>IFERROR(INDEX('Annex 1 LV, HV and UMS charges'!$C$12:$C$43,MATCH($A72,'Annex 1 LV, HV and UMS charges'!$A$12:$A$43,0)),INDEX('Annex 4 LDNO charges'!$C$11:$C$199,MATCH($A72,'Annex 4 LDNO charges'!$A$11:$A$199,0)))</f>
        <v>0</v>
      </c>
      <c r="D72" s="171"/>
      <c r="E72" s="201">
        <v>0</v>
      </c>
    </row>
    <row r="73" spans="1:5" ht="27.75" customHeight="1" x14ac:dyDescent="0.25">
      <c r="A73" s="155" t="s">
        <v>554</v>
      </c>
      <c r="B73" s="186" t="str">
        <f>IFERROR(INDEX('Annex 1 LV, HV and UMS charges'!$B$12:$B$43,MATCH($A73,'Annex 1 LV, HV and UMS charges'!$A$12:$A$43,0)),IF(INDEX('Annex 4 LDNO charges'!$B$11:$B$199,MATCH($A73,'Annex 4 LDNO charges'!$A$11:$A$199,0))=0,"",INDEX('Annex 4 LDNO charges'!$B$11:$B$199,MATCH($A73,'Annex 4 LDNO charges'!$A$11:$A$199,0))))</f>
        <v>J24</v>
      </c>
      <c r="C73" s="187">
        <f>IFERROR(INDEX('Annex 1 LV, HV and UMS charges'!$C$12:$C$43,MATCH($A73,'Annex 1 LV, HV and UMS charges'!$A$12:$A$43,0)),INDEX('Annex 4 LDNO charges'!$C$11:$C$199,MATCH($A73,'Annex 4 LDNO charges'!$A$11:$A$199,0)))</f>
        <v>0</v>
      </c>
      <c r="D73" s="171"/>
      <c r="E73" s="201">
        <v>0</v>
      </c>
    </row>
    <row r="74" spans="1:5" ht="27.75" customHeight="1" x14ac:dyDescent="0.25">
      <c r="A74" s="155" t="s">
        <v>555</v>
      </c>
      <c r="B74" s="186" t="str">
        <f>IFERROR(INDEX('Annex 1 LV, HV and UMS charges'!$B$12:$B$43,MATCH($A74,'Annex 1 LV, HV and UMS charges'!$A$12:$A$43,0)),IF(INDEX('Annex 4 LDNO charges'!$B$11:$B$199,MATCH($A74,'Annex 4 LDNO charges'!$A$11:$A$199,0))=0,"",INDEX('Annex 4 LDNO charges'!$B$11:$B$199,MATCH($A74,'Annex 4 LDNO charges'!$A$11:$A$199,0))))</f>
        <v>K20</v>
      </c>
      <c r="C74" s="187">
        <f>IFERROR(INDEX('Annex 1 LV, HV and UMS charges'!$C$12:$C$43,MATCH($A74,'Annex 1 LV, HV and UMS charges'!$A$12:$A$43,0)),INDEX('Annex 4 LDNO charges'!$C$11:$C$199,MATCH($A74,'Annex 4 LDNO charges'!$A$11:$A$199,0)))</f>
        <v>0</v>
      </c>
      <c r="D74" s="171"/>
      <c r="E74" s="201">
        <v>0</v>
      </c>
    </row>
    <row r="75" spans="1:5" ht="27.75" customHeight="1" x14ac:dyDescent="0.25">
      <c r="A75" s="155" t="s">
        <v>556</v>
      </c>
      <c r="B75" s="186" t="str">
        <f>IFERROR(INDEX('Annex 1 LV, HV and UMS charges'!$B$12:$B$43,MATCH($A75,'Annex 1 LV, HV and UMS charges'!$A$12:$A$43,0)),IF(INDEX('Annex 4 LDNO charges'!$B$11:$B$199,MATCH($A75,'Annex 4 LDNO charges'!$A$11:$A$199,0))=0,"",INDEX('Annex 4 LDNO charges'!$B$11:$B$199,MATCH($A75,'Annex 4 LDNO charges'!$A$11:$A$199,0))))</f>
        <v>K21</v>
      </c>
      <c r="C75" s="187">
        <f>IFERROR(INDEX('Annex 1 LV, HV and UMS charges'!$C$12:$C$43,MATCH($A75,'Annex 1 LV, HV and UMS charges'!$A$12:$A$43,0)),INDEX('Annex 4 LDNO charges'!$C$11:$C$199,MATCH($A75,'Annex 4 LDNO charges'!$A$11:$A$199,0)))</f>
        <v>0</v>
      </c>
      <c r="D75" s="171"/>
      <c r="E75" s="201">
        <v>0</v>
      </c>
    </row>
    <row r="76" spans="1:5" ht="27.75" customHeight="1" x14ac:dyDescent="0.25">
      <c r="A76" s="155" t="s">
        <v>557</v>
      </c>
      <c r="B76" s="186" t="str">
        <f>IFERROR(INDEX('Annex 1 LV, HV and UMS charges'!$B$12:$B$43,MATCH($A76,'Annex 1 LV, HV and UMS charges'!$A$12:$A$43,0)),IF(INDEX('Annex 4 LDNO charges'!$B$11:$B$199,MATCH($A76,'Annex 4 LDNO charges'!$A$11:$A$199,0))=0,"",INDEX('Annex 4 LDNO charges'!$B$11:$B$199,MATCH($A76,'Annex 4 LDNO charges'!$A$11:$A$199,0))))</f>
        <v>K22</v>
      </c>
      <c r="C76" s="187">
        <f>IFERROR(INDEX('Annex 1 LV, HV and UMS charges'!$C$12:$C$43,MATCH($A76,'Annex 1 LV, HV and UMS charges'!$A$12:$A$43,0)),INDEX('Annex 4 LDNO charges'!$C$11:$C$199,MATCH($A76,'Annex 4 LDNO charges'!$A$11:$A$199,0)))</f>
        <v>0</v>
      </c>
      <c r="D76" s="171"/>
      <c r="E76" s="201">
        <v>0</v>
      </c>
    </row>
    <row r="77" spans="1:5" ht="27.75" customHeight="1" x14ac:dyDescent="0.25">
      <c r="A77" s="155" t="s">
        <v>558</v>
      </c>
      <c r="B77" s="186" t="str">
        <f>IFERROR(INDEX('Annex 1 LV, HV and UMS charges'!$B$12:$B$43,MATCH($A77,'Annex 1 LV, HV and UMS charges'!$A$12:$A$43,0)),IF(INDEX('Annex 4 LDNO charges'!$B$11:$B$199,MATCH($A77,'Annex 4 LDNO charges'!$A$11:$A$199,0))=0,"",INDEX('Annex 4 LDNO charges'!$B$11:$B$199,MATCH($A77,'Annex 4 LDNO charges'!$A$11:$A$199,0))))</f>
        <v>K23</v>
      </c>
      <c r="C77" s="187">
        <f>IFERROR(INDEX('Annex 1 LV, HV and UMS charges'!$C$12:$C$43,MATCH($A77,'Annex 1 LV, HV and UMS charges'!$A$12:$A$43,0)),INDEX('Annex 4 LDNO charges'!$C$11:$C$199,MATCH($A77,'Annex 4 LDNO charges'!$A$11:$A$199,0)))</f>
        <v>0</v>
      </c>
      <c r="D77" s="171"/>
      <c r="E77" s="201">
        <v>0</v>
      </c>
    </row>
    <row r="78" spans="1:5" ht="27.75" customHeight="1" x14ac:dyDescent="0.25">
      <c r="A78" s="155" t="s">
        <v>559</v>
      </c>
      <c r="B78" s="186" t="str">
        <f>IFERROR(INDEX('Annex 1 LV, HV and UMS charges'!$B$12:$B$43,MATCH($A78,'Annex 1 LV, HV and UMS charges'!$A$12:$A$43,0)),IF(INDEX('Annex 4 LDNO charges'!$B$11:$B$199,MATCH($A78,'Annex 4 LDNO charges'!$A$11:$A$199,0))=0,"",INDEX('Annex 4 LDNO charges'!$B$11:$B$199,MATCH($A78,'Annex 4 LDNO charges'!$A$11:$A$199,0))))</f>
        <v>K24</v>
      </c>
      <c r="C78" s="187">
        <f>IFERROR(INDEX('Annex 1 LV, HV and UMS charges'!$C$12:$C$43,MATCH($A78,'Annex 1 LV, HV and UMS charges'!$A$12:$A$43,0)),INDEX('Annex 4 LDNO charges'!$C$11:$C$199,MATCH($A78,'Annex 4 LDNO charges'!$A$11:$A$199,0)))</f>
        <v>0</v>
      </c>
      <c r="D78" s="171"/>
      <c r="E78" s="201">
        <v>0</v>
      </c>
    </row>
    <row r="79" spans="1:5" ht="27.75" customHeight="1" x14ac:dyDescent="0.25">
      <c r="A79" s="155" t="s">
        <v>601</v>
      </c>
      <c r="B79" s="186" t="str">
        <f>IFERROR(INDEX('Annex 1 LV, HV and UMS charges'!$B$12:$B$43,MATCH($A79,'Annex 1 LV, HV and UMS charges'!$A$12:$A$43,0)),IF(INDEX('Annex 4 LDNO charges'!$B$11:$B$199,MATCH($A79,'Annex 4 LDNO charges'!$A$11:$A$199,0))=0,"",INDEX('Annex 4 LDNO charges'!$B$11:$B$199,MATCH($A79,'Annex 4 LDNO charges'!$A$11:$A$199,0))))</f>
        <v>A30</v>
      </c>
      <c r="C79" s="187" t="str">
        <f>IFERROR(INDEX('Annex 1 LV, HV and UMS charges'!$C$12:$C$43,MATCH($A79,'Annex 1 LV, HV and UMS charges'!$A$12:$A$43,0)),INDEX('Annex 4 LDNO charges'!$C$11:$C$199,MATCH($A79,'Annex 4 LDNO charges'!$A$11:$A$199,0)))</f>
        <v>0, 1, 2</v>
      </c>
      <c r="D79" s="201">
        <v>0</v>
      </c>
      <c r="E79" s="201">
        <v>0</v>
      </c>
    </row>
    <row r="80" spans="1:5" ht="27.75" customHeight="1" x14ac:dyDescent="0.25">
      <c r="A80" s="155" t="s">
        <v>602</v>
      </c>
      <c r="B80" s="186" t="str">
        <f>IFERROR(INDEX('Annex 1 LV, HV and UMS charges'!$B$12:$B$43,MATCH($A80,'Annex 1 LV, HV and UMS charges'!$A$12:$A$43,0)),IF(INDEX('Annex 4 LDNO charges'!$B$11:$B$199,MATCH($A80,'Annex 4 LDNO charges'!$A$11:$A$199,0))=0,"",INDEX('Annex 4 LDNO charges'!$B$11:$B$199,MATCH($A80,'Annex 4 LDNO charges'!$A$11:$A$199,0))))</f>
        <v>C30</v>
      </c>
      <c r="C80" s="187" t="str">
        <f>IFERROR(INDEX('Annex 1 LV, HV and UMS charges'!$C$12:$C$43,MATCH($A80,'Annex 1 LV, HV and UMS charges'!$A$12:$A$43,0)),INDEX('Annex 4 LDNO charges'!$C$11:$C$199,MATCH($A80,'Annex 4 LDNO charges'!$A$11:$A$199,0)))</f>
        <v>0, 3, 4, 5-8</v>
      </c>
      <c r="D80" s="171"/>
      <c r="E80" s="201">
        <v>0</v>
      </c>
    </row>
    <row r="81" spans="1:5" ht="27.75" customHeight="1" x14ac:dyDescent="0.25">
      <c r="A81" s="155" t="s">
        <v>603</v>
      </c>
      <c r="B81" s="186" t="str">
        <f>IFERROR(INDEX('Annex 1 LV, HV and UMS charges'!$B$12:$B$43,MATCH($A81,'Annex 1 LV, HV and UMS charges'!$A$12:$A$43,0)),IF(INDEX('Annex 4 LDNO charges'!$B$11:$B$199,MATCH($A81,'Annex 4 LDNO charges'!$A$11:$A$199,0))=0,"",INDEX('Annex 4 LDNO charges'!$B$11:$B$199,MATCH($A81,'Annex 4 LDNO charges'!$A$11:$A$199,0))))</f>
        <v>C31</v>
      </c>
      <c r="C81" s="187" t="str">
        <f>IFERROR(INDEX('Annex 1 LV, HV and UMS charges'!$C$12:$C$43,MATCH($A81,'Annex 1 LV, HV and UMS charges'!$A$12:$A$43,0)),INDEX('Annex 4 LDNO charges'!$C$11:$C$199,MATCH($A81,'Annex 4 LDNO charges'!$A$11:$A$199,0)))</f>
        <v>0, 3, 4, 5-8</v>
      </c>
      <c r="D81" s="171"/>
      <c r="E81" s="201">
        <v>0</v>
      </c>
    </row>
    <row r="82" spans="1:5" ht="27.75" customHeight="1" x14ac:dyDescent="0.25">
      <c r="A82" s="155" t="s">
        <v>604</v>
      </c>
      <c r="B82" s="186" t="str">
        <f>IFERROR(INDEX('Annex 1 LV, HV and UMS charges'!$B$12:$B$43,MATCH($A82,'Annex 1 LV, HV and UMS charges'!$A$12:$A$43,0)),IF(INDEX('Annex 4 LDNO charges'!$B$11:$B$199,MATCH($A82,'Annex 4 LDNO charges'!$A$11:$A$199,0))=0,"",INDEX('Annex 4 LDNO charges'!$B$11:$B$199,MATCH($A82,'Annex 4 LDNO charges'!$A$11:$A$199,0))))</f>
        <v>C32</v>
      </c>
      <c r="C82" s="187" t="str">
        <f>IFERROR(INDEX('Annex 1 LV, HV and UMS charges'!$C$12:$C$43,MATCH($A82,'Annex 1 LV, HV and UMS charges'!$A$12:$A$43,0)),INDEX('Annex 4 LDNO charges'!$C$11:$C$199,MATCH($A82,'Annex 4 LDNO charges'!$A$11:$A$199,0)))</f>
        <v>0, 3, 4, 5-8</v>
      </c>
      <c r="D82" s="171"/>
      <c r="E82" s="201">
        <v>0</v>
      </c>
    </row>
    <row r="83" spans="1:5" ht="27.75" customHeight="1" x14ac:dyDescent="0.25">
      <c r="A83" s="155" t="s">
        <v>605</v>
      </c>
      <c r="B83" s="186" t="str">
        <f>IFERROR(INDEX('Annex 1 LV, HV and UMS charges'!$B$12:$B$43,MATCH($A83,'Annex 1 LV, HV and UMS charges'!$A$12:$A$43,0)),IF(INDEX('Annex 4 LDNO charges'!$B$11:$B$199,MATCH($A83,'Annex 4 LDNO charges'!$A$11:$A$199,0))=0,"",INDEX('Annex 4 LDNO charges'!$B$11:$B$199,MATCH($A83,'Annex 4 LDNO charges'!$A$11:$A$199,0))))</f>
        <v>C33</v>
      </c>
      <c r="C83" s="187" t="str">
        <f>IFERROR(INDEX('Annex 1 LV, HV and UMS charges'!$C$12:$C$43,MATCH($A83,'Annex 1 LV, HV and UMS charges'!$A$12:$A$43,0)),INDEX('Annex 4 LDNO charges'!$C$11:$C$199,MATCH($A83,'Annex 4 LDNO charges'!$A$11:$A$199,0)))</f>
        <v>0, 3, 4, 5-8</v>
      </c>
      <c r="D83" s="171"/>
      <c r="E83" s="201">
        <v>0</v>
      </c>
    </row>
    <row r="84" spans="1:5" ht="27.75" customHeight="1" x14ac:dyDescent="0.25">
      <c r="A84" s="155" t="s">
        <v>606</v>
      </c>
      <c r="B84" s="186" t="str">
        <f>IFERROR(INDEX('Annex 1 LV, HV and UMS charges'!$B$12:$B$43,MATCH($A84,'Annex 1 LV, HV and UMS charges'!$A$12:$A$43,0)),IF(INDEX('Annex 4 LDNO charges'!$B$11:$B$199,MATCH($A84,'Annex 4 LDNO charges'!$A$11:$A$199,0))=0,"",INDEX('Annex 4 LDNO charges'!$B$11:$B$199,MATCH($A84,'Annex 4 LDNO charges'!$A$11:$A$199,0))))</f>
        <v>C34</v>
      </c>
      <c r="C84" s="187" t="str">
        <f>IFERROR(INDEX('Annex 1 LV, HV and UMS charges'!$C$12:$C$43,MATCH($A84,'Annex 1 LV, HV and UMS charges'!$A$12:$A$43,0)),INDEX('Annex 4 LDNO charges'!$C$11:$C$199,MATCH($A84,'Annex 4 LDNO charges'!$A$11:$A$199,0)))</f>
        <v>0, 3, 4, 5-8</v>
      </c>
      <c r="D84" s="171"/>
      <c r="E84" s="201">
        <v>0</v>
      </c>
    </row>
    <row r="85" spans="1:5" ht="27.75" customHeight="1" x14ac:dyDescent="0.25">
      <c r="A85" s="155" t="s">
        <v>530</v>
      </c>
      <c r="B85" s="186" t="str">
        <f>IFERROR(INDEX('Annex 1 LV, HV and UMS charges'!$B$12:$B$43,MATCH($A85,'Annex 1 LV, HV and UMS charges'!$A$12:$A$43,0)),IF(INDEX('Annex 4 LDNO charges'!$B$11:$B$199,MATCH($A85,'Annex 4 LDNO charges'!$A$11:$A$199,0))=0,"",INDEX('Annex 4 LDNO charges'!$B$11:$B$199,MATCH($A85,'Annex 4 LDNO charges'!$A$11:$A$199,0))))</f>
        <v>E30</v>
      </c>
      <c r="C85" s="187">
        <f>IFERROR(INDEX('Annex 1 LV, HV and UMS charges'!$C$12:$C$43,MATCH($A85,'Annex 1 LV, HV and UMS charges'!$A$12:$A$43,0)),INDEX('Annex 4 LDNO charges'!$C$11:$C$199,MATCH($A85,'Annex 4 LDNO charges'!$A$11:$A$199,0)))</f>
        <v>0</v>
      </c>
      <c r="D85" s="171"/>
      <c r="E85" s="201">
        <v>0</v>
      </c>
    </row>
    <row r="86" spans="1:5" ht="27.75" customHeight="1" x14ac:dyDescent="0.25">
      <c r="A86" s="155" t="s">
        <v>531</v>
      </c>
      <c r="B86" s="186" t="str">
        <f>IFERROR(INDEX('Annex 1 LV, HV and UMS charges'!$B$12:$B$43,MATCH($A86,'Annex 1 LV, HV and UMS charges'!$A$12:$A$43,0)),IF(INDEX('Annex 4 LDNO charges'!$B$11:$B$199,MATCH($A86,'Annex 4 LDNO charges'!$A$11:$A$199,0))=0,"",INDEX('Annex 4 LDNO charges'!$B$11:$B$199,MATCH($A86,'Annex 4 LDNO charges'!$A$11:$A$199,0))))</f>
        <v>E31</v>
      </c>
      <c r="C86" s="187">
        <f>IFERROR(INDEX('Annex 1 LV, HV and UMS charges'!$C$12:$C$43,MATCH($A86,'Annex 1 LV, HV and UMS charges'!$A$12:$A$43,0)),INDEX('Annex 4 LDNO charges'!$C$11:$C$199,MATCH($A86,'Annex 4 LDNO charges'!$A$11:$A$199,0)))</f>
        <v>0</v>
      </c>
      <c r="D86" s="171"/>
      <c r="E86" s="201">
        <v>0</v>
      </c>
    </row>
    <row r="87" spans="1:5" ht="27.75" customHeight="1" x14ac:dyDescent="0.25">
      <c r="A87" s="155" t="s">
        <v>532</v>
      </c>
      <c r="B87" s="186" t="str">
        <f>IFERROR(INDEX('Annex 1 LV, HV and UMS charges'!$B$12:$B$43,MATCH($A87,'Annex 1 LV, HV and UMS charges'!$A$12:$A$43,0)),IF(INDEX('Annex 4 LDNO charges'!$B$11:$B$199,MATCH($A87,'Annex 4 LDNO charges'!$A$11:$A$199,0))=0,"",INDEX('Annex 4 LDNO charges'!$B$11:$B$199,MATCH($A87,'Annex 4 LDNO charges'!$A$11:$A$199,0))))</f>
        <v>E32</v>
      </c>
      <c r="C87" s="187">
        <f>IFERROR(INDEX('Annex 1 LV, HV and UMS charges'!$C$12:$C$43,MATCH($A87,'Annex 1 LV, HV and UMS charges'!$A$12:$A$43,0)),INDEX('Annex 4 LDNO charges'!$C$11:$C$199,MATCH($A87,'Annex 4 LDNO charges'!$A$11:$A$199,0)))</f>
        <v>0</v>
      </c>
      <c r="D87" s="171"/>
      <c r="E87" s="201">
        <v>0</v>
      </c>
    </row>
    <row r="88" spans="1:5" ht="27.75" customHeight="1" x14ac:dyDescent="0.25">
      <c r="A88" s="155" t="s">
        <v>533</v>
      </c>
      <c r="B88" s="186" t="str">
        <f>IFERROR(INDEX('Annex 1 LV, HV and UMS charges'!$B$12:$B$43,MATCH($A88,'Annex 1 LV, HV and UMS charges'!$A$12:$A$43,0)),IF(INDEX('Annex 4 LDNO charges'!$B$11:$B$199,MATCH($A88,'Annex 4 LDNO charges'!$A$11:$A$199,0))=0,"",INDEX('Annex 4 LDNO charges'!$B$11:$B$199,MATCH($A88,'Annex 4 LDNO charges'!$A$11:$A$199,0))))</f>
        <v>E33</v>
      </c>
      <c r="C88" s="187">
        <f>IFERROR(INDEX('Annex 1 LV, HV and UMS charges'!$C$12:$C$43,MATCH($A88,'Annex 1 LV, HV and UMS charges'!$A$12:$A$43,0)),INDEX('Annex 4 LDNO charges'!$C$11:$C$199,MATCH($A88,'Annex 4 LDNO charges'!$A$11:$A$199,0)))</f>
        <v>0</v>
      </c>
      <c r="D88" s="171"/>
      <c r="E88" s="201">
        <v>0</v>
      </c>
    </row>
    <row r="89" spans="1:5" ht="27.75" customHeight="1" x14ac:dyDescent="0.25">
      <c r="A89" s="155" t="s">
        <v>534</v>
      </c>
      <c r="B89" s="186" t="str">
        <f>IFERROR(INDEX('Annex 1 LV, HV and UMS charges'!$B$12:$B$43,MATCH($A89,'Annex 1 LV, HV and UMS charges'!$A$12:$A$43,0)),IF(INDEX('Annex 4 LDNO charges'!$B$11:$B$199,MATCH($A89,'Annex 4 LDNO charges'!$A$11:$A$199,0))=0,"",INDEX('Annex 4 LDNO charges'!$B$11:$B$199,MATCH($A89,'Annex 4 LDNO charges'!$A$11:$A$199,0))))</f>
        <v>E34</v>
      </c>
      <c r="C89" s="187">
        <f>IFERROR(INDEX('Annex 1 LV, HV and UMS charges'!$C$12:$C$43,MATCH($A89,'Annex 1 LV, HV and UMS charges'!$A$12:$A$43,0)),INDEX('Annex 4 LDNO charges'!$C$11:$C$199,MATCH($A89,'Annex 4 LDNO charges'!$A$11:$A$199,0)))</f>
        <v>0</v>
      </c>
      <c r="D89" s="171"/>
      <c r="E89" s="201">
        <v>0</v>
      </c>
    </row>
    <row r="90" spans="1:5" ht="27.75" customHeight="1" x14ac:dyDescent="0.25">
      <c r="A90" s="155" t="s">
        <v>535</v>
      </c>
      <c r="B90" s="186" t="str">
        <f>IFERROR(INDEX('Annex 1 LV, HV and UMS charges'!$B$12:$B$43,MATCH($A90,'Annex 1 LV, HV and UMS charges'!$A$12:$A$43,0)),IF(INDEX('Annex 4 LDNO charges'!$B$11:$B$199,MATCH($A90,'Annex 4 LDNO charges'!$A$11:$A$199,0))=0,"",INDEX('Annex 4 LDNO charges'!$B$11:$B$199,MATCH($A90,'Annex 4 LDNO charges'!$A$11:$A$199,0))))</f>
        <v>J30</v>
      </c>
      <c r="C90" s="187">
        <f>IFERROR(INDEX('Annex 1 LV, HV and UMS charges'!$C$12:$C$43,MATCH($A90,'Annex 1 LV, HV and UMS charges'!$A$12:$A$43,0)),INDEX('Annex 4 LDNO charges'!$C$11:$C$199,MATCH($A90,'Annex 4 LDNO charges'!$A$11:$A$199,0)))</f>
        <v>0</v>
      </c>
      <c r="D90" s="171"/>
      <c r="E90" s="201">
        <v>0</v>
      </c>
    </row>
    <row r="91" spans="1:5" ht="27.75" customHeight="1" x14ac:dyDescent="0.25">
      <c r="A91" s="155" t="s">
        <v>536</v>
      </c>
      <c r="B91" s="186" t="str">
        <f>IFERROR(INDEX('Annex 1 LV, HV and UMS charges'!$B$12:$B$43,MATCH($A91,'Annex 1 LV, HV and UMS charges'!$A$12:$A$43,0)),IF(INDEX('Annex 4 LDNO charges'!$B$11:$B$199,MATCH($A91,'Annex 4 LDNO charges'!$A$11:$A$199,0))=0,"",INDEX('Annex 4 LDNO charges'!$B$11:$B$199,MATCH($A91,'Annex 4 LDNO charges'!$A$11:$A$199,0))))</f>
        <v>J31</v>
      </c>
      <c r="C91" s="187">
        <f>IFERROR(INDEX('Annex 1 LV, HV and UMS charges'!$C$12:$C$43,MATCH($A91,'Annex 1 LV, HV and UMS charges'!$A$12:$A$43,0)),INDEX('Annex 4 LDNO charges'!$C$11:$C$199,MATCH($A91,'Annex 4 LDNO charges'!$A$11:$A$199,0)))</f>
        <v>0</v>
      </c>
      <c r="D91" s="171"/>
      <c r="E91" s="201">
        <v>0</v>
      </c>
    </row>
    <row r="92" spans="1:5" ht="27.75" customHeight="1" x14ac:dyDescent="0.25">
      <c r="A92" s="155" t="s">
        <v>537</v>
      </c>
      <c r="B92" s="186" t="str">
        <f>IFERROR(INDEX('Annex 1 LV, HV and UMS charges'!$B$12:$B$43,MATCH($A92,'Annex 1 LV, HV and UMS charges'!$A$12:$A$43,0)),IF(INDEX('Annex 4 LDNO charges'!$B$11:$B$199,MATCH($A92,'Annex 4 LDNO charges'!$A$11:$A$199,0))=0,"",INDEX('Annex 4 LDNO charges'!$B$11:$B$199,MATCH($A92,'Annex 4 LDNO charges'!$A$11:$A$199,0))))</f>
        <v>J32</v>
      </c>
      <c r="C92" s="187">
        <f>IFERROR(INDEX('Annex 1 LV, HV and UMS charges'!$C$12:$C$43,MATCH($A92,'Annex 1 LV, HV and UMS charges'!$A$12:$A$43,0)),INDEX('Annex 4 LDNO charges'!$C$11:$C$199,MATCH($A92,'Annex 4 LDNO charges'!$A$11:$A$199,0)))</f>
        <v>0</v>
      </c>
      <c r="D92" s="171"/>
      <c r="E92" s="201">
        <v>0</v>
      </c>
    </row>
    <row r="93" spans="1:5" ht="27.75" customHeight="1" x14ac:dyDescent="0.25">
      <c r="A93" s="155" t="s">
        <v>538</v>
      </c>
      <c r="B93" s="186" t="str">
        <f>IFERROR(INDEX('Annex 1 LV, HV and UMS charges'!$B$12:$B$43,MATCH($A93,'Annex 1 LV, HV and UMS charges'!$A$12:$A$43,0)),IF(INDEX('Annex 4 LDNO charges'!$B$11:$B$199,MATCH($A93,'Annex 4 LDNO charges'!$A$11:$A$199,0))=0,"",INDEX('Annex 4 LDNO charges'!$B$11:$B$199,MATCH($A93,'Annex 4 LDNO charges'!$A$11:$A$199,0))))</f>
        <v>J33</v>
      </c>
      <c r="C93" s="187">
        <f>IFERROR(INDEX('Annex 1 LV, HV and UMS charges'!$C$12:$C$43,MATCH($A93,'Annex 1 LV, HV and UMS charges'!$A$12:$A$43,0)),INDEX('Annex 4 LDNO charges'!$C$11:$C$199,MATCH($A93,'Annex 4 LDNO charges'!$A$11:$A$199,0)))</f>
        <v>0</v>
      </c>
      <c r="D93" s="171"/>
      <c r="E93" s="201">
        <v>0</v>
      </c>
    </row>
    <row r="94" spans="1:5" ht="27.75" customHeight="1" x14ac:dyDescent="0.25">
      <c r="A94" s="155" t="s">
        <v>539</v>
      </c>
      <c r="B94" s="186" t="str">
        <f>IFERROR(INDEX('Annex 1 LV, HV and UMS charges'!$B$12:$B$43,MATCH($A94,'Annex 1 LV, HV and UMS charges'!$A$12:$A$43,0)),IF(INDEX('Annex 4 LDNO charges'!$B$11:$B$199,MATCH($A94,'Annex 4 LDNO charges'!$A$11:$A$199,0))=0,"",INDEX('Annex 4 LDNO charges'!$B$11:$B$199,MATCH($A94,'Annex 4 LDNO charges'!$A$11:$A$199,0))))</f>
        <v>J34</v>
      </c>
      <c r="C94" s="187">
        <f>IFERROR(INDEX('Annex 1 LV, HV and UMS charges'!$C$12:$C$43,MATCH($A94,'Annex 1 LV, HV and UMS charges'!$A$12:$A$43,0)),INDEX('Annex 4 LDNO charges'!$C$11:$C$199,MATCH($A94,'Annex 4 LDNO charges'!$A$11:$A$199,0)))</f>
        <v>0</v>
      </c>
      <c r="D94" s="171"/>
      <c r="E94" s="201">
        <v>0</v>
      </c>
    </row>
    <row r="95" spans="1:5" ht="27.75" customHeight="1" x14ac:dyDescent="0.25">
      <c r="A95" s="155" t="s">
        <v>540</v>
      </c>
      <c r="B95" s="186" t="str">
        <f>IFERROR(INDEX('Annex 1 LV, HV and UMS charges'!$B$12:$B$43,MATCH($A95,'Annex 1 LV, HV and UMS charges'!$A$12:$A$43,0)),IF(INDEX('Annex 4 LDNO charges'!$B$11:$B$199,MATCH($A95,'Annex 4 LDNO charges'!$A$11:$A$199,0))=0,"",INDEX('Annex 4 LDNO charges'!$B$11:$B$199,MATCH($A95,'Annex 4 LDNO charges'!$A$11:$A$199,0))))</f>
        <v>K30</v>
      </c>
      <c r="C95" s="187">
        <f>IFERROR(INDEX('Annex 1 LV, HV and UMS charges'!$C$12:$C$43,MATCH($A95,'Annex 1 LV, HV and UMS charges'!$A$12:$A$43,0)),INDEX('Annex 4 LDNO charges'!$C$11:$C$199,MATCH($A95,'Annex 4 LDNO charges'!$A$11:$A$199,0)))</f>
        <v>0</v>
      </c>
      <c r="D95" s="171"/>
      <c r="E95" s="201">
        <v>0</v>
      </c>
    </row>
    <row r="96" spans="1:5" ht="27.75" customHeight="1" x14ac:dyDescent="0.25">
      <c r="A96" s="155" t="s">
        <v>541</v>
      </c>
      <c r="B96" s="186" t="str">
        <f>IFERROR(INDEX('Annex 1 LV, HV and UMS charges'!$B$12:$B$43,MATCH($A96,'Annex 1 LV, HV and UMS charges'!$A$12:$A$43,0)),IF(INDEX('Annex 4 LDNO charges'!$B$11:$B$199,MATCH($A96,'Annex 4 LDNO charges'!$A$11:$A$199,0))=0,"",INDEX('Annex 4 LDNO charges'!$B$11:$B$199,MATCH($A96,'Annex 4 LDNO charges'!$A$11:$A$199,0))))</f>
        <v>K31</v>
      </c>
      <c r="C96" s="187">
        <f>IFERROR(INDEX('Annex 1 LV, HV and UMS charges'!$C$12:$C$43,MATCH($A96,'Annex 1 LV, HV and UMS charges'!$A$12:$A$43,0)),INDEX('Annex 4 LDNO charges'!$C$11:$C$199,MATCH($A96,'Annex 4 LDNO charges'!$A$11:$A$199,0)))</f>
        <v>0</v>
      </c>
      <c r="D96" s="171"/>
      <c r="E96" s="201">
        <v>0</v>
      </c>
    </row>
    <row r="97" spans="1:5" ht="27.75" customHeight="1" x14ac:dyDescent="0.25">
      <c r="A97" s="155" t="s">
        <v>542</v>
      </c>
      <c r="B97" s="186" t="str">
        <f>IFERROR(INDEX('Annex 1 LV, HV and UMS charges'!$B$12:$B$43,MATCH($A97,'Annex 1 LV, HV and UMS charges'!$A$12:$A$43,0)),IF(INDEX('Annex 4 LDNO charges'!$B$11:$B$199,MATCH($A97,'Annex 4 LDNO charges'!$A$11:$A$199,0))=0,"",INDEX('Annex 4 LDNO charges'!$B$11:$B$199,MATCH($A97,'Annex 4 LDNO charges'!$A$11:$A$199,0))))</f>
        <v>K32</v>
      </c>
      <c r="C97" s="187">
        <f>IFERROR(INDEX('Annex 1 LV, HV and UMS charges'!$C$12:$C$43,MATCH($A97,'Annex 1 LV, HV and UMS charges'!$A$12:$A$43,0)),INDEX('Annex 4 LDNO charges'!$C$11:$C$199,MATCH($A97,'Annex 4 LDNO charges'!$A$11:$A$199,0)))</f>
        <v>0</v>
      </c>
      <c r="D97" s="171"/>
      <c r="E97" s="201">
        <v>0</v>
      </c>
    </row>
    <row r="98" spans="1:5" ht="27.75" customHeight="1" x14ac:dyDescent="0.25">
      <c r="A98" s="155" t="s">
        <v>543</v>
      </c>
      <c r="B98" s="186" t="str">
        <f>IFERROR(INDEX('Annex 1 LV, HV and UMS charges'!$B$12:$B$43,MATCH($A98,'Annex 1 LV, HV and UMS charges'!$A$12:$A$43,0)),IF(INDEX('Annex 4 LDNO charges'!$B$11:$B$199,MATCH($A98,'Annex 4 LDNO charges'!$A$11:$A$199,0))=0,"",INDEX('Annex 4 LDNO charges'!$B$11:$B$199,MATCH($A98,'Annex 4 LDNO charges'!$A$11:$A$199,0))))</f>
        <v>K33</v>
      </c>
      <c r="C98" s="187">
        <f>IFERROR(INDEX('Annex 1 LV, HV and UMS charges'!$C$12:$C$43,MATCH($A98,'Annex 1 LV, HV and UMS charges'!$A$12:$A$43,0)),INDEX('Annex 4 LDNO charges'!$C$11:$C$199,MATCH($A98,'Annex 4 LDNO charges'!$A$11:$A$199,0)))</f>
        <v>0</v>
      </c>
      <c r="D98" s="171"/>
      <c r="E98" s="201">
        <v>0</v>
      </c>
    </row>
    <row r="99" spans="1:5" ht="27.75" customHeight="1" x14ac:dyDescent="0.25">
      <c r="A99" s="155" t="s">
        <v>544</v>
      </c>
      <c r="B99" s="186" t="str">
        <f>IFERROR(INDEX('Annex 1 LV, HV and UMS charges'!$B$12:$B$43,MATCH($A99,'Annex 1 LV, HV and UMS charges'!$A$12:$A$43,0)),IF(INDEX('Annex 4 LDNO charges'!$B$11:$B$199,MATCH($A99,'Annex 4 LDNO charges'!$A$11:$A$199,0))=0,"",INDEX('Annex 4 LDNO charges'!$B$11:$B$199,MATCH($A99,'Annex 4 LDNO charges'!$A$11:$A$199,0))))</f>
        <v>K34</v>
      </c>
      <c r="C99" s="187">
        <f>IFERROR(INDEX('Annex 1 LV, HV and UMS charges'!$C$12:$C$43,MATCH($A99,'Annex 1 LV, HV and UMS charges'!$A$12:$A$43,0)),INDEX('Annex 4 LDNO charges'!$C$11:$C$199,MATCH($A99,'Annex 4 LDNO charges'!$A$11:$A$199,0)))</f>
        <v>0</v>
      </c>
      <c r="D99" s="171"/>
      <c r="E99" s="201">
        <v>0</v>
      </c>
    </row>
    <row r="100" spans="1:5" ht="27.75" customHeight="1" x14ac:dyDescent="0.25">
      <c r="A100" s="155" t="s">
        <v>607</v>
      </c>
      <c r="B100" s="186" t="str">
        <f>IFERROR(INDEX('Annex 1 LV, HV and UMS charges'!$B$12:$B$43,MATCH($A100,'Annex 1 LV, HV and UMS charges'!$A$12:$A$43,0)),IF(INDEX('Annex 4 LDNO charges'!$B$11:$B$199,MATCH($A100,'Annex 4 LDNO charges'!$A$11:$A$199,0))=0,"",INDEX('Annex 4 LDNO charges'!$B$11:$B$199,MATCH($A100,'Annex 4 LDNO charges'!$A$11:$A$199,0))))</f>
        <v>A40</v>
      </c>
      <c r="C100" s="187" t="str">
        <f>IFERROR(INDEX('Annex 1 LV, HV and UMS charges'!$C$12:$C$43,MATCH($A100,'Annex 1 LV, HV and UMS charges'!$A$12:$A$43,0)),INDEX('Annex 4 LDNO charges'!$C$11:$C$199,MATCH($A100,'Annex 4 LDNO charges'!$A$11:$A$199,0)))</f>
        <v>0, 1, 2</v>
      </c>
      <c r="D100" s="201">
        <v>0</v>
      </c>
      <c r="E100" s="201">
        <v>0</v>
      </c>
    </row>
    <row r="101" spans="1:5" ht="27.75" customHeight="1" x14ac:dyDescent="0.25">
      <c r="A101" s="155" t="s">
        <v>608</v>
      </c>
      <c r="B101" s="186" t="str">
        <f>IFERROR(INDEX('Annex 1 LV, HV and UMS charges'!$B$12:$B$43,MATCH($A101,'Annex 1 LV, HV and UMS charges'!$A$12:$A$43,0)),IF(INDEX('Annex 4 LDNO charges'!$B$11:$B$199,MATCH($A101,'Annex 4 LDNO charges'!$A$11:$A$199,0))=0,"",INDEX('Annex 4 LDNO charges'!$B$11:$B$199,MATCH($A101,'Annex 4 LDNO charges'!$A$11:$A$199,0))))</f>
        <v>C40</v>
      </c>
      <c r="C101" s="187" t="str">
        <f>IFERROR(INDEX('Annex 1 LV, HV and UMS charges'!$C$12:$C$43,MATCH($A101,'Annex 1 LV, HV and UMS charges'!$A$12:$A$43,0)),INDEX('Annex 4 LDNO charges'!$C$11:$C$199,MATCH($A101,'Annex 4 LDNO charges'!$A$11:$A$199,0)))</f>
        <v>0, 3, 4, 5-8</v>
      </c>
      <c r="D101" s="171"/>
      <c r="E101" s="201">
        <v>0</v>
      </c>
    </row>
    <row r="102" spans="1:5" ht="27.75" customHeight="1" x14ac:dyDescent="0.25">
      <c r="A102" s="155" t="s">
        <v>609</v>
      </c>
      <c r="B102" s="186" t="str">
        <f>IFERROR(INDEX('Annex 1 LV, HV and UMS charges'!$B$12:$B$43,MATCH($A102,'Annex 1 LV, HV and UMS charges'!$A$12:$A$43,0)),IF(INDEX('Annex 4 LDNO charges'!$B$11:$B$199,MATCH($A102,'Annex 4 LDNO charges'!$A$11:$A$199,0))=0,"",INDEX('Annex 4 LDNO charges'!$B$11:$B$199,MATCH($A102,'Annex 4 LDNO charges'!$A$11:$A$199,0))))</f>
        <v>C41</v>
      </c>
      <c r="C102" s="187" t="str">
        <f>IFERROR(INDEX('Annex 1 LV, HV and UMS charges'!$C$12:$C$43,MATCH($A102,'Annex 1 LV, HV and UMS charges'!$A$12:$A$43,0)),INDEX('Annex 4 LDNO charges'!$C$11:$C$199,MATCH($A102,'Annex 4 LDNO charges'!$A$11:$A$199,0)))</f>
        <v>0, 3, 4, 5-8</v>
      </c>
      <c r="D102" s="171"/>
      <c r="E102" s="201">
        <v>0</v>
      </c>
    </row>
    <row r="103" spans="1:5" ht="27.75" customHeight="1" x14ac:dyDescent="0.25">
      <c r="A103" s="155" t="s">
        <v>610</v>
      </c>
      <c r="B103" s="186" t="str">
        <f>IFERROR(INDEX('Annex 1 LV, HV and UMS charges'!$B$12:$B$43,MATCH($A103,'Annex 1 LV, HV and UMS charges'!$A$12:$A$43,0)),IF(INDEX('Annex 4 LDNO charges'!$B$11:$B$199,MATCH($A103,'Annex 4 LDNO charges'!$A$11:$A$199,0))=0,"",INDEX('Annex 4 LDNO charges'!$B$11:$B$199,MATCH($A103,'Annex 4 LDNO charges'!$A$11:$A$199,0))))</f>
        <v>C42</v>
      </c>
      <c r="C103" s="187" t="str">
        <f>IFERROR(INDEX('Annex 1 LV, HV and UMS charges'!$C$12:$C$43,MATCH($A103,'Annex 1 LV, HV and UMS charges'!$A$12:$A$43,0)),INDEX('Annex 4 LDNO charges'!$C$11:$C$199,MATCH($A103,'Annex 4 LDNO charges'!$A$11:$A$199,0)))</f>
        <v>0, 3, 4, 5-8</v>
      </c>
      <c r="D103" s="171"/>
      <c r="E103" s="201">
        <v>0</v>
      </c>
    </row>
    <row r="104" spans="1:5" ht="27.75" customHeight="1" x14ac:dyDescent="0.25">
      <c r="A104" s="155" t="s">
        <v>611</v>
      </c>
      <c r="B104" s="186" t="str">
        <f>IFERROR(INDEX('Annex 1 LV, HV and UMS charges'!$B$12:$B$43,MATCH($A104,'Annex 1 LV, HV and UMS charges'!$A$12:$A$43,0)),IF(INDEX('Annex 4 LDNO charges'!$B$11:$B$199,MATCH($A104,'Annex 4 LDNO charges'!$A$11:$A$199,0))=0,"",INDEX('Annex 4 LDNO charges'!$B$11:$B$199,MATCH($A104,'Annex 4 LDNO charges'!$A$11:$A$199,0))))</f>
        <v>C43</v>
      </c>
      <c r="C104" s="187" t="str">
        <f>IFERROR(INDEX('Annex 1 LV, HV and UMS charges'!$C$12:$C$43,MATCH($A104,'Annex 1 LV, HV and UMS charges'!$A$12:$A$43,0)),INDEX('Annex 4 LDNO charges'!$C$11:$C$199,MATCH($A104,'Annex 4 LDNO charges'!$A$11:$A$199,0)))</f>
        <v>0, 3, 4, 5-8</v>
      </c>
      <c r="D104" s="171"/>
      <c r="E104" s="201">
        <v>0</v>
      </c>
    </row>
    <row r="105" spans="1:5" ht="27.75" customHeight="1" x14ac:dyDescent="0.25">
      <c r="A105" s="155" t="s">
        <v>612</v>
      </c>
      <c r="B105" s="186" t="str">
        <f>IFERROR(INDEX('Annex 1 LV, HV and UMS charges'!$B$12:$B$43,MATCH($A105,'Annex 1 LV, HV and UMS charges'!$A$12:$A$43,0)),IF(INDEX('Annex 4 LDNO charges'!$B$11:$B$199,MATCH($A105,'Annex 4 LDNO charges'!$A$11:$A$199,0))=0,"",INDEX('Annex 4 LDNO charges'!$B$11:$B$199,MATCH($A105,'Annex 4 LDNO charges'!$A$11:$A$199,0))))</f>
        <v>C44</v>
      </c>
      <c r="C105" s="187" t="str">
        <f>IFERROR(INDEX('Annex 1 LV, HV and UMS charges'!$C$12:$C$43,MATCH($A105,'Annex 1 LV, HV and UMS charges'!$A$12:$A$43,0)),INDEX('Annex 4 LDNO charges'!$C$11:$C$199,MATCH($A105,'Annex 4 LDNO charges'!$A$11:$A$199,0)))</f>
        <v>0, 3, 4, 5-8</v>
      </c>
      <c r="D105" s="171"/>
      <c r="E105" s="201">
        <v>0</v>
      </c>
    </row>
    <row r="106" spans="1:5" ht="27.75" customHeight="1" x14ac:dyDescent="0.25">
      <c r="A106" s="155" t="s">
        <v>515</v>
      </c>
      <c r="B106" s="186" t="str">
        <f>IFERROR(INDEX('Annex 1 LV, HV and UMS charges'!$B$12:$B$43,MATCH($A106,'Annex 1 LV, HV and UMS charges'!$A$12:$A$43,0)),IF(INDEX('Annex 4 LDNO charges'!$B$11:$B$199,MATCH($A106,'Annex 4 LDNO charges'!$A$11:$A$199,0))=0,"",INDEX('Annex 4 LDNO charges'!$B$11:$B$199,MATCH($A106,'Annex 4 LDNO charges'!$A$11:$A$199,0))))</f>
        <v>E40</v>
      </c>
      <c r="C106" s="187">
        <f>IFERROR(INDEX('Annex 1 LV, HV and UMS charges'!$C$12:$C$43,MATCH($A106,'Annex 1 LV, HV and UMS charges'!$A$12:$A$43,0)),INDEX('Annex 4 LDNO charges'!$C$11:$C$199,MATCH($A106,'Annex 4 LDNO charges'!$A$11:$A$199,0)))</f>
        <v>0</v>
      </c>
      <c r="D106" s="171"/>
      <c r="E106" s="201">
        <v>0</v>
      </c>
    </row>
    <row r="107" spans="1:5" ht="27.75" customHeight="1" x14ac:dyDescent="0.25">
      <c r="A107" s="155" t="s">
        <v>516</v>
      </c>
      <c r="B107" s="186" t="str">
        <f>IFERROR(INDEX('Annex 1 LV, HV and UMS charges'!$B$12:$B$43,MATCH($A107,'Annex 1 LV, HV and UMS charges'!$A$12:$A$43,0)),IF(INDEX('Annex 4 LDNO charges'!$B$11:$B$199,MATCH($A107,'Annex 4 LDNO charges'!$A$11:$A$199,0))=0,"",INDEX('Annex 4 LDNO charges'!$B$11:$B$199,MATCH($A107,'Annex 4 LDNO charges'!$A$11:$A$199,0))))</f>
        <v>E41</v>
      </c>
      <c r="C107" s="187">
        <f>IFERROR(INDEX('Annex 1 LV, HV and UMS charges'!$C$12:$C$43,MATCH($A107,'Annex 1 LV, HV and UMS charges'!$A$12:$A$43,0)),INDEX('Annex 4 LDNO charges'!$C$11:$C$199,MATCH($A107,'Annex 4 LDNO charges'!$A$11:$A$199,0)))</f>
        <v>0</v>
      </c>
      <c r="D107" s="171"/>
      <c r="E107" s="201">
        <v>0</v>
      </c>
    </row>
    <row r="108" spans="1:5" ht="27.75" customHeight="1" x14ac:dyDescent="0.25">
      <c r="A108" s="155" t="s">
        <v>517</v>
      </c>
      <c r="B108" s="186" t="str">
        <f>IFERROR(INDEX('Annex 1 LV, HV and UMS charges'!$B$12:$B$43,MATCH($A108,'Annex 1 LV, HV and UMS charges'!$A$12:$A$43,0)),IF(INDEX('Annex 4 LDNO charges'!$B$11:$B$199,MATCH($A108,'Annex 4 LDNO charges'!$A$11:$A$199,0))=0,"",INDEX('Annex 4 LDNO charges'!$B$11:$B$199,MATCH($A108,'Annex 4 LDNO charges'!$A$11:$A$199,0))))</f>
        <v>E42</v>
      </c>
      <c r="C108" s="187">
        <f>IFERROR(INDEX('Annex 1 LV, HV and UMS charges'!$C$12:$C$43,MATCH($A108,'Annex 1 LV, HV and UMS charges'!$A$12:$A$43,0)),INDEX('Annex 4 LDNO charges'!$C$11:$C$199,MATCH($A108,'Annex 4 LDNO charges'!$A$11:$A$199,0)))</f>
        <v>0</v>
      </c>
      <c r="D108" s="171"/>
      <c r="E108" s="201">
        <v>0</v>
      </c>
    </row>
    <row r="109" spans="1:5" ht="27.75" customHeight="1" x14ac:dyDescent="0.25">
      <c r="A109" s="155" t="s">
        <v>518</v>
      </c>
      <c r="B109" s="186" t="str">
        <f>IFERROR(INDEX('Annex 1 LV, HV and UMS charges'!$B$12:$B$43,MATCH($A109,'Annex 1 LV, HV and UMS charges'!$A$12:$A$43,0)),IF(INDEX('Annex 4 LDNO charges'!$B$11:$B$199,MATCH($A109,'Annex 4 LDNO charges'!$A$11:$A$199,0))=0,"",INDEX('Annex 4 LDNO charges'!$B$11:$B$199,MATCH($A109,'Annex 4 LDNO charges'!$A$11:$A$199,0))))</f>
        <v>E43</v>
      </c>
      <c r="C109" s="187">
        <f>IFERROR(INDEX('Annex 1 LV, HV and UMS charges'!$C$12:$C$43,MATCH($A109,'Annex 1 LV, HV and UMS charges'!$A$12:$A$43,0)),INDEX('Annex 4 LDNO charges'!$C$11:$C$199,MATCH($A109,'Annex 4 LDNO charges'!$A$11:$A$199,0)))</f>
        <v>0</v>
      </c>
      <c r="D109" s="171"/>
      <c r="E109" s="201">
        <v>0</v>
      </c>
    </row>
    <row r="110" spans="1:5" ht="27.75" customHeight="1" x14ac:dyDescent="0.25">
      <c r="A110" s="155" t="s">
        <v>519</v>
      </c>
      <c r="B110" s="186" t="str">
        <f>IFERROR(INDEX('Annex 1 LV, HV and UMS charges'!$B$12:$B$43,MATCH($A110,'Annex 1 LV, HV and UMS charges'!$A$12:$A$43,0)),IF(INDEX('Annex 4 LDNO charges'!$B$11:$B$199,MATCH($A110,'Annex 4 LDNO charges'!$A$11:$A$199,0))=0,"",INDEX('Annex 4 LDNO charges'!$B$11:$B$199,MATCH($A110,'Annex 4 LDNO charges'!$A$11:$A$199,0))))</f>
        <v>E44</v>
      </c>
      <c r="C110" s="187">
        <f>IFERROR(INDEX('Annex 1 LV, HV and UMS charges'!$C$12:$C$43,MATCH($A110,'Annex 1 LV, HV and UMS charges'!$A$12:$A$43,0)),INDEX('Annex 4 LDNO charges'!$C$11:$C$199,MATCH($A110,'Annex 4 LDNO charges'!$A$11:$A$199,0)))</f>
        <v>0</v>
      </c>
      <c r="D110" s="171"/>
      <c r="E110" s="201">
        <v>0</v>
      </c>
    </row>
    <row r="111" spans="1:5" ht="27.75" customHeight="1" x14ac:dyDescent="0.25">
      <c r="A111" s="155" t="s">
        <v>520</v>
      </c>
      <c r="B111" s="186" t="str">
        <f>IFERROR(INDEX('Annex 1 LV, HV and UMS charges'!$B$12:$B$43,MATCH($A111,'Annex 1 LV, HV and UMS charges'!$A$12:$A$43,0)),IF(INDEX('Annex 4 LDNO charges'!$B$11:$B$199,MATCH($A111,'Annex 4 LDNO charges'!$A$11:$A$199,0))=0,"",INDEX('Annex 4 LDNO charges'!$B$11:$B$199,MATCH($A111,'Annex 4 LDNO charges'!$A$11:$A$199,0))))</f>
        <v>J40</v>
      </c>
      <c r="C111" s="187">
        <f>IFERROR(INDEX('Annex 1 LV, HV and UMS charges'!$C$12:$C$43,MATCH($A111,'Annex 1 LV, HV and UMS charges'!$A$12:$A$43,0)),INDEX('Annex 4 LDNO charges'!$C$11:$C$199,MATCH($A111,'Annex 4 LDNO charges'!$A$11:$A$199,0)))</f>
        <v>0</v>
      </c>
      <c r="D111" s="171"/>
      <c r="E111" s="201">
        <v>0</v>
      </c>
    </row>
    <row r="112" spans="1:5" ht="27.75" customHeight="1" x14ac:dyDescent="0.25">
      <c r="A112" s="155" t="s">
        <v>521</v>
      </c>
      <c r="B112" s="186" t="str">
        <f>IFERROR(INDEX('Annex 1 LV, HV and UMS charges'!$B$12:$B$43,MATCH($A112,'Annex 1 LV, HV and UMS charges'!$A$12:$A$43,0)),IF(INDEX('Annex 4 LDNO charges'!$B$11:$B$199,MATCH($A112,'Annex 4 LDNO charges'!$A$11:$A$199,0))=0,"",INDEX('Annex 4 LDNO charges'!$B$11:$B$199,MATCH($A112,'Annex 4 LDNO charges'!$A$11:$A$199,0))))</f>
        <v>J41</v>
      </c>
      <c r="C112" s="187">
        <f>IFERROR(INDEX('Annex 1 LV, HV and UMS charges'!$C$12:$C$43,MATCH($A112,'Annex 1 LV, HV and UMS charges'!$A$12:$A$43,0)),INDEX('Annex 4 LDNO charges'!$C$11:$C$199,MATCH($A112,'Annex 4 LDNO charges'!$A$11:$A$199,0)))</f>
        <v>0</v>
      </c>
      <c r="D112" s="171"/>
      <c r="E112" s="201">
        <v>0</v>
      </c>
    </row>
    <row r="113" spans="1:5" ht="27.75" customHeight="1" x14ac:dyDescent="0.25">
      <c r="A113" s="155" t="s">
        <v>522</v>
      </c>
      <c r="B113" s="186" t="str">
        <f>IFERROR(INDEX('Annex 1 LV, HV and UMS charges'!$B$12:$B$43,MATCH($A113,'Annex 1 LV, HV and UMS charges'!$A$12:$A$43,0)),IF(INDEX('Annex 4 LDNO charges'!$B$11:$B$199,MATCH($A113,'Annex 4 LDNO charges'!$A$11:$A$199,0))=0,"",INDEX('Annex 4 LDNO charges'!$B$11:$B$199,MATCH($A113,'Annex 4 LDNO charges'!$A$11:$A$199,0))))</f>
        <v>J42</v>
      </c>
      <c r="C113" s="187">
        <f>IFERROR(INDEX('Annex 1 LV, HV and UMS charges'!$C$12:$C$43,MATCH($A113,'Annex 1 LV, HV and UMS charges'!$A$12:$A$43,0)),INDEX('Annex 4 LDNO charges'!$C$11:$C$199,MATCH($A113,'Annex 4 LDNO charges'!$A$11:$A$199,0)))</f>
        <v>0</v>
      </c>
      <c r="D113" s="171"/>
      <c r="E113" s="201">
        <v>0</v>
      </c>
    </row>
    <row r="114" spans="1:5" ht="27.75" customHeight="1" x14ac:dyDescent="0.25">
      <c r="A114" s="155" t="s">
        <v>523</v>
      </c>
      <c r="B114" s="186" t="str">
        <f>IFERROR(INDEX('Annex 1 LV, HV and UMS charges'!$B$12:$B$43,MATCH($A114,'Annex 1 LV, HV and UMS charges'!$A$12:$A$43,0)),IF(INDEX('Annex 4 LDNO charges'!$B$11:$B$199,MATCH($A114,'Annex 4 LDNO charges'!$A$11:$A$199,0))=0,"",INDEX('Annex 4 LDNO charges'!$B$11:$B$199,MATCH($A114,'Annex 4 LDNO charges'!$A$11:$A$199,0))))</f>
        <v>J43</v>
      </c>
      <c r="C114" s="187">
        <f>IFERROR(INDEX('Annex 1 LV, HV and UMS charges'!$C$12:$C$43,MATCH($A114,'Annex 1 LV, HV and UMS charges'!$A$12:$A$43,0)),INDEX('Annex 4 LDNO charges'!$C$11:$C$199,MATCH($A114,'Annex 4 LDNO charges'!$A$11:$A$199,0)))</f>
        <v>0</v>
      </c>
      <c r="D114" s="171"/>
      <c r="E114" s="201">
        <v>0</v>
      </c>
    </row>
    <row r="115" spans="1:5" ht="27.75" customHeight="1" x14ac:dyDescent="0.25">
      <c r="A115" s="155" t="s">
        <v>524</v>
      </c>
      <c r="B115" s="186" t="str">
        <f>IFERROR(INDEX('Annex 1 LV, HV and UMS charges'!$B$12:$B$43,MATCH($A115,'Annex 1 LV, HV and UMS charges'!$A$12:$A$43,0)),IF(INDEX('Annex 4 LDNO charges'!$B$11:$B$199,MATCH($A115,'Annex 4 LDNO charges'!$A$11:$A$199,0))=0,"",INDEX('Annex 4 LDNO charges'!$B$11:$B$199,MATCH($A115,'Annex 4 LDNO charges'!$A$11:$A$199,0))))</f>
        <v>J44</v>
      </c>
      <c r="C115" s="187">
        <f>IFERROR(INDEX('Annex 1 LV, HV and UMS charges'!$C$12:$C$43,MATCH($A115,'Annex 1 LV, HV and UMS charges'!$A$12:$A$43,0)),INDEX('Annex 4 LDNO charges'!$C$11:$C$199,MATCH($A115,'Annex 4 LDNO charges'!$A$11:$A$199,0)))</f>
        <v>0</v>
      </c>
      <c r="D115" s="171"/>
      <c r="E115" s="201">
        <v>0</v>
      </c>
    </row>
    <row r="116" spans="1:5" ht="27.75" customHeight="1" x14ac:dyDescent="0.25">
      <c r="A116" s="155" t="s">
        <v>525</v>
      </c>
      <c r="B116" s="186" t="str">
        <f>IFERROR(INDEX('Annex 1 LV, HV and UMS charges'!$B$12:$B$43,MATCH($A116,'Annex 1 LV, HV and UMS charges'!$A$12:$A$43,0)),IF(INDEX('Annex 4 LDNO charges'!$B$11:$B$199,MATCH($A116,'Annex 4 LDNO charges'!$A$11:$A$199,0))=0,"",INDEX('Annex 4 LDNO charges'!$B$11:$B$199,MATCH($A116,'Annex 4 LDNO charges'!$A$11:$A$199,0))))</f>
        <v>K40</v>
      </c>
      <c r="C116" s="187">
        <f>IFERROR(INDEX('Annex 1 LV, HV and UMS charges'!$C$12:$C$43,MATCH($A116,'Annex 1 LV, HV and UMS charges'!$A$12:$A$43,0)),INDEX('Annex 4 LDNO charges'!$C$11:$C$199,MATCH($A116,'Annex 4 LDNO charges'!$A$11:$A$199,0)))</f>
        <v>0</v>
      </c>
      <c r="D116" s="171"/>
      <c r="E116" s="201">
        <v>0</v>
      </c>
    </row>
    <row r="117" spans="1:5" ht="27.75" customHeight="1" x14ac:dyDescent="0.25">
      <c r="A117" s="155" t="s">
        <v>526</v>
      </c>
      <c r="B117" s="186" t="str">
        <f>IFERROR(INDEX('Annex 1 LV, HV and UMS charges'!$B$12:$B$43,MATCH($A117,'Annex 1 LV, HV and UMS charges'!$A$12:$A$43,0)),IF(INDEX('Annex 4 LDNO charges'!$B$11:$B$199,MATCH($A117,'Annex 4 LDNO charges'!$A$11:$A$199,0))=0,"",INDEX('Annex 4 LDNO charges'!$B$11:$B$199,MATCH($A117,'Annex 4 LDNO charges'!$A$11:$A$199,0))))</f>
        <v>K41</v>
      </c>
      <c r="C117" s="187">
        <f>IFERROR(INDEX('Annex 1 LV, HV and UMS charges'!$C$12:$C$43,MATCH($A117,'Annex 1 LV, HV and UMS charges'!$A$12:$A$43,0)),INDEX('Annex 4 LDNO charges'!$C$11:$C$199,MATCH($A117,'Annex 4 LDNO charges'!$A$11:$A$199,0)))</f>
        <v>0</v>
      </c>
      <c r="D117" s="171"/>
      <c r="E117" s="201">
        <v>0</v>
      </c>
    </row>
    <row r="118" spans="1:5" ht="27.75" customHeight="1" x14ac:dyDescent="0.25">
      <c r="A118" s="155" t="s">
        <v>527</v>
      </c>
      <c r="B118" s="186" t="str">
        <f>IFERROR(INDEX('Annex 1 LV, HV and UMS charges'!$B$12:$B$43,MATCH($A118,'Annex 1 LV, HV and UMS charges'!$A$12:$A$43,0)),IF(INDEX('Annex 4 LDNO charges'!$B$11:$B$199,MATCH($A118,'Annex 4 LDNO charges'!$A$11:$A$199,0))=0,"",INDEX('Annex 4 LDNO charges'!$B$11:$B$199,MATCH($A118,'Annex 4 LDNO charges'!$A$11:$A$199,0))))</f>
        <v>K42</v>
      </c>
      <c r="C118" s="187">
        <f>IFERROR(INDEX('Annex 1 LV, HV and UMS charges'!$C$12:$C$43,MATCH($A118,'Annex 1 LV, HV and UMS charges'!$A$12:$A$43,0)),INDEX('Annex 4 LDNO charges'!$C$11:$C$199,MATCH($A118,'Annex 4 LDNO charges'!$A$11:$A$199,0)))</f>
        <v>0</v>
      </c>
      <c r="D118" s="171"/>
      <c r="E118" s="201">
        <v>0</v>
      </c>
    </row>
    <row r="119" spans="1:5" ht="27.75" customHeight="1" x14ac:dyDescent="0.25">
      <c r="A119" s="155" t="s">
        <v>528</v>
      </c>
      <c r="B119" s="186" t="str">
        <f>IFERROR(INDEX('Annex 1 LV, HV and UMS charges'!$B$12:$B$43,MATCH($A119,'Annex 1 LV, HV and UMS charges'!$A$12:$A$43,0)),IF(INDEX('Annex 4 LDNO charges'!$B$11:$B$199,MATCH($A119,'Annex 4 LDNO charges'!$A$11:$A$199,0))=0,"",INDEX('Annex 4 LDNO charges'!$B$11:$B$199,MATCH($A119,'Annex 4 LDNO charges'!$A$11:$A$199,0))))</f>
        <v>K43</v>
      </c>
      <c r="C119" s="187">
        <f>IFERROR(INDEX('Annex 1 LV, HV and UMS charges'!$C$12:$C$43,MATCH($A119,'Annex 1 LV, HV and UMS charges'!$A$12:$A$43,0)),INDEX('Annex 4 LDNO charges'!$C$11:$C$199,MATCH($A119,'Annex 4 LDNO charges'!$A$11:$A$199,0)))</f>
        <v>0</v>
      </c>
      <c r="D119" s="171"/>
      <c r="E119" s="201">
        <v>0</v>
      </c>
    </row>
    <row r="120" spans="1:5" ht="27.75" customHeight="1" x14ac:dyDescent="0.25">
      <c r="A120" s="155" t="s">
        <v>529</v>
      </c>
      <c r="B120" s="186" t="str">
        <f>IFERROR(INDEX('Annex 1 LV, HV and UMS charges'!$B$12:$B$43,MATCH($A120,'Annex 1 LV, HV and UMS charges'!$A$12:$A$43,0)),IF(INDEX('Annex 4 LDNO charges'!$B$11:$B$199,MATCH($A120,'Annex 4 LDNO charges'!$A$11:$A$199,0))=0,"",INDEX('Annex 4 LDNO charges'!$B$11:$B$199,MATCH($A120,'Annex 4 LDNO charges'!$A$11:$A$199,0))))</f>
        <v>K44</v>
      </c>
      <c r="C120" s="187">
        <f>IFERROR(INDEX('Annex 1 LV, HV and UMS charges'!$C$12:$C$43,MATCH($A120,'Annex 1 LV, HV and UMS charges'!$A$12:$A$43,0)),INDEX('Annex 4 LDNO charges'!$C$11:$C$199,MATCH($A120,'Annex 4 LDNO charges'!$A$11:$A$199,0)))</f>
        <v>0</v>
      </c>
      <c r="D120" s="171"/>
      <c r="E120" s="201">
        <v>0</v>
      </c>
    </row>
    <row r="121" spans="1:5" ht="27.75" customHeight="1" x14ac:dyDescent="0.25">
      <c r="A121" s="155" t="s">
        <v>613</v>
      </c>
      <c r="B121" s="186" t="str">
        <f>IFERROR(INDEX('Annex 1 LV, HV and UMS charges'!$B$12:$B$43,MATCH($A121,'Annex 1 LV, HV and UMS charges'!$A$12:$A$43,0)),IF(INDEX('Annex 4 LDNO charges'!$B$11:$B$199,MATCH($A121,'Annex 4 LDNO charges'!$A$11:$A$199,0))=0,"",INDEX('Annex 4 LDNO charges'!$B$11:$B$199,MATCH($A121,'Annex 4 LDNO charges'!$A$11:$A$199,0))))</f>
        <v>A50</v>
      </c>
      <c r="C121" s="187" t="str">
        <f>IFERROR(INDEX('Annex 1 LV, HV and UMS charges'!$C$12:$C$43,MATCH($A121,'Annex 1 LV, HV and UMS charges'!$A$12:$A$43,0)),INDEX('Annex 4 LDNO charges'!$C$11:$C$199,MATCH($A121,'Annex 4 LDNO charges'!$A$11:$A$199,0)))</f>
        <v>0, 1, 2</v>
      </c>
      <c r="D121" s="201">
        <v>0</v>
      </c>
      <c r="E121" s="201">
        <v>0</v>
      </c>
    </row>
    <row r="122" spans="1:5" ht="27.75" customHeight="1" x14ac:dyDescent="0.25">
      <c r="A122" s="155" t="s">
        <v>614</v>
      </c>
      <c r="B122" s="186" t="str">
        <f>IFERROR(INDEX('Annex 1 LV, HV and UMS charges'!$B$12:$B$43,MATCH($A122,'Annex 1 LV, HV and UMS charges'!$A$12:$A$43,0)),IF(INDEX('Annex 4 LDNO charges'!$B$11:$B$199,MATCH($A122,'Annex 4 LDNO charges'!$A$11:$A$199,0))=0,"",INDEX('Annex 4 LDNO charges'!$B$11:$B$199,MATCH($A122,'Annex 4 LDNO charges'!$A$11:$A$199,0))))</f>
        <v>C50</v>
      </c>
      <c r="C122" s="187" t="str">
        <f>IFERROR(INDEX('Annex 1 LV, HV and UMS charges'!$C$12:$C$43,MATCH($A122,'Annex 1 LV, HV and UMS charges'!$A$12:$A$43,0)),INDEX('Annex 4 LDNO charges'!$C$11:$C$199,MATCH($A122,'Annex 4 LDNO charges'!$A$11:$A$199,0)))</f>
        <v>0, 3, 4, 5-8</v>
      </c>
      <c r="D122" s="171"/>
      <c r="E122" s="201">
        <v>0</v>
      </c>
    </row>
    <row r="123" spans="1:5" ht="27.75" customHeight="1" x14ac:dyDescent="0.25">
      <c r="A123" s="155" t="s">
        <v>615</v>
      </c>
      <c r="B123" s="186" t="str">
        <f>IFERROR(INDEX('Annex 1 LV, HV and UMS charges'!$B$12:$B$43,MATCH($A123,'Annex 1 LV, HV and UMS charges'!$A$12:$A$43,0)),IF(INDEX('Annex 4 LDNO charges'!$B$11:$B$199,MATCH($A123,'Annex 4 LDNO charges'!$A$11:$A$199,0))=0,"",INDEX('Annex 4 LDNO charges'!$B$11:$B$199,MATCH($A123,'Annex 4 LDNO charges'!$A$11:$A$199,0))))</f>
        <v>C51</v>
      </c>
      <c r="C123" s="187" t="str">
        <f>IFERROR(INDEX('Annex 1 LV, HV and UMS charges'!$C$12:$C$43,MATCH($A123,'Annex 1 LV, HV and UMS charges'!$A$12:$A$43,0)),INDEX('Annex 4 LDNO charges'!$C$11:$C$199,MATCH($A123,'Annex 4 LDNO charges'!$A$11:$A$199,0)))</f>
        <v>0, 3, 4, 5-8</v>
      </c>
      <c r="D123" s="171"/>
      <c r="E123" s="201">
        <v>0</v>
      </c>
    </row>
    <row r="124" spans="1:5" ht="27.75" customHeight="1" x14ac:dyDescent="0.25">
      <c r="A124" s="155" t="s">
        <v>616</v>
      </c>
      <c r="B124" s="186" t="str">
        <f>IFERROR(INDEX('Annex 1 LV, HV and UMS charges'!$B$12:$B$43,MATCH($A124,'Annex 1 LV, HV and UMS charges'!$A$12:$A$43,0)),IF(INDEX('Annex 4 LDNO charges'!$B$11:$B$199,MATCH($A124,'Annex 4 LDNO charges'!$A$11:$A$199,0))=0,"",INDEX('Annex 4 LDNO charges'!$B$11:$B$199,MATCH($A124,'Annex 4 LDNO charges'!$A$11:$A$199,0))))</f>
        <v>C52</v>
      </c>
      <c r="C124" s="187" t="str">
        <f>IFERROR(INDEX('Annex 1 LV, HV and UMS charges'!$C$12:$C$43,MATCH($A124,'Annex 1 LV, HV and UMS charges'!$A$12:$A$43,0)),INDEX('Annex 4 LDNO charges'!$C$11:$C$199,MATCH($A124,'Annex 4 LDNO charges'!$A$11:$A$199,0)))</f>
        <v>0, 3, 4, 5-8</v>
      </c>
      <c r="D124" s="171"/>
      <c r="E124" s="201">
        <v>0</v>
      </c>
    </row>
    <row r="125" spans="1:5" ht="27.75" customHeight="1" x14ac:dyDescent="0.25">
      <c r="A125" s="155" t="s">
        <v>617</v>
      </c>
      <c r="B125" s="186" t="str">
        <f>IFERROR(INDEX('Annex 1 LV, HV and UMS charges'!$B$12:$B$43,MATCH($A125,'Annex 1 LV, HV and UMS charges'!$A$12:$A$43,0)),IF(INDEX('Annex 4 LDNO charges'!$B$11:$B$199,MATCH($A125,'Annex 4 LDNO charges'!$A$11:$A$199,0))=0,"",INDEX('Annex 4 LDNO charges'!$B$11:$B$199,MATCH($A125,'Annex 4 LDNO charges'!$A$11:$A$199,0))))</f>
        <v>C53</v>
      </c>
      <c r="C125" s="187" t="str">
        <f>IFERROR(INDEX('Annex 1 LV, HV and UMS charges'!$C$12:$C$43,MATCH($A125,'Annex 1 LV, HV and UMS charges'!$A$12:$A$43,0)),INDEX('Annex 4 LDNO charges'!$C$11:$C$199,MATCH($A125,'Annex 4 LDNO charges'!$A$11:$A$199,0)))</f>
        <v>0, 3, 4, 5-8</v>
      </c>
      <c r="D125" s="171"/>
      <c r="E125" s="201">
        <v>0</v>
      </c>
    </row>
    <row r="126" spans="1:5" ht="27.75" customHeight="1" x14ac:dyDescent="0.25">
      <c r="A126" s="155" t="s">
        <v>618</v>
      </c>
      <c r="B126" s="186" t="str">
        <f>IFERROR(INDEX('Annex 1 LV, HV and UMS charges'!$B$12:$B$43,MATCH($A126,'Annex 1 LV, HV and UMS charges'!$A$12:$A$43,0)),IF(INDEX('Annex 4 LDNO charges'!$B$11:$B$199,MATCH($A126,'Annex 4 LDNO charges'!$A$11:$A$199,0))=0,"",INDEX('Annex 4 LDNO charges'!$B$11:$B$199,MATCH($A126,'Annex 4 LDNO charges'!$A$11:$A$199,0))))</f>
        <v>C54</v>
      </c>
      <c r="C126" s="187" t="str">
        <f>IFERROR(INDEX('Annex 1 LV, HV and UMS charges'!$C$12:$C$43,MATCH($A126,'Annex 1 LV, HV and UMS charges'!$A$12:$A$43,0)),INDEX('Annex 4 LDNO charges'!$C$11:$C$199,MATCH($A126,'Annex 4 LDNO charges'!$A$11:$A$199,0)))</f>
        <v>0, 3, 4, 5-8</v>
      </c>
      <c r="D126" s="171"/>
      <c r="E126" s="201">
        <v>0</v>
      </c>
    </row>
    <row r="127" spans="1:5" ht="27.75" customHeight="1" x14ac:dyDescent="0.25">
      <c r="A127" s="155" t="s">
        <v>500</v>
      </c>
      <c r="B127" s="186" t="str">
        <f>IFERROR(INDEX('Annex 1 LV, HV and UMS charges'!$B$12:$B$43,MATCH($A127,'Annex 1 LV, HV and UMS charges'!$A$12:$A$43,0)),IF(INDEX('Annex 4 LDNO charges'!$B$11:$B$199,MATCH($A127,'Annex 4 LDNO charges'!$A$11:$A$199,0))=0,"",INDEX('Annex 4 LDNO charges'!$B$11:$B$199,MATCH($A127,'Annex 4 LDNO charges'!$A$11:$A$199,0))))</f>
        <v>E50</v>
      </c>
      <c r="C127" s="187">
        <f>IFERROR(INDEX('Annex 1 LV, HV and UMS charges'!$C$12:$C$43,MATCH($A127,'Annex 1 LV, HV and UMS charges'!$A$12:$A$43,0)),INDEX('Annex 4 LDNO charges'!$C$11:$C$199,MATCH($A127,'Annex 4 LDNO charges'!$A$11:$A$199,0)))</f>
        <v>0</v>
      </c>
      <c r="D127" s="171"/>
      <c r="E127" s="201">
        <v>0</v>
      </c>
    </row>
    <row r="128" spans="1:5" ht="27.75" customHeight="1" x14ac:dyDescent="0.25">
      <c r="A128" s="155" t="s">
        <v>501</v>
      </c>
      <c r="B128" s="186" t="str">
        <f>IFERROR(INDEX('Annex 1 LV, HV and UMS charges'!$B$12:$B$43,MATCH($A128,'Annex 1 LV, HV and UMS charges'!$A$12:$A$43,0)),IF(INDEX('Annex 4 LDNO charges'!$B$11:$B$199,MATCH($A128,'Annex 4 LDNO charges'!$A$11:$A$199,0))=0,"",INDEX('Annex 4 LDNO charges'!$B$11:$B$199,MATCH($A128,'Annex 4 LDNO charges'!$A$11:$A$199,0))))</f>
        <v>E51</v>
      </c>
      <c r="C128" s="187">
        <f>IFERROR(INDEX('Annex 1 LV, HV and UMS charges'!$C$12:$C$43,MATCH($A128,'Annex 1 LV, HV and UMS charges'!$A$12:$A$43,0)),INDEX('Annex 4 LDNO charges'!$C$11:$C$199,MATCH($A128,'Annex 4 LDNO charges'!$A$11:$A$199,0)))</f>
        <v>0</v>
      </c>
      <c r="D128" s="171"/>
      <c r="E128" s="201">
        <v>0</v>
      </c>
    </row>
    <row r="129" spans="1:5" ht="27.75" customHeight="1" x14ac:dyDescent="0.25">
      <c r="A129" s="155" t="s">
        <v>502</v>
      </c>
      <c r="B129" s="186" t="str">
        <f>IFERROR(INDEX('Annex 1 LV, HV and UMS charges'!$B$12:$B$43,MATCH($A129,'Annex 1 LV, HV and UMS charges'!$A$12:$A$43,0)),IF(INDEX('Annex 4 LDNO charges'!$B$11:$B$199,MATCH($A129,'Annex 4 LDNO charges'!$A$11:$A$199,0))=0,"",INDEX('Annex 4 LDNO charges'!$B$11:$B$199,MATCH($A129,'Annex 4 LDNO charges'!$A$11:$A$199,0))))</f>
        <v>E52</v>
      </c>
      <c r="C129" s="187">
        <f>IFERROR(INDEX('Annex 1 LV, HV and UMS charges'!$C$12:$C$43,MATCH($A129,'Annex 1 LV, HV and UMS charges'!$A$12:$A$43,0)),INDEX('Annex 4 LDNO charges'!$C$11:$C$199,MATCH($A129,'Annex 4 LDNO charges'!$A$11:$A$199,0)))</f>
        <v>0</v>
      </c>
      <c r="D129" s="171"/>
      <c r="E129" s="201">
        <v>0</v>
      </c>
    </row>
    <row r="130" spans="1:5" ht="27.75" customHeight="1" x14ac:dyDescent="0.25">
      <c r="A130" s="155" t="s">
        <v>503</v>
      </c>
      <c r="B130" s="186" t="str">
        <f>IFERROR(INDEX('Annex 1 LV, HV and UMS charges'!$B$12:$B$43,MATCH($A130,'Annex 1 LV, HV and UMS charges'!$A$12:$A$43,0)),IF(INDEX('Annex 4 LDNO charges'!$B$11:$B$199,MATCH($A130,'Annex 4 LDNO charges'!$A$11:$A$199,0))=0,"",INDEX('Annex 4 LDNO charges'!$B$11:$B$199,MATCH($A130,'Annex 4 LDNO charges'!$A$11:$A$199,0))))</f>
        <v>E53</v>
      </c>
      <c r="C130" s="187">
        <f>IFERROR(INDEX('Annex 1 LV, HV and UMS charges'!$C$12:$C$43,MATCH($A130,'Annex 1 LV, HV and UMS charges'!$A$12:$A$43,0)),INDEX('Annex 4 LDNO charges'!$C$11:$C$199,MATCH($A130,'Annex 4 LDNO charges'!$A$11:$A$199,0)))</f>
        <v>0</v>
      </c>
      <c r="D130" s="171"/>
      <c r="E130" s="201">
        <v>0</v>
      </c>
    </row>
    <row r="131" spans="1:5" ht="27.75" customHeight="1" x14ac:dyDescent="0.25">
      <c r="A131" s="155" t="s">
        <v>504</v>
      </c>
      <c r="B131" s="186" t="str">
        <f>IFERROR(INDEX('Annex 1 LV, HV and UMS charges'!$B$12:$B$43,MATCH($A131,'Annex 1 LV, HV and UMS charges'!$A$12:$A$43,0)),IF(INDEX('Annex 4 LDNO charges'!$B$11:$B$199,MATCH($A131,'Annex 4 LDNO charges'!$A$11:$A$199,0))=0,"",INDEX('Annex 4 LDNO charges'!$B$11:$B$199,MATCH($A131,'Annex 4 LDNO charges'!$A$11:$A$199,0))))</f>
        <v>E54</v>
      </c>
      <c r="C131" s="187">
        <f>IFERROR(INDEX('Annex 1 LV, HV and UMS charges'!$C$12:$C$43,MATCH($A131,'Annex 1 LV, HV and UMS charges'!$A$12:$A$43,0)),INDEX('Annex 4 LDNO charges'!$C$11:$C$199,MATCH($A131,'Annex 4 LDNO charges'!$A$11:$A$199,0)))</f>
        <v>0</v>
      </c>
      <c r="D131" s="171"/>
      <c r="E131" s="201">
        <v>0</v>
      </c>
    </row>
    <row r="132" spans="1:5" ht="27.75" customHeight="1" x14ac:dyDescent="0.25">
      <c r="A132" s="155" t="s">
        <v>505</v>
      </c>
      <c r="B132" s="186" t="str">
        <f>IFERROR(INDEX('Annex 1 LV, HV and UMS charges'!$B$12:$B$43,MATCH($A132,'Annex 1 LV, HV and UMS charges'!$A$12:$A$43,0)),IF(INDEX('Annex 4 LDNO charges'!$B$11:$B$199,MATCH($A132,'Annex 4 LDNO charges'!$A$11:$A$199,0))=0,"",INDEX('Annex 4 LDNO charges'!$B$11:$B$199,MATCH($A132,'Annex 4 LDNO charges'!$A$11:$A$199,0))))</f>
        <v>J50</v>
      </c>
      <c r="C132" s="187">
        <f>IFERROR(INDEX('Annex 1 LV, HV and UMS charges'!$C$12:$C$43,MATCH($A132,'Annex 1 LV, HV and UMS charges'!$A$12:$A$43,0)),INDEX('Annex 4 LDNO charges'!$C$11:$C$199,MATCH($A132,'Annex 4 LDNO charges'!$A$11:$A$199,0)))</f>
        <v>0</v>
      </c>
      <c r="D132" s="171"/>
      <c r="E132" s="201">
        <v>0</v>
      </c>
    </row>
    <row r="133" spans="1:5" ht="27.75" customHeight="1" x14ac:dyDescent="0.25">
      <c r="A133" s="155" t="s">
        <v>506</v>
      </c>
      <c r="B133" s="186" t="str">
        <f>IFERROR(INDEX('Annex 1 LV, HV and UMS charges'!$B$12:$B$43,MATCH($A133,'Annex 1 LV, HV and UMS charges'!$A$12:$A$43,0)),IF(INDEX('Annex 4 LDNO charges'!$B$11:$B$199,MATCH($A133,'Annex 4 LDNO charges'!$A$11:$A$199,0))=0,"",INDEX('Annex 4 LDNO charges'!$B$11:$B$199,MATCH($A133,'Annex 4 LDNO charges'!$A$11:$A$199,0))))</f>
        <v>J51</v>
      </c>
      <c r="C133" s="187">
        <f>IFERROR(INDEX('Annex 1 LV, HV and UMS charges'!$C$12:$C$43,MATCH($A133,'Annex 1 LV, HV and UMS charges'!$A$12:$A$43,0)),INDEX('Annex 4 LDNO charges'!$C$11:$C$199,MATCH($A133,'Annex 4 LDNO charges'!$A$11:$A$199,0)))</f>
        <v>0</v>
      </c>
      <c r="D133" s="171"/>
      <c r="E133" s="201">
        <v>0</v>
      </c>
    </row>
    <row r="134" spans="1:5" ht="27.75" customHeight="1" x14ac:dyDescent="0.25">
      <c r="A134" s="155" t="s">
        <v>507</v>
      </c>
      <c r="B134" s="186" t="str">
        <f>IFERROR(INDEX('Annex 1 LV, HV and UMS charges'!$B$12:$B$43,MATCH($A134,'Annex 1 LV, HV and UMS charges'!$A$12:$A$43,0)),IF(INDEX('Annex 4 LDNO charges'!$B$11:$B$199,MATCH($A134,'Annex 4 LDNO charges'!$A$11:$A$199,0))=0,"",INDEX('Annex 4 LDNO charges'!$B$11:$B$199,MATCH($A134,'Annex 4 LDNO charges'!$A$11:$A$199,0))))</f>
        <v>J52</v>
      </c>
      <c r="C134" s="187">
        <f>IFERROR(INDEX('Annex 1 LV, HV and UMS charges'!$C$12:$C$43,MATCH($A134,'Annex 1 LV, HV and UMS charges'!$A$12:$A$43,0)),INDEX('Annex 4 LDNO charges'!$C$11:$C$199,MATCH($A134,'Annex 4 LDNO charges'!$A$11:$A$199,0)))</f>
        <v>0</v>
      </c>
      <c r="D134" s="171"/>
      <c r="E134" s="201">
        <v>0</v>
      </c>
    </row>
    <row r="135" spans="1:5" ht="27.75" customHeight="1" x14ac:dyDescent="0.25">
      <c r="A135" s="155" t="s">
        <v>508</v>
      </c>
      <c r="B135" s="186" t="str">
        <f>IFERROR(INDEX('Annex 1 LV, HV and UMS charges'!$B$12:$B$43,MATCH($A135,'Annex 1 LV, HV and UMS charges'!$A$12:$A$43,0)),IF(INDEX('Annex 4 LDNO charges'!$B$11:$B$199,MATCH($A135,'Annex 4 LDNO charges'!$A$11:$A$199,0))=0,"",INDEX('Annex 4 LDNO charges'!$B$11:$B$199,MATCH($A135,'Annex 4 LDNO charges'!$A$11:$A$199,0))))</f>
        <v>J53</v>
      </c>
      <c r="C135" s="187">
        <f>IFERROR(INDEX('Annex 1 LV, HV and UMS charges'!$C$12:$C$43,MATCH($A135,'Annex 1 LV, HV and UMS charges'!$A$12:$A$43,0)),INDEX('Annex 4 LDNO charges'!$C$11:$C$199,MATCH($A135,'Annex 4 LDNO charges'!$A$11:$A$199,0)))</f>
        <v>0</v>
      </c>
      <c r="D135" s="171"/>
      <c r="E135" s="201">
        <v>0</v>
      </c>
    </row>
    <row r="136" spans="1:5" ht="27.75" customHeight="1" x14ac:dyDescent="0.25">
      <c r="A136" s="155" t="s">
        <v>509</v>
      </c>
      <c r="B136" s="186" t="str">
        <f>IFERROR(INDEX('Annex 1 LV, HV and UMS charges'!$B$12:$B$43,MATCH($A136,'Annex 1 LV, HV and UMS charges'!$A$12:$A$43,0)),IF(INDEX('Annex 4 LDNO charges'!$B$11:$B$199,MATCH($A136,'Annex 4 LDNO charges'!$A$11:$A$199,0))=0,"",INDEX('Annex 4 LDNO charges'!$B$11:$B$199,MATCH($A136,'Annex 4 LDNO charges'!$A$11:$A$199,0))))</f>
        <v>J54</v>
      </c>
      <c r="C136" s="187">
        <f>IFERROR(INDEX('Annex 1 LV, HV and UMS charges'!$C$12:$C$43,MATCH($A136,'Annex 1 LV, HV and UMS charges'!$A$12:$A$43,0)),INDEX('Annex 4 LDNO charges'!$C$11:$C$199,MATCH($A136,'Annex 4 LDNO charges'!$A$11:$A$199,0)))</f>
        <v>0</v>
      </c>
      <c r="D136" s="171"/>
      <c r="E136" s="201">
        <v>0</v>
      </c>
    </row>
    <row r="137" spans="1:5" ht="27.75" customHeight="1" x14ac:dyDescent="0.25">
      <c r="A137" s="155" t="s">
        <v>510</v>
      </c>
      <c r="B137" s="186" t="str">
        <f>IFERROR(INDEX('Annex 1 LV, HV and UMS charges'!$B$12:$B$43,MATCH($A137,'Annex 1 LV, HV and UMS charges'!$A$12:$A$43,0)),IF(INDEX('Annex 4 LDNO charges'!$B$11:$B$199,MATCH($A137,'Annex 4 LDNO charges'!$A$11:$A$199,0))=0,"",INDEX('Annex 4 LDNO charges'!$B$11:$B$199,MATCH($A137,'Annex 4 LDNO charges'!$A$11:$A$199,0))))</f>
        <v>K50</v>
      </c>
      <c r="C137" s="187">
        <f>IFERROR(INDEX('Annex 1 LV, HV and UMS charges'!$C$12:$C$43,MATCH($A137,'Annex 1 LV, HV and UMS charges'!$A$12:$A$43,0)),INDEX('Annex 4 LDNO charges'!$C$11:$C$199,MATCH($A137,'Annex 4 LDNO charges'!$A$11:$A$199,0)))</f>
        <v>0</v>
      </c>
      <c r="D137" s="171"/>
      <c r="E137" s="201">
        <v>0</v>
      </c>
    </row>
    <row r="138" spans="1:5" ht="27.75" customHeight="1" x14ac:dyDescent="0.25">
      <c r="A138" s="155" t="s">
        <v>511</v>
      </c>
      <c r="B138" s="186" t="str">
        <f>IFERROR(INDEX('Annex 1 LV, HV and UMS charges'!$B$12:$B$43,MATCH($A138,'Annex 1 LV, HV and UMS charges'!$A$12:$A$43,0)),IF(INDEX('Annex 4 LDNO charges'!$B$11:$B$199,MATCH($A138,'Annex 4 LDNO charges'!$A$11:$A$199,0))=0,"",INDEX('Annex 4 LDNO charges'!$B$11:$B$199,MATCH($A138,'Annex 4 LDNO charges'!$A$11:$A$199,0))))</f>
        <v>K51</v>
      </c>
      <c r="C138" s="187">
        <f>IFERROR(INDEX('Annex 1 LV, HV and UMS charges'!$C$12:$C$43,MATCH($A138,'Annex 1 LV, HV and UMS charges'!$A$12:$A$43,0)),INDEX('Annex 4 LDNO charges'!$C$11:$C$199,MATCH($A138,'Annex 4 LDNO charges'!$A$11:$A$199,0)))</f>
        <v>0</v>
      </c>
      <c r="D138" s="171"/>
      <c r="E138" s="201">
        <v>0</v>
      </c>
    </row>
    <row r="139" spans="1:5" ht="27.75" customHeight="1" x14ac:dyDescent="0.25">
      <c r="A139" s="155" t="s">
        <v>512</v>
      </c>
      <c r="B139" s="186" t="str">
        <f>IFERROR(INDEX('Annex 1 LV, HV and UMS charges'!$B$12:$B$43,MATCH($A139,'Annex 1 LV, HV and UMS charges'!$A$12:$A$43,0)),IF(INDEX('Annex 4 LDNO charges'!$B$11:$B$199,MATCH($A139,'Annex 4 LDNO charges'!$A$11:$A$199,0))=0,"",INDEX('Annex 4 LDNO charges'!$B$11:$B$199,MATCH($A139,'Annex 4 LDNO charges'!$A$11:$A$199,0))))</f>
        <v>K52</v>
      </c>
      <c r="C139" s="187">
        <f>IFERROR(INDEX('Annex 1 LV, HV and UMS charges'!$C$12:$C$43,MATCH($A139,'Annex 1 LV, HV and UMS charges'!$A$12:$A$43,0)),INDEX('Annex 4 LDNO charges'!$C$11:$C$199,MATCH($A139,'Annex 4 LDNO charges'!$A$11:$A$199,0)))</f>
        <v>0</v>
      </c>
      <c r="D139" s="171"/>
      <c r="E139" s="201">
        <v>0</v>
      </c>
    </row>
    <row r="140" spans="1:5" ht="27.75" customHeight="1" x14ac:dyDescent="0.25">
      <c r="A140" s="155" t="s">
        <v>513</v>
      </c>
      <c r="B140" s="186" t="str">
        <f>IFERROR(INDEX('Annex 1 LV, HV and UMS charges'!$B$12:$B$43,MATCH($A140,'Annex 1 LV, HV and UMS charges'!$A$12:$A$43,0)),IF(INDEX('Annex 4 LDNO charges'!$B$11:$B$199,MATCH($A140,'Annex 4 LDNO charges'!$A$11:$A$199,0))=0,"",INDEX('Annex 4 LDNO charges'!$B$11:$B$199,MATCH($A140,'Annex 4 LDNO charges'!$A$11:$A$199,0))))</f>
        <v>K53</v>
      </c>
      <c r="C140" s="187">
        <f>IFERROR(INDEX('Annex 1 LV, HV and UMS charges'!$C$12:$C$43,MATCH($A140,'Annex 1 LV, HV and UMS charges'!$A$12:$A$43,0)),INDEX('Annex 4 LDNO charges'!$C$11:$C$199,MATCH($A140,'Annex 4 LDNO charges'!$A$11:$A$199,0)))</f>
        <v>0</v>
      </c>
      <c r="D140" s="171"/>
      <c r="E140" s="201">
        <v>0</v>
      </c>
    </row>
    <row r="141" spans="1:5" ht="27.75" customHeight="1" x14ac:dyDescent="0.25">
      <c r="A141" s="155" t="s">
        <v>514</v>
      </c>
      <c r="B141" s="186" t="str">
        <f>IFERROR(INDEX('Annex 1 LV, HV and UMS charges'!$B$12:$B$43,MATCH($A141,'Annex 1 LV, HV and UMS charges'!$A$12:$A$43,0)),IF(INDEX('Annex 4 LDNO charges'!$B$11:$B$199,MATCH($A141,'Annex 4 LDNO charges'!$A$11:$A$199,0))=0,"",INDEX('Annex 4 LDNO charges'!$B$11:$B$199,MATCH($A141,'Annex 4 LDNO charges'!$A$11:$A$199,0))))</f>
        <v>K54</v>
      </c>
      <c r="C141" s="187">
        <f>IFERROR(INDEX('Annex 1 LV, HV and UMS charges'!$C$12:$C$43,MATCH($A141,'Annex 1 LV, HV and UMS charges'!$A$12:$A$43,0)),INDEX('Annex 4 LDNO charges'!$C$11:$C$199,MATCH($A141,'Annex 4 LDNO charges'!$A$11:$A$199,0)))</f>
        <v>0</v>
      </c>
      <c r="D141" s="171"/>
      <c r="E141" s="201">
        <v>0</v>
      </c>
    </row>
    <row r="142" spans="1:5" ht="27.75" customHeight="1" x14ac:dyDescent="0.25">
      <c r="A142" s="155" t="s">
        <v>619</v>
      </c>
      <c r="B142" s="186" t="str">
        <f>IFERROR(INDEX('Annex 1 LV, HV and UMS charges'!$B$12:$B$43,MATCH($A142,'Annex 1 LV, HV and UMS charges'!$A$12:$A$43,0)),IF(INDEX('Annex 4 LDNO charges'!$B$11:$B$199,MATCH($A142,'Annex 4 LDNO charges'!$A$11:$A$199,0))=0,"",INDEX('Annex 4 LDNO charges'!$B$11:$B$199,MATCH($A142,'Annex 4 LDNO charges'!$A$11:$A$199,0))))</f>
        <v>A60</v>
      </c>
      <c r="C142" s="187" t="str">
        <f>IFERROR(INDEX('Annex 1 LV, HV and UMS charges'!$C$12:$C$43,MATCH($A142,'Annex 1 LV, HV and UMS charges'!$A$12:$A$43,0)),INDEX('Annex 4 LDNO charges'!$C$11:$C$199,MATCH($A142,'Annex 4 LDNO charges'!$A$11:$A$199,0)))</f>
        <v>0, 1, 2</v>
      </c>
      <c r="D142" s="201">
        <v>0</v>
      </c>
      <c r="E142" s="201">
        <v>0</v>
      </c>
    </row>
    <row r="143" spans="1:5" ht="27.75" customHeight="1" x14ac:dyDescent="0.25">
      <c r="A143" s="155" t="s">
        <v>620</v>
      </c>
      <c r="B143" s="186" t="str">
        <f>IFERROR(INDEX('Annex 1 LV, HV and UMS charges'!$B$12:$B$43,MATCH($A143,'Annex 1 LV, HV and UMS charges'!$A$12:$A$43,0)),IF(INDEX('Annex 4 LDNO charges'!$B$11:$B$199,MATCH($A143,'Annex 4 LDNO charges'!$A$11:$A$199,0))=0,"",INDEX('Annex 4 LDNO charges'!$B$11:$B$199,MATCH($A143,'Annex 4 LDNO charges'!$A$11:$A$199,0))))</f>
        <v>C60</v>
      </c>
      <c r="C143" s="187" t="str">
        <f>IFERROR(INDEX('Annex 1 LV, HV and UMS charges'!$C$12:$C$43,MATCH($A143,'Annex 1 LV, HV and UMS charges'!$A$12:$A$43,0)),INDEX('Annex 4 LDNO charges'!$C$11:$C$199,MATCH($A143,'Annex 4 LDNO charges'!$A$11:$A$199,0)))</f>
        <v>0, 3, 4, 5-8</v>
      </c>
      <c r="D143" s="171"/>
      <c r="E143" s="201">
        <v>0</v>
      </c>
    </row>
    <row r="144" spans="1:5" ht="27.75" customHeight="1" x14ac:dyDescent="0.25">
      <c r="A144" s="155" t="s">
        <v>621</v>
      </c>
      <c r="B144" s="186" t="str">
        <f>IFERROR(INDEX('Annex 1 LV, HV and UMS charges'!$B$12:$B$43,MATCH($A144,'Annex 1 LV, HV and UMS charges'!$A$12:$A$43,0)),IF(INDEX('Annex 4 LDNO charges'!$B$11:$B$199,MATCH($A144,'Annex 4 LDNO charges'!$A$11:$A$199,0))=0,"",INDEX('Annex 4 LDNO charges'!$B$11:$B$199,MATCH($A144,'Annex 4 LDNO charges'!$A$11:$A$199,0))))</f>
        <v>C61</v>
      </c>
      <c r="C144" s="187" t="str">
        <f>IFERROR(INDEX('Annex 1 LV, HV and UMS charges'!$C$12:$C$43,MATCH($A144,'Annex 1 LV, HV and UMS charges'!$A$12:$A$43,0)),INDEX('Annex 4 LDNO charges'!$C$11:$C$199,MATCH($A144,'Annex 4 LDNO charges'!$A$11:$A$199,0)))</f>
        <v>0, 3, 4, 5-8</v>
      </c>
      <c r="D144" s="171"/>
      <c r="E144" s="201">
        <v>0</v>
      </c>
    </row>
    <row r="145" spans="1:5" ht="27.75" customHeight="1" x14ac:dyDescent="0.25">
      <c r="A145" s="155" t="s">
        <v>622</v>
      </c>
      <c r="B145" s="186" t="str">
        <f>IFERROR(INDEX('Annex 1 LV, HV and UMS charges'!$B$12:$B$43,MATCH($A145,'Annex 1 LV, HV and UMS charges'!$A$12:$A$43,0)),IF(INDEX('Annex 4 LDNO charges'!$B$11:$B$199,MATCH($A145,'Annex 4 LDNO charges'!$A$11:$A$199,0))=0,"",INDEX('Annex 4 LDNO charges'!$B$11:$B$199,MATCH($A145,'Annex 4 LDNO charges'!$A$11:$A$199,0))))</f>
        <v>C62</v>
      </c>
      <c r="C145" s="187" t="str">
        <f>IFERROR(INDEX('Annex 1 LV, HV and UMS charges'!$C$12:$C$43,MATCH($A145,'Annex 1 LV, HV and UMS charges'!$A$12:$A$43,0)),INDEX('Annex 4 LDNO charges'!$C$11:$C$199,MATCH($A145,'Annex 4 LDNO charges'!$A$11:$A$199,0)))</f>
        <v>0, 3, 4, 5-8</v>
      </c>
      <c r="D145" s="171"/>
      <c r="E145" s="201">
        <v>0</v>
      </c>
    </row>
    <row r="146" spans="1:5" ht="27.75" customHeight="1" x14ac:dyDescent="0.25">
      <c r="A146" s="155" t="s">
        <v>623</v>
      </c>
      <c r="B146" s="186" t="str">
        <f>IFERROR(INDEX('Annex 1 LV, HV and UMS charges'!$B$12:$B$43,MATCH($A146,'Annex 1 LV, HV and UMS charges'!$A$12:$A$43,0)),IF(INDEX('Annex 4 LDNO charges'!$B$11:$B$199,MATCH($A146,'Annex 4 LDNO charges'!$A$11:$A$199,0))=0,"",INDEX('Annex 4 LDNO charges'!$B$11:$B$199,MATCH($A146,'Annex 4 LDNO charges'!$A$11:$A$199,0))))</f>
        <v>C63</v>
      </c>
      <c r="C146" s="187" t="str">
        <f>IFERROR(INDEX('Annex 1 LV, HV and UMS charges'!$C$12:$C$43,MATCH($A146,'Annex 1 LV, HV and UMS charges'!$A$12:$A$43,0)),INDEX('Annex 4 LDNO charges'!$C$11:$C$199,MATCH($A146,'Annex 4 LDNO charges'!$A$11:$A$199,0)))</f>
        <v>0, 3, 4, 5-8</v>
      </c>
      <c r="D146" s="171"/>
      <c r="E146" s="201">
        <v>0</v>
      </c>
    </row>
    <row r="147" spans="1:5" ht="27.75" customHeight="1" x14ac:dyDescent="0.25">
      <c r="A147" s="155" t="s">
        <v>624</v>
      </c>
      <c r="B147" s="186" t="str">
        <f>IFERROR(INDEX('Annex 1 LV, HV and UMS charges'!$B$12:$B$43,MATCH($A147,'Annex 1 LV, HV and UMS charges'!$A$12:$A$43,0)),IF(INDEX('Annex 4 LDNO charges'!$B$11:$B$199,MATCH($A147,'Annex 4 LDNO charges'!$A$11:$A$199,0))=0,"",INDEX('Annex 4 LDNO charges'!$B$11:$B$199,MATCH($A147,'Annex 4 LDNO charges'!$A$11:$A$199,0))))</f>
        <v>C64</v>
      </c>
      <c r="C147" s="187" t="str">
        <f>IFERROR(INDEX('Annex 1 LV, HV and UMS charges'!$C$12:$C$43,MATCH($A147,'Annex 1 LV, HV and UMS charges'!$A$12:$A$43,0)),INDEX('Annex 4 LDNO charges'!$C$11:$C$199,MATCH($A147,'Annex 4 LDNO charges'!$A$11:$A$199,0)))</f>
        <v>0, 3, 4, 5-8</v>
      </c>
      <c r="D147" s="171"/>
      <c r="E147" s="201">
        <v>0</v>
      </c>
    </row>
    <row r="148" spans="1:5" ht="27.75" customHeight="1" x14ac:dyDescent="0.25">
      <c r="A148" s="155" t="s">
        <v>485</v>
      </c>
      <c r="B148" s="186" t="str">
        <f>IFERROR(INDEX('Annex 1 LV, HV and UMS charges'!$B$12:$B$43,MATCH($A148,'Annex 1 LV, HV and UMS charges'!$A$12:$A$43,0)),IF(INDEX('Annex 4 LDNO charges'!$B$11:$B$199,MATCH($A148,'Annex 4 LDNO charges'!$A$11:$A$199,0))=0,"",INDEX('Annex 4 LDNO charges'!$B$11:$B$199,MATCH($A148,'Annex 4 LDNO charges'!$A$11:$A$199,0))))</f>
        <v>E60</v>
      </c>
      <c r="C148" s="187">
        <f>IFERROR(INDEX('Annex 1 LV, HV and UMS charges'!$C$12:$C$43,MATCH($A148,'Annex 1 LV, HV and UMS charges'!$A$12:$A$43,0)),INDEX('Annex 4 LDNO charges'!$C$11:$C$199,MATCH($A148,'Annex 4 LDNO charges'!$A$11:$A$199,0)))</f>
        <v>0</v>
      </c>
      <c r="D148" s="171"/>
      <c r="E148" s="201">
        <v>0</v>
      </c>
    </row>
    <row r="149" spans="1:5" ht="27.75" customHeight="1" x14ac:dyDescent="0.25">
      <c r="A149" s="155" t="s">
        <v>486</v>
      </c>
      <c r="B149" s="186" t="str">
        <f>IFERROR(INDEX('Annex 1 LV, HV and UMS charges'!$B$12:$B$43,MATCH($A149,'Annex 1 LV, HV and UMS charges'!$A$12:$A$43,0)),IF(INDEX('Annex 4 LDNO charges'!$B$11:$B$199,MATCH($A149,'Annex 4 LDNO charges'!$A$11:$A$199,0))=0,"",INDEX('Annex 4 LDNO charges'!$B$11:$B$199,MATCH($A149,'Annex 4 LDNO charges'!$A$11:$A$199,0))))</f>
        <v>E61</v>
      </c>
      <c r="C149" s="187">
        <f>IFERROR(INDEX('Annex 1 LV, HV and UMS charges'!$C$12:$C$43,MATCH($A149,'Annex 1 LV, HV and UMS charges'!$A$12:$A$43,0)),INDEX('Annex 4 LDNO charges'!$C$11:$C$199,MATCH($A149,'Annex 4 LDNO charges'!$A$11:$A$199,0)))</f>
        <v>0</v>
      </c>
      <c r="D149" s="171"/>
      <c r="E149" s="201">
        <v>0</v>
      </c>
    </row>
    <row r="150" spans="1:5" ht="27.75" customHeight="1" x14ac:dyDescent="0.25">
      <c r="A150" s="155" t="s">
        <v>487</v>
      </c>
      <c r="B150" s="186" t="str">
        <f>IFERROR(INDEX('Annex 1 LV, HV and UMS charges'!$B$12:$B$43,MATCH($A150,'Annex 1 LV, HV and UMS charges'!$A$12:$A$43,0)),IF(INDEX('Annex 4 LDNO charges'!$B$11:$B$199,MATCH($A150,'Annex 4 LDNO charges'!$A$11:$A$199,0))=0,"",INDEX('Annex 4 LDNO charges'!$B$11:$B$199,MATCH($A150,'Annex 4 LDNO charges'!$A$11:$A$199,0))))</f>
        <v>E62</v>
      </c>
      <c r="C150" s="187">
        <f>IFERROR(INDEX('Annex 1 LV, HV and UMS charges'!$C$12:$C$43,MATCH($A150,'Annex 1 LV, HV and UMS charges'!$A$12:$A$43,0)),INDEX('Annex 4 LDNO charges'!$C$11:$C$199,MATCH($A150,'Annex 4 LDNO charges'!$A$11:$A$199,0)))</f>
        <v>0</v>
      </c>
      <c r="D150" s="171"/>
      <c r="E150" s="201">
        <v>0</v>
      </c>
    </row>
    <row r="151" spans="1:5" ht="27.75" customHeight="1" x14ac:dyDescent="0.25">
      <c r="A151" s="155" t="s">
        <v>488</v>
      </c>
      <c r="B151" s="186" t="str">
        <f>IFERROR(INDEX('Annex 1 LV, HV and UMS charges'!$B$12:$B$43,MATCH($A151,'Annex 1 LV, HV and UMS charges'!$A$12:$A$43,0)),IF(INDEX('Annex 4 LDNO charges'!$B$11:$B$199,MATCH($A151,'Annex 4 LDNO charges'!$A$11:$A$199,0))=0,"",INDEX('Annex 4 LDNO charges'!$B$11:$B$199,MATCH($A151,'Annex 4 LDNO charges'!$A$11:$A$199,0))))</f>
        <v>E63</v>
      </c>
      <c r="C151" s="187">
        <f>IFERROR(INDEX('Annex 1 LV, HV and UMS charges'!$C$12:$C$43,MATCH($A151,'Annex 1 LV, HV and UMS charges'!$A$12:$A$43,0)),INDEX('Annex 4 LDNO charges'!$C$11:$C$199,MATCH($A151,'Annex 4 LDNO charges'!$A$11:$A$199,0)))</f>
        <v>0</v>
      </c>
      <c r="D151" s="171"/>
      <c r="E151" s="201">
        <v>0</v>
      </c>
    </row>
    <row r="152" spans="1:5" ht="27.75" customHeight="1" x14ac:dyDescent="0.25">
      <c r="A152" s="155" t="s">
        <v>489</v>
      </c>
      <c r="B152" s="186" t="str">
        <f>IFERROR(INDEX('Annex 1 LV, HV and UMS charges'!$B$12:$B$43,MATCH($A152,'Annex 1 LV, HV and UMS charges'!$A$12:$A$43,0)),IF(INDEX('Annex 4 LDNO charges'!$B$11:$B$199,MATCH($A152,'Annex 4 LDNO charges'!$A$11:$A$199,0))=0,"",INDEX('Annex 4 LDNO charges'!$B$11:$B$199,MATCH($A152,'Annex 4 LDNO charges'!$A$11:$A$199,0))))</f>
        <v>E64</v>
      </c>
      <c r="C152" s="187">
        <f>IFERROR(INDEX('Annex 1 LV, HV and UMS charges'!$C$12:$C$43,MATCH($A152,'Annex 1 LV, HV and UMS charges'!$A$12:$A$43,0)),INDEX('Annex 4 LDNO charges'!$C$11:$C$199,MATCH($A152,'Annex 4 LDNO charges'!$A$11:$A$199,0)))</f>
        <v>0</v>
      </c>
      <c r="D152" s="171"/>
      <c r="E152" s="201">
        <v>0</v>
      </c>
    </row>
    <row r="153" spans="1:5" ht="27.75" customHeight="1" x14ac:dyDescent="0.25">
      <c r="A153" s="155" t="s">
        <v>490</v>
      </c>
      <c r="B153" s="186" t="str">
        <f>IFERROR(INDEX('Annex 1 LV, HV and UMS charges'!$B$12:$B$43,MATCH($A153,'Annex 1 LV, HV and UMS charges'!$A$12:$A$43,0)),IF(INDEX('Annex 4 LDNO charges'!$B$11:$B$199,MATCH($A153,'Annex 4 LDNO charges'!$A$11:$A$199,0))=0,"",INDEX('Annex 4 LDNO charges'!$B$11:$B$199,MATCH($A153,'Annex 4 LDNO charges'!$A$11:$A$199,0))))</f>
        <v>J60</v>
      </c>
      <c r="C153" s="187">
        <f>IFERROR(INDEX('Annex 1 LV, HV and UMS charges'!$C$12:$C$43,MATCH($A153,'Annex 1 LV, HV and UMS charges'!$A$12:$A$43,0)),INDEX('Annex 4 LDNO charges'!$C$11:$C$199,MATCH($A153,'Annex 4 LDNO charges'!$A$11:$A$199,0)))</f>
        <v>0</v>
      </c>
      <c r="D153" s="171"/>
      <c r="E153" s="201">
        <v>0</v>
      </c>
    </row>
    <row r="154" spans="1:5" ht="27.75" customHeight="1" x14ac:dyDescent="0.25">
      <c r="A154" s="155" t="s">
        <v>491</v>
      </c>
      <c r="B154" s="186" t="str">
        <f>IFERROR(INDEX('Annex 1 LV, HV and UMS charges'!$B$12:$B$43,MATCH($A154,'Annex 1 LV, HV and UMS charges'!$A$12:$A$43,0)),IF(INDEX('Annex 4 LDNO charges'!$B$11:$B$199,MATCH($A154,'Annex 4 LDNO charges'!$A$11:$A$199,0))=0,"",INDEX('Annex 4 LDNO charges'!$B$11:$B$199,MATCH($A154,'Annex 4 LDNO charges'!$A$11:$A$199,0))))</f>
        <v>J61</v>
      </c>
      <c r="C154" s="187">
        <f>IFERROR(INDEX('Annex 1 LV, HV and UMS charges'!$C$12:$C$43,MATCH($A154,'Annex 1 LV, HV and UMS charges'!$A$12:$A$43,0)),INDEX('Annex 4 LDNO charges'!$C$11:$C$199,MATCH($A154,'Annex 4 LDNO charges'!$A$11:$A$199,0)))</f>
        <v>0</v>
      </c>
      <c r="D154" s="171"/>
      <c r="E154" s="201">
        <v>0</v>
      </c>
    </row>
    <row r="155" spans="1:5" ht="27.75" customHeight="1" x14ac:dyDescent="0.25">
      <c r="A155" s="155" t="s">
        <v>492</v>
      </c>
      <c r="B155" s="186" t="str">
        <f>IFERROR(INDEX('Annex 1 LV, HV and UMS charges'!$B$12:$B$43,MATCH($A155,'Annex 1 LV, HV and UMS charges'!$A$12:$A$43,0)),IF(INDEX('Annex 4 LDNO charges'!$B$11:$B$199,MATCH($A155,'Annex 4 LDNO charges'!$A$11:$A$199,0))=0,"",INDEX('Annex 4 LDNO charges'!$B$11:$B$199,MATCH($A155,'Annex 4 LDNO charges'!$A$11:$A$199,0))))</f>
        <v>J62</v>
      </c>
      <c r="C155" s="187">
        <f>IFERROR(INDEX('Annex 1 LV, HV and UMS charges'!$C$12:$C$43,MATCH($A155,'Annex 1 LV, HV and UMS charges'!$A$12:$A$43,0)),INDEX('Annex 4 LDNO charges'!$C$11:$C$199,MATCH($A155,'Annex 4 LDNO charges'!$A$11:$A$199,0)))</f>
        <v>0</v>
      </c>
      <c r="D155" s="171"/>
      <c r="E155" s="201">
        <v>0</v>
      </c>
    </row>
    <row r="156" spans="1:5" ht="27.75" customHeight="1" x14ac:dyDescent="0.25">
      <c r="A156" s="155" t="s">
        <v>493</v>
      </c>
      <c r="B156" s="186" t="str">
        <f>IFERROR(INDEX('Annex 1 LV, HV and UMS charges'!$B$12:$B$43,MATCH($A156,'Annex 1 LV, HV and UMS charges'!$A$12:$A$43,0)),IF(INDEX('Annex 4 LDNO charges'!$B$11:$B$199,MATCH($A156,'Annex 4 LDNO charges'!$A$11:$A$199,0))=0,"",INDEX('Annex 4 LDNO charges'!$B$11:$B$199,MATCH($A156,'Annex 4 LDNO charges'!$A$11:$A$199,0))))</f>
        <v>J63</v>
      </c>
      <c r="C156" s="187">
        <f>IFERROR(INDEX('Annex 1 LV, HV and UMS charges'!$C$12:$C$43,MATCH($A156,'Annex 1 LV, HV and UMS charges'!$A$12:$A$43,0)),INDEX('Annex 4 LDNO charges'!$C$11:$C$199,MATCH($A156,'Annex 4 LDNO charges'!$A$11:$A$199,0)))</f>
        <v>0</v>
      </c>
      <c r="D156" s="171"/>
      <c r="E156" s="201">
        <v>0</v>
      </c>
    </row>
    <row r="157" spans="1:5" ht="27.75" customHeight="1" x14ac:dyDescent="0.25">
      <c r="A157" s="155" t="s">
        <v>494</v>
      </c>
      <c r="B157" s="186" t="str">
        <f>IFERROR(INDEX('Annex 1 LV, HV and UMS charges'!$B$12:$B$43,MATCH($A157,'Annex 1 LV, HV and UMS charges'!$A$12:$A$43,0)),IF(INDEX('Annex 4 LDNO charges'!$B$11:$B$199,MATCH($A157,'Annex 4 LDNO charges'!$A$11:$A$199,0))=0,"",INDEX('Annex 4 LDNO charges'!$B$11:$B$199,MATCH($A157,'Annex 4 LDNO charges'!$A$11:$A$199,0))))</f>
        <v>J64</v>
      </c>
      <c r="C157" s="187">
        <f>IFERROR(INDEX('Annex 1 LV, HV and UMS charges'!$C$12:$C$43,MATCH($A157,'Annex 1 LV, HV and UMS charges'!$A$12:$A$43,0)),INDEX('Annex 4 LDNO charges'!$C$11:$C$199,MATCH($A157,'Annex 4 LDNO charges'!$A$11:$A$199,0)))</f>
        <v>0</v>
      </c>
      <c r="D157" s="171"/>
      <c r="E157" s="201">
        <v>0</v>
      </c>
    </row>
    <row r="158" spans="1:5" ht="27.75" customHeight="1" x14ac:dyDescent="0.25">
      <c r="A158" s="155" t="s">
        <v>495</v>
      </c>
      <c r="B158" s="186" t="str">
        <f>IFERROR(INDEX('Annex 1 LV, HV and UMS charges'!$B$12:$B$43,MATCH($A158,'Annex 1 LV, HV and UMS charges'!$A$12:$A$43,0)),IF(INDEX('Annex 4 LDNO charges'!$B$11:$B$199,MATCH($A158,'Annex 4 LDNO charges'!$A$11:$A$199,0))=0,"",INDEX('Annex 4 LDNO charges'!$B$11:$B$199,MATCH($A158,'Annex 4 LDNO charges'!$A$11:$A$199,0))))</f>
        <v>K60</v>
      </c>
      <c r="C158" s="187">
        <f>IFERROR(INDEX('Annex 1 LV, HV and UMS charges'!$C$12:$C$43,MATCH($A158,'Annex 1 LV, HV and UMS charges'!$A$12:$A$43,0)),INDEX('Annex 4 LDNO charges'!$C$11:$C$199,MATCH($A158,'Annex 4 LDNO charges'!$A$11:$A$199,0)))</f>
        <v>0</v>
      </c>
      <c r="D158" s="171"/>
      <c r="E158" s="201">
        <v>0</v>
      </c>
    </row>
    <row r="159" spans="1:5" ht="27.75" customHeight="1" x14ac:dyDescent="0.25">
      <c r="A159" s="155" t="s">
        <v>496</v>
      </c>
      <c r="B159" s="186" t="str">
        <f>IFERROR(INDEX('Annex 1 LV, HV and UMS charges'!$B$12:$B$43,MATCH($A159,'Annex 1 LV, HV and UMS charges'!$A$12:$A$43,0)),IF(INDEX('Annex 4 LDNO charges'!$B$11:$B$199,MATCH($A159,'Annex 4 LDNO charges'!$A$11:$A$199,0))=0,"",INDEX('Annex 4 LDNO charges'!$B$11:$B$199,MATCH($A159,'Annex 4 LDNO charges'!$A$11:$A$199,0))))</f>
        <v>K61</v>
      </c>
      <c r="C159" s="187">
        <f>IFERROR(INDEX('Annex 1 LV, HV and UMS charges'!$C$12:$C$43,MATCH($A159,'Annex 1 LV, HV and UMS charges'!$A$12:$A$43,0)),INDEX('Annex 4 LDNO charges'!$C$11:$C$199,MATCH($A159,'Annex 4 LDNO charges'!$A$11:$A$199,0)))</f>
        <v>0</v>
      </c>
      <c r="D159" s="171"/>
      <c r="E159" s="201">
        <v>0</v>
      </c>
    </row>
    <row r="160" spans="1:5" ht="27.75" customHeight="1" x14ac:dyDescent="0.25">
      <c r="A160" s="155" t="s">
        <v>497</v>
      </c>
      <c r="B160" s="186" t="str">
        <f>IFERROR(INDEX('Annex 1 LV, HV and UMS charges'!$B$12:$B$43,MATCH($A160,'Annex 1 LV, HV and UMS charges'!$A$12:$A$43,0)),IF(INDEX('Annex 4 LDNO charges'!$B$11:$B$199,MATCH($A160,'Annex 4 LDNO charges'!$A$11:$A$199,0))=0,"",INDEX('Annex 4 LDNO charges'!$B$11:$B$199,MATCH($A160,'Annex 4 LDNO charges'!$A$11:$A$199,0))))</f>
        <v>K62</v>
      </c>
      <c r="C160" s="187">
        <f>IFERROR(INDEX('Annex 1 LV, HV and UMS charges'!$C$12:$C$43,MATCH($A160,'Annex 1 LV, HV and UMS charges'!$A$12:$A$43,0)),INDEX('Annex 4 LDNO charges'!$C$11:$C$199,MATCH($A160,'Annex 4 LDNO charges'!$A$11:$A$199,0)))</f>
        <v>0</v>
      </c>
      <c r="D160" s="171"/>
      <c r="E160" s="201">
        <v>0</v>
      </c>
    </row>
    <row r="161" spans="1:5" ht="27.75" customHeight="1" x14ac:dyDescent="0.25">
      <c r="A161" s="155" t="s">
        <v>498</v>
      </c>
      <c r="B161" s="186" t="str">
        <f>IFERROR(INDEX('Annex 1 LV, HV and UMS charges'!$B$12:$B$43,MATCH($A161,'Annex 1 LV, HV and UMS charges'!$A$12:$A$43,0)),IF(INDEX('Annex 4 LDNO charges'!$B$11:$B$199,MATCH($A161,'Annex 4 LDNO charges'!$A$11:$A$199,0))=0,"",INDEX('Annex 4 LDNO charges'!$B$11:$B$199,MATCH($A161,'Annex 4 LDNO charges'!$A$11:$A$199,0))))</f>
        <v>K63</v>
      </c>
      <c r="C161" s="187">
        <f>IFERROR(INDEX('Annex 1 LV, HV and UMS charges'!$C$12:$C$43,MATCH($A161,'Annex 1 LV, HV and UMS charges'!$A$12:$A$43,0)),INDEX('Annex 4 LDNO charges'!$C$11:$C$199,MATCH($A161,'Annex 4 LDNO charges'!$A$11:$A$199,0)))</f>
        <v>0</v>
      </c>
      <c r="D161" s="171"/>
      <c r="E161" s="201">
        <v>0</v>
      </c>
    </row>
    <row r="162" spans="1:5" ht="27.75" customHeight="1" x14ac:dyDescent="0.25">
      <c r="A162" s="155" t="s">
        <v>499</v>
      </c>
      <c r="B162" s="186" t="str">
        <f>IFERROR(INDEX('Annex 1 LV, HV and UMS charges'!$B$12:$B$43,MATCH($A162,'Annex 1 LV, HV and UMS charges'!$A$12:$A$43,0)),IF(INDEX('Annex 4 LDNO charges'!$B$11:$B$199,MATCH($A162,'Annex 4 LDNO charges'!$A$11:$A$199,0))=0,"",INDEX('Annex 4 LDNO charges'!$B$11:$B$199,MATCH($A162,'Annex 4 LDNO charges'!$A$11:$A$199,0))))</f>
        <v>K64</v>
      </c>
      <c r="C162" s="187">
        <f>IFERROR(INDEX('Annex 1 LV, HV and UMS charges'!$C$12:$C$43,MATCH($A162,'Annex 1 LV, HV and UMS charges'!$A$12:$A$43,0)),INDEX('Annex 4 LDNO charges'!$C$11:$C$199,MATCH($A162,'Annex 4 LDNO charges'!$A$11:$A$199,0)))</f>
        <v>0</v>
      </c>
      <c r="D162" s="171"/>
      <c r="E162" s="201">
        <v>0</v>
      </c>
    </row>
    <row r="163" spans="1:5" ht="27.75" customHeight="1" x14ac:dyDescent="0.25">
      <c r="A163" s="1" t="s">
        <v>663</v>
      </c>
      <c r="B163" s="1"/>
      <c r="C163" s="2"/>
    </row>
    <row r="164" spans="1:5" ht="27.75" customHeight="1" x14ac:dyDescent="0.25">
      <c r="A164" s="1" t="s">
        <v>664</v>
      </c>
      <c r="B164" s="1"/>
      <c r="C164" s="2"/>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8" fitToHeight="10" orientation="portrait" r:id="rId1"/>
  <headerFooter scaleWithDoc="0">
    <oddHeader>&amp;L&amp;"Arial,Bold"
&amp;"Arial,Regular"Annex 7&amp;"Arial,Bold" &amp;"Arial,Regular"- Schedule of Charges to recover Excess Supplier of Last Resort pass-through costs</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D883"/>
  <sheetViews>
    <sheetView zoomScale="80" zoomScaleNormal="80" zoomScaleSheetLayoutView="100" workbookViewId="0"/>
  </sheetViews>
  <sheetFormatPr defaultColWidth="9.1796875" defaultRowHeight="27.75" customHeight="1" x14ac:dyDescent="0.25"/>
  <cols>
    <col min="1" max="1" width="29.81640625" style="1" customWidth="1"/>
    <col min="2" max="2" width="48.54296875" style="1" customWidth="1"/>
    <col min="3" max="4" width="23.7265625" style="2" customWidth="1"/>
    <col min="5" max="16384" width="9.1796875" style="1"/>
  </cols>
  <sheetData>
    <row r="1" spans="1:4" ht="27.75" customHeight="1" x14ac:dyDescent="0.25">
      <c r="A1" s="12" t="s">
        <v>16</v>
      </c>
      <c r="B1" s="2"/>
      <c r="C1" s="1"/>
    </row>
    <row r="2" spans="1:4" s="10" customFormat="1" ht="22.5" customHeight="1" x14ac:dyDescent="0.25">
      <c r="A2" s="223" t="str">
        <f>Overview!B4&amp; " - Effective from "&amp;Overview!D4&amp;" - "&amp;Overview!E4&amp;" Nodal/Zonal charges"</f>
        <v>Eastern Power Networks - Effective from 1 April 2026 - Final Nodal/Zonal charges</v>
      </c>
      <c r="B2" s="224"/>
      <c r="C2" s="224"/>
      <c r="D2" s="225"/>
    </row>
    <row r="3" spans="1:4" s="10" customFormat="1" ht="9" customHeight="1" x14ac:dyDescent="0.25"/>
    <row r="4" spans="1:4" ht="60.75" customHeight="1" x14ac:dyDescent="0.25">
      <c r="A4" s="19" t="s">
        <v>45</v>
      </c>
      <c r="B4" s="19" t="s">
        <v>0</v>
      </c>
      <c r="C4" s="19" t="s">
        <v>29</v>
      </c>
      <c r="D4" s="19" t="s">
        <v>30</v>
      </c>
    </row>
    <row r="5" spans="1:4" ht="21.75" customHeight="1" x14ac:dyDescent="0.25">
      <c r="A5" s="6" t="s">
        <v>1331</v>
      </c>
      <c r="B5" s="7" t="s">
        <v>1332</v>
      </c>
      <c r="C5" s="184">
        <v>0</v>
      </c>
      <c r="D5" s="184">
        <v>14.804899768723736</v>
      </c>
    </row>
    <row r="6" spans="1:4" ht="21.75" customHeight="1" x14ac:dyDescent="0.25">
      <c r="A6" s="6" t="s">
        <v>1333</v>
      </c>
      <c r="B6" s="7" t="s">
        <v>1334</v>
      </c>
      <c r="C6" s="184">
        <v>8.1105027708349766</v>
      </c>
      <c r="D6" s="184">
        <v>3.6583290314475208</v>
      </c>
    </row>
    <row r="7" spans="1:4" ht="21.75" customHeight="1" x14ac:dyDescent="0.25">
      <c r="A7" s="6" t="s">
        <v>1335</v>
      </c>
      <c r="B7" s="7" t="s">
        <v>1336</v>
      </c>
      <c r="C7" s="184">
        <v>-8.5073754865920871E-3</v>
      </c>
      <c r="D7" s="184">
        <v>6.9280925374515734</v>
      </c>
    </row>
    <row r="8" spans="1:4" ht="21.75" customHeight="1" x14ac:dyDescent="0.25">
      <c r="A8" s="6" t="s">
        <v>1337</v>
      </c>
      <c r="B8" s="7" t="s">
        <v>1338</v>
      </c>
      <c r="C8" s="184">
        <v>0.94192906395024534</v>
      </c>
      <c r="D8" s="184">
        <v>3.898489246801617</v>
      </c>
    </row>
    <row r="9" spans="1:4" ht="21.75" customHeight="1" x14ac:dyDescent="0.25">
      <c r="A9" s="6" t="s">
        <v>1339</v>
      </c>
      <c r="B9" s="7" t="s">
        <v>1340</v>
      </c>
      <c r="C9" s="184">
        <v>4.0320361312030126</v>
      </c>
      <c r="D9" s="184">
        <v>7.7782289865460523</v>
      </c>
    </row>
    <row r="10" spans="1:4" ht="21.75" customHeight="1" x14ac:dyDescent="0.25">
      <c r="A10" s="6" t="s">
        <v>1341</v>
      </c>
      <c r="B10" s="7" t="s">
        <v>1342</v>
      </c>
      <c r="C10" s="184">
        <v>8.6355592801813347E-2</v>
      </c>
      <c r="D10" s="184">
        <v>6.5095037348915881</v>
      </c>
    </row>
    <row r="11" spans="1:4" ht="21.75" customHeight="1" x14ac:dyDescent="0.25">
      <c r="A11" s="6" t="s">
        <v>1343</v>
      </c>
      <c r="B11" s="7" t="s">
        <v>1342</v>
      </c>
      <c r="C11" s="184">
        <v>0.24009028158870033</v>
      </c>
      <c r="D11" s="184">
        <v>1.9403992674141186</v>
      </c>
    </row>
    <row r="12" spans="1:4" ht="21.75" customHeight="1" x14ac:dyDescent="0.25">
      <c r="A12" s="6" t="s">
        <v>1344</v>
      </c>
      <c r="B12" s="7" t="s">
        <v>1345</v>
      </c>
      <c r="C12" s="184">
        <v>0.31770666322737767</v>
      </c>
      <c r="D12" s="184">
        <v>1.2414567368820151</v>
      </c>
    </row>
    <row r="13" spans="1:4" ht="21.75" customHeight="1" x14ac:dyDescent="0.25">
      <c r="A13" s="6" t="s">
        <v>1346</v>
      </c>
      <c r="B13" s="7" t="s">
        <v>1347</v>
      </c>
      <c r="C13" s="184">
        <v>3.7545803968947848</v>
      </c>
      <c r="D13" s="184">
        <v>-1.2017111330178367</v>
      </c>
    </row>
    <row r="14" spans="1:4" ht="21.75" customHeight="1" x14ac:dyDescent="0.25">
      <c r="A14" s="6" t="s">
        <v>1348</v>
      </c>
      <c r="B14" s="7" t="s">
        <v>1349</v>
      </c>
      <c r="C14" s="184">
        <v>7.4500814372625212E-3</v>
      </c>
      <c r="D14" s="184">
        <v>5.7393274858366734</v>
      </c>
    </row>
    <row r="15" spans="1:4" ht="21.75" customHeight="1" x14ac:dyDescent="0.25">
      <c r="A15" s="6" t="s">
        <v>1350</v>
      </c>
      <c r="B15" s="7" t="s">
        <v>1349</v>
      </c>
      <c r="C15" s="184">
        <v>0.2424368810647955</v>
      </c>
      <c r="D15" s="184">
        <v>5.4567854194372636</v>
      </c>
    </row>
    <row r="16" spans="1:4" ht="21.75" customHeight="1" x14ac:dyDescent="0.25">
      <c r="A16" s="6" t="s">
        <v>1351</v>
      </c>
      <c r="B16" s="7" t="s">
        <v>1352</v>
      </c>
      <c r="C16" s="184">
        <v>1.5181706054770818</v>
      </c>
      <c r="D16" s="184">
        <v>0.42522744700004428</v>
      </c>
    </row>
    <row r="17" spans="1:4" ht="21.75" customHeight="1" x14ac:dyDescent="0.25">
      <c r="A17" s="6" t="s">
        <v>1353</v>
      </c>
      <c r="B17" s="7" t="s">
        <v>1354</v>
      </c>
      <c r="C17" s="184">
        <v>1.367169286989902E-3</v>
      </c>
      <c r="D17" s="184">
        <v>5.9646606225389363</v>
      </c>
    </row>
    <row r="18" spans="1:4" ht="21.75" customHeight="1" x14ac:dyDescent="0.25">
      <c r="A18" s="6" t="s">
        <v>1355</v>
      </c>
      <c r="B18" s="7" t="s">
        <v>1356</v>
      </c>
      <c r="C18" s="184">
        <v>0.87988483282924579</v>
      </c>
      <c r="D18" s="184">
        <v>5.1196034120727862</v>
      </c>
    </row>
    <row r="19" spans="1:4" ht="21.75" customHeight="1" x14ac:dyDescent="0.25">
      <c r="A19" s="6" t="s">
        <v>1357</v>
      </c>
      <c r="B19" s="7" t="s">
        <v>1358</v>
      </c>
      <c r="C19" s="184">
        <v>0</v>
      </c>
      <c r="D19" s="184">
        <v>5.2426940572407768</v>
      </c>
    </row>
    <row r="20" spans="1:4" ht="21.75" customHeight="1" x14ac:dyDescent="0.25">
      <c r="A20" s="6" t="s">
        <v>1359</v>
      </c>
      <c r="B20" s="7" t="s">
        <v>1358</v>
      </c>
      <c r="C20" s="184">
        <v>0</v>
      </c>
      <c r="D20" s="184">
        <v>5.2481145846890298</v>
      </c>
    </row>
    <row r="21" spans="1:4" ht="21.75" customHeight="1" x14ac:dyDescent="0.25">
      <c r="A21" s="6" t="s">
        <v>1360</v>
      </c>
      <c r="B21" s="7" t="s">
        <v>1361</v>
      </c>
      <c r="C21" s="184">
        <v>1.3392509115785154E-2</v>
      </c>
      <c r="D21" s="184">
        <v>22.532973044320034</v>
      </c>
    </row>
    <row r="22" spans="1:4" ht="21.75" customHeight="1" x14ac:dyDescent="0.25">
      <c r="A22" s="6" t="s">
        <v>1362</v>
      </c>
      <c r="B22" s="7" t="s">
        <v>1363</v>
      </c>
      <c r="C22" s="184">
        <v>1.8484009514447142</v>
      </c>
      <c r="D22" s="184">
        <v>6.8879420647829317</v>
      </c>
    </row>
    <row r="23" spans="1:4" ht="21.75" customHeight="1" x14ac:dyDescent="0.25">
      <c r="A23" s="6" t="s">
        <v>1364</v>
      </c>
      <c r="B23" s="7" t="s">
        <v>1365</v>
      </c>
      <c r="C23" s="184">
        <v>0.2526712304868956</v>
      </c>
      <c r="D23" s="184">
        <v>9.0211124872354791</v>
      </c>
    </row>
    <row r="24" spans="1:4" ht="21.75" customHeight="1" x14ac:dyDescent="0.25">
      <c r="A24" s="6" t="s">
        <v>1366</v>
      </c>
      <c r="B24" s="7" t="s">
        <v>1367</v>
      </c>
      <c r="C24" s="184">
        <v>-2.6856382522471231E-2</v>
      </c>
      <c r="D24" s="184">
        <v>2.9604549411465859</v>
      </c>
    </row>
    <row r="25" spans="1:4" ht="21.75" customHeight="1" x14ac:dyDescent="0.25">
      <c r="A25" s="6" t="s">
        <v>1368</v>
      </c>
      <c r="B25" s="7" t="s">
        <v>1369</v>
      </c>
      <c r="C25" s="184">
        <v>9.0073119944336089E-2</v>
      </c>
      <c r="D25" s="184">
        <v>9.4863366678797476</v>
      </c>
    </row>
    <row r="26" spans="1:4" ht="21.75" customHeight="1" x14ac:dyDescent="0.25">
      <c r="A26" s="6" t="s">
        <v>1370</v>
      </c>
      <c r="B26" s="7" t="s">
        <v>1371</v>
      </c>
      <c r="C26" s="184">
        <v>7.1760960342198161E-3</v>
      </c>
      <c r="D26" s="184">
        <v>6.7646889722325616</v>
      </c>
    </row>
    <row r="27" spans="1:4" ht="21.75" customHeight="1" x14ac:dyDescent="0.25">
      <c r="A27" s="6" t="s">
        <v>1372</v>
      </c>
      <c r="B27" s="7" t="s">
        <v>1373</v>
      </c>
      <c r="C27" s="184">
        <v>0.84770705756868392</v>
      </c>
      <c r="D27" s="184">
        <v>6.4024383706862587</v>
      </c>
    </row>
    <row r="28" spans="1:4" ht="21.75" customHeight="1" x14ac:dyDescent="0.25">
      <c r="A28" s="6" t="s">
        <v>1374</v>
      </c>
      <c r="B28" s="7" t="s">
        <v>1375</v>
      </c>
      <c r="C28" s="184">
        <v>9.9856496383319782E-2</v>
      </c>
      <c r="D28" s="184">
        <v>-0.44889873250074941</v>
      </c>
    </row>
    <row r="29" spans="1:4" ht="21.75" customHeight="1" x14ac:dyDescent="0.25">
      <c r="A29" s="6" t="s">
        <v>1376</v>
      </c>
      <c r="B29" s="7" t="s">
        <v>1377</v>
      </c>
      <c r="C29" s="184">
        <v>9.316185111467612E-2</v>
      </c>
      <c r="D29" s="184">
        <v>4.4814013847029655</v>
      </c>
    </row>
    <row r="30" spans="1:4" ht="21.75" customHeight="1" x14ac:dyDescent="0.25">
      <c r="A30" s="6" t="s">
        <v>1378</v>
      </c>
      <c r="B30" s="7" t="s">
        <v>1379</v>
      </c>
      <c r="C30" s="184">
        <v>0.30198234114034217</v>
      </c>
      <c r="D30" s="184">
        <v>12.839333894692555</v>
      </c>
    </row>
    <row r="31" spans="1:4" ht="21.75" customHeight="1" x14ac:dyDescent="0.25">
      <c r="A31" s="6" t="s">
        <v>1380</v>
      </c>
      <c r="B31" s="7" t="s">
        <v>1381</v>
      </c>
      <c r="C31" s="184">
        <v>2.9364145617724324E-2</v>
      </c>
      <c r="D31" s="184">
        <v>0.52047221388261566</v>
      </c>
    </row>
    <row r="32" spans="1:4" ht="21.75" customHeight="1" x14ac:dyDescent="0.25">
      <c r="A32" s="6" t="s">
        <v>1382</v>
      </c>
      <c r="B32" s="7" t="s">
        <v>1383</v>
      </c>
      <c r="C32" s="184">
        <v>0.1170093589785562</v>
      </c>
      <c r="D32" s="184">
        <v>-0.83440293857568681</v>
      </c>
    </row>
    <row r="33" spans="1:4" ht="21.75" customHeight="1" x14ac:dyDescent="0.25">
      <c r="A33" s="6" t="s">
        <v>1384</v>
      </c>
      <c r="B33" s="7" t="s">
        <v>1385</v>
      </c>
      <c r="C33" s="184">
        <v>1.9331314335495686</v>
      </c>
      <c r="D33" s="184">
        <v>15.486294286669128</v>
      </c>
    </row>
    <row r="34" spans="1:4" ht="21.75" customHeight="1" x14ac:dyDescent="0.25">
      <c r="A34" s="6" t="s">
        <v>1386</v>
      </c>
      <c r="B34" s="7" t="s">
        <v>1387</v>
      </c>
      <c r="C34" s="184">
        <v>0.69591731898930775</v>
      </c>
      <c r="D34" s="184">
        <v>2.6820046837668223</v>
      </c>
    </row>
    <row r="35" spans="1:4" ht="21.75" customHeight="1" x14ac:dyDescent="0.25">
      <c r="A35" s="6" t="s">
        <v>1388</v>
      </c>
      <c r="B35" s="7" t="s">
        <v>1389</v>
      </c>
      <c r="C35" s="184">
        <v>3.8519546727841849</v>
      </c>
      <c r="D35" s="184">
        <v>-3.6603263750332227</v>
      </c>
    </row>
    <row r="36" spans="1:4" ht="21.75" customHeight="1" x14ac:dyDescent="0.25">
      <c r="A36" s="6" t="s">
        <v>1390</v>
      </c>
      <c r="B36" s="7" t="s">
        <v>1391</v>
      </c>
      <c r="C36" s="184">
        <v>1.5635619441591126</v>
      </c>
      <c r="D36" s="184">
        <v>13.008370956662251</v>
      </c>
    </row>
    <row r="37" spans="1:4" ht="21.75" customHeight="1" x14ac:dyDescent="0.25">
      <c r="A37" s="6" t="s">
        <v>1392</v>
      </c>
      <c r="B37" s="7" t="s">
        <v>1393</v>
      </c>
      <c r="C37" s="184">
        <v>0.37430972347233488</v>
      </c>
      <c r="D37" s="184">
        <v>51.898260269312935</v>
      </c>
    </row>
    <row r="38" spans="1:4" ht="21.75" customHeight="1" x14ac:dyDescent="0.25">
      <c r="A38" s="6" t="s">
        <v>1394</v>
      </c>
      <c r="B38" s="7" t="s">
        <v>1395</v>
      </c>
      <c r="C38" s="184">
        <v>0.78784745169533488</v>
      </c>
      <c r="D38" s="184">
        <v>5.2777740960397184</v>
      </c>
    </row>
    <row r="39" spans="1:4" ht="21.75" customHeight="1" x14ac:dyDescent="0.25">
      <c r="A39" s="6" t="s">
        <v>1396</v>
      </c>
      <c r="B39" s="7" t="s">
        <v>1397</v>
      </c>
      <c r="C39" s="184">
        <v>8.8987044279640493E-2</v>
      </c>
      <c r="D39" s="184">
        <v>14.14194714737059</v>
      </c>
    </row>
    <row r="40" spans="1:4" ht="21.75" customHeight="1" x14ac:dyDescent="0.25">
      <c r="A40" s="6" t="s">
        <v>1398</v>
      </c>
      <c r="B40" s="7" t="s">
        <v>1399</v>
      </c>
      <c r="C40" s="184">
        <v>1.3347517455110562</v>
      </c>
      <c r="D40" s="184">
        <v>20.409673340126922</v>
      </c>
    </row>
    <row r="41" spans="1:4" ht="21.75" customHeight="1" x14ac:dyDescent="0.25">
      <c r="A41" s="6" t="s">
        <v>1400</v>
      </c>
      <c r="B41" s="7" t="s">
        <v>1401</v>
      </c>
      <c r="C41" s="184">
        <v>0</v>
      </c>
      <c r="D41" s="184">
        <v>8.309193423548713</v>
      </c>
    </row>
    <row r="42" spans="1:4" ht="21.75" customHeight="1" x14ac:dyDescent="0.25">
      <c r="A42" s="6" t="s">
        <v>1402</v>
      </c>
      <c r="B42" s="7" t="s">
        <v>1401</v>
      </c>
      <c r="C42" s="184">
        <v>0</v>
      </c>
      <c r="D42" s="184">
        <v>9.5008125762350719</v>
      </c>
    </row>
    <row r="43" spans="1:4" ht="21.75" customHeight="1" x14ac:dyDescent="0.25">
      <c r="A43" s="6" t="s">
        <v>1403</v>
      </c>
      <c r="B43" s="7" t="s">
        <v>1404</v>
      </c>
      <c r="C43" s="184">
        <v>-4.8721902332862929E-2</v>
      </c>
      <c r="D43" s="184">
        <v>5.4409804670137945</v>
      </c>
    </row>
    <row r="44" spans="1:4" ht="21.75" customHeight="1" x14ac:dyDescent="0.25">
      <c r="A44" s="6" t="s">
        <v>1405</v>
      </c>
      <c r="B44" s="7" t="s">
        <v>1406</v>
      </c>
      <c r="C44" s="184">
        <v>1.4638534126372313</v>
      </c>
      <c r="D44" s="184">
        <v>11.283501567158428</v>
      </c>
    </row>
    <row r="45" spans="1:4" ht="21.75" customHeight="1" x14ac:dyDescent="0.25">
      <c r="A45" s="6" t="s">
        <v>1407</v>
      </c>
      <c r="B45" s="7" t="s">
        <v>1408</v>
      </c>
      <c r="C45" s="184">
        <v>-3.0901603613044407E-2</v>
      </c>
      <c r="D45" s="184">
        <v>22.075167855757471</v>
      </c>
    </row>
    <row r="46" spans="1:4" ht="21.75" customHeight="1" x14ac:dyDescent="0.25">
      <c r="A46" s="6" t="s">
        <v>1409</v>
      </c>
      <c r="B46" s="7" t="s">
        <v>1410</v>
      </c>
      <c r="C46" s="184">
        <v>-3.370114390821221E-2</v>
      </c>
      <c r="D46" s="184">
        <v>9.5933575112169471</v>
      </c>
    </row>
    <row r="47" spans="1:4" ht="21.75" customHeight="1" x14ac:dyDescent="0.25">
      <c r="A47" s="6" t="s">
        <v>1411</v>
      </c>
      <c r="B47" s="7" t="s">
        <v>1412</v>
      </c>
      <c r="C47" s="184">
        <v>7.4633910776221529E-2</v>
      </c>
      <c r="D47" s="184">
        <v>15.095375579214773</v>
      </c>
    </row>
    <row r="48" spans="1:4" ht="21.75" customHeight="1" x14ac:dyDescent="0.25">
      <c r="A48" s="6" t="s">
        <v>1413</v>
      </c>
      <c r="B48" s="7" t="s">
        <v>1414</v>
      </c>
      <c r="C48" s="184">
        <v>4.0103172766938169</v>
      </c>
      <c r="D48" s="184">
        <v>7.8270604767989127</v>
      </c>
    </row>
    <row r="49" spans="1:4" ht="21.75" customHeight="1" x14ac:dyDescent="0.25">
      <c r="A49" s="6" t="s">
        <v>1415</v>
      </c>
      <c r="B49" s="7" t="s">
        <v>1416</v>
      </c>
      <c r="C49" s="184">
        <v>1.968470152453333</v>
      </c>
      <c r="D49" s="184">
        <v>14.209414704675591</v>
      </c>
    </row>
    <row r="50" spans="1:4" ht="21.75" customHeight="1" x14ac:dyDescent="0.25">
      <c r="A50" s="6" t="s">
        <v>1417</v>
      </c>
      <c r="B50" s="7" t="s">
        <v>1418</v>
      </c>
      <c r="C50" s="184">
        <v>-0.42706705916476417</v>
      </c>
      <c r="D50" s="184">
        <v>18.314396264849417</v>
      </c>
    </row>
    <row r="51" spans="1:4" ht="21.75" customHeight="1" x14ac:dyDescent="0.25">
      <c r="A51" s="6" t="s">
        <v>1419</v>
      </c>
      <c r="B51" s="7" t="s">
        <v>1418</v>
      </c>
      <c r="C51" s="184">
        <v>2.1096022279984239</v>
      </c>
      <c r="D51" s="184">
        <v>15.869067497512933</v>
      </c>
    </row>
    <row r="52" spans="1:4" ht="21.75" customHeight="1" x14ac:dyDescent="0.25">
      <c r="A52" s="6" t="s">
        <v>1420</v>
      </c>
      <c r="B52" s="7" t="s">
        <v>1421</v>
      </c>
      <c r="C52" s="184">
        <v>2.6562479943736141</v>
      </c>
      <c r="D52" s="184">
        <v>11.568804119570705</v>
      </c>
    </row>
    <row r="53" spans="1:4" ht="21.75" customHeight="1" x14ac:dyDescent="0.25">
      <c r="A53" s="6" t="s">
        <v>1422</v>
      </c>
      <c r="B53" s="7" t="s">
        <v>1423</v>
      </c>
      <c r="C53" s="184">
        <v>1.838598438763448</v>
      </c>
      <c r="D53" s="184">
        <v>-4.6452860641718328</v>
      </c>
    </row>
    <row r="54" spans="1:4" ht="21.75" customHeight="1" x14ac:dyDescent="0.25">
      <c r="A54" s="6" t="s">
        <v>1424</v>
      </c>
      <c r="B54" s="7" t="s">
        <v>1425</v>
      </c>
      <c r="C54" s="184">
        <v>2.8775950807605941</v>
      </c>
      <c r="D54" s="184">
        <v>4.2574237220273634</v>
      </c>
    </row>
    <row r="55" spans="1:4" ht="21.75" customHeight="1" x14ac:dyDescent="0.25">
      <c r="A55" s="6" t="s">
        <v>1426</v>
      </c>
      <c r="B55" s="7" t="s">
        <v>1427</v>
      </c>
      <c r="C55" s="184">
        <v>0.76349689920600605</v>
      </c>
      <c r="D55" s="184">
        <v>1.3480705647257296</v>
      </c>
    </row>
    <row r="56" spans="1:4" ht="21.75" customHeight="1" x14ac:dyDescent="0.25">
      <c r="A56" s="6" t="s">
        <v>1428</v>
      </c>
      <c r="B56" s="7" t="s">
        <v>1429</v>
      </c>
      <c r="C56" s="184">
        <v>5.4333937133172194E-2</v>
      </c>
      <c r="D56" s="184">
        <v>-0.22899983239397165</v>
      </c>
    </row>
    <row r="57" spans="1:4" ht="21.75" customHeight="1" x14ac:dyDescent="0.25">
      <c r="A57" s="6" t="s">
        <v>1430</v>
      </c>
      <c r="B57" s="7" t="s">
        <v>1431</v>
      </c>
      <c r="C57" s="184">
        <v>-2.7896275138006785E-2</v>
      </c>
      <c r="D57" s="184">
        <v>6.1604939082592403E-2</v>
      </c>
    </row>
    <row r="58" spans="1:4" ht="21.75" customHeight="1" x14ac:dyDescent="0.25">
      <c r="A58" s="6" t="s">
        <v>1432</v>
      </c>
      <c r="B58" s="7" t="s">
        <v>1431</v>
      </c>
      <c r="C58" s="184">
        <v>-0.61870859281283774</v>
      </c>
      <c r="D58" s="184">
        <v>13.645044597269106</v>
      </c>
    </row>
    <row r="59" spans="1:4" ht="21.75" customHeight="1" x14ac:dyDescent="0.25">
      <c r="A59" s="6" t="s">
        <v>1433</v>
      </c>
      <c r="B59" s="7" t="s">
        <v>1434</v>
      </c>
      <c r="C59" s="184">
        <v>1.3046843970907667</v>
      </c>
      <c r="D59" s="184">
        <v>1.0994540959568253</v>
      </c>
    </row>
    <row r="60" spans="1:4" ht="21.75" customHeight="1" x14ac:dyDescent="0.25">
      <c r="A60" s="6" t="s">
        <v>1435</v>
      </c>
      <c r="B60" s="7" t="s">
        <v>1436</v>
      </c>
      <c r="C60" s="184">
        <v>3.6671270724591176</v>
      </c>
      <c r="D60" s="184">
        <v>-7.1211203228344173</v>
      </c>
    </row>
    <row r="61" spans="1:4" ht="21.75" customHeight="1" x14ac:dyDescent="0.25">
      <c r="A61" s="6" t="s">
        <v>1437</v>
      </c>
      <c r="B61" s="7" t="s">
        <v>1436</v>
      </c>
      <c r="C61" s="184">
        <v>0.38240038364685552</v>
      </c>
      <c r="D61" s="184">
        <v>-7.2319123934789209</v>
      </c>
    </row>
    <row r="62" spans="1:4" ht="21.75" customHeight="1" x14ac:dyDescent="0.25">
      <c r="A62" s="6" t="s">
        <v>1438</v>
      </c>
      <c r="B62" s="7" t="s">
        <v>1439</v>
      </c>
      <c r="C62" s="184">
        <v>0.81024992002686669</v>
      </c>
      <c r="D62" s="184">
        <v>-7.7402785713469466</v>
      </c>
    </row>
    <row r="63" spans="1:4" ht="21.75" customHeight="1" x14ac:dyDescent="0.25">
      <c r="A63" s="6" t="s">
        <v>1440</v>
      </c>
      <c r="B63" s="7" t="s">
        <v>1441</v>
      </c>
      <c r="C63" s="184">
        <v>0.1462092539084367</v>
      </c>
      <c r="D63" s="184">
        <v>0.66629003372551576</v>
      </c>
    </row>
    <row r="64" spans="1:4" ht="21.75" customHeight="1" x14ac:dyDescent="0.25">
      <c r="A64" s="6" t="s">
        <v>1442</v>
      </c>
      <c r="B64" s="7" t="s">
        <v>1443</v>
      </c>
      <c r="C64" s="184">
        <v>0.24932358990183268</v>
      </c>
      <c r="D64" s="184">
        <v>2.5773121201748297</v>
      </c>
    </row>
    <row r="65" spans="1:4" ht="21.75" customHeight="1" x14ac:dyDescent="0.25">
      <c r="A65" s="6" t="s">
        <v>1444</v>
      </c>
      <c r="B65" s="7" t="s">
        <v>1445</v>
      </c>
      <c r="C65" s="184">
        <v>3.9616301329178358E-2</v>
      </c>
      <c r="D65" s="184">
        <v>1.0852391919702031</v>
      </c>
    </row>
    <row r="66" spans="1:4" ht="21.75" customHeight="1" x14ac:dyDescent="0.25">
      <c r="A66" s="6" t="s">
        <v>1446</v>
      </c>
      <c r="B66" s="7" t="s">
        <v>1447</v>
      </c>
      <c r="C66" s="184">
        <v>5.0400803680834147E-2</v>
      </c>
      <c r="D66" s="184">
        <v>7.5312342362875979</v>
      </c>
    </row>
    <row r="67" spans="1:4" ht="21.75" customHeight="1" x14ac:dyDescent="0.25">
      <c r="A67" s="6" t="s">
        <v>1448</v>
      </c>
      <c r="B67" s="7" t="s">
        <v>1449</v>
      </c>
      <c r="C67" s="184">
        <v>0</v>
      </c>
      <c r="D67" s="184">
        <v>2.9157237018464649E-2</v>
      </c>
    </row>
    <row r="68" spans="1:4" ht="21.75" customHeight="1" x14ac:dyDescent="0.25">
      <c r="A68" s="6" t="s">
        <v>1450</v>
      </c>
      <c r="B68" s="7" t="s">
        <v>1451</v>
      </c>
      <c r="C68" s="184">
        <v>0.24889895888833924</v>
      </c>
      <c r="D68" s="184">
        <v>-1.2788144505883326E-2</v>
      </c>
    </row>
    <row r="69" spans="1:4" ht="21.75" customHeight="1" x14ac:dyDescent="0.25">
      <c r="A69" s="6" t="s">
        <v>1452</v>
      </c>
      <c r="B69" s="7" t="s">
        <v>1453</v>
      </c>
      <c r="C69" s="184">
        <v>1.5779780648375108</v>
      </c>
      <c r="D69" s="184">
        <v>-0.4631180056528294</v>
      </c>
    </row>
    <row r="70" spans="1:4" ht="21.75" customHeight="1" x14ac:dyDescent="0.25">
      <c r="A70" s="6" t="s">
        <v>1454</v>
      </c>
      <c r="B70" s="7" t="s">
        <v>1453</v>
      </c>
      <c r="C70" s="184">
        <v>0.10618166822238595</v>
      </c>
      <c r="D70" s="184">
        <v>-1.2517881868464864E-3</v>
      </c>
    </row>
    <row r="71" spans="1:4" ht="21.75" customHeight="1" x14ac:dyDescent="0.25">
      <c r="A71" s="6" t="s">
        <v>1455</v>
      </c>
      <c r="B71" s="7" t="s">
        <v>1456</v>
      </c>
      <c r="C71" s="184">
        <v>2.4194663616367</v>
      </c>
      <c r="D71" s="184">
        <v>28.48362764520963</v>
      </c>
    </row>
    <row r="72" spans="1:4" ht="21.75" customHeight="1" x14ac:dyDescent="0.25">
      <c r="A72" s="6" t="s">
        <v>1457</v>
      </c>
      <c r="B72" s="7" t="s">
        <v>1458</v>
      </c>
      <c r="C72" s="184">
        <v>5.1416653023886569</v>
      </c>
      <c r="D72" s="184">
        <v>6.5273918104457165</v>
      </c>
    </row>
    <row r="73" spans="1:4" ht="21.75" customHeight="1" x14ac:dyDescent="0.25">
      <c r="A73" s="6" t="s">
        <v>1459</v>
      </c>
      <c r="B73" s="7" t="s">
        <v>1460</v>
      </c>
      <c r="C73" s="184">
        <v>2.7798447523967669</v>
      </c>
      <c r="D73" s="184">
        <v>12.802413410877872</v>
      </c>
    </row>
    <row r="74" spans="1:4" ht="21.75" customHeight="1" x14ac:dyDescent="0.25">
      <c r="A74" s="6" t="s">
        <v>1461</v>
      </c>
      <c r="B74" s="7" t="s">
        <v>1462</v>
      </c>
      <c r="C74" s="184">
        <v>3.5085284358124182</v>
      </c>
      <c r="D74" s="184">
        <v>5.2689733507697394</v>
      </c>
    </row>
    <row r="75" spans="1:4" ht="21.75" customHeight="1" x14ac:dyDescent="0.25">
      <c r="A75" s="6" t="s">
        <v>1463</v>
      </c>
      <c r="B75" s="7" t="s">
        <v>1464</v>
      </c>
      <c r="C75" s="184">
        <v>1.7361545889010284</v>
      </c>
      <c r="D75" s="184">
        <v>4.318781970936497</v>
      </c>
    </row>
    <row r="76" spans="1:4" ht="21.75" customHeight="1" x14ac:dyDescent="0.25">
      <c r="A76" s="6" t="s">
        <v>1465</v>
      </c>
      <c r="B76" s="7" t="s">
        <v>1466</v>
      </c>
      <c r="C76" s="184">
        <v>1.3007178605114207</v>
      </c>
      <c r="D76" s="184">
        <v>15.489349425919405</v>
      </c>
    </row>
    <row r="77" spans="1:4" ht="21.75" customHeight="1" x14ac:dyDescent="0.25">
      <c r="A77" s="6" t="s">
        <v>1467</v>
      </c>
      <c r="B77" s="7" t="s">
        <v>1468</v>
      </c>
      <c r="C77" s="184">
        <v>0.47067888779749956</v>
      </c>
      <c r="D77" s="184">
        <v>10.836820293751595</v>
      </c>
    </row>
    <row r="78" spans="1:4" ht="21.75" customHeight="1" x14ac:dyDescent="0.25">
      <c r="A78" s="6" t="s">
        <v>1469</v>
      </c>
      <c r="B78" s="7" t="s">
        <v>1470</v>
      </c>
      <c r="C78" s="184">
        <v>0.45694150388017785</v>
      </c>
      <c r="D78" s="184">
        <v>7.0698421555451576</v>
      </c>
    </row>
    <row r="79" spans="1:4" ht="21.75" customHeight="1" x14ac:dyDescent="0.25">
      <c r="A79" s="6" t="s">
        <v>1471</v>
      </c>
      <c r="B79" s="7" t="s">
        <v>1472</v>
      </c>
      <c r="C79" s="184">
        <v>2.1836242526169086E-2</v>
      </c>
      <c r="D79" s="184">
        <v>3.3713123816577713</v>
      </c>
    </row>
    <row r="80" spans="1:4" ht="21.75" customHeight="1" x14ac:dyDescent="0.25">
      <c r="A80" s="6" t="s">
        <v>1473</v>
      </c>
      <c r="B80" s="7" t="s">
        <v>1474</v>
      </c>
      <c r="C80" s="184">
        <v>1.1244059527756207E-2</v>
      </c>
      <c r="D80" s="184">
        <v>1.2619408760846216</v>
      </c>
    </row>
    <row r="81" spans="1:4" ht="21.75" customHeight="1" x14ac:dyDescent="0.25">
      <c r="A81" s="6" t="s">
        <v>1475</v>
      </c>
      <c r="B81" s="7" t="s">
        <v>1476</v>
      </c>
      <c r="C81" s="184">
        <v>0.99468644415744523</v>
      </c>
      <c r="D81" s="184">
        <v>1.163131622810176</v>
      </c>
    </row>
    <row r="82" spans="1:4" ht="21.75" customHeight="1" x14ac:dyDescent="0.25">
      <c r="A82" s="6" t="s">
        <v>1477</v>
      </c>
      <c r="B82" s="7" t="s">
        <v>1478</v>
      </c>
      <c r="C82" s="184">
        <v>-1.5855121803554476E-2</v>
      </c>
      <c r="D82" s="184">
        <v>-6.2894533173079747E-2</v>
      </c>
    </row>
    <row r="83" spans="1:4" ht="21.75" customHeight="1" x14ac:dyDescent="0.25">
      <c r="A83" s="6" t="s">
        <v>1479</v>
      </c>
      <c r="B83" s="7" t="s">
        <v>1480</v>
      </c>
      <c r="C83" s="184">
        <v>0</v>
      </c>
      <c r="D83" s="184">
        <v>0.61507690067203136</v>
      </c>
    </row>
    <row r="84" spans="1:4" ht="21.75" customHeight="1" x14ac:dyDescent="0.25">
      <c r="A84" s="6" t="s">
        <v>1481</v>
      </c>
      <c r="B84" s="7" t="s">
        <v>1482</v>
      </c>
      <c r="C84" s="184">
        <v>1.8622345354944658</v>
      </c>
      <c r="D84" s="184">
        <v>16.31552837698294</v>
      </c>
    </row>
    <row r="85" spans="1:4" ht="21.75" customHeight="1" x14ac:dyDescent="0.25">
      <c r="A85" s="6" t="s">
        <v>1483</v>
      </c>
      <c r="B85" s="7" t="s">
        <v>1484</v>
      </c>
      <c r="C85" s="184">
        <v>0.30797553771403768</v>
      </c>
      <c r="D85" s="184">
        <v>19.731778434651115</v>
      </c>
    </row>
    <row r="86" spans="1:4" ht="21.75" customHeight="1" x14ac:dyDescent="0.25">
      <c r="A86" s="6" t="s">
        <v>1485</v>
      </c>
      <c r="B86" s="7" t="s">
        <v>1486</v>
      </c>
      <c r="C86" s="184">
        <v>0</v>
      </c>
      <c r="D86" s="184">
        <v>-0.67278943576106442</v>
      </c>
    </row>
    <row r="87" spans="1:4" ht="21.75" customHeight="1" x14ac:dyDescent="0.25">
      <c r="A87" s="6" t="s">
        <v>1487</v>
      </c>
      <c r="B87" s="7" t="s">
        <v>1488</v>
      </c>
      <c r="C87" s="184">
        <v>0.33070928780991699</v>
      </c>
      <c r="D87" s="184">
        <v>-0.20543886682085932</v>
      </c>
    </row>
    <row r="88" spans="1:4" ht="21.75" customHeight="1" x14ac:dyDescent="0.25">
      <c r="A88" s="6" t="s">
        <v>1489</v>
      </c>
      <c r="B88" s="7" t="s">
        <v>1490</v>
      </c>
      <c r="C88" s="184">
        <v>0.73690277297503104</v>
      </c>
      <c r="D88" s="184">
        <v>17.213210092588174</v>
      </c>
    </row>
    <row r="89" spans="1:4" ht="21.75" customHeight="1" x14ac:dyDescent="0.25">
      <c r="A89" s="6" t="s">
        <v>1491</v>
      </c>
      <c r="B89" s="7" t="s">
        <v>1492</v>
      </c>
      <c r="C89" s="184">
        <v>6.6837392318261344</v>
      </c>
      <c r="D89" s="184">
        <v>4.1556216063752007</v>
      </c>
    </row>
    <row r="90" spans="1:4" ht="21.75" customHeight="1" x14ac:dyDescent="0.25">
      <c r="A90" s="6" t="s">
        <v>1493</v>
      </c>
      <c r="B90" s="7" t="s">
        <v>1494</v>
      </c>
      <c r="C90" s="184">
        <v>1.7587600625153612</v>
      </c>
      <c r="D90" s="184">
        <v>2.2738877739695331</v>
      </c>
    </row>
    <row r="91" spans="1:4" ht="21.75" customHeight="1" x14ac:dyDescent="0.25">
      <c r="A91" s="6" t="s">
        <v>1495</v>
      </c>
      <c r="B91" s="7" t="s">
        <v>1496</v>
      </c>
      <c r="C91" s="184">
        <v>0.12254411869228136</v>
      </c>
      <c r="D91" s="184">
        <v>0.67502621882339908</v>
      </c>
    </row>
    <row r="92" spans="1:4" ht="21.75" customHeight="1" x14ac:dyDescent="0.25">
      <c r="A92" s="6" t="s">
        <v>1497</v>
      </c>
      <c r="B92" s="7" t="s">
        <v>1498</v>
      </c>
      <c r="C92" s="184">
        <v>1.1339168312533279</v>
      </c>
      <c r="D92" s="184">
        <v>3.3308359080372947</v>
      </c>
    </row>
    <row r="93" spans="1:4" ht="21.75" customHeight="1" x14ac:dyDescent="0.25">
      <c r="A93" s="6" t="s">
        <v>1499</v>
      </c>
      <c r="B93" s="7" t="s">
        <v>1500</v>
      </c>
      <c r="C93" s="184">
        <v>0.30666727772295677</v>
      </c>
      <c r="D93" s="184">
        <v>5.1866218306849436</v>
      </c>
    </row>
    <row r="94" spans="1:4" ht="21.75" customHeight="1" x14ac:dyDescent="0.25">
      <c r="A94" s="6" t="s">
        <v>1501</v>
      </c>
      <c r="B94" s="7" t="s">
        <v>1502</v>
      </c>
      <c r="C94" s="184">
        <v>1.1233423188486</v>
      </c>
      <c r="D94" s="184">
        <v>19.505838851911612</v>
      </c>
    </row>
    <row r="95" spans="1:4" ht="21.75" customHeight="1" x14ac:dyDescent="0.25">
      <c r="A95" s="6" t="s">
        <v>1503</v>
      </c>
      <c r="B95" s="7" t="s">
        <v>1504</v>
      </c>
      <c r="C95" s="184">
        <v>1.3795093413165889</v>
      </c>
      <c r="D95" s="184">
        <v>11.586991664223262</v>
      </c>
    </row>
    <row r="96" spans="1:4" ht="21.75" customHeight="1" x14ac:dyDescent="0.25">
      <c r="A96" s="6" t="s">
        <v>1505</v>
      </c>
      <c r="B96" s="7" t="s">
        <v>1506</v>
      </c>
      <c r="C96" s="184">
        <v>1.675835917054836</v>
      </c>
      <c r="D96" s="184">
        <v>13.789465820568994</v>
      </c>
    </row>
    <row r="97" spans="1:4" ht="21.75" customHeight="1" x14ac:dyDescent="0.25">
      <c r="A97" s="6" t="s">
        <v>1507</v>
      </c>
      <c r="B97" s="7" t="s">
        <v>1508</v>
      </c>
      <c r="C97" s="184">
        <v>0.19142098987075404</v>
      </c>
      <c r="D97" s="184">
        <v>4.8016422605996709</v>
      </c>
    </row>
    <row r="98" spans="1:4" ht="21.75" customHeight="1" x14ac:dyDescent="0.25">
      <c r="A98" s="6" t="s">
        <v>1509</v>
      </c>
      <c r="B98" s="7" t="s">
        <v>1510</v>
      </c>
      <c r="C98" s="184">
        <v>2.6519049019302674</v>
      </c>
      <c r="D98" s="184">
        <v>10.885388917043318</v>
      </c>
    </row>
    <row r="99" spans="1:4" ht="21.75" customHeight="1" x14ac:dyDescent="0.25">
      <c r="A99" s="6" t="s">
        <v>1511</v>
      </c>
      <c r="B99" s="7" t="s">
        <v>1512</v>
      </c>
      <c r="C99" s="184">
        <v>0.17748617877013406</v>
      </c>
      <c r="D99" s="184">
        <v>7.7686481844485122</v>
      </c>
    </row>
    <row r="100" spans="1:4" ht="21.75" customHeight="1" x14ac:dyDescent="0.25">
      <c r="A100" s="6" t="s">
        <v>1513</v>
      </c>
      <c r="B100" s="7" t="s">
        <v>1514</v>
      </c>
      <c r="C100" s="184">
        <v>1.4716540787005989</v>
      </c>
      <c r="D100" s="184">
        <v>12.431278601581061</v>
      </c>
    </row>
    <row r="101" spans="1:4" ht="21.75" customHeight="1" x14ac:dyDescent="0.25">
      <c r="A101" s="6" t="s">
        <v>1515</v>
      </c>
      <c r="B101" s="7" t="s">
        <v>1516</v>
      </c>
      <c r="C101" s="184">
        <v>1.6235427220609697</v>
      </c>
      <c r="D101" s="184">
        <v>5.4895733537120446</v>
      </c>
    </row>
    <row r="102" spans="1:4" ht="21.75" customHeight="1" x14ac:dyDescent="0.25">
      <c r="A102" s="6" t="s">
        <v>1517</v>
      </c>
      <c r="B102" s="7" t="s">
        <v>1518</v>
      </c>
      <c r="C102" s="184">
        <v>1.5713806947547257</v>
      </c>
      <c r="D102" s="184">
        <v>17.731921214022794</v>
      </c>
    </row>
    <row r="103" spans="1:4" ht="21.75" customHeight="1" x14ac:dyDescent="0.25">
      <c r="A103" s="6" t="s">
        <v>1519</v>
      </c>
      <c r="B103" s="7" t="s">
        <v>1520</v>
      </c>
      <c r="C103" s="184">
        <v>0.24934856222038301</v>
      </c>
      <c r="D103" s="184">
        <v>2.8269647839777132</v>
      </c>
    </row>
    <row r="104" spans="1:4" ht="21.75" customHeight="1" x14ac:dyDescent="0.25">
      <c r="A104" s="6" t="s">
        <v>1521</v>
      </c>
      <c r="B104" s="7" t="s">
        <v>1522</v>
      </c>
      <c r="C104" s="184">
        <v>3.7349487644913739</v>
      </c>
      <c r="D104" s="184">
        <v>8.6218554352670189</v>
      </c>
    </row>
    <row r="105" spans="1:4" ht="21.75" customHeight="1" x14ac:dyDescent="0.25">
      <c r="A105" s="6" t="s">
        <v>1523</v>
      </c>
      <c r="B105" s="7" t="s">
        <v>1522</v>
      </c>
      <c r="C105" s="184">
        <v>0.53676001451831779</v>
      </c>
      <c r="D105" s="184">
        <v>0.7552603473934697</v>
      </c>
    </row>
    <row r="106" spans="1:4" ht="21.75" customHeight="1" x14ac:dyDescent="0.25">
      <c r="A106" s="6" t="s">
        <v>1524</v>
      </c>
      <c r="B106" s="7" t="s">
        <v>1525</v>
      </c>
      <c r="C106" s="184">
        <v>4.8513833357614518</v>
      </c>
      <c r="D106" s="184">
        <v>13.95389039310065</v>
      </c>
    </row>
    <row r="107" spans="1:4" ht="21.75" customHeight="1" x14ac:dyDescent="0.25">
      <c r="A107" s="6" t="s">
        <v>1526</v>
      </c>
      <c r="B107" s="7" t="s">
        <v>1527</v>
      </c>
      <c r="C107" s="184">
        <v>0.18510922480943498</v>
      </c>
      <c r="D107" s="184">
        <v>1.0736626388742641</v>
      </c>
    </row>
    <row r="108" spans="1:4" ht="21.75" customHeight="1" x14ac:dyDescent="0.25">
      <c r="A108" s="6" t="s">
        <v>1528</v>
      </c>
      <c r="B108" s="7" t="s">
        <v>1529</v>
      </c>
      <c r="C108" s="184">
        <v>2.9415493538695348</v>
      </c>
      <c r="D108" s="184">
        <v>1.5740675086713676</v>
      </c>
    </row>
    <row r="109" spans="1:4" ht="21.75" customHeight="1" x14ac:dyDescent="0.25">
      <c r="A109" s="6" t="s">
        <v>1530</v>
      </c>
      <c r="B109" s="7" t="s">
        <v>1531</v>
      </c>
      <c r="C109" s="184">
        <v>0</v>
      </c>
      <c r="D109" s="184">
        <v>-0.43399261998400485</v>
      </c>
    </row>
    <row r="110" spans="1:4" ht="21.75" customHeight="1" x14ac:dyDescent="0.25">
      <c r="A110" s="6" t="s">
        <v>1532</v>
      </c>
      <c r="B110" s="7" t="s">
        <v>1533</v>
      </c>
      <c r="C110" s="184">
        <v>8.2760050361910338</v>
      </c>
      <c r="D110" s="184">
        <v>48.344448935684831</v>
      </c>
    </row>
    <row r="111" spans="1:4" ht="21.75" customHeight="1" x14ac:dyDescent="0.25">
      <c r="A111" s="6" t="s">
        <v>1534</v>
      </c>
      <c r="B111" s="7" t="s">
        <v>1535</v>
      </c>
      <c r="C111" s="184">
        <v>1.7578169041042142</v>
      </c>
      <c r="D111" s="184">
        <v>35.838343651534935</v>
      </c>
    </row>
    <row r="112" spans="1:4" ht="21.75" customHeight="1" x14ac:dyDescent="0.25">
      <c r="A112" s="6" t="s">
        <v>1536</v>
      </c>
      <c r="B112" s="7" t="s">
        <v>1537</v>
      </c>
      <c r="C112" s="184">
        <v>1.4425958891816379</v>
      </c>
      <c r="D112" s="184">
        <v>-5.2385104133606808E-2</v>
      </c>
    </row>
    <row r="113" spans="1:4" ht="21.75" customHeight="1" x14ac:dyDescent="0.25">
      <c r="A113" s="6" t="s">
        <v>1538</v>
      </c>
      <c r="B113" s="7" t="s">
        <v>1539</v>
      </c>
      <c r="C113" s="184">
        <v>0.41693443384494544</v>
      </c>
      <c r="D113" s="184">
        <v>8.0214631275596453</v>
      </c>
    </row>
    <row r="114" spans="1:4" ht="21.75" customHeight="1" x14ac:dyDescent="0.25">
      <c r="A114" s="6" t="s">
        <v>1540</v>
      </c>
      <c r="B114" s="7" t="s">
        <v>1541</v>
      </c>
      <c r="C114" s="184">
        <v>0.40205837436023667</v>
      </c>
      <c r="D114" s="184">
        <v>0.82233264142476759</v>
      </c>
    </row>
    <row r="115" spans="1:4" ht="21.75" customHeight="1" x14ac:dyDescent="0.25">
      <c r="A115" s="6" t="s">
        <v>1542</v>
      </c>
      <c r="B115" s="7" t="s">
        <v>1543</v>
      </c>
      <c r="C115" s="184">
        <v>4.8958296128906982</v>
      </c>
      <c r="D115" s="184">
        <v>2.3716473110688194</v>
      </c>
    </row>
    <row r="116" spans="1:4" ht="21.75" customHeight="1" x14ac:dyDescent="0.25">
      <c r="A116" s="6" t="s">
        <v>1544</v>
      </c>
      <c r="B116" s="7" t="s">
        <v>1545</v>
      </c>
      <c r="C116" s="184">
        <v>7.7197344847748442E-2</v>
      </c>
      <c r="D116" s="184">
        <v>-0.2449600116222875</v>
      </c>
    </row>
    <row r="117" spans="1:4" ht="21.75" customHeight="1" x14ac:dyDescent="0.25">
      <c r="A117" s="6" t="s">
        <v>1546</v>
      </c>
      <c r="B117" s="7" t="s">
        <v>1547</v>
      </c>
      <c r="C117" s="184">
        <v>9.7776714832364442E-2</v>
      </c>
      <c r="D117" s="184">
        <v>-0.28568422444483882</v>
      </c>
    </row>
    <row r="118" spans="1:4" ht="21.75" customHeight="1" x14ac:dyDescent="0.25">
      <c r="A118" s="6" t="s">
        <v>1548</v>
      </c>
      <c r="B118" s="7" t="s">
        <v>1549</v>
      </c>
      <c r="C118" s="184">
        <v>0.31629085973272619</v>
      </c>
      <c r="D118" s="184">
        <v>16.528753058186137</v>
      </c>
    </row>
    <row r="119" spans="1:4" ht="21.75" customHeight="1" x14ac:dyDescent="0.25">
      <c r="A119" s="6" t="s">
        <v>1550</v>
      </c>
      <c r="B119" s="7" t="s">
        <v>1551</v>
      </c>
      <c r="C119" s="184">
        <v>0.58904817338439497</v>
      </c>
      <c r="D119" s="184">
        <v>-0.40882978842142503</v>
      </c>
    </row>
    <row r="120" spans="1:4" ht="21.75" customHeight="1" x14ac:dyDescent="0.25">
      <c r="A120" s="6" t="s">
        <v>1552</v>
      </c>
      <c r="B120" s="7" t="s">
        <v>1553</v>
      </c>
      <c r="C120" s="184">
        <v>4.2283699079013211</v>
      </c>
      <c r="D120" s="184">
        <v>18.19102610888983</v>
      </c>
    </row>
    <row r="121" spans="1:4" ht="21.75" customHeight="1" x14ac:dyDescent="0.25">
      <c r="A121" s="6" t="s">
        <v>1554</v>
      </c>
      <c r="B121" s="7" t="s">
        <v>1555</v>
      </c>
      <c r="C121" s="184">
        <v>1.5004539226576337</v>
      </c>
      <c r="D121" s="184">
        <v>27.259803679173665</v>
      </c>
    </row>
    <row r="122" spans="1:4" ht="21.75" customHeight="1" x14ac:dyDescent="0.25">
      <c r="A122" s="6" t="s">
        <v>1556</v>
      </c>
      <c r="B122" s="7" t="s">
        <v>1557</v>
      </c>
      <c r="C122" s="184">
        <v>0.74180572639271114</v>
      </c>
      <c r="D122" s="184">
        <v>18.073965160117076</v>
      </c>
    </row>
    <row r="123" spans="1:4" ht="21.75" customHeight="1" x14ac:dyDescent="0.25">
      <c r="A123" s="6" t="s">
        <v>1558</v>
      </c>
      <c r="B123" s="7" t="s">
        <v>1559</v>
      </c>
      <c r="C123" s="184">
        <v>0.17637958697573358</v>
      </c>
      <c r="D123" s="184">
        <v>6.8244659462339735E-2</v>
      </c>
    </row>
    <row r="124" spans="1:4" ht="21.75" customHeight="1" x14ac:dyDescent="0.25">
      <c r="A124" s="6" t="s">
        <v>1560</v>
      </c>
      <c r="B124" s="7" t="s">
        <v>1561</v>
      </c>
      <c r="C124" s="184">
        <v>0.18215170122569116</v>
      </c>
      <c r="D124" s="184">
        <v>10.015241170894626</v>
      </c>
    </row>
    <row r="125" spans="1:4" ht="21.75" customHeight="1" x14ac:dyDescent="0.25">
      <c r="A125" s="6" t="s">
        <v>1562</v>
      </c>
      <c r="B125" s="7" t="s">
        <v>1563</v>
      </c>
      <c r="C125" s="184">
        <v>0</v>
      </c>
      <c r="D125" s="184">
        <v>0.61717276172292845</v>
      </c>
    </row>
    <row r="126" spans="1:4" ht="21.75" customHeight="1" x14ac:dyDescent="0.25">
      <c r="A126" s="6" t="s">
        <v>1564</v>
      </c>
      <c r="B126" s="7" t="s">
        <v>1563</v>
      </c>
      <c r="C126" s="184">
        <v>0</v>
      </c>
      <c r="D126" s="184">
        <v>0.61696453324243927</v>
      </c>
    </row>
    <row r="127" spans="1:4" ht="21.75" customHeight="1" x14ac:dyDescent="0.25">
      <c r="A127" s="6" t="s">
        <v>1565</v>
      </c>
      <c r="B127" s="7" t="s">
        <v>1566</v>
      </c>
      <c r="C127" s="184">
        <v>-0.54805216786742728</v>
      </c>
      <c r="D127" s="184">
        <v>28.221054432909551</v>
      </c>
    </row>
    <row r="128" spans="1:4" ht="21.75" customHeight="1" x14ac:dyDescent="0.25">
      <c r="A128" s="6" t="s">
        <v>1567</v>
      </c>
      <c r="B128" s="7" t="s">
        <v>1568</v>
      </c>
      <c r="C128" s="184">
        <v>0.33045899751035274</v>
      </c>
      <c r="D128" s="184">
        <v>-0.52685968838640174</v>
      </c>
    </row>
    <row r="129" spans="1:4" ht="21.75" customHeight="1" x14ac:dyDescent="0.25">
      <c r="A129" s="6" t="s">
        <v>1569</v>
      </c>
      <c r="B129" s="7" t="s">
        <v>1570</v>
      </c>
      <c r="C129" s="184">
        <v>-1.3903255854306653E-3</v>
      </c>
      <c r="D129" s="184">
        <v>0.98008029663671692</v>
      </c>
    </row>
    <row r="130" spans="1:4" ht="21.75" customHeight="1" x14ac:dyDescent="0.25">
      <c r="A130" s="6" t="s">
        <v>1571</v>
      </c>
      <c r="B130" s="7" t="s">
        <v>1572</v>
      </c>
      <c r="C130" s="184">
        <v>0.92589854938675686</v>
      </c>
      <c r="D130" s="184">
        <v>1.9848977729379023</v>
      </c>
    </row>
    <row r="131" spans="1:4" ht="21.75" customHeight="1" x14ac:dyDescent="0.25">
      <c r="A131" s="6" t="s">
        <v>1573</v>
      </c>
      <c r="B131" s="7" t="s">
        <v>1574</v>
      </c>
      <c r="C131" s="184">
        <v>5.0287086182062799</v>
      </c>
      <c r="D131" s="184">
        <v>1.2110281330155561</v>
      </c>
    </row>
    <row r="132" spans="1:4" ht="21.75" customHeight="1" x14ac:dyDescent="0.25">
      <c r="A132" s="6" t="s">
        <v>1575</v>
      </c>
      <c r="B132" s="7" t="s">
        <v>1576</v>
      </c>
      <c r="C132" s="184">
        <v>0.30387305199806658</v>
      </c>
      <c r="D132" s="184">
        <v>6.4395421330711882</v>
      </c>
    </row>
    <row r="133" spans="1:4" ht="21.75" customHeight="1" x14ac:dyDescent="0.25">
      <c r="A133" s="6" t="s">
        <v>1577</v>
      </c>
      <c r="B133" s="7" t="s">
        <v>1578</v>
      </c>
      <c r="C133" s="184">
        <v>0.85219890815636923</v>
      </c>
      <c r="D133" s="184">
        <v>2.1390585774755819</v>
      </c>
    </row>
    <row r="134" spans="1:4" ht="21.75" customHeight="1" x14ac:dyDescent="0.25">
      <c r="A134" s="6" t="s">
        <v>1579</v>
      </c>
      <c r="B134" s="7" t="s">
        <v>1580</v>
      </c>
      <c r="C134" s="184">
        <v>5.981567525144468E-3</v>
      </c>
      <c r="D134" s="184">
        <v>21.665788056134851</v>
      </c>
    </row>
    <row r="135" spans="1:4" ht="21.75" customHeight="1" x14ac:dyDescent="0.25">
      <c r="A135" s="6" t="s">
        <v>1581</v>
      </c>
      <c r="B135" s="7" t="s">
        <v>1582</v>
      </c>
      <c r="C135" s="184">
        <v>6.4662596162232719E-4</v>
      </c>
      <c r="D135" s="184">
        <v>5.6840799020773209</v>
      </c>
    </row>
    <row r="136" spans="1:4" ht="21.75" customHeight="1" x14ac:dyDescent="0.25">
      <c r="A136" s="6" t="s">
        <v>1583</v>
      </c>
      <c r="B136" s="7" t="s">
        <v>1584</v>
      </c>
      <c r="C136" s="184">
        <v>0.35850143050520678</v>
      </c>
      <c r="D136" s="184">
        <v>6.8908407415562642</v>
      </c>
    </row>
    <row r="137" spans="1:4" ht="21.75" customHeight="1" x14ac:dyDescent="0.25">
      <c r="A137" s="6" t="s">
        <v>1585</v>
      </c>
      <c r="B137" s="7" t="s">
        <v>1586</v>
      </c>
      <c r="C137" s="184">
        <v>8.7719643266882557</v>
      </c>
      <c r="D137" s="184">
        <v>-11.793373146306616</v>
      </c>
    </row>
    <row r="138" spans="1:4" ht="21.75" customHeight="1" x14ac:dyDescent="0.25">
      <c r="A138" s="6" t="s">
        <v>1587</v>
      </c>
      <c r="B138" s="7" t="s">
        <v>1588</v>
      </c>
      <c r="C138" s="184">
        <v>2.8003336081898182</v>
      </c>
      <c r="D138" s="184">
        <v>18.319894304136824</v>
      </c>
    </row>
    <row r="139" spans="1:4" ht="21.75" customHeight="1" x14ac:dyDescent="0.25">
      <c r="A139" s="6" t="s">
        <v>1589</v>
      </c>
      <c r="B139" s="7" t="s">
        <v>1590</v>
      </c>
      <c r="C139" s="184">
        <v>0.31385793908892745</v>
      </c>
      <c r="D139" s="184">
        <v>3.2063137527218757</v>
      </c>
    </row>
    <row r="140" spans="1:4" ht="21.75" customHeight="1" x14ac:dyDescent="0.25">
      <c r="A140" s="6" t="s">
        <v>1591</v>
      </c>
      <c r="B140" s="7" t="s">
        <v>1592</v>
      </c>
      <c r="C140" s="184">
        <v>-8.7967579324388593E-3</v>
      </c>
      <c r="D140" s="184">
        <v>7.2209153993995452</v>
      </c>
    </row>
    <row r="141" spans="1:4" ht="21.75" customHeight="1" x14ac:dyDescent="0.25">
      <c r="A141" s="6" t="s">
        <v>1593</v>
      </c>
      <c r="B141" s="7" t="s">
        <v>1594</v>
      </c>
      <c r="C141" s="184">
        <v>0.25507503898226325</v>
      </c>
      <c r="D141" s="184">
        <v>1.0481612991414233</v>
      </c>
    </row>
    <row r="142" spans="1:4" ht="21.75" customHeight="1" x14ac:dyDescent="0.25">
      <c r="A142" s="6" t="s">
        <v>1595</v>
      </c>
      <c r="B142" s="7" t="s">
        <v>1596</v>
      </c>
      <c r="C142" s="184">
        <v>-0.2403964173399076</v>
      </c>
      <c r="D142" s="184">
        <v>1.5112188370594701</v>
      </c>
    </row>
    <row r="143" spans="1:4" ht="21.75" customHeight="1" x14ac:dyDescent="0.25">
      <c r="A143" s="6" t="s">
        <v>1597</v>
      </c>
      <c r="B143" s="7" t="s">
        <v>1598</v>
      </c>
      <c r="C143" s="184">
        <v>0.11263864319103077</v>
      </c>
      <c r="D143" s="184">
        <v>3.4984213707434222</v>
      </c>
    </row>
    <row r="144" spans="1:4" ht="21.75" customHeight="1" x14ac:dyDescent="0.25">
      <c r="A144" s="6" t="s">
        <v>1599</v>
      </c>
      <c r="B144" s="7" t="s">
        <v>1600</v>
      </c>
      <c r="C144" s="184">
        <v>0.27227999111231366</v>
      </c>
      <c r="D144" s="184">
        <v>9.3983518272819886</v>
      </c>
    </row>
    <row r="145" spans="1:4" ht="21.75" customHeight="1" x14ac:dyDescent="0.25">
      <c r="A145" s="6" t="s">
        <v>1601</v>
      </c>
      <c r="B145" s="7" t="s">
        <v>1602</v>
      </c>
      <c r="C145" s="184">
        <v>3.4463495602176791E-2</v>
      </c>
      <c r="D145" s="184">
        <v>0.30337607349604967</v>
      </c>
    </row>
    <row r="146" spans="1:4" ht="21.75" customHeight="1" x14ac:dyDescent="0.25">
      <c r="A146" s="6" t="s">
        <v>1603</v>
      </c>
      <c r="B146" s="7" t="s">
        <v>1604</v>
      </c>
      <c r="C146" s="184">
        <v>6.6508084833689016E-2</v>
      </c>
      <c r="D146" s="184">
        <v>1.9919453556627318</v>
      </c>
    </row>
    <row r="147" spans="1:4" ht="21.75" customHeight="1" x14ac:dyDescent="0.25">
      <c r="A147" s="6" t="s">
        <v>1605</v>
      </c>
      <c r="B147" s="7" t="s">
        <v>1606</v>
      </c>
      <c r="C147" s="184">
        <v>2.5657457087212165</v>
      </c>
      <c r="D147" s="184">
        <v>27.029976767859139</v>
      </c>
    </row>
    <row r="148" spans="1:4" ht="21.75" customHeight="1" x14ac:dyDescent="0.25">
      <c r="A148" s="6" t="s">
        <v>1607</v>
      </c>
      <c r="B148" s="7" t="s">
        <v>1608</v>
      </c>
      <c r="C148" s="184">
        <v>0.39915359940723483</v>
      </c>
      <c r="D148" s="184">
        <v>1.095600716012034</v>
      </c>
    </row>
    <row r="149" spans="1:4" ht="21.75" customHeight="1" x14ac:dyDescent="0.25">
      <c r="A149" s="6" t="s">
        <v>1609</v>
      </c>
      <c r="B149" s="7" t="s">
        <v>1610</v>
      </c>
      <c r="C149" s="184">
        <v>1.6409579980226496</v>
      </c>
      <c r="D149" s="184">
        <v>-0.11319204723493345</v>
      </c>
    </row>
    <row r="150" spans="1:4" ht="21.75" customHeight="1" x14ac:dyDescent="0.25">
      <c r="A150" s="6" t="s">
        <v>1611</v>
      </c>
      <c r="B150" s="7" t="s">
        <v>1612</v>
      </c>
      <c r="C150" s="184">
        <v>0.75283449664351032</v>
      </c>
      <c r="D150" s="184">
        <v>-2.5604657630350154</v>
      </c>
    </row>
    <row r="151" spans="1:4" ht="21.75" customHeight="1" x14ac:dyDescent="0.25">
      <c r="A151" s="6" t="s">
        <v>1613</v>
      </c>
      <c r="B151" s="7" t="s">
        <v>1614</v>
      </c>
      <c r="C151" s="184">
        <v>3.7983428580054143E-2</v>
      </c>
      <c r="D151" s="184">
        <v>-1.9503098397577463</v>
      </c>
    </row>
    <row r="152" spans="1:4" ht="21.75" customHeight="1" x14ac:dyDescent="0.25">
      <c r="A152" s="6" t="s">
        <v>1615</v>
      </c>
      <c r="B152" s="7" t="s">
        <v>1616</v>
      </c>
      <c r="C152" s="184">
        <v>2.3335355887663556E-2</v>
      </c>
      <c r="D152" s="184">
        <v>-1.9478992621046634</v>
      </c>
    </row>
    <row r="153" spans="1:4" ht="21.75" customHeight="1" x14ac:dyDescent="0.25">
      <c r="A153" s="6" t="s">
        <v>1617</v>
      </c>
      <c r="B153" s="7" t="s">
        <v>1618</v>
      </c>
      <c r="C153" s="184">
        <v>0.46163049361786418</v>
      </c>
      <c r="D153" s="184">
        <v>6.827769259768659</v>
      </c>
    </row>
    <row r="154" spans="1:4" ht="21.75" customHeight="1" x14ac:dyDescent="0.25">
      <c r="A154" s="6" t="s">
        <v>1619</v>
      </c>
      <c r="B154" s="7" t="s">
        <v>1620</v>
      </c>
      <c r="C154" s="184">
        <v>4.2009358785460318</v>
      </c>
      <c r="D154" s="184">
        <v>3.69682260267325</v>
      </c>
    </row>
    <row r="155" spans="1:4" ht="21.75" customHeight="1" x14ac:dyDescent="0.25">
      <c r="A155" s="6" t="s">
        <v>1621</v>
      </c>
      <c r="B155" s="7" t="s">
        <v>1622</v>
      </c>
      <c r="C155" s="184">
        <v>0.11027480138459532</v>
      </c>
      <c r="D155" s="184">
        <v>0.63604473740700551</v>
      </c>
    </row>
    <row r="156" spans="1:4" ht="21.75" customHeight="1" x14ac:dyDescent="0.25">
      <c r="A156" s="6" t="s">
        <v>1623</v>
      </c>
      <c r="B156" s="7" t="s">
        <v>1624</v>
      </c>
      <c r="C156" s="184">
        <v>-1.895185139076762E-3</v>
      </c>
      <c r="D156" s="184">
        <v>9.0392976640994096</v>
      </c>
    </row>
    <row r="157" spans="1:4" ht="21.75" customHeight="1" x14ac:dyDescent="0.25">
      <c r="A157" s="6" t="s">
        <v>1625</v>
      </c>
      <c r="B157" s="7" t="s">
        <v>1626</v>
      </c>
      <c r="C157" s="184">
        <v>1.8612912513811226</v>
      </c>
      <c r="D157" s="184">
        <v>2.8170882406665014</v>
      </c>
    </row>
    <row r="158" spans="1:4" ht="21.75" customHeight="1" x14ac:dyDescent="0.25">
      <c r="A158" s="6" t="s">
        <v>1627</v>
      </c>
      <c r="B158" s="7" t="s">
        <v>1628</v>
      </c>
      <c r="C158" s="184">
        <v>2.3819541832008588</v>
      </c>
      <c r="D158" s="184">
        <v>2.6974826364256073</v>
      </c>
    </row>
    <row r="159" spans="1:4" ht="21.75" customHeight="1" x14ac:dyDescent="0.25">
      <c r="A159" s="6" t="s">
        <v>1629</v>
      </c>
      <c r="B159" s="7" t="s">
        <v>1630</v>
      </c>
      <c r="C159" s="184">
        <v>1.3846191111410198</v>
      </c>
      <c r="D159" s="184">
        <v>13.178491245936263</v>
      </c>
    </row>
    <row r="160" spans="1:4" ht="21.75" customHeight="1" x14ac:dyDescent="0.25">
      <c r="A160" s="6" t="s">
        <v>1631</v>
      </c>
      <c r="B160" s="7" t="s">
        <v>1632</v>
      </c>
      <c r="C160" s="184">
        <v>4.0253768286181666</v>
      </c>
      <c r="D160" s="184">
        <v>22.546590193049887</v>
      </c>
    </row>
    <row r="161" spans="1:4" ht="21.75" customHeight="1" x14ac:dyDescent="0.25">
      <c r="A161" s="6" t="s">
        <v>1633</v>
      </c>
      <c r="B161" s="7" t="s">
        <v>1634</v>
      </c>
      <c r="C161" s="184">
        <v>2.8509845272794392</v>
      </c>
      <c r="D161" s="184">
        <v>5.5216483473878064</v>
      </c>
    </row>
    <row r="162" spans="1:4" ht="21.75" customHeight="1" x14ac:dyDescent="0.25">
      <c r="A162" s="6" t="s">
        <v>1635</v>
      </c>
      <c r="B162" s="7" t="s">
        <v>1636</v>
      </c>
      <c r="C162" s="184">
        <v>1.7186999802627001</v>
      </c>
      <c r="D162" s="184">
        <v>4.3623519177762766</v>
      </c>
    </row>
    <row r="163" spans="1:4" ht="21.75" customHeight="1" x14ac:dyDescent="0.25">
      <c r="A163" s="6" t="s">
        <v>1637</v>
      </c>
      <c r="B163" s="7" t="s">
        <v>1638</v>
      </c>
      <c r="C163" s="184">
        <v>1.6417569419564306</v>
      </c>
      <c r="D163" s="184">
        <v>5.021281033177635</v>
      </c>
    </row>
    <row r="164" spans="1:4" ht="21.75" customHeight="1" x14ac:dyDescent="0.25">
      <c r="A164" s="6" t="s">
        <v>1639</v>
      </c>
      <c r="B164" s="7" t="s">
        <v>1640</v>
      </c>
      <c r="C164" s="184">
        <v>0.11315704736115167</v>
      </c>
      <c r="D164" s="184">
        <v>3.7775386472996915</v>
      </c>
    </row>
    <row r="165" spans="1:4" ht="21.75" customHeight="1" x14ac:dyDescent="0.25">
      <c r="A165" s="6" t="s">
        <v>1641</v>
      </c>
      <c r="B165" s="7" t="s">
        <v>1640</v>
      </c>
      <c r="C165" s="184">
        <v>0.23451617329684982</v>
      </c>
      <c r="D165" s="184">
        <v>3.7754113643367639</v>
      </c>
    </row>
    <row r="166" spans="1:4" ht="21.75" customHeight="1" x14ac:dyDescent="0.25">
      <c r="A166" s="6" t="s">
        <v>1642</v>
      </c>
      <c r="B166" s="7" t="s">
        <v>1643</v>
      </c>
      <c r="C166" s="184">
        <v>0.43091541403733047</v>
      </c>
      <c r="D166" s="184">
        <v>2.7494539069436041</v>
      </c>
    </row>
    <row r="167" spans="1:4" ht="21.75" customHeight="1" x14ac:dyDescent="0.25">
      <c r="A167" s="6" t="s">
        <v>1644</v>
      </c>
      <c r="B167" s="7" t="s">
        <v>1645</v>
      </c>
      <c r="C167" s="184">
        <v>1.7720543686135644</v>
      </c>
      <c r="D167" s="184">
        <v>11.155821765968852</v>
      </c>
    </row>
    <row r="168" spans="1:4" ht="21.75" customHeight="1" x14ac:dyDescent="0.25">
      <c r="A168" s="6" t="s">
        <v>1646</v>
      </c>
      <c r="B168" s="7" t="s">
        <v>1647</v>
      </c>
      <c r="C168" s="184">
        <v>-0.1782190006211028</v>
      </c>
      <c r="D168" s="184">
        <v>2.6945571613640036</v>
      </c>
    </row>
    <row r="169" spans="1:4" ht="21.75" customHeight="1" x14ac:dyDescent="0.25">
      <c r="A169" s="6" t="s">
        <v>1648</v>
      </c>
      <c r="B169" s="7" t="s">
        <v>1649</v>
      </c>
      <c r="C169" s="184">
        <v>4.8216905454056675</v>
      </c>
      <c r="D169" s="184">
        <v>26.118376992011907</v>
      </c>
    </row>
    <row r="170" spans="1:4" ht="21.75" customHeight="1" x14ac:dyDescent="0.25">
      <c r="A170" s="6" t="s">
        <v>1650</v>
      </c>
      <c r="B170" s="7" t="s">
        <v>1649</v>
      </c>
      <c r="C170" s="184">
        <v>1.2398165693055221</v>
      </c>
      <c r="D170" s="184">
        <v>12.505933401915826</v>
      </c>
    </row>
    <row r="171" spans="1:4" ht="21.75" customHeight="1" x14ac:dyDescent="0.25">
      <c r="A171" s="6" t="s">
        <v>1651</v>
      </c>
      <c r="B171" s="7" t="s">
        <v>1652</v>
      </c>
      <c r="C171" s="184">
        <v>0.18306804496347748</v>
      </c>
      <c r="D171" s="184">
        <v>7.3737756630364863</v>
      </c>
    </row>
    <row r="172" spans="1:4" ht="21.75" customHeight="1" x14ac:dyDescent="0.25">
      <c r="A172" s="6" t="s">
        <v>1653</v>
      </c>
      <c r="B172" s="7" t="s">
        <v>1654</v>
      </c>
      <c r="C172" s="184">
        <v>0</v>
      </c>
      <c r="D172" s="184">
        <v>1.6513994341515925</v>
      </c>
    </row>
    <row r="173" spans="1:4" ht="21.75" customHeight="1" x14ac:dyDescent="0.25">
      <c r="A173" s="6" t="s">
        <v>1655</v>
      </c>
      <c r="B173" s="7" t="s">
        <v>1654</v>
      </c>
      <c r="C173" s="184">
        <v>0</v>
      </c>
      <c r="D173" s="184">
        <v>1.1158584681305401</v>
      </c>
    </row>
    <row r="174" spans="1:4" ht="21.75" customHeight="1" x14ac:dyDescent="0.25">
      <c r="A174" s="6" t="s">
        <v>1656</v>
      </c>
      <c r="B174" s="7" t="s">
        <v>1657</v>
      </c>
      <c r="C174" s="184">
        <v>0.20124698407258565</v>
      </c>
      <c r="D174" s="184">
        <v>7.9386565707615908</v>
      </c>
    </row>
    <row r="175" spans="1:4" ht="21.75" customHeight="1" x14ac:dyDescent="0.25">
      <c r="A175" s="6" t="s">
        <v>1658</v>
      </c>
      <c r="B175" s="7" t="s">
        <v>1659</v>
      </c>
      <c r="C175" s="184">
        <v>5.1026075740490162</v>
      </c>
      <c r="D175" s="184">
        <v>-0.68399758849619607</v>
      </c>
    </row>
    <row r="176" spans="1:4" ht="21.75" customHeight="1" x14ac:dyDescent="0.25">
      <c r="A176" s="6" t="s">
        <v>1660</v>
      </c>
      <c r="B176" s="7" t="s">
        <v>1661</v>
      </c>
      <c r="C176" s="184">
        <v>3.2629815946969649</v>
      </c>
      <c r="D176" s="184">
        <v>1.1972759235536901</v>
      </c>
    </row>
    <row r="177" spans="1:4" ht="21.75" customHeight="1" x14ac:dyDescent="0.25">
      <c r="A177" s="6" t="s">
        <v>1662</v>
      </c>
      <c r="B177" s="7" t="s">
        <v>1663</v>
      </c>
      <c r="C177" s="184">
        <v>5.8535677379359976</v>
      </c>
      <c r="D177" s="184">
        <v>0.31522583169639307</v>
      </c>
    </row>
    <row r="178" spans="1:4" ht="21.75" customHeight="1" x14ac:dyDescent="0.25">
      <c r="A178" s="6" t="s">
        <v>1664</v>
      </c>
      <c r="B178" s="7" t="s">
        <v>1665</v>
      </c>
      <c r="C178" s="184">
        <v>3.0801492656220835</v>
      </c>
      <c r="D178" s="184">
        <v>-0.447914612621928</v>
      </c>
    </row>
    <row r="179" spans="1:4" ht="21.75" customHeight="1" x14ac:dyDescent="0.25">
      <c r="A179" s="6" t="s">
        <v>1666</v>
      </c>
      <c r="B179" s="7" t="s">
        <v>1667</v>
      </c>
      <c r="C179" s="184">
        <v>5.5620101408111307</v>
      </c>
      <c r="D179" s="184">
        <v>0.37753754058613831</v>
      </c>
    </row>
    <row r="180" spans="1:4" ht="21.75" customHeight="1" x14ac:dyDescent="0.25">
      <c r="A180" s="6" t="s">
        <v>1668</v>
      </c>
      <c r="B180" s="7" t="s">
        <v>1669</v>
      </c>
      <c r="C180" s="184">
        <v>11.374719786688933</v>
      </c>
      <c r="D180" s="184">
        <v>4.3429799780299003</v>
      </c>
    </row>
    <row r="181" spans="1:4" ht="21.75" customHeight="1" x14ac:dyDescent="0.25">
      <c r="A181" s="6" t="s">
        <v>1670</v>
      </c>
      <c r="B181" s="7" t="s">
        <v>1671</v>
      </c>
      <c r="C181" s="184">
        <v>0</v>
      </c>
      <c r="D181" s="184">
        <v>3.3718004873767864</v>
      </c>
    </row>
    <row r="182" spans="1:4" ht="21.75" customHeight="1" x14ac:dyDescent="0.25">
      <c r="A182" s="6" t="s">
        <v>1672</v>
      </c>
      <c r="B182" s="7" t="s">
        <v>1671</v>
      </c>
      <c r="C182" s="184">
        <v>0</v>
      </c>
      <c r="D182" s="184">
        <v>3.3790633105213983</v>
      </c>
    </row>
    <row r="183" spans="1:4" ht="21.75" customHeight="1" x14ac:dyDescent="0.25">
      <c r="A183" s="6" t="s">
        <v>1673</v>
      </c>
      <c r="B183" s="7" t="s">
        <v>1674</v>
      </c>
      <c r="C183" s="184">
        <v>0.36787073479218513</v>
      </c>
      <c r="D183" s="184">
        <v>7.0061683535378059</v>
      </c>
    </row>
    <row r="184" spans="1:4" ht="21.75" customHeight="1" x14ac:dyDescent="0.25">
      <c r="A184" s="6" t="s">
        <v>1675</v>
      </c>
      <c r="B184" s="7" t="s">
        <v>1676</v>
      </c>
      <c r="C184" s="184">
        <v>0</v>
      </c>
      <c r="D184" s="184">
        <v>5.2778083089351509E-2</v>
      </c>
    </row>
    <row r="185" spans="1:4" ht="21.75" customHeight="1" x14ac:dyDescent="0.25">
      <c r="A185" s="6" t="s">
        <v>1677</v>
      </c>
      <c r="B185" s="7" t="s">
        <v>1676</v>
      </c>
      <c r="C185" s="184">
        <v>0</v>
      </c>
      <c r="D185" s="184">
        <v>0.13067353524262912</v>
      </c>
    </row>
    <row r="186" spans="1:4" ht="21.75" customHeight="1" x14ac:dyDescent="0.25">
      <c r="A186" s="6" t="s">
        <v>1678</v>
      </c>
      <c r="B186" s="7" t="s">
        <v>1676</v>
      </c>
      <c r="C186" s="184">
        <v>0</v>
      </c>
      <c r="D186" s="184">
        <v>0.15135234576697068</v>
      </c>
    </row>
    <row r="187" spans="1:4" ht="21.75" customHeight="1" x14ac:dyDescent="0.25">
      <c r="A187" s="6" t="s">
        <v>1679</v>
      </c>
      <c r="B187" s="7" t="s">
        <v>1680</v>
      </c>
      <c r="C187" s="184">
        <v>0</v>
      </c>
      <c r="D187" s="184">
        <v>4.5503091692274868E-3</v>
      </c>
    </row>
    <row r="188" spans="1:4" ht="21.75" customHeight="1" x14ac:dyDescent="0.25">
      <c r="A188" s="6" t="s">
        <v>1681</v>
      </c>
      <c r="B188" s="7" t="s">
        <v>1682</v>
      </c>
      <c r="C188" s="184">
        <v>0</v>
      </c>
      <c r="D188" s="184">
        <v>-9.5464045679589382E-2</v>
      </c>
    </row>
    <row r="189" spans="1:4" ht="21.75" customHeight="1" x14ac:dyDescent="0.25">
      <c r="A189" s="6" t="s">
        <v>1683</v>
      </c>
      <c r="B189" s="7" t="s">
        <v>1682</v>
      </c>
      <c r="C189" s="184">
        <v>0</v>
      </c>
      <c r="D189" s="184">
        <v>-5.1201054635192755E-2</v>
      </c>
    </row>
    <row r="190" spans="1:4" ht="21.75" customHeight="1" x14ac:dyDescent="0.25">
      <c r="A190" s="6" t="s">
        <v>1684</v>
      </c>
      <c r="B190" s="7" t="s">
        <v>1685</v>
      </c>
      <c r="C190" s="184">
        <v>16.492777726454708</v>
      </c>
      <c r="D190" s="184">
        <v>-12.016807410397224</v>
      </c>
    </row>
    <row r="191" spans="1:4" ht="21.75" customHeight="1" x14ac:dyDescent="0.25">
      <c r="A191" s="6" t="s">
        <v>1686</v>
      </c>
      <c r="B191" s="7" t="s">
        <v>1687</v>
      </c>
      <c r="C191" s="184">
        <v>0</v>
      </c>
      <c r="D191" s="184">
        <v>-0.32197015379564342</v>
      </c>
    </row>
    <row r="192" spans="1:4" ht="21.75" customHeight="1" x14ac:dyDescent="0.25">
      <c r="A192" s="6" t="s">
        <v>1688</v>
      </c>
      <c r="B192" s="7" t="s">
        <v>1689</v>
      </c>
      <c r="C192" s="184">
        <v>0</v>
      </c>
      <c r="D192" s="184">
        <v>-0.12134079779557118</v>
      </c>
    </row>
    <row r="193" spans="1:4" ht="21.75" customHeight="1" x14ac:dyDescent="0.25">
      <c r="A193" s="6" t="s">
        <v>1690</v>
      </c>
      <c r="B193" s="7" t="s">
        <v>1689</v>
      </c>
      <c r="C193" s="184">
        <v>0</v>
      </c>
      <c r="D193" s="184">
        <v>-0.12152602735123395</v>
      </c>
    </row>
    <row r="194" spans="1:4" ht="21.75" customHeight="1" x14ac:dyDescent="0.25">
      <c r="A194" s="6" t="s">
        <v>1691</v>
      </c>
      <c r="B194" s="7" t="s">
        <v>1692</v>
      </c>
      <c r="C194" s="184">
        <v>-0.30973255054132842</v>
      </c>
      <c r="D194" s="184">
        <v>0.12258061505811473</v>
      </c>
    </row>
    <row r="195" spans="1:4" ht="21.75" customHeight="1" x14ac:dyDescent="0.25">
      <c r="A195" s="6" t="s">
        <v>1693</v>
      </c>
      <c r="B195" s="7" t="s">
        <v>1694</v>
      </c>
      <c r="C195" s="184">
        <v>0.20733537004520619</v>
      </c>
      <c r="D195" s="184">
        <v>4.3436844785613076</v>
      </c>
    </row>
    <row r="196" spans="1:4" ht="21.75" customHeight="1" x14ac:dyDescent="0.25">
      <c r="A196" s="6" t="s">
        <v>1695</v>
      </c>
      <c r="B196" s="7" t="s">
        <v>1696</v>
      </c>
      <c r="C196" s="184">
        <v>0</v>
      </c>
      <c r="D196" s="184">
        <v>1.110559126202018</v>
      </c>
    </row>
    <row r="197" spans="1:4" ht="21.75" customHeight="1" x14ac:dyDescent="0.25">
      <c r="A197" s="6" t="s">
        <v>1697</v>
      </c>
      <c r="B197" s="7" t="s">
        <v>1698</v>
      </c>
      <c r="C197" s="184">
        <v>-1.1347429938419298</v>
      </c>
      <c r="D197" s="184">
        <v>4.2939237820266634</v>
      </c>
    </row>
    <row r="198" spans="1:4" ht="21.75" customHeight="1" x14ac:dyDescent="0.25">
      <c r="A198" s="6" t="s">
        <v>1699</v>
      </c>
      <c r="B198" s="7" t="s">
        <v>1700</v>
      </c>
      <c r="C198" s="184">
        <v>13.908800107399397</v>
      </c>
      <c r="D198" s="184">
        <v>-2.1084600786054284</v>
      </c>
    </row>
    <row r="199" spans="1:4" ht="21.75" customHeight="1" x14ac:dyDescent="0.25">
      <c r="A199" s="6" t="s">
        <v>1701</v>
      </c>
      <c r="B199" s="7" t="s">
        <v>1702</v>
      </c>
      <c r="C199" s="184">
        <v>0.64041795811737257</v>
      </c>
      <c r="D199" s="184">
        <v>8.947896461575608</v>
      </c>
    </row>
    <row r="200" spans="1:4" ht="21.75" customHeight="1" x14ac:dyDescent="0.25">
      <c r="A200" s="6" t="s">
        <v>1703</v>
      </c>
      <c r="B200" s="7" t="s">
        <v>1704</v>
      </c>
      <c r="C200" s="184">
        <v>2.7932800708651957</v>
      </c>
      <c r="D200" s="184">
        <v>8.6148916341101902</v>
      </c>
    </row>
    <row r="201" spans="1:4" ht="21.75" customHeight="1" x14ac:dyDescent="0.25">
      <c r="A201" s="6" t="s">
        <v>1705</v>
      </c>
      <c r="B201" s="7" t="s">
        <v>1706</v>
      </c>
      <c r="C201" s="184">
        <v>21.877080816962749</v>
      </c>
      <c r="D201" s="184">
        <v>-0.15784775574155363</v>
      </c>
    </row>
    <row r="202" spans="1:4" ht="21.75" customHeight="1" x14ac:dyDescent="0.25">
      <c r="A202" s="6" t="s">
        <v>1707</v>
      </c>
      <c r="B202" s="7" t="s">
        <v>1708</v>
      </c>
      <c r="C202" s="184">
        <v>0.72371755188604425</v>
      </c>
      <c r="D202" s="184">
        <v>-0.20374542698616338</v>
      </c>
    </row>
    <row r="203" spans="1:4" ht="21.75" customHeight="1" x14ac:dyDescent="0.25">
      <c r="A203" s="6" t="s">
        <v>1709</v>
      </c>
      <c r="B203" s="7" t="s">
        <v>1710</v>
      </c>
      <c r="C203" s="184">
        <v>0.68126032158335337</v>
      </c>
      <c r="D203" s="184">
        <v>0.77395249588043147</v>
      </c>
    </row>
    <row r="204" spans="1:4" ht="21.75" customHeight="1" x14ac:dyDescent="0.25">
      <c r="A204" s="6" t="s">
        <v>1711</v>
      </c>
      <c r="B204" s="7" t="s">
        <v>1712</v>
      </c>
      <c r="C204" s="184">
        <v>1.2786607928457192</v>
      </c>
      <c r="D204" s="184">
        <v>1.2219092293818017</v>
      </c>
    </row>
    <row r="205" spans="1:4" ht="21.75" customHeight="1" x14ac:dyDescent="0.25">
      <c r="A205" s="6" t="s">
        <v>1713</v>
      </c>
      <c r="B205" s="7" t="s">
        <v>1714</v>
      </c>
      <c r="C205" s="184">
        <v>2.4548579192020608</v>
      </c>
      <c r="D205" s="184">
        <v>2.5614498521063092</v>
      </c>
    </row>
    <row r="206" spans="1:4" ht="21.75" customHeight="1" x14ac:dyDescent="0.25">
      <c r="A206" s="6" t="s">
        <v>1715</v>
      </c>
      <c r="B206" s="7" t="s">
        <v>1716</v>
      </c>
      <c r="C206" s="184">
        <v>1.6966946907659635</v>
      </c>
      <c r="D206" s="184">
        <v>2.9600576277304</v>
      </c>
    </row>
    <row r="207" spans="1:4" ht="21.75" customHeight="1" x14ac:dyDescent="0.25">
      <c r="A207" s="6" t="s">
        <v>1717</v>
      </c>
      <c r="B207" s="7" t="s">
        <v>1718</v>
      </c>
      <c r="C207" s="184">
        <v>-0.76227234590666926</v>
      </c>
      <c r="D207" s="184">
        <v>3.0757212261327176</v>
      </c>
    </row>
    <row r="208" spans="1:4" ht="21.75" customHeight="1" x14ac:dyDescent="0.25">
      <c r="A208" s="6" t="s">
        <v>1719</v>
      </c>
      <c r="B208" s="7" t="s">
        <v>1720</v>
      </c>
      <c r="C208" s="184">
        <v>8.7232202450384992</v>
      </c>
      <c r="D208" s="184">
        <v>-4.2237846331148416</v>
      </c>
    </row>
    <row r="209" spans="1:4" ht="21.75" customHeight="1" x14ac:dyDescent="0.25">
      <c r="A209" s="6" t="s">
        <v>1721</v>
      </c>
      <c r="B209" s="7" t="s">
        <v>1722</v>
      </c>
      <c r="C209" s="184">
        <v>2.7352715857634093</v>
      </c>
      <c r="D209" s="184">
        <v>-0.98528433916347491</v>
      </c>
    </row>
    <row r="210" spans="1:4" ht="21.75" customHeight="1" x14ac:dyDescent="0.25">
      <c r="A210" s="6" t="s">
        <v>1723</v>
      </c>
      <c r="B210" s="7" t="s">
        <v>1724</v>
      </c>
      <c r="C210" s="184">
        <v>9.9907114534702899</v>
      </c>
      <c r="D210" s="184">
        <v>1.0695307010397717</v>
      </c>
    </row>
    <row r="211" spans="1:4" ht="21.75" customHeight="1" x14ac:dyDescent="0.25">
      <c r="A211" s="6" t="s">
        <v>1725</v>
      </c>
      <c r="B211" s="7" t="s">
        <v>1726</v>
      </c>
      <c r="C211" s="184">
        <v>10.289783833424737</v>
      </c>
      <c r="D211" s="184">
        <v>3.396349601338545</v>
      </c>
    </row>
    <row r="212" spans="1:4" ht="21.75" customHeight="1" x14ac:dyDescent="0.25">
      <c r="A212" s="6" t="s">
        <v>1727</v>
      </c>
      <c r="B212" s="7" t="s">
        <v>1728</v>
      </c>
      <c r="C212" s="184">
        <v>0</v>
      </c>
      <c r="D212" s="184">
        <v>0.14563286601443987</v>
      </c>
    </row>
    <row r="213" spans="1:4" ht="21.75" customHeight="1" x14ac:dyDescent="0.25">
      <c r="A213" s="6" t="s">
        <v>1729</v>
      </c>
      <c r="B213" s="7" t="s">
        <v>1728</v>
      </c>
      <c r="C213" s="184">
        <v>0</v>
      </c>
      <c r="D213" s="184">
        <v>0.1456336791164502</v>
      </c>
    </row>
    <row r="214" spans="1:4" ht="21.75" customHeight="1" x14ac:dyDescent="0.25">
      <c r="A214" s="6" t="s">
        <v>1730</v>
      </c>
      <c r="B214" s="7" t="s">
        <v>1731</v>
      </c>
      <c r="C214" s="184">
        <v>1.4242290535746032</v>
      </c>
      <c r="D214" s="184">
        <v>8.3307990643552507</v>
      </c>
    </row>
    <row r="215" spans="1:4" ht="21.75" customHeight="1" x14ac:dyDescent="0.25">
      <c r="A215" s="6" t="s">
        <v>1732</v>
      </c>
      <c r="B215" s="7" t="s">
        <v>1733</v>
      </c>
      <c r="C215" s="184">
        <v>15.209745022395332</v>
      </c>
      <c r="D215" s="184">
        <v>1.8830918920825668</v>
      </c>
    </row>
    <row r="216" spans="1:4" ht="21.75" customHeight="1" x14ac:dyDescent="0.25">
      <c r="A216" s="6" t="s">
        <v>1734</v>
      </c>
      <c r="B216" s="7" t="s">
        <v>1735</v>
      </c>
      <c r="C216" s="184">
        <v>7.4890055502766</v>
      </c>
      <c r="D216" s="184">
        <v>-0.90772762547232455</v>
      </c>
    </row>
    <row r="217" spans="1:4" ht="21.75" customHeight="1" x14ac:dyDescent="0.25">
      <c r="A217" s="6" t="s">
        <v>1736</v>
      </c>
      <c r="B217" s="7" t="s">
        <v>1737</v>
      </c>
      <c r="C217" s="184">
        <v>0</v>
      </c>
      <c r="D217" s="184">
        <v>-0.33115459369898737</v>
      </c>
    </row>
    <row r="218" spans="1:4" ht="21.75" customHeight="1" x14ac:dyDescent="0.25">
      <c r="A218" s="6" t="s">
        <v>1738</v>
      </c>
      <c r="B218" s="7" t="s">
        <v>1737</v>
      </c>
      <c r="C218" s="184">
        <v>0</v>
      </c>
      <c r="D218" s="184">
        <v>-0.33199820631391308</v>
      </c>
    </row>
    <row r="219" spans="1:4" ht="21.75" customHeight="1" x14ac:dyDescent="0.25">
      <c r="A219" s="6" t="s">
        <v>1739</v>
      </c>
      <c r="B219" s="7" t="s">
        <v>1740</v>
      </c>
      <c r="C219" s="184">
        <v>3.0327324712899284E-2</v>
      </c>
      <c r="D219" s="184">
        <v>1.5018667355931419</v>
      </c>
    </row>
    <row r="220" spans="1:4" ht="21.75" customHeight="1" x14ac:dyDescent="0.25">
      <c r="A220" s="6" t="s">
        <v>1741</v>
      </c>
      <c r="B220" s="7" t="s">
        <v>1742</v>
      </c>
      <c r="C220" s="184">
        <v>0</v>
      </c>
      <c r="D220" s="184">
        <v>1.2568782330272581</v>
      </c>
    </row>
    <row r="221" spans="1:4" ht="21.75" customHeight="1" x14ac:dyDescent="0.25">
      <c r="A221" s="6" t="s">
        <v>1743</v>
      </c>
      <c r="B221" s="7" t="s">
        <v>1744</v>
      </c>
      <c r="C221" s="184">
        <v>0</v>
      </c>
      <c r="D221" s="184">
        <v>0.83186018415164509</v>
      </c>
    </row>
    <row r="222" spans="1:4" ht="21.75" customHeight="1" x14ac:dyDescent="0.25">
      <c r="A222" s="6" t="s">
        <v>1745</v>
      </c>
      <c r="B222" s="7" t="s">
        <v>1746</v>
      </c>
      <c r="C222" s="184">
        <v>2.5590123687230606</v>
      </c>
      <c r="D222" s="184">
        <v>-0.12291075652654876</v>
      </c>
    </row>
    <row r="223" spans="1:4" ht="21.75" customHeight="1" x14ac:dyDescent="0.25">
      <c r="A223" s="6" t="s">
        <v>1747</v>
      </c>
      <c r="B223" s="7" t="s">
        <v>1748</v>
      </c>
      <c r="C223" s="184">
        <v>0</v>
      </c>
      <c r="D223" s="184">
        <v>0</v>
      </c>
    </row>
    <row r="224" spans="1:4" ht="21.75" customHeight="1" x14ac:dyDescent="0.25">
      <c r="A224" s="6" t="s">
        <v>1749</v>
      </c>
      <c r="B224" s="7" t="s">
        <v>1750</v>
      </c>
      <c r="C224" s="184">
        <v>0</v>
      </c>
      <c r="D224" s="184">
        <v>0.32304235435252726</v>
      </c>
    </row>
    <row r="225" spans="1:4" ht="21.75" customHeight="1" x14ac:dyDescent="0.25">
      <c r="A225" s="6" t="s">
        <v>1751</v>
      </c>
      <c r="B225" s="7" t="s">
        <v>1752</v>
      </c>
      <c r="C225" s="184">
        <v>-5.8187750898010364</v>
      </c>
      <c r="D225" s="184">
        <v>2.24919478917717</v>
      </c>
    </row>
    <row r="226" spans="1:4" ht="21.75" customHeight="1" x14ac:dyDescent="0.25">
      <c r="A226" s="6" t="s">
        <v>1753</v>
      </c>
      <c r="B226" s="7" t="s">
        <v>1752</v>
      </c>
      <c r="C226" s="184">
        <v>-5.818619561678597</v>
      </c>
      <c r="D226" s="184">
        <v>2.2491703337675233</v>
      </c>
    </row>
    <row r="227" spans="1:4" ht="21.75" customHeight="1" x14ac:dyDescent="0.25">
      <c r="A227" s="6" t="s">
        <v>1754</v>
      </c>
      <c r="B227" s="7" t="s">
        <v>1755</v>
      </c>
      <c r="C227" s="184">
        <v>5.6020942448771871</v>
      </c>
      <c r="D227" s="184">
        <v>-0.70931196329481827</v>
      </c>
    </row>
    <row r="228" spans="1:4" ht="21.75" customHeight="1" x14ac:dyDescent="0.25">
      <c r="A228" s="6" t="s">
        <v>1756</v>
      </c>
      <c r="B228" s="7" t="s">
        <v>1757</v>
      </c>
      <c r="C228" s="184">
        <v>4.1827446488717265E-2</v>
      </c>
      <c r="D228" s="184">
        <v>-6.7210726135857837E-2</v>
      </c>
    </row>
    <row r="229" spans="1:4" ht="21.75" customHeight="1" x14ac:dyDescent="0.25">
      <c r="A229" s="6" t="s">
        <v>1758</v>
      </c>
      <c r="B229" s="7" t="s">
        <v>1757</v>
      </c>
      <c r="C229" s="184">
        <v>4.1745982551986416E-2</v>
      </c>
      <c r="D229" s="184">
        <v>-6.5825161230078019E-2</v>
      </c>
    </row>
    <row r="230" spans="1:4" ht="21.75" customHeight="1" x14ac:dyDescent="0.25">
      <c r="A230" s="6" t="s">
        <v>1759</v>
      </c>
      <c r="B230" s="7" t="s">
        <v>1760</v>
      </c>
      <c r="C230" s="184">
        <v>22.159147044139434</v>
      </c>
      <c r="D230" s="184">
        <v>-4.8810428034149416</v>
      </c>
    </row>
    <row r="231" spans="1:4" ht="21.75" customHeight="1" x14ac:dyDescent="0.25">
      <c r="A231" s="6" t="s">
        <v>1761</v>
      </c>
      <c r="B231" s="7" t="s">
        <v>1762</v>
      </c>
      <c r="C231" s="184">
        <v>27.27300858316454</v>
      </c>
      <c r="D231" s="184">
        <v>-6.6575942591453474</v>
      </c>
    </row>
    <row r="232" spans="1:4" ht="21.75" customHeight="1" x14ac:dyDescent="0.25">
      <c r="A232" s="6" t="s">
        <v>1763</v>
      </c>
      <c r="B232" s="7" t="s">
        <v>1764</v>
      </c>
      <c r="C232" s="184">
        <v>14.232961880655225</v>
      </c>
      <c r="D232" s="184">
        <v>-2.5755343558322834</v>
      </c>
    </row>
    <row r="233" spans="1:4" ht="21.75" customHeight="1" x14ac:dyDescent="0.25">
      <c r="A233" s="6" t="s">
        <v>1765</v>
      </c>
      <c r="B233" s="7" t="s">
        <v>1766</v>
      </c>
      <c r="C233" s="184">
        <v>5.0015774862349343</v>
      </c>
      <c r="D233" s="184">
        <v>8.0977988194666874</v>
      </c>
    </row>
    <row r="234" spans="1:4" ht="21.75" customHeight="1" x14ac:dyDescent="0.25">
      <c r="A234" s="6" t="s">
        <v>1767</v>
      </c>
      <c r="B234" s="7" t="s">
        <v>1768</v>
      </c>
      <c r="C234" s="184">
        <v>3.0110272513475653</v>
      </c>
      <c r="D234" s="184">
        <v>-0.4145171904247007</v>
      </c>
    </row>
    <row r="235" spans="1:4" ht="21.75" customHeight="1" x14ac:dyDescent="0.25">
      <c r="A235" s="6" t="s">
        <v>1769</v>
      </c>
      <c r="B235" s="7" t="s">
        <v>1770</v>
      </c>
      <c r="C235" s="184">
        <v>3.698970393907866</v>
      </c>
      <c r="D235" s="184">
        <v>1.2453199324970456</v>
      </c>
    </row>
    <row r="236" spans="1:4" ht="21.75" customHeight="1" x14ac:dyDescent="0.25">
      <c r="A236" s="6" t="s">
        <v>1771</v>
      </c>
      <c r="B236" s="7" t="s">
        <v>1772</v>
      </c>
      <c r="C236" s="184">
        <v>0</v>
      </c>
      <c r="D236" s="184">
        <v>-1.2752882343144774</v>
      </c>
    </row>
    <row r="237" spans="1:4" ht="21.75" customHeight="1" x14ac:dyDescent="0.25">
      <c r="A237" s="6" t="s">
        <v>1773</v>
      </c>
      <c r="B237" s="7" t="s">
        <v>1774</v>
      </c>
      <c r="C237" s="184">
        <v>-4.2828506887563869</v>
      </c>
      <c r="D237" s="184">
        <v>1.9467401351583549</v>
      </c>
    </row>
    <row r="238" spans="1:4" ht="21.75" customHeight="1" x14ac:dyDescent="0.25">
      <c r="A238" s="6" t="s">
        <v>1775</v>
      </c>
      <c r="B238" s="7" t="s">
        <v>1776</v>
      </c>
      <c r="C238" s="184">
        <v>2.4388973116904991</v>
      </c>
      <c r="D238" s="184">
        <v>5.0620815646926056</v>
      </c>
    </row>
    <row r="239" spans="1:4" ht="21.75" customHeight="1" x14ac:dyDescent="0.25">
      <c r="A239" s="6" t="s">
        <v>1777</v>
      </c>
      <c r="B239" s="7" t="s">
        <v>1778</v>
      </c>
      <c r="C239" s="184">
        <v>1.2217135153470999</v>
      </c>
      <c r="D239" s="184">
        <v>2.1289716762525237</v>
      </c>
    </row>
    <row r="240" spans="1:4" ht="21.75" customHeight="1" x14ac:dyDescent="0.25">
      <c r="A240" s="6" t="s">
        <v>1779</v>
      </c>
      <c r="B240" s="7" t="s">
        <v>1780</v>
      </c>
      <c r="C240" s="184">
        <v>-1.2214645844774652</v>
      </c>
      <c r="D240" s="184">
        <v>26.742076793307483</v>
      </c>
    </row>
    <row r="241" spans="1:4" ht="21.75" customHeight="1" x14ac:dyDescent="0.25">
      <c r="A241" s="6" t="s">
        <v>1781</v>
      </c>
      <c r="B241" s="7" t="s">
        <v>1780</v>
      </c>
      <c r="C241" s="184">
        <v>-1.7629053403359554</v>
      </c>
      <c r="D241" s="184">
        <v>25.517730811681545</v>
      </c>
    </row>
    <row r="242" spans="1:4" ht="21.75" customHeight="1" x14ac:dyDescent="0.25">
      <c r="A242" s="6" t="s">
        <v>1782</v>
      </c>
      <c r="B242" s="7" t="s">
        <v>1783</v>
      </c>
      <c r="C242" s="184">
        <v>7.0337798708134933</v>
      </c>
      <c r="D242" s="184">
        <v>14.492923597104816</v>
      </c>
    </row>
    <row r="243" spans="1:4" ht="21.75" customHeight="1" x14ac:dyDescent="0.25">
      <c r="A243" s="6" t="s">
        <v>1784</v>
      </c>
      <c r="B243" s="7" t="s">
        <v>1785</v>
      </c>
      <c r="C243" s="184">
        <v>0</v>
      </c>
      <c r="D243" s="184">
        <v>1.8723447458517899</v>
      </c>
    </row>
    <row r="244" spans="1:4" ht="21.75" customHeight="1" x14ac:dyDescent="0.25">
      <c r="A244" s="6" t="s">
        <v>1786</v>
      </c>
      <c r="B244" s="7" t="s">
        <v>1785</v>
      </c>
      <c r="C244" s="184">
        <v>0</v>
      </c>
      <c r="D244" s="184">
        <v>2.0475161473975687</v>
      </c>
    </row>
    <row r="245" spans="1:4" ht="21.75" customHeight="1" x14ac:dyDescent="0.25">
      <c r="A245" s="6" t="s">
        <v>1787</v>
      </c>
      <c r="B245" s="7" t="s">
        <v>1788</v>
      </c>
      <c r="C245" s="184">
        <v>0</v>
      </c>
      <c r="D245" s="184">
        <v>4.271191229197699</v>
      </c>
    </row>
    <row r="246" spans="1:4" ht="21.75" customHeight="1" x14ac:dyDescent="0.25">
      <c r="A246" s="6" t="s">
        <v>1789</v>
      </c>
      <c r="B246" s="7" t="s">
        <v>1788</v>
      </c>
      <c r="C246" s="184">
        <v>0</v>
      </c>
      <c r="D246" s="184">
        <v>4.2651294527665371</v>
      </c>
    </row>
    <row r="247" spans="1:4" ht="21.75" customHeight="1" x14ac:dyDescent="0.25">
      <c r="A247" s="6" t="s">
        <v>1790</v>
      </c>
      <c r="B247" s="7" t="s">
        <v>1791</v>
      </c>
      <c r="C247" s="184">
        <v>8.4424209906489498</v>
      </c>
      <c r="D247" s="184">
        <v>8.3461017589393975</v>
      </c>
    </row>
    <row r="248" spans="1:4" ht="21.75" customHeight="1" x14ac:dyDescent="0.25">
      <c r="A248" s="6" t="s">
        <v>1792</v>
      </c>
      <c r="B248" s="7" t="s">
        <v>1793</v>
      </c>
      <c r="C248" s="184">
        <v>1.3319548670442698</v>
      </c>
      <c r="D248" s="184">
        <v>5.2421604493102372</v>
      </c>
    </row>
    <row r="249" spans="1:4" ht="21.75" customHeight="1" x14ac:dyDescent="0.25">
      <c r="A249" s="6" t="s">
        <v>1794</v>
      </c>
      <c r="B249" s="7" t="s">
        <v>1793</v>
      </c>
      <c r="C249" s="184">
        <v>1.332354213277066</v>
      </c>
      <c r="D249" s="184">
        <v>5.24307468717981</v>
      </c>
    </row>
    <row r="250" spans="1:4" ht="21.75" customHeight="1" x14ac:dyDescent="0.25">
      <c r="A250" s="6" t="s">
        <v>1795</v>
      </c>
      <c r="B250" s="7" t="s">
        <v>1796</v>
      </c>
      <c r="C250" s="184">
        <v>9.7764045908287534E-4</v>
      </c>
      <c r="D250" s="184">
        <v>6.6769689589378638</v>
      </c>
    </row>
    <row r="251" spans="1:4" ht="21.75" customHeight="1" x14ac:dyDescent="0.25">
      <c r="A251" s="6" t="s">
        <v>1797</v>
      </c>
      <c r="B251" s="7" t="s">
        <v>1798</v>
      </c>
      <c r="C251" s="184">
        <v>9.7753578608636015E-4</v>
      </c>
      <c r="D251" s="184">
        <v>6.6769087084595977</v>
      </c>
    </row>
    <row r="252" spans="1:4" ht="21.75" customHeight="1" x14ac:dyDescent="0.25">
      <c r="A252" s="6" t="s">
        <v>1799</v>
      </c>
      <c r="B252" s="7" t="s">
        <v>1800</v>
      </c>
      <c r="C252" s="184">
        <v>3.6744245004405549</v>
      </c>
      <c r="D252" s="184">
        <v>5.8102561205802097</v>
      </c>
    </row>
    <row r="253" spans="1:4" ht="21.75" customHeight="1" x14ac:dyDescent="0.25">
      <c r="A253" s="6" t="s">
        <v>1801</v>
      </c>
      <c r="B253" s="7" t="s">
        <v>1802</v>
      </c>
      <c r="C253" s="184">
        <v>2.5855338211327608</v>
      </c>
      <c r="D253" s="184">
        <v>4.2774430448209619</v>
      </c>
    </row>
    <row r="254" spans="1:4" ht="21.75" customHeight="1" x14ac:dyDescent="0.25">
      <c r="A254" s="6" t="s">
        <v>1803</v>
      </c>
      <c r="B254" s="7" t="s">
        <v>1804</v>
      </c>
      <c r="C254" s="184">
        <v>-9.9474689310570675E-3</v>
      </c>
      <c r="D254" s="184">
        <v>6.303686332524145</v>
      </c>
    </row>
    <row r="255" spans="1:4" ht="21.75" customHeight="1" x14ac:dyDescent="0.25">
      <c r="A255" s="6" t="s">
        <v>1805</v>
      </c>
      <c r="B255" s="7" t="s">
        <v>1806</v>
      </c>
      <c r="C255" s="184">
        <v>0</v>
      </c>
      <c r="D255" s="184">
        <v>-4.1692479982345848E-2</v>
      </c>
    </row>
    <row r="256" spans="1:4" ht="21.75" customHeight="1" x14ac:dyDescent="0.25">
      <c r="A256" s="6" t="s">
        <v>1807</v>
      </c>
      <c r="B256" s="7" t="s">
        <v>1806</v>
      </c>
      <c r="C256" s="184">
        <v>0</v>
      </c>
      <c r="D256" s="184">
        <v>-1.2663880524028008</v>
      </c>
    </row>
    <row r="257" spans="1:4" ht="21.75" customHeight="1" x14ac:dyDescent="0.25">
      <c r="A257" s="6" t="s">
        <v>1808</v>
      </c>
      <c r="B257" s="7" t="s">
        <v>1809</v>
      </c>
      <c r="C257" s="184">
        <v>0</v>
      </c>
      <c r="D257" s="184">
        <v>4.2516097765850089</v>
      </c>
    </row>
    <row r="258" spans="1:4" ht="21.75" customHeight="1" x14ac:dyDescent="0.25">
      <c r="A258" s="6" t="s">
        <v>1810</v>
      </c>
      <c r="B258" s="7" t="s">
        <v>1809</v>
      </c>
      <c r="C258" s="184">
        <v>0</v>
      </c>
      <c r="D258" s="184">
        <v>4.0933415768386121</v>
      </c>
    </row>
    <row r="259" spans="1:4" ht="21.75" customHeight="1" x14ac:dyDescent="0.25">
      <c r="A259" s="6" t="s">
        <v>1811</v>
      </c>
      <c r="B259" s="7" t="s">
        <v>1812</v>
      </c>
      <c r="C259" s="184">
        <v>0</v>
      </c>
      <c r="D259" s="184">
        <v>1.81251680933679</v>
      </c>
    </row>
    <row r="260" spans="1:4" ht="21.75" customHeight="1" x14ac:dyDescent="0.25">
      <c r="A260" s="6" t="s">
        <v>1813</v>
      </c>
      <c r="B260" s="7" t="s">
        <v>1812</v>
      </c>
      <c r="C260" s="184">
        <v>0</v>
      </c>
      <c r="D260" s="184">
        <v>1.80546497270734</v>
      </c>
    </row>
    <row r="261" spans="1:4" ht="21.75" customHeight="1" x14ac:dyDescent="0.25">
      <c r="A261" s="6" t="s">
        <v>1814</v>
      </c>
      <c r="B261" s="7" t="s">
        <v>1815</v>
      </c>
      <c r="C261" s="184">
        <v>1.1321828709799451</v>
      </c>
      <c r="D261" s="184">
        <v>-0.56276499563318894</v>
      </c>
    </row>
    <row r="262" spans="1:4" ht="21.75" customHeight="1" x14ac:dyDescent="0.25">
      <c r="A262" s="6" t="s">
        <v>1816</v>
      </c>
      <c r="B262" s="7" t="s">
        <v>1817</v>
      </c>
      <c r="C262" s="184">
        <v>7.9392406234292417E-2</v>
      </c>
      <c r="D262" s="184">
        <v>2.7297576699889965</v>
      </c>
    </row>
    <row r="263" spans="1:4" ht="21.75" customHeight="1" x14ac:dyDescent="0.25">
      <c r="A263" s="6" t="s">
        <v>1818</v>
      </c>
      <c r="B263" s="7" t="s">
        <v>1819</v>
      </c>
      <c r="C263" s="184">
        <v>7.9392406234292417E-2</v>
      </c>
      <c r="D263" s="184">
        <v>2.7297812910875923</v>
      </c>
    </row>
    <row r="264" spans="1:4" ht="21.75" customHeight="1" x14ac:dyDescent="0.25">
      <c r="A264" s="6" t="s">
        <v>1820</v>
      </c>
      <c r="B264" s="7" t="s">
        <v>1821</v>
      </c>
      <c r="C264" s="184">
        <v>2.3745168769181754E-3</v>
      </c>
      <c r="D264" s="184">
        <v>0.88319703505847647</v>
      </c>
    </row>
    <row r="265" spans="1:4" ht="21.75" customHeight="1" x14ac:dyDescent="0.25">
      <c r="A265" s="6" t="s">
        <v>1822</v>
      </c>
      <c r="B265" s="7" t="s">
        <v>1821</v>
      </c>
      <c r="C265" s="184">
        <v>3.7976378691227208E-3</v>
      </c>
      <c r="D265" s="184">
        <v>0.88238294160887976</v>
      </c>
    </row>
    <row r="266" spans="1:4" ht="21.75" customHeight="1" x14ac:dyDescent="0.25">
      <c r="A266" s="6" t="s">
        <v>1823</v>
      </c>
      <c r="B266" s="7" t="s">
        <v>1824</v>
      </c>
      <c r="C266" s="184">
        <v>0.40989151153961101</v>
      </c>
      <c r="D266" s="184">
        <v>0.47083858809147455</v>
      </c>
    </row>
    <row r="267" spans="1:4" ht="21.75" customHeight="1" x14ac:dyDescent="0.25">
      <c r="A267" s="6" t="s">
        <v>1825</v>
      </c>
      <c r="B267" s="7" t="s">
        <v>1826</v>
      </c>
      <c r="C267" s="184">
        <v>0</v>
      </c>
      <c r="D267" s="184">
        <v>2.7857286433520452</v>
      </c>
    </row>
    <row r="268" spans="1:4" ht="21.75" customHeight="1" x14ac:dyDescent="0.25">
      <c r="A268" s="6" t="s">
        <v>1827</v>
      </c>
      <c r="B268" s="7" t="s">
        <v>1828</v>
      </c>
      <c r="C268" s="184">
        <v>9.5053381659813461</v>
      </c>
      <c r="D268" s="184">
        <v>-4.6049275220578716</v>
      </c>
    </row>
    <row r="269" spans="1:4" ht="21.75" customHeight="1" x14ac:dyDescent="0.25">
      <c r="A269" s="6" t="s">
        <v>1829</v>
      </c>
      <c r="B269" s="7" t="s">
        <v>1828</v>
      </c>
      <c r="C269" s="184">
        <v>11.671537477241946</v>
      </c>
      <c r="D269" s="184">
        <v>-4.4041359438996555</v>
      </c>
    </row>
    <row r="270" spans="1:4" ht="21.75" customHeight="1" x14ac:dyDescent="0.25">
      <c r="A270" s="6" t="s">
        <v>1830</v>
      </c>
      <c r="B270" s="7" t="s">
        <v>1831</v>
      </c>
      <c r="C270" s="184">
        <v>-3.0700008492867252</v>
      </c>
      <c r="D270" s="184">
        <v>0.38953158979661262</v>
      </c>
    </row>
    <row r="271" spans="1:4" ht="21.75" customHeight="1" x14ac:dyDescent="0.25">
      <c r="A271" s="6" t="s">
        <v>1832</v>
      </c>
      <c r="B271" s="7" t="s">
        <v>1833</v>
      </c>
      <c r="C271" s="184">
        <v>-2.5539992988656071</v>
      </c>
      <c r="D271" s="184">
        <v>0.63036553535616169</v>
      </c>
    </row>
    <row r="272" spans="1:4" ht="21.75" customHeight="1" x14ac:dyDescent="0.25">
      <c r="A272" s="6" t="s">
        <v>1834</v>
      </c>
      <c r="B272" s="7" t="s">
        <v>1835</v>
      </c>
      <c r="C272" s="184">
        <v>13.321257610159368</v>
      </c>
      <c r="D272" s="184">
        <v>-1.5345472113078196</v>
      </c>
    </row>
    <row r="273" spans="1:4" ht="21.75" customHeight="1" x14ac:dyDescent="0.25">
      <c r="A273" s="6" t="s">
        <v>1836</v>
      </c>
      <c r="B273" s="7" t="s">
        <v>1837</v>
      </c>
      <c r="C273" s="184">
        <v>0.68805882939926899</v>
      </c>
      <c r="D273" s="184">
        <v>0.81730019751216232</v>
      </c>
    </row>
    <row r="274" spans="1:4" ht="21.75" customHeight="1" x14ac:dyDescent="0.25">
      <c r="A274" s="6" t="s">
        <v>1838</v>
      </c>
      <c r="B274" s="7" t="s">
        <v>1837</v>
      </c>
      <c r="C274" s="184">
        <v>0.81096024851499815</v>
      </c>
      <c r="D274" s="184">
        <v>0.62788138140162619</v>
      </c>
    </row>
    <row r="275" spans="1:4" ht="21.75" customHeight="1" x14ac:dyDescent="0.25">
      <c r="A275" s="6" t="s">
        <v>1839</v>
      </c>
      <c r="B275" s="7" t="s">
        <v>1840</v>
      </c>
      <c r="C275" s="184">
        <v>-1.9829497112520866</v>
      </c>
      <c r="D275" s="184">
        <v>1.3263878759541154</v>
      </c>
    </row>
    <row r="276" spans="1:4" ht="21.75" customHeight="1" x14ac:dyDescent="0.25">
      <c r="A276" s="6" t="s">
        <v>1841</v>
      </c>
      <c r="B276" s="7" t="s">
        <v>1842</v>
      </c>
      <c r="C276" s="184">
        <v>0.27438745271108644</v>
      </c>
      <c r="D276" s="184">
        <v>2.839384453815331</v>
      </c>
    </row>
    <row r="277" spans="1:4" ht="21.75" customHeight="1" x14ac:dyDescent="0.25">
      <c r="A277" s="6" t="s">
        <v>1843</v>
      </c>
      <c r="B277" s="7" t="s">
        <v>1844</v>
      </c>
      <c r="C277" s="184">
        <v>0.27489472447810942</v>
      </c>
      <c r="D277" s="184">
        <v>2.8609484942864301</v>
      </c>
    </row>
    <row r="278" spans="1:4" ht="21.75" customHeight="1" x14ac:dyDescent="0.25">
      <c r="A278" s="6" t="s">
        <v>1845</v>
      </c>
      <c r="B278" s="7" t="s">
        <v>1844</v>
      </c>
      <c r="C278" s="184">
        <v>0.27489472447810942</v>
      </c>
      <c r="D278" s="184">
        <v>2.8609484942864301</v>
      </c>
    </row>
    <row r="279" spans="1:4" ht="21.75" customHeight="1" x14ac:dyDescent="0.25">
      <c r="A279" s="6" t="s">
        <v>1846</v>
      </c>
      <c r="B279" s="7" t="s">
        <v>1847</v>
      </c>
      <c r="C279" s="184">
        <v>0</v>
      </c>
      <c r="D279" s="184">
        <v>-0.83347675033956525</v>
      </c>
    </row>
    <row r="280" spans="1:4" ht="21.75" customHeight="1" x14ac:dyDescent="0.25">
      <c r="A280" s="6" t="s">
        <v>1848</v>
      </c>
      <c r="B280" s="7" t="s">
        <v>1847</v>
      </c>
      <c r="C280" s="184">
        <v>0</v>
      </c>
      <c r="D280" s="184">
        <v>-0.97638017491773432</v>
      </c>
    </row>
    <row r="281" spans="1:4" ht="21.75" customHeight="1" x14ac:dyDescent="0.25">
      <c r="A281" s="6" t="s">
        <v>1849</v>
      </c>
      <c r="B281" s="7" t="s">
        <v>1850</v>
      </c>
      <c r="C281" s="184">
        <v>0</v>
      </c>
      <c r="D281" s="184">
        <v>2.8839611076612415E-3</v>
      </c>
    </row>
    <row r="282" spans="1:4" ht="21.75" customHeight="1" x14ac:dyDescent="0.25">
      <c r="A282" s="6" t="s">
        <v>1851</v>
      </c>
      <c r="B282" s="7" t="s">
        <v>1850</v>
      </c>
      <c r="C282" s="184">
        <v>0</v>
      </c>
      <c r="D282" s="184">
        <v>2.8839752044536923E-3</v>
      </c>
    </row>
    <row r="283" spans="1:4" ht="21.75" customHeight="1" x14ac:dyDescent="0.25">
      <c r="A283" s="6" t="s">
        <v>1852</v>
      </c>
      <c r="B283" s="7" t="s">
        <v>1853</v>
      </c>
      <c r="C283" s="184">
        <v>0</v>
      </c>
      <c r="D283" s="184">
        <v>1.3799314758956746E-2</v>
      </c>
    </row>
    <row r="284" spans="1:4" ht="21.75" customHeight="1" x14ac:dyDescent="0.25">
      <c r="A284" s="6" t="s">
        <v>1854</v>
      </c>
      <c r="B284" s="7" t="s">
        <v>1855</v>
      </c>
      <c r="C284" s="184">
        <v>0</v>
      </c>
      <c r="D284" s="184">
        <v>2.4019684210445553</v>
      </c>
    </row>
    <row r="285" spans="1:4" ht="21.75" customHeight="1" x14ac:dyDescent="0.25">
      <c r="A285" s="6" t="s">
        <v>1856</v>
      </c>
      <c r="B285" s="7" t="s">
        <v>1857</v>
      </c>
      <c r="C285" s="184">
        <v>0</v>
      </c>
      <c r="D285" s="184">
        <v>1.8427747273610149</v>
      </c>
    </row>
    <row r="286" spans="1:4" ht="21.75" customHeight="1" x14ac:dyDescent="0.25">
      <c r="A286" s="6" t="s">
        <v>1858</v>
      </c>
      <c r="B286" s="7" t="s">
        <v>1859</v>
      </c>
      <c r="C286" s="184">
        <v>0.62901081354452026</v>
      </c>
      <c r="D286" s="184">
        <v>0.19926281337722029</v>
      </c>
    </row>
    <row r="287" spans="1:4" ht="21.75" customHeight="1" x14ac:dyDescent="0.25">
      <c r="A287" s="6" t="s">
        <v>1860</v>
      </c>
      <c r="B287" s="7" t="s">
        <v>1859</v>
      </c>
      <c r="C287" s="184">
        <v>0.62924523232330298</v>
      </c>
      <c r="D287" s="184">
        <v>0.19949903001190128</v>
      </c>
    </row>
    <row r="288" spans="1:4" ht="21.75" customHeight="1" x14ac:dyDescent="0.25">
      <c r="A288" s="6" t="s">
        <v>1861</v>
      </c>
      <c r="B288" s="7" t="s">
        <v>1862</v>
      </c>
      <c r="C288" s="184">
        <v>0</v>
      </c>
      <c r="D288" s="184">
        <v>0.28746140976119561</v>
      </c>
    </row>
    <row r="289" spans="1:4" ht="21.75" customHeight="1" x14ac:dyDescent="0.25">
      <c r="A289" s="6" t="s">
        <v>1863</v>
      </c>
      <c r="B289" s="7" t="s">
        <v>1864</v>
      </c>
      <c r="C289" s="184">
        <v>0</v>
      </c>
      <c r="D289" s="184">
        <v>5.1729443910363611E-4</v>
      </c>
    </row>
    <row r="290" spans="1:4" ht="21.75" customHeight="1" x14ac:dyDescent="0.25">
      <c r="A290" s="6" t="s">
        <v>1865</v>
      </c>
      <c r="B290" s="7" t="s">
        <v>1866</v>
      </c>
      <c r="C290" s="184">
        <v>0.237164715893875</v>
      </c>
      <c r="D290" s="184">
        <v>0</v>
      </c>
    </row>
    <row r="291" spans="1:4" ht="21.75" customHeight="1" x14ac:dyDescent="0.25">
      <c r="A291" s="6" t="s">
        <v>1867</v>
      </c>
      <c r="B291" s="7" t="s">
        <v>1868</v>
      </c>
      <c r="C291" s="184">
        <v>1.4047788702412336</v>
      </c>
      <c r="D291" s="184">
        <v>-0.19269566222657999</v>
      </c>
    </row>
    <row r="292" spans="1:4" ht="21.75" customHeight="1" x14ac:dyDescent="0.25">
      <c r="A292" s="6" t="s">
        <v>1869</v>
      </c>
      <c r="B292" s="7" t="s">
        <v>1870</v>
      </c>
      <c r="C292" s="184">
        <v>0</v>
      </c>
      <c r="D292" s="184">
        <v>2.0796873337556487</v>
      </c>
    </row>
    <row r="293" spans="1:4" ht="21.75" customHeight="1" x14ac:dyDescent="0.25">
      <c r="A293" s="6" t="s">
        <v>1871</v>
      </c>
      <c r="B293" s="7" t="s">
        <v>1872</v>
      </c>
      <c r="C293" s="184">
        <v>3.1752867262299671</v>
      </c>
      <c r="D293" s="184">
        <v>1.8540160311057625</v>
      </c>
    </row>
    <row r="294" spans="1:4" ht="21.75" customHeight="1" x14ac:dyDescent="0.25">
      <c r="A294" s="6" t="s">
        <v>1873</v>
      </c>
      <c r="B294" s="7" t="s">
        <v>1874</v>
      </c>
      <c r="C294" s="184">
        <v>3.173799288586399</v>
      </c>
      <c r="D294" s="184">
        <v>1.8526928883818177</v>
      </c>
    </row>
    <row r="295" spans="1:4" ht="21.75" customHeight="1" x14ac:dyDescent="0.25">
      <c r="A295" s="6" t="s">
        <v>1875</v>
      </c>
      <c r="B295" s="7" t="s">
        <v>1876</v>
      </c>
      <c r="C295" s="184">
        <v>2.7784992270662414</v>
      </c>
      <c r="D295" s="184">
        <v>-3.3290785082163238E-2</v>
      </c>
    </row>
    <row r="296" spans="1:4" ht="21.75" customHeight="1" x14ac:dyDescent="0.25">
      <c r="A296" s="6" t="s">
        <v>1877</v>
      </c>
      <c r="B296" s="7" t="s">
        <v>1878</v>
      </c>
      <c r="C296" s="184">
        <v>0.89865771715931686</v>
      </c>
      <c r="D296" s="184">
        <v>0.29416986960188563</v>
      </c>
    </row>
    <row r="297" spans="1:4" ht="21.75" customHeight="1" x14ac:dyDescent="0.25">
      <c r="A297" s="6" t="s">
        <v>1879</v>
      </c>
      <c r="B297" s="7" t="s">
        <v>1880</v>
      </c>
      <c r="C297" s="184">
        <v>2.3045978471060033</v>
      </c>
      <c r="D297" s="184">
        <v>0.25075357239168999</v>
      </c>
    </row>
    <row r="298" spans="1:4" ht="21.75" customHeight="1" x14ac:dyDescent="0.25">
      <c r="A298" s="6" t="s">
        <v>1881</v>
      </c>
      <c r="B298" s="7" t="s">
        <v>1882</v>
      </c>
      <c r="C298" s="184">
        <v>0.42846078994948655</v>
      </c>
      <c r="D298" s="184">
        <v>0.65856040967279461</v>
      </c>
    </row>
    <row r="299" spans="1:4" ht="21.75" customHeight="1" x14ac:dyDescent="0.25">
      <c r="A299" s="6" t="s">
        <v>1883</v>
      </c>
      <c r="B299" s="7" t="s">
        <v>1884</v>
      </c>
      <c r="C299" s="184">
        <v>0.43841420346924864</v>
      </c>
      <c r="D299" s="184">
        <v>0.28578431057031256</v>
      </c>
    </row>
    <row r="300" spans="1:4" ht="21.75" customHeight="1" x14ac:dyDescent="0.25">
      <c r="A300" s="6" t="s">
        <v>1885</v>
      </c>
      <c r="B300" s="7" t="s">
        <v>1886</v>
      </c>
      <c r="C300" s="184">
        <v>0.86285570496682218</v>
      </c>
      <c r="D300" s="184">
        <v>0.33843962210388745</v>
      </c>
    </row>
    <row r="301" spans="1:4" ht="21.75" customHeight="1" x14ac:dyDescent="0.25">
      <c r="A301" s="6" t="s">
        <v>1887</v>
      </c>
      <c r="B301" s="7" t="s">
        <v>1888</v>
      </c>
      <c r="C301" s="184">
        <v>0</v>
      </c>
      <c r="D301" s="184">
        <v>6.8445174685000771E-4</v>
      </c>
    </row>
    <row r="302" spans="1:4" ht="21.75" customHeight="1" x14ac:dyDescent="0.25">
      <c r="A302" s="6" t="s">
        <v>1889</v>
      </c>
      <c r="B302" s="7" t="s">
        <v>1890</v>
      </c>
      <c r="C302" s="184">
        <v>-0.4691006040432113</v>
      </c>
      <c r="D302" s="184">
        <v>1.0768468566088365</v>
      </c>
    </row>
    <row r="303" spans="1:4" ht="21.75" customHeight="1" x14ac:dyDescent="0.25">
      <c r="A303" s="6" t="s">
        <v>1891</v>
      </c>
      <c r="B303" s="7" t="s">
        <v>1892</v>
      </c>
      <c r="C303" s="184">
        <v>-0.47458286810879424</v>
      </c>
      <c r="D303" s="184">
        <v>1.0842381910366272</v>
      </c>
    </row>
    <row r="304" spans="1:4" ht="21.75" customHeight="1" x14ac:dyDescent="0.25">
      <c r="A304" s="6" t="s">
        <v>1893</v>
      </c>
      <c r="B304" s="7" t="s">
        <v>1894</v>
      </c>
      <c r="C304" s="184">
        <v>-0.47306241532534965</v>
      </c>
      <c r="D304" s="184">
        <v>1.0120450149171234</v>
      </c>
    </row>
    <row r="305" spans="1:4" ht="21.75" customHeight="1" x14ac:dyDescent="0.25">
      <c r="A305" s="6" t="s">
        <v>1895</v>
      </c>
      <c r="B305" s="7" t="s">
        <v>1896</v>
      </c>
      <c r="C305" s="184">
        <v>13.359862735131518</v>
      </c>
      <c r="D305" s="184">
        <v>-1.7077818009656811</v>
      </c>
    </row>
    <row r="306" spans="1:4" ht="21.75" customHeight="1" x14ac:dyDescent="0.25">
      <c r="A306" s="6" t="s">
        <v>1897</v>
      </c>
      <c r="B306" s="7" t="s">
        <v>1898</v>
      </c>
      <c r="C306" s="184">
        <v>-0.16590525030953993</v>
      </c>
      <c r="D306" s="184">
        <v>0.42067993032818013</v>
      </c>
    </row>
    <row r="307" spans="1:4" ht="21.75" customHeight="1" x14ac:dyDescent="0.25">
      <c r="A307" s="6" t="s">
        <v>1899</v>
      </c>
      <c r="B307" s="7" t="s">
        <v>1900</v>
      </c>
      <c r="C307" s="184">
        <v>-0.16922389146406785</v>
      </c>
      <c r="D307" s="184">
        <v>0.42215954342891571</v>
      </c>
    </row>
    <row r="308" spans="1:4" ht="21.75" customHeight="1" x14ac:dyDescent="0.25">
      <c r="A308" s="6" t="s">
        <v>1901</v>
      </c>
      <c r="B308" s="7" t="s">
        <v>1902</v>
      </c>
      <c r="C308" s="184">
        <v>0</v>
      </c>
      <c r="D308" s="184">
        <v>2.9989586382552469</v>
      </c>
    </row>
    <row r="309" spans="1:4" ht="21.75" customHeight="1" x14ac:dyDescent="0.25">
      <c r="A309" s="6" t="s">
        <v>1903</v>
      </c>
      <c r="B309" s="7" t="s">
        <v>1902</v>
      </c>
      <c r="C309" s="184">
        <v>0</v>
      </c>
      <c r="D309" s="184">
        <v>1.7079361471142918</v>
      </c>
    </row>
    <row r="310" spans="1:4" ht="21.75" customHeight="1" x14ac:dyDescent="0.25">
      <c r="A310" s="6" t="s">
        <v>1904</v>
      </c>
      <c r="B310" s="7" t="s">
        <v>1905</v>
      </c>
      <c r="C310" s="184">
        <v>3.9050452578172594</v>
      </c>
      <c r="D310" s="184">
        <v>3.3527643951903832</v>
      </c>
    </row>
    <row r="311" spans="1:4" ht="21.75" customHeight="1" x14ac:dyDescent="0.25">
      <c r="A311" s="6" t="s">
        <v>1906</v>
      </c>
      <c r="B311" s="7" t="s">
        <v>1907</v>
      </c>
      <c r="C311" s="184">
        <v>0</v>
      </c>
      <c r="D311" s="184">
        <v>3.3218946279526045</v>
      </c>
    </row>
    <row r="312" spans="1:4" ht="21.75" customHeight="1" x14ac:dyDescent="0.25">
      <c r="A312" s="6" t="s">
        <v>1908</v>
      </c>
      <c r="B312" s="7" t="s">
        <v>1909</v>
      </c>
      <c r="C312" s="184">
        <v>0</v>
      </c>
      <c r="D312" s="184">
        <v>0.13493444413302871</v>
      </c>
    </row>
    <row r="313" spans="1:4" ht="21.75" customHeight="1" x14ac:dyDescent="0.25">
      <c r="A313" s="6" t="s">
        <v>1910</v>
      </c>
      <c r="B313" s="7" t="s">
        <v>1911</v>
      </c>
      <c r="C313" s="184">
        <v>4.3982075800773963E-2</v>
      </c>
      <c r="D313" s="184">
        <v>-4.3795263419304934E-3</v>
      </c>
    </row>
    <row r="314" spans="1:4" ht="21.75" customHeight="1" x14ac:dyDescent="0.25">
      <c r="A314" s="6" t="s">
        <v>1912</v>
      </c>
      <c r="B314" s="7" t="s">
        <v>1913</v>
      </c>
      <c r="C314" s="184">
        <v>3.2721800911859473</v>
      </c>
      <c r="D314" s="184">
        <v>2.2078890270845579</v>
      </c>
    </row>
    <row r="315" spans="1:4" ht="21.75" customHeight="1" x14ac:dyDescent="0.25">
      <c r="A315" s="6" t="s">
        <v>1914</v>
      </c>
      <c r="B315" s="7" t="s">
        <v>1915</v>
      </c>
      <c r="C315" s="184">
        <v>20.474769294294902</v>
      </c>
      <c r="D315" s="184">
        <v>1.64418880323727</v>
      </c>
    </row>
    <row r="316" spans="1:4" ht="21.75" customHeight="1" x14ac:dyDescent="0.25">
      <c r="A316" s="6" t="s">
        <v>1916</v>
      </c>
      <c r="B316" s="7" t="s">
        <v>1917</v>
      </c>
      <c r="C316" s="184">
        <v>1.7029369724842072</v>
      </c>
      <c r="D316" s="184">
        <v>4.3459640688003454</v>
      </c>
    </row>
    <row r="317" spans="1:4" ht="21.75" customHeight="1" x14ac:dyDescent="0.25">
      <c r="A317" s="6" t="s">
        <v>1918</v>
      </c>
      <c r="B317" s="7" t="s">
        <v>1919</v>
      </c>
      <c r="C317" s="184">
        <v>0.11700936752724707</v>
      </c>
      <c r="D317" s="184">
        <v>-0.83440177046670994</v>
      </c>
    </row>
    <row r="318" spans="1:4" ht="21.75" customHeight="1" x14ac:dyDescent="0.25">
      <c r="A318" s="6" t="s">
        <v>1920</v>
      </c>
      <c r="B318" s="7" t="s">
        <v>1921</v>
      </c>
      <c r="C318" s="184">
        <v>0.34970483987898815</v>
      </c>
      <c r="D318" s="184">
        <v>-0.18129239327963981</v>
      </c>
    </row>
    <row r="319" spans="1:4" ht="21.75" customHeight="1" x14ac:dyDescent="0.25">
      <c r="A319" s="6" t="s">
        <v>1922</v>
      </c>
      <c r="B319" s="7" t="s">
        <v>1923</v>
      </c>
      <c r="C319" s="184">
        <v>7.2469676467044</v>
      </c>
      <c r="D319" s="184">
        <v>2.0461470186881114</v>
      </c>
    </row>
    <row r="320" spans="1:4" ht="21.75" customHeight="1" x14ac:dyDescent="0.25">
      <c r="A320" s="6" t="s">
        <v>1924</v>
      </c>
      <c r="B320" s="7" t="s">
        <v>1925</v>
      </c>
      <c r="C320" s="184">
        <v>28.471443875975687</v>
      </c>
      <c r="D320" s="184">
        <v>2.4496277969367952</v>
      </c>
    </row>
    <row r="321" spans="1:4" ht="21.75" customHeight="1" x14ac:dyDescent="0.25">
      <c r="A321" s="6" t="s">
        <v>1926</v>
      </c>
      <c r="B321" s="7" t="s">
        <v>1927</v>
      </c>
      <c r="C321" s="184">
        <v>31.220941018016468</v>
      </c>
      <c r="D321" s="184">
        <v>-13.825777766805498</v>
      </c>
    </row>
    <row r="322" spans="1:4" ht="21.75" customHeight="1" x14ac:dyDescent="0.25">
      <c r="A322" s="6" t="s">
        <v>1928</v>
      </c>
      <c r="B322" s="7" t="s">
        <v>1929</v>
      </c>
      <c r="C322" s="184">
        <v>-0.47360349822058739</v>
      </c>
      <c r="D322" s="184">
        <v>1.0978459654797315</v>
      </c>
    </row>
    <row r="323" spans="1:4" ht="21.75" customHeight="1" x14ac:dyDescent="0.25">
      <c r="A323" s="6" t="s">
        <v>1930</v>
      </c>
      <c r="B323" s="7" t="s">
        <v>1931</v>
      </c>
      <c r="C323" s="184">
        <v>0.84600904815591149</v>
      </c>
      <c r="D323" s="184">
        <v>0.48405324101848662</v>
      </c>
    </row>
    <row r="324" spans="1:4" ht="21.75" customHeight="1" x14ac:dyDescent="0.25">
      <c r="A324" s="6" t="s">
        <v>1932</v>
      </c>
      <c r="B324" s="7" t="s">
        <v>1933</v>
      </c>
      <c r="C324" s="184">
        <v>6.6108646225212873</v>
      </c>
      <c r="D324" s="184">
        <v>-2.254528925646103</v>
      </c>
    </row>
    <row r="325" spans="1:4" ht="21.75" customHeight="1" x14ac:dyDescent="0.25">
      <c r="A325" s="6" t="s">
        <v>1934</v>
      </c>
      <c r="B325" s="7" t="s">
        <v>1935</v>
      </c>
      <c r="C325" s="184">
        <v>-1.9289449108790533</v>
      </c>
      <c r="D325" s="184">
        <v>0.53323926915353081</v>
      </c>
    </row>
    <row r="326" spans="1:4" ht="21.75" customHeight="1" x14ac:dyDescent="0.25">
      <c r="A326" s="6" t="s">
        <v>1936</v>
      </c>
      <c r="B326" s="7" t="s">
        <v>1937</v>
      </c>
      <c r="C326" s="184">
        <v>0.10803477016124591</v>
      </c>
      <c r="D326" s="184">
        <v>6.1071484109702165</v>
      </c>
    </row>
    <row r="327" spans="1:4" ht="21.75" customHeight="1" x14ac:dyDescent="0.25">
      <c r="A327" s="6" t="s">
        <v>1938</v>
      </c>
      <c r="B327" s="7" t="s">
        <v>1939</v>
      </c>
      <c r="C327" s="184">
        <v>0.10756914166753485</v>
      </c>
      <c r="D327" s="184">
        <v>15.407123960248047</v>
      </c>
    </row>
    <row r="328" spans="1:4" ht="21.75" customHeight="1" x14ac:dyDescent="0.25">
      <c r="A328" s="6" t="s">
        <v>1940</v>
      </c>
      <c r="B328" s="7" t="s">
        <v>1941</v>
      </c>
      <c r="C328" s="184">
        <v>-0.47271157705682765</v>
      </c>
      <c r="D328" s="184">
        <v>1.0818474980344082</v>
      </c>
    </row>
    <row r="329" spans="1:4" ht="21.75" customHeight="1" x14ac:dyDescent="0.25">
      <c r="A329" s="6" t="s">
        <v>1942</v>
      </c>
      <c r="B329" s="7" t="s">
        <v>1943</v>
      </c>
      <c r="C329" s="184">
        <v>0.21974499192963248</v>
      </c>
      <c r="D329" s="184">
        <v>-0.19497001914532025</v>
      </c>
    </row>
    <row r="330" spans="1:4" ht="21.75" customHeight="1" x14ac:dyDescent="0.25">
      <c r="A330" s="6" t="s">
        <v>1944</v>
      </c>
      <c r="B330" s="7" t="s">
        <v>1945</v>
      </c>
      <c r="C330" s="184">
        <v>0.16561990525700365</v>
      </c>
      <c r="D330" s="184">
        <v>0.64836089177458645</v>
      </c>
    </row>
    <row r="331" spans="1:4" ht="21.75" customHeight="1" x14ac:dyDescent="0.25">
      <c r="A331" s="6" t="s">
        <v>1946</v>
      </c>
      <c r="B331" s="7" t="s">
        <v>1947</v>
      </c>
      <c r="C331" s="184">
        <v>0.99823239157955701</v>
      </c>
      <c r="D331" s="184">
        <v>13.954967710326281</v>
      </c>
    </row>
    <row r="332" spans="1:4" ht="21.75" customHeight="1" x14ac:dyDescent="0.25">
      <c r="A332" s="6" t="s">
        <v>1948</v>
      </c>
      <c r="B332" s="7" t="s">
        <v>1949</v>
      </c>
      <c r="C332" s="184">
        <v>0.97873483318338139</v>
      </c>
      <c r="D332" s="184">
        <v>13.961912319637918</v>
      </c>
    </row>
    <row r="333" spans="1:4" ht="21.75" customHeight="1" x14ac:dyDescent="0.25">
      <c r="A333" s="6" t="s">
        <v>1950</v>
      </c>
      <c r="B333" s="7" t="s">
        <v>1951</v>
      </c>
      <c r="C333" s="184">
        <v>0.34967480152249153</v>
      </c>
      <c r="D333" s="184">
        <v>-0.1814360683634306</v>
      </c>
    </row>
    <row r="334" spans="1:4" ht="21.75" customHeight="1" x14ac:dyDescent="0.25">
      <c r="A334" s="6" t="s">
        <v>1952</v>
      </c>
      <c r="B334" s="7" t="s">
        <v>1953</v>
      </c>
      <c r="C334" s="184">
        <v>0.69789048137754617</v>
      </c>
      <c r="D334" s="184">
        <v>-0.39335313200296151</v>
      </c>
    </row>
    <row r="335" spans="1:4" ht="21.75" customHeight="1" x14ac:dyDescent="0.25">
      <c r="A335" s="6" t="s">
        <v>1954</v>
      </c>
      <c r="B335" s="7" t="s">
        <v>1955</v>
      </c>
      <c r="C335" s="184">
        <v>13.448402722934546</v>
      </c>
      <c r="D335" s="184">
        <v>-7.8192658732613456</v>
      </c>
    </row>
    <row r="336" spans="1:4" ht="21.75" customHeight="1" x14ac:dyDescent="0.25">
      <c r="A336" s="6" t="s">
        <v>1956</v>
      </c>
      <c r="B336" s="7" t="s">
        <v>1957</v>
      </c>
      <c r="C336" s="184">
        <v>7.6630815530158891</v>
      </c>
      <c r="D336" s="184">
        <v>3.0645787481228699</v>
      </c>
    </row>
    <row r="337" spans="1:4" ht="21.75" customHeight="1" x14ac:dyDescent="0.25">
      <c r="A337" s="6" t="s">
        <v>1958</v>
      </c>
      <c r="B337" s="7" t="s">
        <v>1959</v>
      </c>
      <c r="C337" s="184">
        <v>-0.4852306153836437</v>
      </c>
      <c r="D337" s="184">
        <v>0.46206050695665946</v>
      </c>
    </row>
    <row r="338" spans="1:4" ht="21.75" customHeight="1" x14ac:dyDescent="0.25">
      <c r="A338" s="6" t="s">
        <v>1960</v>
      </c>
      <c r="B338" s="7" t="s">
        <v>1961</v>
      </c>
      <c r="C338" s="184">
        <v>10.133836842892176</v>
      </c>
      <c r="D338" s="184">
        <v>-2.1137388936129895</v>
      </c>
    </row>
    <row r="339" spans="1:4" ht="21.75" customHeight="1" x14ac:dyDescent="0.25">
      <c r="A339" s="6" t="s">
        <v>1962</v>
      </c>
      <c r="B339" s="7" t="s">
        <v>1963</v>
      </c>
      <c r="C339" s="184">
        <v>5.7934432963239697</v>
      </c>
      <c r="D339" s="184">
        <v>-1.2939961738633354</v>
      </c>
    </row>
    <row r="340" spans="1:4" ht="21.75" customHeight="1" x14ac:dyDescent="0.25">
      <c r="A340" s="6" t="s">
        <v>1964</v>
      </c>
      <c r="B340" s="7" t="s">
        <v>1965</v>
      </c>
      <c r="C340" s="184">
        <v>11.410579072847904</v>
      </c>
      <c r="D340" s="184">
        <v>-2.5629445732156295</v>
      </c>
    </row>
    <row r="341" spans="1:4" ht="21.75" customHeight="1" x14ac:dyDescent="0.25">
      <c r="A341" s="6" t="s">
        <v>1966</v>
      </c>
      <c r="B341" s="7" t="s">
        <v>1967</v>
      </c>
      <c r="C341" s="184">
        <v>11.778221567252746</v>
      </c>
      <c r="D341" s="184">
        <v>-1.9393332768919684</v>
      </c>
    </row>
    <row r="342" spans="1:4" ht="21.75" customHeight="1" x14ac:dyDescent="0.25">
      <c r="A342" s="6" t="s">
        <v>1968</v>
      </c>
      <c r="B342" s="7" t="s">
        <v>1969</v>
      </c>
      <c r="C342" s="184">
        <v>23.287147668003122</v>
      </c>
      <c r="D342" s="184">
        <v>-3.4977679007585936</v>
      </c>
    </row>
    <row r="343" spans="1:4" ht="21.75" customHeight="1" x14ac:dyDescent="0.25">
      <c r="A343" s="6" t="s">
        <v>1970</v>
      </c>
      <c r="B343" s="7" t="s">
        <v>1971</v>
      </c>
      <c r="C343" s="184">
        <v>0.14051565209285705</v>
      </c>
      <c r="D343" s="184">
        <v>-1.7503575714215902E-2</v>
      </c>
    </row>
    <row r="344" spans="1:4" ht="21.75" customHeight="1" x14ac:dyDescent="0.25">
      <c r="A344" s="6" t="s">
        <v>1972</v>
      </c>
      <c r="B344" s="7" t="s">
        <v>1973</v>
      </c>
      <c r="C344" s="184">
        <v>1.8785597940361232</v>
      </c>
      <c r="D344" s="184">
        <v>10.21544005989343</v>
      </c>
    </row>
    <row r="345" spans="1:4" ht="21.75" customHeight="1" x14ac:dyDescent="0.25">
      <c r="A345" s="6" t="s">
        <v>1974</v>
      </c>
      <c r="B345" s="7" t="s">
        <v>1975</v>
      </c>
      <c r="C345" s="184">
        <v>1.8908737411821834</v>
      </c>
      <c r="D345" s="184">
        <v>10.267047061628912</v>
      </c>
    </row>
    <row r="346" spans="1:4" ht="21.75" customHeight="1" x14ac:dyDescent="0.25">
      <c r="A346" s="6" t="s">
        <v>1976</v>
      </c>
      <c r="B346" s="7" t="s">
        <v>1977</v>
      </c>
      <c r="C346" s="184">
        <v>6.8808486875088599</v>
      </c>
      <c r="D346" s="184">
        <v>-1.8984483152712546</v>
      </c>
    </row>
    <row r="347" spans="1:4" ht="21.75" customHeight="1" x14ac:dyDescent="0.25">
      <c r="A347" s="6" t="s">
        <v>1978</v>
      </c>
      <c r="B347" s="7" t="s">
        <v>1979</v>
      </c>
      <c r="C347" s="184">
        <v>2.6833660402776789</v>
      </c>
      <c r="D347" s="184">
        <v>1.6530881567003799</v>
      </c>
    </row>
    <row r="348" spans="1:4" ht="21.75" customHeight="1" x14ac:dyDescent="0.25">
      <c r="A348" s="6" t="s">
        <v>1980</v>
      </c>
      <c r="B348" s="7" t="s">
        <v>1981</v>
      </c>
      <c r="C348" s="184">
        <v>2.6848167326598902</v>
      </c>
      <c r="D348" s="184">
        <v>1.8544432098432817</v>
      </c>
    </row>
    <row r="349" spans="1:4" ht="21.75" customHeight="1" x14ac:dyDescent="0.25">
      <c r="A349" s="6" t="s">
        <v>1982</v>
      </c>
      <c r="B349" s="7" t="s">
        <v>1983</v>
      </c>
      <c r="C349" s="184">
        <v>15.810817889090576</v>
      </c>
      <c r="D349" s="184">
        <v>-2.6377694819246424</v>
      </c>
    </row>
    <row r="350" spans="1:4" ht="21.75" customHeight="1" x14ac:dyDescent="0.25">
      <c r="A350" s="6" t="s">
        <v>1984</v>
      </c>
      <c r="B350" s="7" t="s">
        <v>1985</v>
      </c>
      <c r="C350" s="184">
        <v>-0.47306241532534965</v>
      </c>
      <c r="D350" s="184">
        <v>1.0120450149171234</v>
      </c>
    </row>
    <row r="351" spans="1:4" ht="21.75" customHeight="1" x14ac:dyDescent="0.25">
      <c r="A351" s="6" t="s">
        <v>1986</v>
      </c>
      <c r="B351" s="7" t="s">
        <v>1987</v>
      </c>
      <c r="C351" s="184">
        <v>-2.1745901132885894</v>
      </c>
      <c r="D351" s="184">
        <v>0.63301905273598957</v>
      </c>
    </row>
    <row r="352" spans="1:4" ht="21.75" customHeight="1" x14ac:dyDescent="0.25">
      <c r="A352" s="6" t="s">
        <v>1988</v>
      </c>
      <c r="B352" s="7" t="s">
        <v>1989</v>
      </c>
      <c r="C352" s="184">
        <v>10.503349427458261</v>
      </c>
      <c r="D352" s="184">
        <v>4.9274537190773966</v>
      </c>
    </row>
    <row r="353" spans="1:4" ht="21.75" customHeight="1" x14ac:dyDescent="0.25">
      <c r="A353" s="6" t="s">
        <v>1990</v>
      </c>
      <c r="B353" s="7" t="s">
        <v>1991</v>
      </c>
      <c r="C353" s="184">
        <v>0.96260484769711552</v>
      </c>
      <c r="D353" s="184">
        <v>0.2387893897845729</v>
      </c>
    </row>
    <row r="354" spans="1:4" ht="21.75" customHeight="1" x14ac:dyDescent="0.25">
      <c r="A354" s="6" t="s">
        <v>1992</v>
      </c>
      <c r="B354" s="7" t="s">
        <v>1993</v>
      </c>
      <c r="C354" s="184">
        <v>0.91875335383415924</v>
      </c>
      <c r="D354" s="184">
        <v>13.920205796700092</v>
      </c>
    </row>
    <row r="355" spans="1:4" ht="21.75" customHeight="1" x14ac:dyDescent="0.25">
      <c r="A355" s="6" t="s">
        <v>1994</v>
      </c>
      <c r="B355" s="7" t="s">
        <v>1995</v>
      </c>
      <c r="C355" s="184">
        <v>1.5780935934300575</v>
      </c>
      <c r="D355" s="184">
        <v>0.16568754130542399</v>
      </c>
    </row>
    <row r="356" spans="1:4" ht="21.75" customHeight="1" x14ac:dyDescent="0.25">
      <c r="A356" s="6" t="s">
        <v>1996</v>
      </c>
      <c r="B356" s="7" t="s">
        <v>1997</v>
      </c>
      <c r="C356" s="184">
        <v>21.416104268053914</v>
      </c>
      <c r="D356" s="184">
        <v>-6.8914253804518202</v>
      </c>
    </row>
    <row r="357" spans="1:4" ht="21.75" customHeight="1" x14ac:dyDescent="0.25">
      <c r="A357" s="6" t="s">
        <v>1998</v>
      </c>
      <c r="B357" s="7" t="s">
        <v>1999</v>
      </c>
      <c r="C357" s="184">
        <v>16.293269118247355</v>
      </c>
      <c r="D357" s="184">
        <v>-4.6089408497350188</v>
      </c>
    </row>
    <row r="358" spans="1:4" ht="21.75" customHeight="1" x14ac:dyDescent="0.25">
      <c r="A358" s="6" t="s">
        <v>2000</v>
      </c>
      <c r="B358" s="7" t="s">
        <v>2001</v>
      </c>
      <c r="C358" s="184">
        <v>4.0177678389195783</v>
      </c>
      <c r="D358" s="184">
        <v>-1.2224154009217296</v>
      </c>
    </row>
    <row r="359" spans="1:4" ht="21.75" customHeight="1" x14ac:dyDescent="0.25">
      <c r="A359" s="6" t="s">
        <v>2002</v>
      </c>
      <c r="B359" s="7" t="s">
        <v>2003</v>
      </c>
      <c r="C359" s="184">
        <v>6.1129393959869764</v>
      </c>
      <c r="D359" s="184">
        <v>-3.2481112183224576</v>
      </c>
    </row>
    <row r="360" spans="1:4" ht="21.75" customHeight="1" x14ac:dyDescent="0.25">
      <c r="A360" s="6" t="s">
        <v>2004</v>
      </c>
      <c r="B360" s="7" t="s">
        <v>2005</v>
      </c>
      <c r="C360" s="184">
        <v>25.24593887620215</v>
      </c>
      <c r="D360" s="184">
        <v>-1.3447990782532919</v>
      </c>
    </row>
    <row r="361" spans="1:4" ht="21.75" customHeight="1" x14ac:dyDescent="0.25">
      <c r="A361" s="6" t="s">
        <v>2006</v>
      </c>
      <c r="B361" s="7" t="s">
        <v>2007</v>
      </c>
      <c r="C361" s="184">
        <v>5.285624323461267</v>
      </c>
      <c r="D361" s="184">
        <v>7.9409402242351854</v>
      </c>
    </row>
    <row r="362" spans="1:4" ht="21.75" customHeight="1" x14ac:dyDescent="0.25">
      <c r="A362" s="6" t="s">
        <v>2008</v>
      </c>
      <c r="B362" s="7" t="s">
        <v>2009</v>
      </c>
      <c r="C362" s="184">
        <v>1.306016810972098</v>
      </c>
      <c r="D362" s="184">
        <v>0.38076100173788852</v>
      </c>
    </row>
    <row r="363" spans="1:4" ht="21.75" customHeight="1" x14ac:dyDescent="0.25">
      <c r="A363" s="6" t="s">
        <v>2010</v>
      </c>
      <c r="B363" s="7" t="s">
        <v>2011</v>
      </c>
      <c r="C363" s="184">
        <v>0.28164140791074344</v>
      </c>
      <c r="D363" s="184">
        <v>0.30562429776753158</v>
      </c>
    </row>
    <row r="364" spans="1:4" ht="21.75" customHeight="1" x14ac:dyDescent="0.25">
      <c r="A364" s="6" t="s">
        <v>2012</v>
      </c>
      <c r="B364" s="7" t="s">
        <v>2013</v>
      </c>
      <c r="C364" s="184">
        <v>0</v>
      </c>
      <c r="D364" s="184">
        <v>10.292889978989532</v>
      </c>
    </row>
    <row r="365" spans="1:4" ht="21.75" customHeight="1" x14ac:dyDescent="0.25">
      <c r="A365" s="6" t="s">
        <v>2014</v>
      </c>
      <c r="B365" s="7" t="s">
        <v>2015</v>
      </c>
      <c r="C365" s="184">
        <v>1.9996562292813251</v>
      </c>
      <c r="D365" s="184">
        <v>-7.0309553981961981E-2</v>
      </c>
    </row>
    <row r="366" spans="1:4" ht="21.75" customHeight="1" x14ac:dyDescent="0.25">
      <c r="A366" s="6" t="s">
        <v>2016</v>
      </c>
      <c r="B366" s="7" t="s">
        <v>2017</v>
      </c>
      <c r="C366" s="184">
        <v>1.3465036448107757</v>
      </c>
      <c r="D366" s="184">
        <v>1.3686265653542784</v>
      </c>
    </row>
    <row r="367" spans="1:4" ht="21.75" customHeight="1" x14ac:dyDescent="0.25">
      <c r="A367" s="6" t="s">
        <v>2018</v>
      </c>
      <c r="B367" s="7" t="s">
        <v>2019</v>
      </c>
      <c r="C367" s="184">
        <v>4.1729503749296759</v>
      </c>
      <c r="D367" s="184">
        <v>-1.2864894013697465</v>
      </c>
    </row>
    <row r="368" spans="1:4" ht="21.75" customHeight="1" x14ac:dyDescent="0.25">
      <c r="A368" s="6" t="s">
        <v>2020</v>
      </c>
      <c r="B368" s="7" t="s">
        <v>2021</v>
      </c>
      <c r="C368" s="184">
        <v>19.349198229078706</v>
      </c>
      <c r="D368" s="184">
        <v>0.7331042461319548</v>
      </c>
    </row>
    <row r="369" spans="1:4" ht="21.75" customHeight="1" x14ac:dyDescent="0.25">
      <c r="A369" s="6" t="s">
        <v>2022</v>
      </c>
      <c r="B369" s="7" t="s">
        <v>2023</v>
      </c>
      <c r="C369" s="184">
        <v>19.349198229897002</v>
      </c>
      <c r="D369" s="184">
        <v>0.73310424589753254</v>
      </c>
    </row>
    <row r="370" spans="1:4" ht="21.75" customHeight="1" x14ac:dyDescent="0.25">
      <c r="A370" s="6" t="s">
        <v>2024</v>
      </c>
      <c r="B370" s="7" t="s">
        <v>2025</v>
      </c>
      <c r="C370" s="184">
        <v>0</v>
      </c>
      <c r="D370" s="184">
        <v>0.98772779462919047</v>
      </c>
    </row>
    <row r="371" spans="1:4" ht="21.75" customHeight="1" x14ac:dyDescent="0.25">
      <c r="A371" s="6" t="s">
        <v>2026</v>
      </c>
      <c r="B371" s="7" t="s">
        <v>2027</v>
      </c>
      <c r="C371" s="184">
        <v>2.5120415430847922</v>
      </c>
      <c r="D371" s="184">
        <v>-9.9955912806249381E-2</v>
      </c>
    </row>
    <row r="372" spans="1:4" ht="21.75" customHeight="1" x14ac:dyDescent="0.25">
      <c r="A372" s="6" t="s">
        <v>2028</v>
      </c>
      <c r="B372" s="7" t="s">
        <v>2029</v>
      </c>
      <c r="C372" s="184">
        <v>15.268737429032146</v>
      </c>
      <c r="D372" s="184">
        <v>-2.4498271617121583</v>
      </c>
    </row>
    <row r="373" spans="1:4" ht="21.75" customHeight="1" x14ac:dyDescent="0.25">
      <c r="A373" s="6" t="s">
        <v>2030</v>
      </c>
      <c r="B373" s="7" t="s">
        <v>2031</v>
      </c>
      <c r="C373" s="184">
        <v>-0.73950233074107485</v>
      </c>
      <c r="D373" s="184">
        <v>0.12135565837105505</v>
      </c>
    </row>
    <row r="374" spans="1:4" ht="21.75" customHeight="1" x14ac:dyDescent="0.25">
      <c r="A374" s="6" t="s">
        <v>2032</v>
      </c>
      <c r="B374" s="7" t="s">
        <v>2033</v>
      </c>
      <c r="C374" s="184">
        <v>3.3619188410869572</v>
      </c>
      <c r="D374" s="184">
        <v>-0.40229353060980289</v>
      </c>
    </row>
    <row r="375" spans="1:4" ht="21.75" customHeight="1" x14ac:dyDescent="0.25">
      <c r="A375" s="6" t="s">
        <v>2034</v>
      </c>
      <c r="B375" s="7" t="s">
        <v>2035</v>
      </c>
      <c r="C375" s="184">
        <v>28.957265611774602</v>
      </c>
      <c r="D375" s="184">
        <v>-8.7343152727647926</v>
      </c>
    </row>
    <row r="376" spans="1:4" ht="21.75" customHeight="1" x14ac:dyDescent="0.25">
      <c r="A376" s="6" t="s">
        <v>2036</v>
      </c>
      <c r="B376" s="7" t="s">
        <v>2037</v>
      </c>
      <c r="C376" s="184">
        <v>-3.0906050745666596</v>
      </c>
      <c r="D376" s="184">
        <v>1.1896821986700619</v>
      </c>
    </row>
    <row r="377" spans="1:4" ht="21.75" customHeight="1" x14ac:dyDescent="0.25">
      <c r="A377" s="6" t="s">
        <v>2038</v>
      </c>
      <c r="B377" s="7" t="s">
        <v>2039</v>
      </c>
      <c r="C377" s="184">
        <v>0</v>
      </c>
      <c r="D377" s="184">
        <v>4.9867915089936243</v>
      </c>
    </row>
    <row r="378" spans="1:4" ht="21.75" customHeight="1" x14ac:dyDescent="0.25">
      <c r="A378" s="6" t="s">
        <v>2040</v>
      </c>
      <c r="B378" s="7" t="s">
        <v>2041</v>
      </c>
      <c r="C378" s="184">
        <v>-2.1757755893119466</v>
      </c>
      <c r="D378" s="184">
        <v>0.63326864170383279</v>
      </c>
    </row>
    <row r="379" spans="1:4" ht="21.75" customHeight="1" x14ac:dyDescent="0.25">
      <c r="A379" s="6" t="s">
        <v>2042</v>
      </c>
      <c r="B379" s="7" t="s">
        <v>2043</v>
      </c>
      <c r="C379" s="184">
        <v>-0.5409166197555787</v>
      </c>
      <c r="D379" s="184">
        <v>0.41038309412059942</v>
      </c>
    </row>
    <row r="380" spans="1:4" ht="21.75" customHeight="1" x14ac:dyDescent="0.25">
      <c r="A380" s="6" t="s">
        <v>2044</v>
      </c>
      <c r="B380" s="7" t="s">
        <v>2045</v>
      </c>
      <c r="C380" s="184">
        <v>1.4859369795035478</v>
      </c>
      <c r="D380" s="184">
        <v>-8.0822169610271715</v>
      </c>
    </row>
    <row r="381" spans="1:4" ht="21.75" customHeight="1" x14ac:dyDescent="0.25">
      <c r="A381" s="6" t="s">
        <v>2046</v>
      </c>
      <c r="B381" s="7" t="s">
        <v>2047</v>
      </c>
      <c r="C381" s="184">
        <v>9.9140274530364287</v>
      </c>
      <c r="D381" s="184">
        <v>-1.537526835339734</v>
      </c>
    </row>
    <row r="382" spans="1:4" ht="21.75" customHeight="1" x14ac:dyDescent="0.25">
      <c r="A382" s="6" t="s">
        <v>2048</v>
      </c>
      <c r="B382" s="7" t="s">
        <v>2049</v>
      </c>
      <c r="C382" s="184">
        <v>0.9962720476261967</v>
      </c>
      <c r="D382" s="184">
        <v>-0.17073959029838753</v>
      </c>
    </row>
    <row r="383" spans="1:4" ht="21.75" customHeight="1" x14ac:dyDescent="0.25">
      <c r="A383" s="6" t="s">
        <v>2050</v>
      </c>
      <c r="B383" s="7" t="s">
        <v>2051</v>
      </c>
      <c r="C383" s="184">
        <v>2.2623513704534108</v>
      </c>
      <c r="D383" s="184">
        <v>1.6860943139838764</v>
      </c>
    </row>
    <row r="384" spans="1:4" ht="21.75" customHeight="1" x14ac:dyDescent="0.25">
      <c r="A384" s="6" t="s">
        <v>2052</v>
      </c>
      <c r="B384" s="7" t="s">
        <v>2053</v>
      </c>
      <c r="C384" s="184">
        <v>1.9617673228642847</v>
      </c>
      <c r="D384" s="184">
        <v>10.232594292880972</v>
      </c>
    </row>
    <row r="385" spans="1:4" ht="21.75" customHeight="1" x14ac:dyDescent="0.25">
      <c r="A385" s="6" t="s">
        <v>2054</v>
      </c>
      <c r="B385" s="7" t="s">
        <v>2055</v>
      </c>
      <c r="C385" s="184">
        <v>-0.56801333608850668</v>
      </c>
      <c r="D385" s="184">
        <v>0.84226308416278295</v>
      </c>
    </row>
    <row r="386" spans="1:4" ht="21.75" customHeight="1" x14ac:dyDescent="0.25">
      <c r="A386" s="6" t="s">
        <v>2056</v>
      </c>
      <c r="B386" s="7" t="s">
        <v>2057</v>
      </c>
      <c r="C386" s="184">
        <v>1.3492880501378897</v>
      </c>
      <c r="D386" s="184">
        <v>1.7413324707051305</v>
      </c>
    </row>
    <row r="387" spans="1:4" ht="21.75" customHeight="1" x14ac:dyDescent="0.25">
      <c r="A387" s="6" t="s">
        <v>2058</v>
      </c>
      <c r="B387" s="7" t="s">
        <v>2059</v>
      </c>
      <c r="C387" s="184">
        <v>1.3492693187593967</v>
      </c>
      <c r="D387" s="184">
        <v>1.7413163193226384</v>
      </c>
    </row>
    <row r="388" spans="1:4" ht="21.75" customHeight="1" x14ac:dyDescent="0.25">
      <c r="A388" s="6" t="s">
        <v>2060</v>
      </c>
      <c r="B388" s="7" t="s">
        <v>2061</v>
      </c>
      <c r="C388" s="184">
        <v>0.13714605503820404</v>
      </c>
      <c r="D388" s="184">
        <v>-4.9757553578581151E-2</v>
      </c>
    </row>
    <row r="389" spans="1:4" ht="21.75" customHeight="1" x14ac:dyDescent="0.25">
      <c r="A389" s="6" t="s">
        <v>2062</v>
      </c>
      <c r="B389" s="7" t="s">
        <v>2063</v>
      </c>
      <c r="C389" s="184">
        <v>18.800851460944539</v>
      </c>
      <c r="D389" s="184">
        <v>-5.0822658887118566</v>
      </c>
    </row>
    <row r="390" spans="1:4" ht="21.75" customHeight="1" x14ac:dyDescent="0.25">
      <c r="A390" s="6" t="s">
        <v>2064</v>
      </c>
      <c r="B390" s="7" t="s">
        <v>2065</v>
      </c>
      <c r="C390" s="184">
        <v>-0.55519171481980845</v>
      </c>
      <c r="D390" s="184">
        <v>2.1789223636790478</v>
      </c>
    </row>
    <row r="391" spans="1:4" ht="21.75" customHeight="1" x14ac:dyDescent="0.25">
      <c r="A391" s="6" t="s">
        <v>2066</v>
      </c>
      <c r="B391" s="7" t="s">
        <v>2067</v>
      </c>
      <c r="C391" s="184">
        <v>0.23183040106577688</v>
      </c>
      <c r="D391" s="184">
        <v>1.1223729056866562E-2</v>
      </c>
    </row>
    <row r="392" spans="1:4" ht="21.75" customHeight="1" x14ac:dyDescent="0.25">
      <c r="A392" s="6" t="s">
        <v>2068</v>
      </c>
      <c r="B392" s="7" t="s">
        <v>2069</v>
      </c>
      <c r="C392" s="184">
        <v>0</v>
      </c>
      <c r="D392" s="184">
        <v>0.63967963002573702</v>
      </c>
    </row>
    <row r="393" spans="1:4" ht="21.75" customHeight="1" x14ac:dyDescent="0.25">
      <c r="A393" s="6" t="s">
        <v>2070</v>
      </c>
      <c r="B393" s="7" t="s">
        <v>2071</v>
      </c>
      <c r="C393" s="184">
        <v>9.0133922673540146E-2</v>
      </c>
      <c r="D393" s="184">
        <v>-0.7452041335300551</v>
      </c>
    </row>
    <row r="394" spans="1:4" ht="21.75" customHeight="1" x14ac:dyDescent="0.25">
      <c r="A394" s="6" t="s">
        <v>2072</v>
      </c>
      <c r="B394" s="7" t="s">
        <v>2073</v>
      </c>
      <c r="C394" s="184">
        <v>-0.17486181244895355</v>
      </c>
      <c r="D394" s="184">
        <v>0.84933732639059201</v>
      </c>
    </row>
    <row r="395" spans="1:4" ht="21.75" customHeight="1" x14ac:dyDescent="0.25">
      <c r="A395" s="6" t="s">
        <v>2074</v>
      </c>
      <c r="B395" s="7" t="s">
        <v>2075</v>
      </c>
      <c r="C395" s="184">
        <v>-0.47850063139219656</v>
      </c>
      <c r="D395" s="184">
        <v>1.1331328052591676</v>
      </c>
    </row>
    <row r="396" spans="1:4" ht="21.75" customHeight="1" x14ac:dyDescent="0.25">
      <c r="A396" s="6" t="s">
        <v>2076</v>
      </c>
      <c r="B396" s="7" t="s">
        <v>2077</v>
      </c>
      <c r="C396" s="184">
        <v>2.4813833906183023</v>
      </c>
      <c r="D396" s="184">
        <v>4.2407242970763148</v>
      </c>
    </row>
    <row r="397" spans="1:4" ht="21.75" customHeight="1" x14ac:dyDescent="0.25">
      <c r="A397" s="6" t="s">
        <v>2078</v>
      </c>
      <c r="B397" s="7" t="s">
        <v>2079</v>
      </c>
      <c r="C397" s="184">
        <v>10.503304056393938</v>
      </c>
      <c r="D397" s="184">
        <v>4.9274750100267024</v>
      </c>
    </row>
    <row r="398" spans="1:4" ht="21.75" customHeight="1" x14ac:dyDescent="0.25">
      <c r="A398" s="6" t="s">
        <v>2080</v>
      </c>
      <c r="B398" s="7" t="s">
        <v>2081</v>
      </c>
      <c r="C398" s="184">
        <v>1.1205800958875798</v>
      </c>
      <c r="D398" s="184">
        <v>-0.58281523788494172</v>
      </c>
    </row>
    <row r="399" spans="1:4" ht="21.75" customHeight="1" x14ac:dyDescent="0.25">
      <c r="A399" s="6" t="s">
        <v>2082</v>
      </c>
      <c r="B399" s="7" t="s">
        <v>2083</v>
      </c>
      <c r="C399" s="184">
        <v>6.8598026075692484</v>
      </c>
      <c r="D399" s="184">
        <v>-10.16571844935247</v>
      </c>
    </row>
    <row r="400" spans="1:4" ht="21.75" customHeight="1" x14ac:dyDescent="0.25">
      <c r="A400" s="6" t="s">
        <v>2084</v>
      </c>
      <c r="B400" s="7" t="s">
        <v>2085</v>
      </c>
      <c r="C400" s="184">
        <v>1.9548936881529122</v>
      </c>
      <c r="D400" s="184">
        <v>4.6673898890357588</v>
      </c>
    </row>
    <row r="401" spans="1:4" ht="21.75" customHeight="1" x14ac:dyDescent="0.25">
      <c r="A401" s="6" t="s">
        <v>2086</v>
      </c>
      <c r="B401" s="7" t="s">
        <v>2087</v>
      </c>
      <c r="C401" s="184">
        <v>8.9646699357776721E-2</v>
      </c>
      <c r="D401" s="184">
        <v>5.9283688117786077</v>
      </c>
    </row>
    <row r="402" spans="1:4" ht="21.75" customHeight="1" x14ac:dyDescent="0.25">
      <c r="A402" s="6" t="s">
        <v>2088</v>
      </c>
      <c r="B402" s="7" t="s">
        <v>2089</v>
      </c>
      <c r="C402" s="184">
        <v>1.1021698599503291</v>
      </c>
      <c r="D402" s="184">
        <v>3.4505077062810066</v>
      </c>
    </row>
    <row r="403" spans="1:4" ht="21.75" customHeight="1" x14ac:dyDescent="0.25">
      <c r="A403" s="6" t="s">
        <v>2090</v>
      </c>
      <c r="B403" s="7" t="s">
        <v>2091</v>
      </c>
      <c r="C403" s="184">
        <v>10.775581106063173</v>
      </c>
      <c r="D403" s="184">
        <v>-1.3280389128675729</v>
      </c>
    </row>
    <row r="404" spans="1:4" ht="21.75" customHeight="1" x14ac:dyDescent="0.25">
      <c r="A404" s="6" t="s">
        <v>2092</v>
      </c>
      <c r="B404" s="7" t="s">
        <v>2093</v>
      </c>
      <c r="C404" s="184">
        <v>3.5661527043539034</v>
      </c>
      <c r="D404" s="184">
        <v>0.41836496526836009</v>
      </c>
    </row>
    <row r="405" spans="1:4" ht="21.75" customHeight="1" x14ac:dyDescent="0.25">
      <c r="A405" s="6" t="s">
        <v>2094</v>
      </c>
      <c r="B405" s="7" t="s">
        <v>2095</v>
      </c>
      <c r="C405" s="184">
        <v>21.755676129259196</v>
      </c>
      <c r="D405" s="184">
        <v>-6.0972269020357679</v>
      </c>
    </row>
    <row r="406" spans="1:4" ht="21.75" customHeight="1" x14ac:dyDescent="0.25">
      <c r="A406" s="6" t="s">
        <v>2096</v>
      </c>
      <c r="B406" s="7" t="s">
        <v>2097</v>
      </c>
      <c r="C406" s="184">
        <v>1.8295890587856616</v>
      </c>
      <c r="D406" s="184">
        <v>0.40774114622569574</v>
      </c>
    </row>
    <row r="407" spans="1:4" ht="21.75" customHeight="1" x14ac:dyDescent="0.25">
      <c r="A407" s="6" t="s">
        <v>2098</v>
      </c>
      <c r="B407" s="7" t="s">
        <v>2099</v>
      </c>
      <c r="C407" s="184">
        <v>4.2571014983042845</v>
      </c>
      <c r="D407" s="184">
        <v>1.3000439403523403</v>
      </c>
    </row>
    <row r="408" spans="1:4" ht="21.75" customHeight="1" x14ac:dyDescent="0.25">
      <c r="A408" s="6" t="s">
        <v>2100</v>
      </c>
      <c r="B408" s="7" t="s">
        <v>2101</v>
      </c>
      <c r="C408" s="184">
        <v>0.59689234974358063</v>
      </c>
      <c r="D408" s="184">
        <v>6.5656634278017198E-2</v>
      </c>
    </row>
    <row r="409" spans="1:4" ht="21.75" customHeight="1" x14ac:dyDescent="0.25">
      <c r="A409" s="6" t="s">
        <v>2102</v>
      </c>
      <c r="B409" s="7" t="s">
        <v>2103</v>
      </c>
      <c r="C409" s="184">
        <v>31.038915084774679</v>
      </c>
      <c r="D409" s="184">
        <v>-8.5419104146901716</v>
      </c>
    </row>
    <row r="410" spans="1:4" ht="21.75" customHeight="1" x14ac:dyDescent="0.25">
      <c r="A410" s="6" t="s">
        <v>2104</v>
      </c>
      <c r="B410" s="7" t="s">
        <v>2105</v>
      </c>
      <c r="C410" s="184">
        <v>0</v>
      </c>
      <c r="D410" s="184">
        <v>-2.6935243419125916</v>
      </c>
    </row>
    <row r="411" spans="1:4" ht="21.75" customHeight="1" x14ac:dyDescent="0.25">
      <c r="A411" s="6" t="s">
        <v>2106</v>
      </c>
      <c r="B411" s="7" t="s">
        <v>2107</v>
      </c>
      <c r="C411" s="184">
        <v>0.23183188145487724</v>
      </c>
      <c r="D411" s="184">
        <v>1.1224268751107949E-2</v>
      </c>
    </row>
    <row r="412" spans="1:4" ht="21.75" customHeight="1" x14ac:dyDescent="0.25">
      <c r="A412" s="6" t="s">
        <v>2108</v>
      </c>
      <c r="B412" s="7" t="s">
        <v>2109</v>
      </c>
      <c r="C412" s="184">
        <v>3.514555645999127E-3</v>
      </c>
      <c r="D412" s="184">
        <v>1.3710597333593117</v>
      </c>
    </row>
    <row r="413" spans="1:4" ht="21.75" customHeight="1" x14ac:dyDescent="0.25">
      <c r="A413" s="6" t="s">
        <v>2110</v>
      </c>
      <c r="B413" s="7" t="s">
        <v>2111</v>
      </c>
      <c r="C413" s="184">
        <v>-0.33866248125217813</v>
      </c>
      <c r="D413" s="184">
        <v>0.14311199059280197</v>
      </c>
    </row>
    <row r="414" spans="1:4" ht="21.75" customHeight="1" x14ac:dyDescent="0.25">
      <c r="A414" s="6" t="s">
        <v>2112</v>
      </c>
      <c r="B414" s="7" t="s">
        <v>2113</v>
      </c>
      <c r="C414" s="184">
        <v>-4.0689181937289813</v>
      </c>
      <c r="D414" s="184">
        <v>1.2992512233839872</v>
      </c>
    </row>
    <row r="415" spans="1:4" ht="21.75" customHeight="1" x14ac:dyDescent="0.25">
      <c r="A415" s="6" t="s">
        <v>2114</v>
      </c>
      <c r="B415" s="7" t="s">
        <v>2115</v>
      </c>
      <c r="C415" s="184">
        <v>-0.26769057771668348</v>
      </c>
      <c r="D415" s="184">
        <v>5.2451271190814219E-2</v>
      </c>
    </row>
    <row r="416" spans="1:4" ht="21.75" customHeight="1" x14ac:dyDescent="0.25">
      <c r="A416" s="6" t="s">
        <v>2116</v>
      </c>
      <c r="B416" s="7" t="s">
        <v>2117</v>
      </c>
      <c r="C416" s="184">
        <v>4.5785949331363485</v>
      </c>
      <c r="D416" s="184">
        <v>5.4666477598204786</v>
      </c>
    </row>
    <row r="417" spans="1:4" ht="21.75" customHeight="1" x14ac:dyDescent="0.25">
      <c r="A417" s="6" t="s">
        <v>2118</v>
      </c>
      <c r="B417" s="7" t="s">
        <v>2119</v>
      </c>
      <c r="C417" s="184">
        <v>0</v>
      </c>
      <c r="D417" s="184">
        <v>5.6717340281576982</v>
      </c>
    </row>
    <row r="418" spans="1:4" ht="21.75" customHeight="1" x14ac:dyDescent="0.25">
      <c r="A418" s="6" t="s">
        <v>2120</v>
      </c>
      <c r="B418" s="7" t="s">
        <v>2121</v>
      </c>
      <c r="C418" s="184">
        <v>-0.3077145835052596</v>
      </c>
      <c r="D418" s="184">
        <v>-1.8008730904445345</v>
      </c>
    </row>
    <row r="419" spans="1:4" ht="21.75" customHeight="1" x14ac:dyDescent="0.25">
      <c r="A419" s="6" t="s">
        <v>2122</v>
      </c>
      <c r="B419" s="7" t="s">
        <v>2123</v>
      </c>
      <c r="C419" s="184">
        <v>1.2280925613793638</v>
      </c>
      <c r="D419" s="184">
        <v>0.18240479869432349</v>
      </c>
    </row>
    <row r="420" spans="1:4" ht="21.75" customHeight="1" x14ac:dyDescent="0.25">
      <c r="A420" s="6" t="s">
        <v>2124</v>
      </c>
      <c r="B420" s="7" t="s">
        <v>2123</v>
      </c>
      <c r="C420" s="184">
        <v>1.2002140696954731</v>
      </c>
      <c r="D420" s="184">
        <v>0.18240846612480402</v>
      </c>
    </row>
    <row r="421" spans="1:4" ht="21.75" customHeight="1" x14ac:dyDescent="0.25">
      <c r="A421" s="6" t="s">
        <v>2125</v>
      </c>
      <c r="B421" s="7" t="s">
        <v>2126</v>
      </c>
      <c r="C421" s="184">
        <v>2.8457657599785313E-6</v>
      </c>
      <c r="D421" s="184">
        <v>0.85436084491776931</v>
      </c>
    </row>
    <row r="422" spans="1:4" ht="21.75" customHeight="1" x14ac:dyDescent="0.25">
      <c r="A422" s="6" t="s">
        <v>2127</v>
      </c>
      <c r="B422" s="7" t="s">
        <v>2128</v>
      </c>
      <c r="C422" s="184">
        <v>7.4590156606207145E-2</v>
      </c>
      <c r="D422" s="184">
        <v>-6.582979466060479E-2</v>
      </c>
    </row>
    <row r="423" spans="1:4" ht="21.75" customHeight="1" x14ac:dyDescent="0.25">
      <c r="A423" s="6" t="s">
        <v>2129</v>
      </c>
      <c r="B423" s="7" t="s">
        <v>2130</v>
      </c>
      <c r="C423" s="184">
        <v>0.24466150765984487</v>
      </c>
      <c r="D423" s="184">
        <v>0.39611646026538505</v>
      </c>
    </row>
    <row r="424" spans="1:4" ht="21.75" customHeight="1" x14ac:dyDescent="0.25">
      <c r="A424" s="6" t="s">
        <v>2131</v>
      </c>
      <c r="B424" s="7" t="s">
        <v>2130</v>
      </c>
      <c r="C424" s="184">
        <v>0.24472150820119068</v>
      </c>
      <c r="D424" s="184">
        <v>0.39612147191350749</v>
      </c>
    </row>
    <row r="425" spans="1:4" ht="21.75" customHeight="1" x14ac:dyDescent="0.25">
      <c r="A425" s="6" t="s">
        <v>2132</v>
      </c>
      <c r="B425" s="7" t="s">
        <v>2133</v>
      </c>
      <c r="C425" s="184">
        <v>0.24890067418899442</v>
      </c>
      <c r="D425" s="184">
        <v>-1.2787431681857652E-2</v>
      </c>
    </row>
    <row r="426" spans="1:4" ht="21.75" customHeight="1" x14ac:dyDescent="0.25">
      <c r="A426" s="6" t="s">
        <v>2134</v>
      </c>
      <c r="B426" s="7" t="s">
        <v>2135</v>
      </c>
      <c r="C426" s="184">
        <v>2.3797606127894002</v>
      </c>
      <c r="D426" s="184">
        <v>0.50545711822649808</v>
      </c>
    </row>
    <row r="427" spans="1:4" ht="21.75" customHeight="1" x14ac:dyDescent="0.25">
      <c r="A427" s="6" t="s">
        <v>2136</v>
      </c>
      <c r="B427" s="7" t="s">
        <v>2137</v>
      </c>
      <c r="C427" s="184">
        <v>0</v>
      </c>
      <c r="D427" s="184">
        <v>2.5900685786748054</v>
      </c>
    </row>
    <row r="428" spans="1:4" ht="21.75" customHeight="1" x14ac:dyDescent="0.25">
      <c r="A428" s="6" t="s">
        <v>2138</v>
      </c>
      <c r="B428" s="7" t="s">
        <v>2139</v>
      </c>
      <c r="C428" s="184">
        <v>-0.12741313209371677</v>
      </c>
      <c r="D428" s="184">
        <v>-0.20307663022642317</v>
      </c>
    </row>
    <row r="429" spans="1:4" ht="21.75" customHeight="1" x14ac:dyDescent="0.25">
      <c r="A429" s="6" t="s">
        <v>2140</v>
      </c>
      <c r="B429" s="7" t="s">
        <v>2141</v>
      </c>
      <c r="C429" s="184">
        <v>1.8865234544829614</v>
      </c>
      <c r="D429" s="184">
        <v>0.43305768196141953</v>
      </c>
    </row>
    <row r="430" spans="1:4" ht="21.75" customHeight="1" x14ac:dyDescent="0.25">
      <c r="A430" s="6" t="s">
        <v>2142</v>
      </c>
      <c r="B430" s="7" t="s">
        <v>2143</v>
      </c>
      <c r="C430" s="184">
        <v>0</v>
      </c>
      <c r="D430" s="184">
        <v>5.5284586489405338</v>
      </c>
    </row>
    <row r="431" spans="1:4" ht="21.75" customHeight="1" x14ac:dyDescent="0.25">
      <c r="A431" s="6" t="s">
        <v>2144</v>
      </c>
      <c r="B431" s="7" t="s">
        <v>2145</v>
      </c>
      <c r="C431" s="184">
        <v>0</v>
      </c>
      <c r="D431" s="184">
        <v>6.0879007362552233</v>
      </c>
    </row>
    <row r="432" spans="1:4" ht="21.75" customHeight="1" x14ac:dyDescent="0.25">
      <c r="A432" s="6" t="s">
        <v>2146</v>
      </c>
      <c r="B432" s="7" t="s">
        <v>2147</v>
      </c>
      <c r="C432" s="184">
        <v>0.59800260782487213</v>
      </c>
      <c r="D432" s="184">
        <v>6.5497676457296122E-2</v>
      </c>
    </row>
    <row r="433" spans="1:4" ht="21.75" customHeight="1" x14ac:dyDescent="0.25">
      <c r="A433" s="6" t="s">
        <v>2148</v>
      </c>
      <c r="B433" s="7" t="s">
        <v>2149</v>
      </c>
      <c r="C433" s="184">
        <v>0.42139509461519375</v>
      </c>
      <c r="D433" s="184">
        <v>-5.1272563688970596E-2</v>
      </c>
    </row>
    <row r="434" spans="1:4" ht="21.75" customHeight="1" x14ac:dyDescent="0.25">
      <c r="A434" s="6" t="s">
        <v>2150</v>
      </c>
      <c r="B434" s="7" t="s">
        <v>2149</v>
      </c>
      <c r="C434" s="184">
        <v>0.41973201901666135</v>
      </c>
      <c r="D434" s="184">
        <v>-5.2891845587894365E-2</v>
      </c>
    </row>
    <row r="435" spans="1:4" ht="21.75" customHeight="1" x14ac:dyDescent="0.25">
      <c r="A435" s="6" t="s">
        <v>2151</v>
      </c>
      <c r="B435" s="7" t="s">
        <v>2152</v>
      </c>
      <c r="C435" s="184">
        <v>0.92339999696166652</v>
      </c>
      <c r="D435" s="184">
        <v>0.27773210417079153</v>
      </c>
    </row>
    <row r="436" spans="1:4" ht="21.75" customHeight="1" x14ac:dyDescent="0.25">
      <c r="A436" s="6" t="s">
        <v>2153</v>
      </c>
      <c r="B436" s="7" t="s">
        <v>2154</v>
      </c>
      <c r="C436" s="184">
        <v>0</v>
      </c>
      <c r="D436" s="184">
        <v>2.1362245416602277</v>
      </c>
    </row>
    <row r="437" spans="1:4" ht="21.75" customHeight="1" x14ac:dyDescent="0.25">
      <c r="A437" s="6" t="s">
        <v>2155</v>
      </c>
      <c r="B437" s="7" t="s">
        <v>2156</v>
      </c>
      <c r="C437" s="184">
        <v>0</v>
      </c>
      <c r="D437" s="184">
        <v>-1.3456431649990748</v>
      </c>
    </row>
    <row r="438" spans="1:4" ht="21.75" customHeight="1" x14ac:dyDescent="0.25">
      <c r="A438" s="6" t="s">
        <v>2157</v>
      </c>
      <c r="B438" s="7" t="s">
        <v>2158</v>
      </c>
      <c r="C438" s="184">
        <v>1.2899904586603417</v>
      </c>
      <c r="D438" s="184">
        <v>-7.9811720145825077E-2</v>
      </c>
    </row>
    <row r="439" spans="1:4" ht="21.75" customHeight="1" x14ac:dyDescent="0.25">
      <c r="A439" s="6" t="s">
        <v>2159</v>
      </c>
      <c r="B439" s="7" t="s">
        <v>2160</v>
      </c>
      <c r="C439" s="184">
        <v>6.9445582653114419</v>
      </c>
      <c r="D439" s="184">
        <v>-10.906996079489401</v>
      </c>
    </row>
    <row r="440" spans="1:4" ht="21.75" customHeight="1" x14ac:dyDescent="0.25">
      <c r="A440" s="6" t="s">
        <v>2161</v>
      </c>
      <c r="B440" s="7" t="s">
        <v>2162</v>
      </c>
      <c r="C440" s="184">
        <v>1.7506676225775815</v>
      </c>
      <c r="D440" s="184">
        <v>0.56142204987968736</v>
      </c>
    </row>
    <row r="441" spans="1:4" ht="21.75" customHeight="1" x14ac:dyDescent="0.25">
      <c r="A441" s="6" t="s">
        <v>2163</v>
      </c>
      <c r="B441" s="7" t="s">
        <v>2164</v>
      </c>
      <c r="C441" s="184">
        <v>0</v>
      </c>
      <c r="D441" s="184">
        <v>24.546457029420473</v>
      </c>
    </row>
    <row r="442" spans="1:4" ht="21.75" customHeight="1" x14ac:dyDescent="0.25">
      <c r="A442" s="6" t="s">
        <v>2165</v>
      </c>
      <c r="B442" s="7" t="s">
        <v>2166</v>
      </c>
      <c r="C442" s="184">
        <v>2.0874369116452849</v>
      </c>
      <c r="D442" s="184">
        <v>4.7806209894955609</v>
      </c>
    </row>
    <row r="443" spans="1:4" ht="21.75" customHeight="1" x14ac:dyDescent="0.25">
      <c r="A443" s="6" t="s">
        <v>2167</v>
      </c>
      <c r="B443" s="7" t="s">
        <v>2168</v>
      </c>
      <c r="C443" s="184">
        <v>0</v>
      </c>
      <c r="D443" s="184">
        <v>-0.41208355545519876</v>
      </c>
    </row>
    <row r="444" spans="1:4" ht="21.75" customHeight="1" x14ac:dyDescent="0.25">
      <c r="A444" s="6" t="s">
        <v>2169</v>
      </c>
      <c r="B444" s="7" t="s">
        <v>2170</v>
      </c>
      <c r="C444" s="184">
        <v>4.8503920907900984</v>
      </c>
      <c r="D444" s="184">
        <v>1.8361728061572213E-2</v>
      </c>
    </row>
    <row r="445" spans="1:4" ht="21.75" customHeight="1" x14ac:dyDescent="0.25">
      <c r="A445" s="6" t="s">
        <v>2171</v>
      </c>
      <c r="B445" s="7" t="s">
        <v>2172</v>
      </c>
      <c r="C445" s="184">
        <v>0.1081253978121246</v>
      </c>
      <c r="D445" s="184">
        <v>6.0976227822411149</v>
      </c>
    </row>
    <row r="446" spans="1:4" ht="21.75" customHeight="1" x14ac:dyDescent="0.25">
      <c r="A446" s="6" t="s">
        <v>2173</v>
      </c>
      <c r="B446" s="7" t="s">
        <v>2174</v>
      </c>
      <c r="C446" s="184">
        <v>6.2599880502289926E-4</v>
      </c>
      <c r="D446" s="184">
        <v>1.9085650464144668</v>
      </c>
    </row>
    <row r="447" spans="1:4" ht="21.75" customHeight="1" x14ac:dyDescent="0.25">
      <c r="A447" s="6" t="s">
        <v>2175</v>
      </c>
      <c r="B447" s="7" t="s">
        <v>2176</v>
      </c>
      <c r="C447" s="184">
        <v>0</v>
      </c>
      <c r="D447" s="184">
        <v>0</v>
      </c>
    </row>
    <row r="448" spans="1:4" ht="21.75" customHeight="1" x14ac:dyDescent="0.25">
      <c r="A448" s="6" t="s">
        <v>2177</v>
      </c>
      <c r="B448" s="7" t="s">
        <v>2178</v>
      </c>
      <c r="C448" s="184">
        <v>1.5318129849252007E-4</v>
      </c>
      <c r="D448" s="184">
        <v>7.5604753768053001</v>
      </c>
    </row>
    <row r="449" spans="1:4" ht="21.75" customHeight="1" x14ac:dyDescent="0.25">
      <c r="A449" s="6" t="s">
        <v>2179</v>
      </c>
      <c r="B449" s="7" t="s">
        <v>2180</v>
      </c>
      <c r="C449" s="184">
        <v>0.70406756166167972</v>
      </c>
      <c r="D449" s="184">
        <v>-0.19269566222657999</v>
      </c>
    </row>
    <row r="450" spans="1:4" ht="21.75" customHeight="1" x14ac:dyDescent="0.25">
      <c r="A450" s="6" t="s">
        <v>2181</v>
      </c>
      <c r="B450" s="7" t="s">
        <v>2182</v>
      </c>
      <c r="C450" s="184">
        <v>-0.44391455610648323</v>
      </c>
      <c r="D450" s="184">
        <v>8.2744048549861754E-2</v>
      </c>
    </row>
    <row r="451" spans="1:4" ht="21.75" customHeight="1" x14ac:dyDescent="0.25">
      <c r="A451" s="6" t="s">
        <v>2183</v>
      </c>
      <c r="B451" s="7" t="s">
        <v>2184</v>
      </c>
      <c r="C451" s="184">
        <v>1.9313475529365778</v>
      </c>
      <c r="D451" s="184">
        <v>-0.27069555134510925</v>
      </c>
    </row>
    <row r="452" spans="1:4" ht="21.75" customHeight="1" x14ac:dyDescent="0.25">
      <c r="A452" s="6" t="s">
        <v>2185</v>
      </c>
      <c r="B452" s="7" t="s">
        <v>2186</v>
      </c>
      <c r="C452" s="184">
        <v>0.30411156989987209</v>
      </c>
      <c r="D452" s="184">
        <v>1.0553989576198402</v>
      </c>
    </row>
    <row r="453" spans="1:4" ht="21.75" customHeight="1" x14ac:dyDescent="0.25">
      <c r="A453" s="6" t="s">
        <v>2187</v>
      </c>
      <c r="B453" s="7" t="s">
        <v>2188</v>
      </c>
      <c r="C453" s="184">
        <v>-0.21929091308496834</v>
      </c>
      <c r="D453" s="184">
        <v>2.8465920577056014</v>
      </c>
    </row>
    <row r="454" spans="1:4" ht="21.75" customHeight="1" x14ac:dyDescent="0.25">
      <c r="A454" s="6" t="s">
        <v>2189</v>
      </c>
      <c r="B454" s="7" t="s">
        <v>2190</v>
      </c>
      <c r="C454" s="184">
        <v>0.66558718548490636</v>
      </c>
      <c r="D454" s="184">
        <v>-0.16416901390318445</v>
      </c>
    </row>
    <row r="455" spans="1:4" ht="21.75" customHeight="1" x14ac:dyDescent="0.25">
      <c r="A455" s="6" t="s">
        <v>2191</v>
      </c>
      <c r="B455" s="7" t="s">
        <v>2192</v>
      </c>
      <c r="C455" s="184">
        <v>2.8549550071247589</v>
      </c>
      <c r="D455" s="184">
        <v>-1.1966785502926582</v>
      </c>
    </row>
    <row r="456" spans="1:4" ht="21.75" customHeight="1" x14ac:dyDescent="0.25">
      <c r="A456" s="6" t="s">
        <v>2193</v>
      </c>
      <c r="B456" s="7" t="s">
        <v>2194</v>
      </c>
      <c r="C456" s="184">
        <v>0.29002890737269638</v>
      </c>
      <c r="D456" s="184">
        <v>0.33535128656595353</v>
      </c>
    </row>
    <row r="457" spans="1:4" ht="21.75" customHeight="1" x14ac:dyDescent="0.25">
      <c r="A457" s="6" t="s">
        <v>2195</v>
      </c>
      <c r="B457" s="7" t="s">
        <v>2196</v>
      </c>
      <c r="C457" s="184">
        <v>-3.0905954352246003</v>
      </c>
      <c r="D457" s="184">
        <v>1.1896824500230383</v>
      </c>
    </row>
    <row r="458" spans="1:4" ht="21.75" customHeight="1" x14ac:dyDescent="0.25">
      <c r="A458" s="6" t="s">
        <v>2197</v>
      </c>
      <c r="B458" s="7" t="s">
        <v>2198</v>
      </c>
      <c r="C458" s="184">
        <v>2.4387466677898129</v>
      </c>
      <c r="D458" s="184">
        <v>5.0616865990183264</v>
      </c>
    </row>
    <row r="459" spans="1:4" ht="21.75" customHeight="1" x14ac:dyDescent="0.25">
      <c r="A459" s="6" t="s">
        <v>2199</v>
      </c>
      <c r="B459" s="7" t="s">
        <v>2200</v>
      </c>
      <c r="C459" s="184">
        <v>9.5184371546876451E-2</v>
      </c>
      <c r="D459" s="184">
        <v>-1.0965081078451181E-2</v>
      </c>
    </row>
    <row r="460" spans="1:4" ht="21.75" customHeight="1" x14ac:dyDescent="0.25">
      <c r="A460" s="6" t="s">
        <v>2201</v>
      </c>
      <c r="B460" s="7" t="s">
        <v>2202</v>
      </c>
      <c r="C460" s="184">
        <v>9.5184371546876451E-2</v>
      </c>
      <c r="D460" s="184">
        <v>-1.0965081078451181E-2</v>
      </c>
    </row>
    <row r="461" spans="1:4" ht="21.75" customHeight="1" x14ac:dyDescent="0.25">
      <c r="A461" s="6" t="s">
        <v>2203</v>
      </c>
      <c r="B461" s="7" t="s">
        <v>2204</v>
      </c>
      <c r="C461" s="184">
        <v>4.5247340997610026</v>
      </c>
      <c r="D461" s="184">
        <v>-1.554484113347758</v>
      </c>
    </row>
    <row r="462" spans="1:4" ht="21.75" customHeight="1" x14ac:dyDescent="0.25">
      <c r="A462" s="6" t="s">
        <v>2205</v>
      </c>
      <c r="B462" s="7" t="s">
        <v>2206</v>
      </c>
      <c r="C462" s="184">
        <v>-1.1561621867165282E-2</v>
      </c>
      <c r="D462" s="184">
        <v>-0.24964499998403006</v>
      </c>
    </row>
    <row r="463" spans="1:4" ht="21.75" customHeight="1" x14ac:dyDescent="0.25">
      <c r="A463" s="6" t="s">
        <v>2207</v>
      </c>
      <c r="B463" s="7" t="s">
        <v>2206</v>
      </c>
      <c r="C463" s="184">
        <v>0.50385732528942606</v>
      </c>
      <c r="D463" s="184">
        <v>-0.65633938993685892</v>
      </c>
    </row>
    <row r="464" spans="1:4" ht="21.75" customHeight="1" x14ac:dyDescent="0.25">
      <c r="A464" s="6" t="s">
        <v>2208</v>
      </c>
      <c r="B464" s="7" t="s">
        <v>2209</v>
      </c>
      <c r="C464" s="184">
        <v>1.9605653599509067</v>
      </c>
      <c r="D464" s="184">
        <v>-2.5479459956370958</v>
      </c>
    </row>
    <row r="465" spans="1:4" ht="21.75" customHeight="1" x14ac:dyDescent="0.25">
      <c r="A465" s="6" t="s">
        <v>2210</v>
      </c>
      <c r="B465" s="7" t="s">
        <v>2211</v>
      </c>
      <c r="C465" s="184">
        <v>1.7474909550463398</v>
      </c>
      <c r="D465" s="184">
        <v>-4.3837452469017135</v>
      </c>
    </row>
    <row r="466" spans="1:4" ht="21.75" customHeight="1" x14ac:dyDescent="0.25">
      <c r="A466" s="6" t="s">
        <v>2212</v>
      </c>
      <c r="B466" s="7" t="s">
        <v>2213</v>
      </c>
      <c r="C466" s="184">
        <v>0.81312287376030534</v>
      </c>
      <c r="D466" s="184">
        <v>4.1736617597668282</v>
      </c>
    </row>
    <row r="467" spans="1:4" ht="21.75" customHeight="1" x14ac:dyDescent="0.25">
      <c r="A467" s="6" t="s">
        <v>2214</v>
      </c>
      <c r="B467" s="7" t="s">
        <v>2215</v>
      </c>
      <c r="C467" s="184">
        <v>9.5180667423497539E-2</v>
      </c>
      <c r="D467" s="184">
        <v>-1.0965090344828078E-2</v>
      </c>
    </row>
    <row r="468" spans="1:4" ht="21.75" customHeight="1" x14ac:dyDescent="0.25">
      <c r="A468" s="6" t="s">
        <v>2216</v>
      </c>
      <c r="B468" s="7" t="s">
        <v>2217</v>
      </c>
      <c r="C468" s="184">
        <v>-0.56597237884987905</v>
      </c>
      <c r="D468" s="184">
        <v>2.3781882425276444</v>
      </c>
    </row>
    <row r="469" spans="1:4" ht="21.75" customHeight="1" x14ac:dyDescent="0.25">
      <c r="A469" s="6" t="s">
        <v>2218</v>
      </c>
      <c r="B469" s="7" t="s">
        <v>2219</v>
      </c>
      <c r="C469" s="184">
        <v>2.9160856904518129</v>
      </c>
      <c r="D469" s="184">
        <v>-0.18876033237274256</v>
      </c>
    </row>
    <row r="470" spans="1:4" ht="21.75" customHeight="1" x14ac:dyDescent="0.25">
      <c r="A470" s="6" t="s">
        <v>2220</v>
      </c>
      <c r="B470" s="7" t="s">
        <v>2221</v>
      </c>
      <c r="C470" s="184">
        <v>1.0180688623533403</v>
      </c>
      <c r="D470" s="184">
        <v>1.5149151093118001</v>
      </c>
    </row>
    <row r="471" spans="1:4" ht="21.75" customHeight="1" x14ac:dyDescent="0.25">
      <c r="A471" s="6" t="s">
        <v>2222</v>
      </c>
      <c r="B471" s="7" t="s">
        <v>2223</v>
      </c>
      <c r="C471" s="184">
        <v>1.6622143384515109E-3</v>
      </c>
      <c r="D471" s="184">
        <v>-3.0206011070305534</v>
      </c>
    </row>
    <row r="472" spans="1:4" ht="21.75" customHeight="1" x14ac:dyDescent="0.25">
      <c r="A472" s="6" t="s">
        <v>2224</v>
      </c>
      <c r="B472" s="7" t="s">
        <v>2225</v>
      </c>
      <c r="C472" s="184">
        <v>-0.76456635875008672</v>
      </c>
      <c r="D472" s="184">
        <v>-7.7043649048807769E-2</v>
      </c>
    </row>
    <row r="473" spans="1:4" ht="21.75" customHeight="1" x14ac:dyDescent="0.25">
      <c r="A473" s="6" t="s">
        <v>2226</v>
      </c>
      <c r="B473" s="7" t="s">
        <v>2227</v>
      </c>
      <c r="C473" s="184">
        <v>1.3960683093694211</v>
      </c>
      <c r="D473" s="184">
        <v>-8.9699807567966463</v>
      </c>
    </row>
    <row r="474" spans="1:4" ht="21.75" customHeight="1" x14ac:dyDescent="0.25">
      <c r="A474" s="6" t="s">
        <v>2228</v>
      </c>
      <c r="B474" s="7" t="s">
        <v>2229</v>
      </c>
      <c r="C474" s="184">
        <v>2.028022423784718</v>
      </c>
      <c r="D474" s="184">
        <v>7.2566361626272862</v>
      </c>
    </row>
    <row r="475" spans="1:4" ht="21.75" customHeight="1" x14ac:dyDescent="0.25">
      <c r="A475" s="6" t="s">
        <v>2230</v>
      </c>
      <c r="B475" s="7" t="s">
        <v>2231</v>
      </c>
      <c r="C475" s="184">
        <v>2.1676959861663434</v>
      </c>
      <c r="D475" s="184">
        <v>-0.43660569312626879</v>
      </c>
    </row>
    <row r="476" spans="1:4" ht="21.75" customHeight="1" x14ac:dyDescent="0.25">
      <c r="A476" s="6" t="s">
        <v>2232</v>
      </c>
      <c r="B476" s="7" t="s">
        <v>2233</v>
      </c>
      <c r="C476" s="184">
        <v>0.31553254841475109</v>
      </c>
      <c r="D476" s="184">
        <v>-0.50877918687287971</v>
      </c>
    </row>
    <row r="477" spans="1:4" ht="21.75" customHeight="1" x14ac:dyDescent="0.25">
      <c r="A477" s="6" t="s">
        <v>2234</v>
      </c>
      <c r="B477" s="7" t="s">
        <v>2235</v>
      </c>
      <c r="C477" s="184">
        <v>1.7462349255928125</v>
      </c>
      <c r="D477" s="184">
        <v>20.385809093697453</v>
      </c>
    </row>
    <row r="478" spans="1:4" ht="21.75" customHeight="1" x14ac:dyDescent="0.25">
      <c r="A478" s="6" t="s">
        <v>2236</v>
      </c>
      <c r="B478" s="7" t="s">
        <v>2235</v>
      </c>
      <c r="C478" s="184">
        <v>1.0540366216179318</v>
      </c>
      <c r="D478" s="184">
        <v>18.083452898187609</v>
      </c>
    </row>
    <row r="479" spans="1:4" ht="21.75" customHeight="1" x14ac:dyDescent="0.25">
      <c r="A479" s="6" t="s">
        <v>2237</v>
      </c>
      <c r="B479" s="7" t="s">
        <v>2238</v>
      </c>
      <c r="C479" s="184">
        <v>3.9839802772313408</v>
      </c>
      <c r="D479" s="184">
        <v>6.6195318619789631</v>
      </c>
    </row>
    <row r="480" spans="1:4" ht="21.75" customHeight="1" x14ac:dyDescent="0.25">
      <c r="A480" s="6" t="s">
        <v>2239</v>
      </c>
      <c r="B480" s="7" t="s">
        <v>2240</v>
      </c>
      <c r="C480" s="184">
        <v>6.4571411969414211E-3</v>
      </c>
      <c r="D480" s="184">
        <v>1.0208373412386622</v>
      </c>
    </row>
    <row r="481" spans="1:4" ht="21.75" customHeight="1" x14ac:dyDescent="0.25">
      <c r="A481" s="6" t="s">
        <v>2241</v>
      </c>
      <c r="B481" s="7" t="s">
        <v>2242</v>
      </c>
      <c r="C481" s="184">
        <v>-4.1801026369538931E-3</v>
      </c>
      <c r="D481" s="184">
        <v>3.2232385884688468</v>
      </c>
    </row>
    <row r="482" spans="1:4" ht="21.75" customHeight="1" x14ac:dyDescent="0.25">
      <c r="A482" s="6" t="s">
        <v>2243</v>
      </c>
      <c r="B482" s="7" t="s">
        <v>2244</v>
      </c>
      <c r="C482" s="184">
        <v>0.75175675239574569</v>
      </c>
      <c r="D482" s="184">
        <v>4.5232886896150761</v>
      </c>
    </row>
    <row r="483" spans="1:4" ht="21.75" customHeight="1" x14ac:dyDescent="0.25">
      <c r="A483" s="6" t="s">
        <v>2245</v>
      </c>
      <c r="B483" s="7" t="s">
        <v>2246</v>
      </c>
      <c r="C483" s="184">
        <v>0.66534842452858056</v>
      </c>
      <c r="D483" s="184">
        <v>2.6459975732925995</v>
      </c>
    </row>
    <row r="484" spans="1:4" ht="21.75" customHeight="1" x14ac:dyDescent="0.25">
      <c r="A484" s="6" t="s">
        <v>2247</v>
      </c>
      <c r="B484" s="7" t="s">
        <v>2248</v>
      </c>
      <c r="C484" s="184">
        <v>0.1864476804001573</v>
      </c>
      <c r="D484" s="184">
        <v>3.0905501617881082</v>
      </c>
    </row>
    <row r="485" spans="1:4" ht="21.75" customHeight="1" x14ac:dyDescent="0.25">
      <c r="A485" s="6" t="s">
        <v>2249</v>
      </c>
      <c r="B485" s="7" t="s">
        <v>2250</v>
      </c>
      <c r="C485" s="184">
        <v>0.26903598764617476</v>
      </c>
      <c r="D485" s="184">
        <v>2.5806453873806188</v>
      </c>
    </row>
    <row r="486" spans="1:4" ht="21.75" customHeight="1" x14ac:dyDescent="0.25">
      <c r="A486" s="6" t="s">
        <v>2251</v>
      </c>
      <c r="B486" s="7" t="s">
        <v>2252</v>
      </c>
      <c r="C486" s="184">
        <v>2.5299919561535216</v>
      </c>
      <c r="D486" s="184">
        <v>-0.12685420873441061</v>
      </c>
    </row>
    <row r="487" spans="1:4" ht="21.75" customHeight="1" x14ac:dyDescent="0.25">
      <c r="A487" s="6" t="s">
        <v>2253</v>
      </c>
      <c r="B487" s="7" t="s">
        <v>2254</v>
      </c>
      <c r="C487" s="184">
        <v>0</v>
      </c>
      <c r="D487" s="184">
        <v>3.8499499939192594</v>
      </c>
    </row>
    <row r="488" spans="1:4" ht="21.75" customHeight="1" x14ac:dyDescent="0.25">
      <c r="A488" s="6" t="s">
        <v>2255</v>
      </c>
      <c r="B488" s="7" t="s">
        <v>2256</v>
      </c>
      <c r="C488" s="184">
        <v>4.0983819764011511E-2</v>
      </c>
      <c r="D488" s="184">
        <v>6.1897720941946668</v>
      </c>
    </row>
    <row r="489" spans="1:4" ht="21.75" customHeight="1" x14ac:dyDescent="0.25">
      <c r="A489" s="6" t="s">
        <v>2257</v>
      </c>
      <c r="B489" s="7" t="s">
        <v>2258</v>
      </c>
      <c r="C489" s="184">
        <v>0.33223260007004851</v>
      </c>
      <c r="D489" s="184">
        <v>8.4342088632262815</v>
      </c>
    </row>
    <row r="490" spans="1:4" ht="21.75" customHeight="1" x14ac:dyDescent="0.25">
      <c r="A490" s="6" t="s">
        <v>2259</v>
      </c>
      <c r="B490" s="7" t="s">
        <v>2260</v>
      </c>
      <c r="C490" s="184">
        <v>1.0284194399704059</v>
      </c>
      <c r="D490" s="184">
        <v>3.0146397190841832</v>
      </c>
    </row>
    <row r="491" spans="1:4" ht="21.75" customHeight="1" x14ac:dyDescent="0.25">
      <c r="A491" s="6" t="s">
        <v>2261</v>
      </c>
      <c r="B491" s="7" t="s">
        <v>2262</v>
      </c>
      <c r="C491" s="184">
        <v>2.1566814003871781E-2</v>
      </c>
      <c r="D491" s="184">
        <v>0.68776137074698307</v>
      </c>
    </row>
    <row r="492" spans="1:4" ht="21.75" customHeight="1" x14ac:dyDescent="0.25">
      <c r="A492" s="6" t="s">
        <v>2263</v>
      </c>
      <c r="B492" s="7" t="s">
        <v>2264</v>
      </c>
      <c r="C492" s="184">
        <v>3.6143858794785402</v>
      </c>
      <c r="D492" s="184">
        <v>-0.11632293310875547</v>
      </c>
    </row>
    <row r="493" spans="1:4" ht="21.75" customHeight="1" x14ac:dyDescent="0.25">
      <c r="A493" s="6" t="s">
        <v>2265</v>
      </c>
      <c r="B493" s="7" t="s">
        <v>2266</v>
      </c>
      <c r="C493" s="184">
        <v>0.15767978623497764</v>
      </c>
      <c r="D493" s="184">
        <v>9.2985367328771957</v>
      </c>
    </row>
    <row r="494" spans="1:4" ht="21.75" customHeight="1" x14ac:dyDescent="0.25">
      <c r="A494" s="6" t="s">
        <v>2267</v>
      </c>
      <c r="B494" s="7" t="s">
        <v>2268</v>
      </c>
      <c r="C494" s="184">
        <v>1.6052351762335229</v>
      </c>
      <c r="D494" s="184">
        <v>2.8798339340306862</v>
      </c>
    </row>
    <row r="495" spans="1:4" ht="21.75" customHeight="1" x14ac:dyDescent="0.25">
      <c r="A495" s="6" t="s">
        <v>2269</v>
      </c>
      <c r="B495" s="7" t="s">
        <v>2270</v>
      </c>
      <c r="C495" s="184">
        <v>0.94924828547739049</v>
      </c>
      <c r="D495" s="184">
        <v>13.294683623740148</v>
      </c>
    </row>
    <row r="496" spans="1:4" ht="21.75" customHeight="1" x14ac:dyDescent="0.25">
      <c r="A496" s="6" t="s">
        <v>2271</v>
      </c>
      <c r="B496" s="7" t="s">
        <v>2272</v>
      </c>
      <c r="C496" s="184">
        <v>0</v>
      </c>
      <c r="D496" s="184">
        <v>4.0074553186592912</v>
      </c>
    </row>
    <row r="497" spans="1:4" ht="21.75" customHeight="1" x14ac:dyDescent="0.25">
      <c r="A497" s="6" t="s">
        <v>2273</v>
      </c>
      <c r="B497" s="7" t="s">
        <v>2274</v>
      </c>
      <c r="C497" s="184">
        <v>0.37779220553528786</v>
      </c>
      <c r="D497" s="184">
        <v>7.8570150675355546</v>
      </c>
    </row>
    <row r="498" spans="1:4" ht="21.75" customHeight="1" x14ac:dyDescent="0.25">
      <c r="A498" s="6" t="s">
        <v>2275</v>
      </c>
      <c r="B498" s="7" t="s">
        <v>2276</v>
      </c>
      <c r="C498" s="184">
        <v>8.3516118629585995E-2</v>
      </c>
      <c r="D498" s="184">
        <v>6.9157557089260289</v>
      </c>
    </row>
    <row r="499" spans="1:4" ht="21.75" customHeight="1" x14ac:dyDescent="0.25">
      <c r="A499" s="6" t="s">
        <v>2277</v>
      </c>
      <c r="B499" s="7" t="s">
        <v>2278</v>
      </c>
      <c r="C499" s="184">
        <v>0.52745717463533703</v>
      </c>
      <c r="D499" s="184">
        <v>5.3809523591380994</v>
      </c>
    </row>
    <row r="500" spans="1:4" ht="21.75" customHeight="1" x14ac:dyDescent="0.25">
      <c r="A500" s="6" t="s">
        <v>2279</v>
      </c>
      <c r="B500" s="7" t="s">
        <v>2280</v>
      </c>
      <c r="C500" s="184">
        <v>1.2854229014366036</v>
      </c>
      <c r="D500" s="184">
        <v>-4.7433596570410366</v>
      </c>
    </row>
    <row r="501" spans="1:4" ht="21.75" customHeight="1" x14ac:dyDescent="0.25">
      <c r="A501" s="6" t="s">
        <v>2281</v>
      </c>
      <c r="B501" s="7" t="s">
        <v>2282</v>
      </c>
      <c r="C501" s="184">
        <v>0.52697202610035621</v>
      </c>
      <c r="D501" s="184">
        <v>11.518441458454593</v>
      </c>
    </row>
    <row r="502" spans="1:4" ht="21.75" customHeight="1" x14ac:dyDescent="0.25">
      <c r="A502" s="6" t="s">
        <v>2283</v>
      </c>
      <c r="B502" s="7" t="s">
        <v>2284</v>
      </c>
      <c r="C502" s="184">
        <v>0.66390219811672113</v>
      </c>
      <c r="D502" s="184">
        <v>23.695177802130651</v>
      </c>
    </row>
    <row r="503" spans="1:4" ht="21.75" customHeight="1" x14ac:dyDescent="0.25">
      <c r="A503" s="6" t="s">
        <v>2285</v>
      </c>
      <c r="B503" s="7" t="s">
        <v>2286</v>
      </c>
      <c r="C503" s="184">
        <v>0.36593772365623978</v>
      </c>
      <c r="D503" s="184">
        <v>6.9643409212095424</v>
      </c>
    </row>
    <row r="504" spans="1:4" ht="21.75" customHeight="1" x14ac:dyDescent="0.25">
      <c r="A504" s="6" t="s">
        <v>2287</v>
      </c>
      <c r="B504" s="7" t="s">
        <v>2288</v>
      </c>
      <c r="C504" s="184">
        <v>2.0304276674601116</v>
      </c>
      <c r="D504" s="184">
        <v>27.264697145323684</v>
      </c>
    </row>
    <row r="505" spans="1:4" ht="21.75" customHeight="1" x14ac:dyDescent="0.25">
      <c r="A505" s="6" t="s">
        <v>2289</v>
      </c>
      <c r="B505" s="7" t="s">
        <v>2290</v>
      </c>
      <c r="C505" s="184">
        <v>0.496655917650695</v>
      </c>
      <c r="D505" s="184">
        <v>10.482857854722919</v>
      </c>
    </row>
    <row r="506" spans="1:4" ht="21.75" customHeight="1" x14ac:dyDescent="0.25">
      <c r="A506" s="6" t="s">
        <v>2291</v>
      </c>
      <c r="B506" s="7" t="s">
        <v>2292</v>
      </c>
      <c r="C506" s="184">
        <v>1.3010578244730564</v>
      </c>
      <c r="D506" s="184">
        <v>-0.10194351664679116</v>
      </c>
    </row>
    <row r="507" spans="1:4" ht="21.75" customHeight="1" x14ac:dyDescent="0.25">
      <c r="A507" s="6" t="s">
        <v>2293</v>
      </c>
      <c r="B507" s="7" t="s">
        <v>2294</v>
      </c>
      <c r="C507" s="184">
        <v>0.13852039212701267</v>
      </c>
      <c r="D507" s="184">
        <v>21.685552547019178</v>
      </c>
    </row>
    <row r="508" spans="1:4" ht="21.75" customHeight="1" x14ac:dyDescent="0.25">
      <c r="A508" s="6" t="s">
        <v>2295</v>
      </c>
      <c r="B508" s="7" t="s">
        <v>2296</v>
      </c>
      <c r="C508" s="184">
        <v>0.14057815194744921</v>
      </c>
      <c r="D508" s="184">
        <v>-2.2616824251788659</v>
      </c>
    </row>
    <row r="509" spans="1:4" ht="21.75" customHeight="1" x14ac:dyDescent="0.25">
      <c r="A509" s="6" t="s">
        <v>2297</v>
      </c>
      <c r="B509" s="7" t="s">
        <v>2298</v>
      </c>
      <c r="C509" s="184">
        <v>1.1819620867835834</v>
      </c>
      <c r="D509" s="184">
        <v>5.7833526753708524</v>
      </c>
    </row>
    <row r="510" spans="1:4" ht="21.75" customHeight="1" x14ac:dyDescent="0.25">
      <c r="A510" s="6" t="s">
        <v>2299</v>
      </c>
      <c r="B510" s="7" t="s">
        <v>2300</v>
      </c>
      <c r="C510" s="184">
        <v>2.6900376652466464</v>
      </c>
      <c r="D510" s="184">
        <v>35.609977403342072</v>
      </c>
    </row>
    <row r="511" spans="1:4" ht="21.75" customHeight="1" x14ac:dyDescent="0.25">
      <c r="A511" s="6" t="s">
        <v>2301</v>
      </c>
      <c r="B511" s="7" t="s">
        <v>2302</v>
      </c>
      <c r="C511" s="184">
        <v>7.4260750369365667</v>
      </c>
      <c r="D511" s="184">
        <v>7.3312215245348504</v>
      </c>
    </row>
    <row r="512" spans="1:4" ht="21.75" customHeight="1" x14ac:dyDescent="0.25">
      <c r="A512" s="6" t="s">
        <v>2303</v>
      </c>
      <c r="B512" s="7" t="s">
        <v>2304</v>
      </c>
      <c r="C512" s="184">
        <v>0.28499813089611542</v>
      </c>
      <c r="D512" s="184">
        <v>6.9486359892372498</v>
      </c>
    </row>
    <row r="513" spans="1:4" ht="21.75" customHeight="1" x14ac:dyDescent="0.25">
      <c r="A513" s="6" t="s">
        <v>2305</v>
      </c>
      <c r="B513" s="7" t="s">
        <v>2306</v>
      </c>
      <c r="C513" s="184">
        <v>0.10305427042096268</v>
      </c>
      <c r="D513" s="184">
        <v>0.96087210460861794</v>
      </c>
    </row>
    <row r="514" spans="1:4" ht="21.75" customHeight="1" x14ac:dyDescent="0.25">
      <c r="A514" s="6" t="s">
        <v>2307</v>
      </c>
      <c r="B514" s="7" t="s">
        <v>2308</v>
      </c>
      <c r="C514" s="184">
        <v>1.8335316944886277</v>
      </c>
      <c r="D514" s="184">
        <v>-0.39838591230103448</v>
      </c>
    </row>
    <row r="515" spans="1:4" ht="21.75" customHeight="1" x14ac:dyDescent="0.25">
      <c r="A515" s="6" t="s">
        <v>2309</v>
      </c>
      <c r="B515" s="7" t="s">
        <v>2310</v>
      </c>
      <c r="C515" s="184">
        <v>0.27602241389281063</v>
      </c>
      <c r="D515" s="184">
        <v>1.7174322585730097</v>
      </c>
    </row>
    <row r="516" spans="1:4" ht="21.75" customHeight="1" x14ac:dyDescent="0.25">
      <c r="A516" s="6" t="s">
        <v>2311</v>
      </c>
      <c r="B516" s="7" t="s">
        <v>2312</v>
      </c>
      <c r="C516" s="184">
        <v>3.2030059287995162E-2</v>
      </c>
      <c r="D516" s="184">
        <v>-7.3338108977834382E-2</v>
      </c>
    </row>
    <row r="517" spans="1:4" ht="21.75" customHeight="1" x14ac:dyDescent="0.25">
      <c r="A517" s="6" t="s">
        <v>2313</v>
      </c>
      <c r="B517" s="7" t="s">
        <v>2314</v>
      </c>
      <c r="C517" s="184">
        <v>-5.6758326657941102E-2</v>
      </c>
      <c r="D517" s="184">
        <v>12.095156426684392</v>
      </c>
    </row>
    <row r="518" spans="1:4" ht="21.75" customHeight="1" x14ac:dyDescent="0.25">
      <c r="A518" s="6" t="s">
        <v>2315</v>
      </c>
      <c r="B518" s="7" t="s">
        <v>2316</v>
      </c>
      <c r="C518" s="184">
        <v>0.22495746989366217</v>
      </c>
      <c r="D518" s="184">
        <v>25.99682178263523</v>
      </c>
    </row>
    <row r="519" spans="1:4" ht="21.75" customHeight="1" x14ac:dyDescent="0.25">
      <c r="A519" s="6" t="s">
        <v>2317</v>
      </c>
      <c r="B519" s="7" t="s">
        <v>2318</v>
      </c>
      <c r="C519" s="184">
        <v>1.496566977350839</v>
      </c>
      <c r="D519" s="184">
        <v>2.5051076949891482</v>
      </c>
    </row>
    <row r="520" spans="1:4" ht="21.75" customHeight="1" x14ac:dyDescent="0.25">
      <c r="A520" s="6" t="s">
        <v>2319</v>
      </c>
      <c r="B520" s="7" t="s">
        <v>2320</v>
      </c>
      <c r="C520" s="184">
        <v>2.4919183869133192</v>
      </c>
      <c r="D520" s="184">
        <v>33.416045353007355</v>
      </c>
    </row>
    <row r="521" spans="1:4" ht="21.75" customHeight="1" x14ac:dyDescent="0.25">
      <c r="A521" s="6" t="s">
        <v>2321</v>
      </c>
      <c r="B521" s="7" t="s">
        <v>2322</v>
      </c>
      <c r="C521" s="184">
        <v>0.23097554393059336</v>
      </c>
      <c r="D521" s="184">
        <v>9.677679174907361</v>
      </c>
    </row>
    <row r="522" spans="1:4" ht="21.75" customHeight="1" x14ac:dyDescent="0.25">
      <c r="A522" s="6" t="s">
        <v>2323</v>
      </c>
      <c r="B522" s="7" t="s">
        <v>2324</v>
      </c>
      <c r="C522" s="184">
        <v>0.48542220890383303</v>
      </c>
      <c r="D522" s="184">
        <v>10.644176125104126</v>
      </c>
    </row>
    <row r="523" spans="1:4" ht="21.75" customHeight="1" x14ac:dyDescent="0.25">
      <c r="A523" s="6" t="s">
        <v>2325</v>
      </c>
      <c r="B523" s="7" t="s">
        <v>2326</v>
      </c>
      <c r="C523" s="184">
        <v>4.8655999376613774</v>
      </c>
      <c r="D523" s="184">
        <v>10.68315919963657</v>
      </c>
    </row>
    <row r="524" spans="1:4" ht="21.75" customHeight="1" x14ac:dyDescent="0.25">
      <c r="A524" s="6" t="s">
        <v>2327</v>
      </c>
      <c r="B524" s="7" t="s">
        <v>2328</v>
      </c>
      <c r="C524" s="184">
        <v>0.88261684325658396</v>
      </c>
      <c r="D524" s="184">
        <v>-2.6269058452239311</v>
      </c>
    </row>
    <row r="525" spans="1:4" ht="21.75" customHeight="1" x14ac:dyDescent="0.25">
      <c r="A525" s="6" t="s">
        <v>2329</v>
      </c>
      <c r="B525" s="7" t="s">
        <v>2330</v>
      </c>
      <c r="C525" s="184">
        <v>-9.8232618765025769E-3</v>
      </c>
      <c r="D525" s="184">
        <v>14.662823530648179</v>
      </c>
    </row>
    <row r="526" spans="1:4" ht="21.75" customHeight="1" x14ac:dyDescent="0.25">
      <c r="A526" s="6" t="s">
        <v>2331</v>
      </c>
      <c r="B526" s="7" t="s">
        <v>2332</v>
      </c>
      <c r="C526" s="184">
        <v>7.4261287121186328</v>
      </c>
      <c r="D526" s="184">
        <v>3.3336925953331304</v>
      </c>
    </row>
    <row r="527" spans="1:4" ht="21.75" customHeight="1" x14ac:dyDescent="0.25">
      <c r="A527" s="6" t="s">
        <v>2333</v>
      </c>
      <c r="B527" s="7" t="s">
        <v>2334</v>
      </c>
      <c r="C527" s="184">
        <v>1.0362186861554603</v>
      </c>
      <c r="D527" s="184">
        <v>2.6406512610018278</v>
      </c>
    </row>
    <row r="528" spans="1:4" ht="21.75" customHeight="1" x14ac:dyDescent="0.25">
      <c r="A528" s="6" t="s">
        <v>2335</v>
      </c>
      <c r="B528" s="7" t="s">
        <v>2336</v>
      </c>
      <c r="C528" s="184">
        <v>-1.4449888132889352E-2</v>
      </c>
      <c r="D528" s="184">
        <v>8.9660935772673351</v>
      </c>
    </row>
    <row r="529" spans="1:4" ht="21.75" customHeight="1" x14ac:dyDescent="0.25">
      <c r="A529" s="6" t="s">
        <v>2337</v>
      </c>
      <c r="B529" s="7" t="s">
        <v>2338</v>
      </c>
      <c r="C529" s="184">
        <v>0.17262306131522606</v>
      </c>
      <c r="D529" s="184">
        <v>0.80760424617294957</v>
      </c>
    </row>
    <row r="530" spans="1:4" ht="21.75" customHeight="1" x14ac:dyDescent="0.25">
      <c r="A530" s="6" t="s">
        <v>2339</v>
      </c>
      <c r="B530" s="7" t="s">
        <v>2338</v>
      </c>
      <c r="C530" s="184">
        <v>0.11423906643731244</v>
      </c>
      <c r="D530" s="184">
        <v>0.79629126045416543</v>
      </c>
    </row>
    <row r="531" spans="1:4" ht="21.75" customHeight="1" x14ac:dyDescent="0.25">
      <c r="A531" s="6" t="s">
        <v>2340</v>
      </c>
      <c r="B531" s="7" t="s">
        <v>2341</v>
      </c>
      <c r="C531" s="184">
        <v>0.86602951087102276</v>
      </c>
      <c r="D531" s="184">
        <v>-0.17058197410145196</v>
      </c>
    </row>
    <row r="532" spans="1:4" ht="21.75" customHeight="1" x14ac:dyDescent="0.25">
      <c r="A532" s="6" t="s">
        <v>2342</v>
      </c>
      <c r="B532" s="7" t="s">
        <v>2343</v>
      </c>
      <c r="C532" s="184">
        <v>0.50701968370864625</v>
      </c>
      <c r="D532" s="184">
        <v>7.7275925357410866</v>
      </c>
    </row>
    <row r="533" spans="1:4" ht="21.75" customHeight="1" x14ac:dyDescent="0.25">
      <c r="A533" s="6" t="s">
        <v>2344</v>
      </c>
      <c r="B533" s="7" t="s">
        <v>2345</v>
      </c>
      <c r="C533" s="184">
        <v>0.36769409942549591</v>
      </c>
      <c r="D533" s="184">
        <v>3.0643603791431651</v>
      </c>
    </row>
    <row r="534" spans="1:4" ht="21.75" customHeight="1" x14ac:dyDescent="0.25">
      <c r="A534" s="6" t="s">
        <v>2346</v>
      </c>
      <c r="B534" s="7" t="s">
        <v>2345</v>
      </c>
      <c r="C534" s="184">
        <v>8.6212792441677899E-2</v>
      </c>
      <c r="D534" s="184">
        <v>3.1183970414876456</v>
      </c>
    </row>
    <row r="535" spans="1:4" ht="21.75" customHeight="1" x14ac:dyDescent="0.25">
      <c r="A535" s="6" t="s">
        <v>2347</v>
      </c>
      <c r="B535" s="7" t="s">
        <v>2348</v>
      </c>
      <c r="C535" s="184">
        <v>0</v>
      </c>
      <c r="D535" s="184">
        <v>4.0277174243183911</v>
      </c>
    </row>
    <row r="536" spans="1:4" ht="21.75" customHeight="1" x14ac:dyDescent="0.25">
      <c r="A536" s="6" t="s">
        <v>2349</v>
      </c>
      <c r="B536" s="7" t="s">
        <v>2350</v>
      </c>
      <c r="C536" s="184">
        <v>7.2616870980986153E-2</v>
      </c>
      <c r="D536" s="184">
        <v>9.5826614373363572</v>
      </c>
    </row>
    <row r="537" spans="1:4" ht="21.75" customHeight="1" x14ac:dyDescent="0.25">
      <c r="A537" s="6" t="s">
        <v>2351</v>
      </c>
      <c r="B537" s="7" t="s">
        <v>2352</v>
      </c>
      <c r="C537" s="184">
        <v>3.8410156513534019</v>
      </c>
      <c r="D537" s="184">
        <v>1.8036269601278856</v>
      </c>
    </row>
    <row r="538" spans="1:4" ht="21.75" customHeight="1" x14ac:dyDescent="0.25">
      <c r="A538" s="6" t="s">
        <v>2353</v>
      </c>
      <c r="B538" s="7" t="s">
        <v>2354</v>
      </c>
      <c r="C538" s="184">
        <v>0</v>
      </c>
      <c r="D538" s="184">
        <v>1.4977986917507617</v>
      </c>
    </row>
    <row r="539" spans="1:4" ht="21.75" customHeight="1" x14ac:dyDescent="0.25">
      <c r="A539" s="6" t="s">
        <v>2355</v>
      </c>
      <c r="B539" s="7" t="s">
        <v>2356</v>
      </c>
      <c r="C539" s="184">
        <v>5.3031945189823182E-2</v>
      </c>
      <c r="D539" s="184">
        <v>0.26890840396141957</v>
      </c>
    </row>
    <row r="540" spans="1:4" ht="21.75" customHeight="1" x14ac:dyDescent="0.25">
      <c r="A540" s="6" t="s">
        <v>2357</v>
      </c>
      <c r="B540" s="7" t="s">
        <v>2358</v>
      </c>
      <c r="C540" s="184">
        <v>7.869991722143338E-2</v>
      </c>
      <c r="D540" s="184">
        <v>3.8729274287429654</v>
      </c>
    </row>
    <row r="541" spans="1:4" ht="21.75" customHeight="1" x14ac:dyDescent="0.25">
      <c r="A541" s="6" t="s">
        <v>2359</v>
      </c>
      <c r="B541" s="7" t="s">
        <v>2360</v>
      </c>
      <c r="C541" s="184">
        <v>0.43051010382896532</v>
      </c>
      <c r="D541" s="184">
        <v>3.7336388980847124</v>
      </c>
    </row>
    <row r="542" spans="1:4" ht="21.75" customHeight="1" x14ac:dyDescent="0.25">
      <c r="A542" s="6" t="s">
        <v>2361</v>
      </c>
      <c r="B542" s="7" t="s">
        <v>2362</v>
      </c>
      <c r="C542" s="184">
        <v>4.1417909543048106</v>
      </c>
      <c r="D542" s="184">
        <v>43.848174789344455</v>
      </c>
    </row>
    <row r="543" spans="1:4" ht="21.75" customHeight="1" x14ac:dyDescent="0.25">
      <c r="A543" s="6" t="s">
        <v>2363</v>
      </c>
      <c r="B543" s="7" t="s">
        <v>2364</v>
      </c>
      <c r="C543" s="184">
        <v>0.26486172896921911</v>
      </c>
      <c r="D543" s="184">
        <v>0.18999755545355376</v>
      </c>
    </row>
    <row r="544" spans="1:4" ht="21.75" customHeight="1" x14ac:dyDescent="0.25">
      <c r="A544" s="6" t="s">
        <v>2365</v>
      </c>
      <c r="B544" s="7" t="s">
        <v>2366</v>
      </c>
      <c r="C544" s="184">
        <v>1.8923482311915089E-4</v>
      </c>
      <c r="D544" s="184">
        <v>15.069657425964571</v>
      </c>
    </row>
    <row r="545" spans="1:4" ht="21.75" customHeight="1" x14ac:dyDescent="0.25">
      <c r="A545" s="6" t="s">
        <v>2367</v>
      </c>
      <c r="B545" s="7" t="s">
        <v>2368</v>
      </c>
      <c r="C545" s="184">
        <v>0.52857658869317103</v>
      </c>
      <c r="D545" s="184">
        <v>5.6009025362374629</v>
      </c>
    </row>
    <row r="546" spans="1:4" ht="21.75" customHeight="1" x14ac:dyDescent="0.25">
      <c r="A546" s="6" t="s">
        <v>2369</v>
      </c>
      <c r="B546" s="7" t="s">
        <v>2370</v>
      </c>
      <c r="C546" s="184">
        <v>0.88639149938507611</v>
      </c>
      <c r="D546" s="184">
        <v>6.0769328836884871</v>
      </c>
    </row>
    <row r="547" spans="1:4" ht="21.75" customHeight="1" x14ac:dyDescent="0.25">
      <c r="A547" s="6" t="s">
        <v>2371</v>
      </c>
      <c r="B547" s="7" t="s">
        <v>2372</v>
      </c>
      <c r="C547" s="184">
        <v>0.47164633654223359</v>
      </c>
      <c r="D547" s="184">
        <v>0.29478365686901847</v>
      </c>
    </row>
    <row r="548" spans="1:4" ht="21.75" customHeight="1" x14ac:dyDescent="0.25">
      <c r="A548" s="6" t="s">
        <v>2373</v>
      </c>
      <c r="B548" s="7" t="s">
        <v>2374</v>
      </c>
      <c r="C548" s="184">
        <v>1.0534199171253884</v>
      </c>
      <c r="D548" s="184">
        <v>0.61116370488692062</v>
      </c>
    </row>
    <row r="549" spans="1:4" ht="21.75" customHeight="1" x14ac:dyDescent="0.25">
      <c r="A549" s="6" t="s">
        <v>2375</v>
      </c>
      <c r="B549" s="7" t="s">
        <v>2376</v>
      </c>
      <c r="C549" s="184">
        <v>3.4148913825645399</v>
      </c>
      <c r="D549" s="184">
        <v>7.6448680239741069</v>
      </c>
    </row>
    <row r="550" spans="1:4" ht="21.75" customHeight="1" x14ac:dyDescent="0.25">
      <c r="A550" s="6" t="s">
        <v>2377</v>
      </c>
      <c r="B550" s="7" t="s">
        <v>2378</v>
      </c>
      <c r="C550" s="184">
        <v>2.2487566572163172E-2</v>
      </c>
      <c r="D550" s="184">
        <v>12.647904460686291</v>
      </c>
    </row>
    <row r="551" spans="1:4" ht="21.75" customHeight="1" x14ac:dyDescent="0.25">
      <c r="A551" s="6" t="s">
        <v>2379</v>
      </c>
      <c r="B551" s="7" t="s">
        <v>2380</v>
      </c>
      <c r="C551" s="184">
        <v>1.4068455958750057</v>
      </c>
      <c r="D551" s="184">
        <v>8.8904798676368237</v>
      </c>
    </row>
    <row r="552" spans="1:4" ht="21.75" customHeight="1" x14ac:dyDescent="0.25">
      <c r="A552" s="6" t="s">
        <v>2381</v>
      </c>
      <c r="B552" s="7" t="s">
        <v>2382</v>
      </c>
      <c r="C552" s="184">
        <v>0.72328870892019637</v>
      </c>
      <c r="D552" s="184">
        <v>1.1149265536389743</v>
      </c>
    </row>
    <row r="553" spans="1:4" ht="21.75" customHeight="1" x14ac:dyDescent="0.25">
      <c r="A553" s="6" t="s">
        <v>2383</v>
      </c>
      <c r="B553" s="7" t="s">
        <v>2384</v>
      </c>
      <c r="C553" s="184">
        <v>0.81345712831885164</v>
      </c>
      <c r="D553" s="184">
        <v>1.208519311213732</v>
      </c>
    </row>
    <row r="554" spans="1:4" ht="21.75" customHeight="1" x14ac:dyDescent="0.25">
      <c r="A554" s="6" t="s">
        <v>2385</v>
      </c>
      <c r="B554" s="7" t="s">
        <v>2386</v>
      </c>
      <c r="C554" s="184">
        <v>0.78759814557637386</v>
      </c>
      <c r="D554" s="184">
        <v>6.2867770679978072</v>
      </c>
    </row>
    <row r="555" spans="1:4" ht="21.75" customHeight="1" x14ac:dyDescent="0.25">
      <c r="A555" s="6" t="s">
        <v>2387</v>
      </c>
      <c r="B555" s="7" t="s">
        <v>2388</v>
      </c>
      <c r="C555" s="184">
        <v>2.1322206004076426E-2</v>
      </c>
      <c r="D555" s="184">
        <v>10.307018870938368</v>
      </c>
    </row>
    <row r="556" spans="1:4" ht="21.75" customHeight="1" x14ac:dyDescent="0.25">
      <c r="A556" s="6" t="s">
        <v>2389</v>
      </c>
      <c r="B556" s="7" t="s">
        <v>2390</v>
      </c>
      <c r="C556" s="184">
        <v>0.39362927764524958</v>
      </c>
      <c r="D556" s="184">
        <v>2.1382526937247945</v>
      </c>
    </row>
    <row r="557" spans="1:4" ht="21.75" customHeight="1" x14ac:dyDescent="0.25">
      <c r="A557" s="6" t="s">
        <v>2391</v>
      </c>
      <c r="B557" s="7" t="s">
        <v>2392</v>
      </c>
      <c r="C557" s="184">
        <v>0</v>
      </c>
      <c r="D557" s="184">
        <v>4.9859460147091049E-2</v>
      </c>
    </row>
    <row r="558" spans="1:4" ht="21.75" customHeight="1" x14ac:dyDescent="0.25">
      <c r="A558" s="6" t="s">
        <v>2393</v>
      </c>
      <c r="B558" s="7" t="s">
        <v>2392</v>
      </c>
      <c r="C558" s="184">
        <v>0</v>
      </c>
      <c r="D558" s="184">
        <v>9.3321690769243709E-2</v>
      </c>
    </row>
    <row r="559" spans="1:4" ht="21.75" customHeight="1" x14ac:dyDescent="0.25">
      <c r="A559" s="6" t="s">
        <v>2394</v>
      </c>
      <c r="B559" s="7" t="s">
        <v>2395</v>
      </c>
      <c r="C559" s="184">
        <v>1.9986061343090604</v>
      </c>
      <c r="D559" s="184">
        <v>0.18232942435091251</v>
      </c>
    </row>
    <row r="560" spans="1:4" ht="21.75" customHeight="1" x14ac:dyDescent="0.25">
      <c r="A560" s="6" t="s">
        <v>2396</v>
      </c>
      <c r="B560" s="7" t="s">
        <v>2397</v>
      </c>
      <c r="C560" s="184">
        <v>5.9631837266707621E-4</v>
      </c>
      <c r="D560" s="184">
        <v>1.4167557271220532</v>
      </c>
    </row>
    <row r="561" spans="1:4" ht="21.75" customHeight="1" x14ac:dyDescent="0.25">
      <c r="A561" s="6" t="s">
        <v>2398</v>
      </c>
      <c r="B561" s="7" t="s">
        <v>2397</v>
      </c>
      <c r="C561" s="184">
        <v>5.8890289142415203E-4</v>
      </c>
      <c r="D561" s="184">
        <v>1.4172517839860388</v>
      </c>
    </row>
    <row r="562" spans="1:4" ht="21.75" customHeight="1" x14ac:dyDescent="0.25">
      <c r="A562" s="6" t="s">
        <v>2399</v>
      </c>
      <c r="B562" s="7" t="s">
        <v>2400</v>
      </c>
      <c r="C562" s="184">
        <v>2.1306753976963062</v>
      </c>
      <c r="D562" s="184">
        <v>0.79468898676172184</v>
      </c>
    </row>
    <row r="563" spans="1:4" ht="21.75" customHeight="1" x14ac:dyDescent="0.25">
      <c r="A563" s="6" t="s">
        <v>2401</v>
      </c>
      <c r="B563" s="7" t="s">
        <v>2402</v>
      </c>
      <c r="C563" s="184">
        <v>2.5785171456399976</v>
      </c>
      <c r="D563" s="184">
        <v>4.1474772821929013</v>
      </c>
    </row>
    <row r="564" spans="1:4" ht="21.75" customHeight="1" x14ac:dyDescent="0.25">
      <c r="A564" s="6" t="s">
        <v>2403</v>
      </c>
      <c r="B564" s="7" t="s">
        <v>2402</v>
      </c>
      <c r="C564" s="184">
        <v>0.3251509249139678</v>
      </c>
      <c r="D564" s="184">
        <v>3.7271815791134908</v>
      </c>
    </row>
    <row r="565" spans="1:4" ht="21.75" customHeight="1" x14ac:dyDescent="0.25">
      <c r="A565" s="6" t="s">
        <v>2404</v>
      </c>
      <c r="B565" s="7" t="s">
        <v>2405</v>
      </c>
      <c r="C565" s="184">
        <v>0.64210941893565465</v>
      </c>
      <c r="D565" s="184">
        <v>2.2898722604838735</v>
      </c>
    </row>
    <row r="566" spans="1:4" ht="21.75" customHeight="1" x14ac:dyDescent="0.25">
      <c r="A566" s="6" t="s">
        <v>2406</v>
      </c>
      <c r="B566" s="7" t="s">
        <v>2405</v>
      </c>
      <c r="C566" s="184">
        <v>0.63804790918402354</v>
      </c>
      <c r="D566" s="184">
        <v>1.6118353734302728</v>
      </c>
    </row>
    <row r="567" spans="1:4" ht="21.75" customHeight="1" x14ac:dyDescent="0.25">
      <c r="A567" s="6" t="s">
        <v>2407</v>
      </c>
      <c r="B567" s="7" t="s">
        <v>2408</v>
      </c>
      <c r="C567" s="184">
        <v>1.6643703091553388</v>
      </c>
      <c r="D567" s="184">
        <v>-4.7104779894253008</v>
      </c>
    </row>
    <row r="568" spans="1:4" ht="21.75" customHeight="1" x14ac:dyDescent="0.25">
      <c r="A568" s="6" t="s">
        <v>2409</v>
      </c>
      <c r="B568" s="7" t="s">
        <v>2410</v>
      </c>
      <c r="C568" s="184">
        <v>0.44380320507982318</v>
      </c>
      <c r="D568" s="184">
        <v>-8.1502764373719755E-2</v>
      </c>
    </row>
    <row r="569" spans="1:4" ht="21.75" customHeight="1" x14ac:dyDescent="0.25">
      <c r="A569" s="6" t="s">
        <v>2411</v>
      </c>
      <c r="B569" s="7" t="s">
        <v>2412</v>
      </c>
      <c r="C569" s="184">
        <v>0.1541421149600006</v>
      </c>
      <c r="D569" s="184">
        <v>0.44288689852339941</v>
      </c>
    </row>
    <row r="570" spans="1:4" ht="21.75" customHeight="1" x14ac:dyDescent="0.25">
      <c r="A570" s="6" t="s">
        <v>2413</v>
      </c>
      <c r="B570" s="7" t="s">
        <v>2414</v>
      </c>
      <c r="C570" s="184">
        <v>-1.9424618332772273E-2</v>
      </c>
      <c r="D570" s="184">
        <v>10.241156739606769</v>
      </c>
    </row>
    <row r="571" spans="1:4" ht="21.75" customHeight="1" x14ac:dyDescent="0.25">
      <c r="A571" s="6" t="s">
        <v>2415</v>
      </c>
      <c r="B571" s="7" t="s">
        <v>2416</v>
      </c>
      <c r="C571" s="184">
        <v>0</v>
      </c>
      <c r="D571" s="184">
        <v>4.3128969315058319</v>
      </c>
    </row>
    <row r="572" spans="1:4" ht="21.75" customHeight="1" x14ac:dyDescent="0.25">
      <c r="A572" s="6" t="s">
        <v>2417</v>
      </c>
      <c r="B572" s="7" t="s">
        <v>2418</v>
      </c>
      <c r="C572" s="184">
        <v>1.1747913289018768</v>
      </c>
      <c r="D572" s="184">
        <v>8.2126595212828928</v>
      </c>
    </row>
    <row r="573" spans="1:4" ht="21.75" customHeight="1" x14ac:dyDescent="0.25">
      <c r="A573" s="6" t="s">
        <v>2419</v>
      </c>
      <c r="B573" s="7" t="s">
        <v>2420</v>
      </c>
      <c r="C573" s="184">
        <v>3.0107662685698053</v>
      </c>
      <c r="D573" s="184">
        <v>5.8893127529255391</v>
      </c>
    </row>
    <row r="574" spans="1:4" ht="21.75" customHeight="1" x14ac:dyDescent="0.25">
      <c r="A574" s="6" t="s">
        <v>2421</v>
      </c>
      <c r="B574" s="7" t="s">
        <v>2422</v>
      </c>
      <c r="C574" s="184">
        <v>4.0352280172310968E-2</v>
      </c>
      <c r="D574" s="184">
        <v>9.006607309571308</v>
      </c>
    </row>
    <row r="575" spans="1:4" ht="21.75" customHeight="1" x14ac:dyDescent="0.25">
      <c r="A575" s="6" t="s">
        <v>2423</v>
      </c>
      <c r="B575" s="7" t="s">
        <v>2424</v>
      </c>
      <c r="C575" s="184">
        <v>5.3366783760344605</v>
      </c>
      <c r="D575" s="184">
        <v>5.3146362358571215</v>
      </c>
    </row>
    <row r="576" spans="1:4" ht="21.75" customHeight="1" x14ac:dyDescent="0.25">
      <c r="A576" s="6" t="s">
        <v>2425</v>
      </c>
      <c r="B576" s="7" t="s">
        <v>2426</v>
      </c>
      <c r="C576" s="184">
        <v>1.1112461441109641E-2</v>
      </c>
      <c r="D576" s="184">
        <v>5.3041974958131668</v>
      </c>
    </row>
    <row r="577" spans="1:4" ht="21.75" customHeight="1" x14ac:dyDescent="0.25">
      <c r="A577" s="6" t="s">
        <v>2427</v>
      </c>
      <c r="B577" s="7" t="s">
        <v>2428</v>
      </c>
      <c r="C577" s="184">
        <v>4.1228082629511782</v>
      </c>
      <c r="D577" s="184">
        <v>5.1657918543093038</v>
      </c>
    </row>
    <row r="578" spans="1:4" ht="21.75" customHeight="1" x14ac:dyDescent="0.25">
      <c r="A578" s="6" t="s">
        <v>2429</v>
      </c>
      <c r="B578" s="7" t="s">
        <v>2430</v>
      </c>
      <c r="C578" s="184">
        <v>-0.1229366723981458</v>
      </c>
      <c r="D578" s="184">
        <v>0.16151944465225324</v>
      </c>
    </row>
    <row r="579" spans="1:4" ht="21.75" customHeight="1" x14ac:dyDescent="0.25">
      <c r="A579" s="6" t="s">
        <v>2431</v>
      </c>
      <c r="B579" s="7" t="s">
        <v>2432</v>
      </c>
      <c r="C579" s="184">
        <v>0.53736142256728359</v>
      </c>
      <c r="D579" s="184">
        <v>-0.28132104561233662</v>
      </c>
    </row>
    <row r="580" spans="1:4" ht="21.75" customHeight="1" x14ac:dyDescent="0.25">
      <c r="A580" s="6" t="s">
        <v>2433</v>
      </c>
      <c r="B580" s="7" t="s">
        <v>2434</v>
      </c>
      <c r="C580" s="184">
        <v>12.590795543940001</v>
      </c>
      <c r="D580" s="184">
        <v>-2.9709053061221971</v>
      </c>
    </row>
    <row r="581" spans="1:4" ht="21.75" customHeight="1" x14ac:dyDescent="0.25">
      <c r="A581" s="6" t="s">
        <v>2435</v>
      </c>
      <c r="B581" s="7" t="s">
        <v>2436</v>
      </c>
      <c r="C581" s="184">
        <v>0.57074071387833003</v>
      </c>
      <c r="D581" s="184">
        <v>10.181518862702044</v>
      </c>
    </row>
    <row r="582" spans="1:4" ht="21.75" customHeight="1" x14ac:dyDescent="0.25">
      <c r="A582" s="6" t="s">
        <v>2437</v>
      </c>
      <c r="B582" s="7" t="s">
        <v>2438</v>
      </c>
      <c r="C582" s="184">
        <v>2.6167141336536464</v>
      </c>
      <c r="D582" s="184">
        <v>16.823128437599781</v>
      </c>
    </row>
    <row r="583" spans="1:4" ht="21.75" customHeight="1" x14ac:dyDescent="0.25">
      <c r="A583" s="6" t="s">
        <v>2439</v>
      </c>
      <c r="B583" s="7" t="s">
        <v>2440</v>
      </c>
      <c r="C583" s="184">
        <v>0.47747973381602299</v>
      </c>
      <c r="D583" s="184">
        <v>16.117360008501905</v>
      </c>
    </row>
    <row r="584" spans="1:4" ht="21.75" customHeight="1" x14ac:dyDescent="0.25">
      <c r="A584" s="6" t="s">
        <v>2441</v>
      </c>
      <c r="B584" s="7" t="s">
        <v>2442</v>
      </c>
      <c r="C584" s="184">
        <v>1.9469035952806424</v>
      </c>
      <c r="D584" s="184">
        <v>4.7862698231265792</v>
      </c>
    </row>
    <row r="585" spans="1:4" ht="21.75" customHeight="1" x14ac:dyDescent="0.25">
      <c r="A585" s="6" t="s">
        <v>2443</v>
      </c>
      <c r="B585" s="7" t="s">
        <v>2444</v>
      </c>
      <c r="C585" s="184">
        <v>0.74280389153138882</v>
      </c>
      <c r="D585" s="184">
        <v>3.5222876837708461</v>
      </c>
    </row>
    <row r="586" spans="1:4" ht="21.75" customHeight="1" x14ac:dyDescent="0.25">
      <c r="A586" s="6" t="s">
        <v>2445</v>
      </c>
      <c r="B586" s="7" t="s">
        <v>2446</v>
      </c>
      <c r="C586" s="184">
        <v>1.378826980812498</v>
      </c>
      <c r="D586" s="184">
        <v>1.9196074220356625</v>
      </c>
    </row>
    <row r="587" spans="1:4" ht="21.75" customHeight="1" x14ac:dyDescent="0.25">
      <c r="A587" s="6" t="s">
        <v>2447</v>
      </c>
      <c r="B587" s="7" t="s">
        <v>2448</v>
      </c>
      <c r="C587" s="184">
        <v>3.0974259126169441</v>
      </c>
      <c r="D587" s="184">
        <v>11.975181220339572</v>
      </c>
    </row>
    <row r="588" spans="1:4" ht="21.75" customHeight="1" x14ac:dyDescent="0.25">
      <c r="A588" s="6" t="s">
        <v>2449</v>
      </c>
      <c r="B588" s="7" t="s">
        <v>2450</v>
      </c>
      <c r="C588" s="184">
        <v>2.5969914357115309</v>
      </c>
      <c r="D588" s="184">
        <v>0.3826663540591404</v>
      </c>
    </row>
    <row r="589" spans="1:4" ht="21.75" customHeight="1" x14ac:dyDescent="0.25">
      <c r="A589" s="6" t="s">
        <v>2451</v>
      </c>
      <c r="B589" s="7" t="s">
        <v>2452</v>
      </c>
      <c r="C589" s="184">
        <v>0.49380608396260373</v>
      </c>
      <c r="D589" s="184">
        <v>-0.5933661618490268</v>
      </c>
    </row>
    <row r="590" spans="1:4" ht="21.75" customHeight="1" x14ac:dyDescent="0.25">
      <c r="A590" s="6" t="s">
        <v>2453</v>
      </c>
      <c r="B590" s="7" t="s">
        <v>2454</v>
      </c>
      <c r="C590" s="184">
        <v>0.94996489253968353</v>
      </c>
      <c r="D590" s="184">
        <v>1.1858732949783195</v>
      </c>
    </row>
    <row r="591" spans="1:4" ht="21.75" customHeight="1" x14ac:dyDescent="0.25">
      <c r="A591" s="6" t="s">
        <v>2455</v>
      </c>
      <c r="B591" s="7" t="s">
        <v>2456</v>
      </c>
      <c r="C591" s="184">
        <v>0.73981866235560401</v>
      </c>
      <c r="D591" s="184">
        <v>11.261368740129885</v>
      </c>
    </row>
    <row r="592" spans="1:4" ht="21.75" customHeight="1" x14ac:dyDescent="0.25">
      <c r="A592" s="6" t="s">
        <v>2457</v>
      </c>
      <c r="B592" s="7" t="s">
        <v>2458</v>
      </c>
      <c r="C592" s="184">
        <v>-2.7345156154106709E-2</v>
      </c>
      <c r="D592" s="184">
        <v>14.807491157252787</v>
      </c>
    </row>
    <row r="593" spans="1:4" ht="21.75" customHeight="1" x14ac:dyDescent="0.25">
      <c r="A593" s="6" t="s">
        <v>2459</v>
      </c>
      <c r="B593" s="7" t="s">
        <v>2460</v>
      </c>
      <c r="C593" s="184">
        <v>5.728658603874103</v>
      </c>
      <c r="D593" s="184">
        <v>7.0303000495692594</v>
      </c>
    </row>
    <row r="594" spans="1:4" ht="21.75" customHeight="1" x14ac:dyDescent="0.25">
      <c r="A594" s="6" t="s">
        <v>2461</v>
      </c>
      <c r="B594" s="7" t="s">
        <v>2462</v>
      </c>
      <c r="C594" s="184">
        <v>1.5399237909493748</v>
      </c>
      <c r="D594" s="184">
        <v>7.1147664290146748</v>
      </c>
    </row>
    <row r="595" spans="1:4" ht="21.75" customHeight="1" x14ac:dyDescent="0.25">
      <c r="A595" s="6" t="s">
        <v>2463</v>
      </c>
      <c r="B595" s="7" t="s">
        <v>2464</v>
      </c>
      <c r="C595" s="184">
        <v>4.4715204429716042</v>
      </c>
      <c r="D595" s="184">
        <v>-6.802492449159006</v>
      </c>
    </row>
    <row r="596" spans="1:4" ht="21.75" customHeight="1" x14ac:dyDescent="0.25">
      <c r="A596" s="6" t="s">
        <v>2465</v>
      </c>
      <c r="B596" s="7" t="s">
        <v>2466</v>
      </c>
      <c r="C596" s="184">
        <v>0.14310888344854353</v>
      </c>
      <c r="D596" s="184">
        <v>1.1521237611591324</v>
      </c>
    </row>
    <row r="597" spans="1:4" ht="21.75" customHeight="1" x14ac:dyDescent="0.25">
      <c r="A597" s="6" t="s">
        <v>2467</v>
      </c>
      <c r="B597" s="7" t="s">
        <v>2468</v>
      </c>
      <c r="C597" s="184">
        <v>0.10672513654573282</v>
      </c>
      <c r="D597" s="184">
        <v>2.9519068466588285</v>
      </c>
    </row>
    <row r="598" spans="1:4" ht="21.75" customHeight="1" x14ac:dyDescent="0.25">
      <c r="A598" s="6" t="s">
        <v>2469</v>
      </c>
      <c r="B598" s="7" t="s">
        <v>2470</v>
      </c>
      <c r="C598" s="184">
        <v>0.63388793181894787</v>
      </c>
      <c r="D598" s="184">
        <v>8.1295095038809713</v>
      </c>
    </row>
    <row r="599" spans="1:4" ht="21.75" customHeight="1" x14ac:dyDescent="0.25">
      <c r="A599" s="6" t="s">
        <v>2471</v>
      </c>
      <c r="B599" s="7" t="s">
        <v>2472</v>
      </c>
      <c r="C599" s="184">
        <v>3.1508419788442044E-2</v>
      </c>
      <c r="D599" s="184">
        <v>6.2751181819423039</v>
      </c>
    </row>
    <row r="600" spans="1:4" ht="21.75" customHeight="1" x14ac:dyDescent="0.25">
      <c r="A600" s="6" t="s">
        <v>2473</v>
      </c>
      <c r="B600" s="7" t="s">
        <v>2474</v>
      </c>
      <c r="C600" s="184">
        <v>-4.9231057384152607E-2</v>
      </c>
      <c r="D600" s="184">
        <v>-0.68576276750833576</v>
      </c>
    </row>
    <row r="601" spans="1:4" ht="21.75" customHeight="1" x14ac:dyDescent="0.25">
      <c r="A601" s="6" t="s">
        <v>2475</v>
      </c>
      <c r="B601" s="7" t="s">
        <v>2476</v>
      </c>
      <c r="C601" s="184">
        <v>0.28776191011716906</v>
      </c>
      <c r="D601" s="184">
        <v>1.8884982958157646</v>
      </c>
    </row>
    <row r="602" spans="1:4" ht="21.75" customHeight="1" x14ac:dyDescent="0.25">
      <c r="A602" s="6" t="s">
        <v>2477</v>
      </c>
      <c r="B602" s="7" t="s">
        <v>2478</v>
      </c>
      <c r="C602" s="184">
        <v>0.92923390052741073</v>
      </c>
      <c r="D602" s="184">
        <v>6.7748335189813087</v>
      </c>
    </row>
    <row r="603" spans="1:4" ht="21.75" customHeight="1" x14ac:dyDescent="0.25">
      <c r="A603" s="6" t="s">
        <v>2479</v>
      </c>
      <c r="B603" s="7" t="s">
        <v>2480</v>
      </c>
      <c r="C603" s="184">
        <v>0.16564429129621761</v>
      </c>
      <c r="D603" s="184">
        <v>-0.33462571658564622</v>
      </c>
    </row>
    <row r="604" spans="1:4" ht="21.75" customHeight="1" x14ac:dyDescent="0.25">
      <c r="A604" s="6" t="s">
        <v>2481</v>
      </c>
      <c r="B604" s="7" t="s">
        <v>2482</v>
      </c>
      <c r="C604" s="184">
        <v>-4.9953659466029018E-3</v>
      </c>
      <c r="D604" s="184">
        <v>8.6618662988051902</v>
      </c>
    </row>
    <row r="605" spans="1:4" ht="21.75" customHeight="1" x14ac:dyDescent="0.25">
      <c r="A605" s="6" t="s">
        <v>2483</v>
      </c>
      <c r="B605" s="7" t="s">
        <v>2484</v>
      </c>
      <c r="C605" s="184">
        <v>4.1558687478720699</v>
      </c>
      <c r="D605" s="184">
        <v>6.89127156169911</v>
      </c>
    </row>
    <row r="606" spans="1:4" ht="21.75" customHeight="1" x14ac:dyDescent="0.25">
      <c r="A606" s="6" t="s">
        <v>2485</v>
      </c>
      <c r="B606" s="7" t="s">
        <v>2486</v>
      </c>
      <c r="C606" s="184">
        <v>0</v>
      </c>
      <c r="D606" s="184">
        <v>1.1247181652129452</v>
      </c>
    </row>
    <row r="607" spans="1:4" ht="21.75" customHeight="1" x14ac:dyDescent="0.25">
      <c r="A607" s="6" t="s">
        <v>2487</v>
      </c>
      <c r="B607" s="7" t="s">
        <v>2488</v>
      </c>
      <c r="C607" s="184">
        <v>2.0290793893456236</v>
      </c>
      <c r="D607" s="184">
        <v>10.609630622544927</v>
      </c>
    </row>
    <row r="608" spans="1:4" ht="21.75" customHeight="1" x14ac:dyDescent="0.25">
      <c r="A608" s="6" t="s">
        <v>2489</v>
      </c>
      <c r="B608" s="7" t="s">
        <v>2490</v>
      </c>
      <c r="C608" s="184">
        <v>7.2086471924748347E-2</v>
      </c>
      <c r="D608" s="184">
        <v>4.9160620164472668</v>
      </c>
    </row>
    <row r="609" spans="1:4" ht="21.75" customHeight="1" x14ac:dyDescent="0.25">
      <c r="A609" s="6" t="s">
        <v>2491</v>
      </c>
      <c r="B609" s="7" t="s">
        <v>2492</v>
      </c>
      <c r="C609" s="184">
        <v>-6.6002823174917444E-2</v>
      </c>
      <c r="D609" s="184">
        <v>29.531813241750118</v>
      </c>
    </row>
    <row r="610" spans="1:4" ht="21.75" customHeight="1" x14ac:dyDescent="0.25">
      <c r="A610" s="6" t="s">
        <v>2493</v>
      </c>
      <c r="B610" s="7" t="s">
        <v>2494</v>
      </c>
      <c r="C610" s="184">
        <v>2.5964922628466745E-2</v>
      </c>
      <c r="D610" s="184">
        <v>4.3564382602752989</v>
      </c>
    </row>
    <row r="611" spans="1:4" ht="21.75" customHeight="1" x14ac:dyDescent="0.25">
      <c r="A611" s="6" t="s">
        <v>2495</v>
      </c>
      <c r="B611" s="7" t="s">
        <v>2496</v>
      </c>
      <c r="C611" s="184">
        <v>1.7465004186154367</v>
      </c>
      <c r="D611" s="184">
        <v>1.3686220288311242</v>
      </c>
    </row>
    <row r="612" spans="1:4" ht="21.75" customHeight="1" x14ac:dyDescent="0.25">
      <c r="A612" s="6" t="s">
        <v>2497</v>
      </c>
      <c r="B612" s="7" t="s">
        <v>2498</v>
      </c>
      <c r="C612" s="184">
        <v>7.618580193556183E-3</v>
      </c>
      <c r="D612" s="184">
        <v>5.9793321786714522</v>
      </c>
    </row>
    <row r="613" spans="1:4" ht="21.75" customHeight="1" x14ac:dyDescent="0.25">
      <c r="A613" s="6" t="s">
        <v>2499</v>
      </c>
      <c r="B613" s="7" t="s">
        <v>2500</v>
      </c>
      <c r="C613" s="184">
        <v>0.77345176183137898</v>
      </c>
      <c r="D613" s="184">
        <v>0.37907951865262524</v>
      </c>
    </row>
    <row r="614" spans="1:4" ht="21.75" customHeight="1" x14ac:dyDescent="0.25">
      <c r="A614" s="6" t="s">
        <v>2501</v>
      </c>
      <c r="B614" s="7" t="s">
        <v>2502</v>
      </c>
      <c r="C614" s="184">
        <v>0.81271276559761052</v>
      </c>
      <c r="D614" s="184">
        <v>21.191643939276233</v>
      </c>
    </row>
    <row r="615" spans="1:4" ht="21.75" customHeight="1" x14ac:dyDescent="0.25">
      <c r="A615" s="6" t="s">
        <v>2503</v>
      </c>
      <c r="B615" s="7" t="s">
        <v>2504</v>
      </c>
      <c r="C615" s="184">
        <v>2.4315473608961042</v>
      </c>
      <c r="D615" s="184">
        <v>1.558043675340004</v>
      </c>
    </row>
    <row r="616" spans="1:4" ht="21.75" customHeight="1" x14ac:dyDescent="0.25">
      <c r="A616" s="6" t="s">
        <v>2505</v>
      </c>
      <c r="B616" s="7" t="s">
        <v>2506</v>
      </c>
      <c r="C616" s="184">
        <v>1.2539453274635206</v>
      </c>
      <c r="D616" s="184">
        <v>5.7375849037570337</v>
      </c>
    </row>
    <row r="617" spans="1:4" ht="21.75" customHeight="1" x14ac:dyDescent="0.25">
      <c r="A617" s="6" t="s">
        <v>2507</v>
      </c>
      <c r="B617" s="7" t="s">
        <v>2508</v>
      </c>
      <c r="C617" s="184">
        <v>9.4142680187855508</v>
      </c>
      <c r="D617" s="184">
        <v>-2.6986470055164204</v>
      </c>
    </row>
    <row r="618" spans="1:4" ht="21.75" customHeight="1" x14ac:dyDescent="0.25">
      <c r="A618" s="6" t="s">
        <v>2509</v>
      </c>
      <c r="B618" s="7" t="s">
        <v>2510</v>
      </c>
      <c r="C618" s="184">
        <v>1.1590426253759216</v>
      </c>
      <c r="D618" s="184">
        <v>-2.6018459816159449</v>
      </c>
    </row>
    <row r="619" spans="1:4" ht="21.75" customHeight="1" x14ac:dyDescent="0.25">
      <c r="A619" s="6" t="s">
        <v>2511</v>
      </c>
      <c r="B619" s="7" t="s">
        <v>2512</v>
      </c>
      <c r="C619" s="184">
        <v>3.0061147754429403</v>
      </c>
      <c r="D619" s="184">
        <v>7.8138869306806438</v>
      </c>
    </row>
    <row r="620" spans="1:4" ht="21.75" customHeight="1" x14ac:dyDescent="0.25">
      <c r="A620" s="6" t="s">
        <v>2513</v>
      </c>
      <c r="B620" s="7" t="s">
        <v>2514</v>
      </c>
      <c r="C620" s="184">
        <v>8.0710336476916056E-2</v>
      </c>
      <c r="D620" s="184">
        <v>1.4974531410818559E-2</v>
      </c>
    </row>
    <row r="621" spans="1:4" ht="21.75" customHeight="1" x14ac:dyDescent="0.25">
      <c r="A621" s="6" t="s">
        <v>2515</v>
      </c>
      <c r="B621" s="7" t="s">
        <v>2516</v>
      </c>
      <c r="C621" s="184">
        <v>1.6001583446969572</v>
      </c>
      <c r="D621" s="184">
        <v>12.956010998388496</v>
      </c>
    </row>
    <row r="622" spans="1:4" ht="21.75" customHeight="1" x14ac:dyDescent="0.25">
      <c r="A622" s="6" t="s">
        <v>2517</v>
      </c>
      <c r="B622" s="7" t="s">
        <v>2518</v>
      </c>
      <c r="C622" s="184">
        <v>0.49231614822358394</v>
      </c>
      <c r="D622" s="184">
        <v>9.6891707371300875</v>
      </c>
    </row>
    <row r="623" spans="1:4" ht="21.75" customHeight="1" x14ac:dyDescent="0.25">
      <c r="A623" s="6" t="s">
        <v>2519</v>
      </c>
      <c r="B623" s="7" t="s">
        <v>2520</v>
      </c>
      <c r="C623" s="184">
        <v>2.8371574836732378</v>
      </c>
      <c r="D623" s="184">
        <v>15.398017204125203</v>
      </c>
    </row>
    <row r="624" spans="1:4" ht="21.75" customHeight="1" x14ac:dyDescent="0.25">
      <c r="A624" s="6" t="s">
        <v>2521</v>
      </c>
      <c r="B624" s="7" t="s">
        <v>2522</v>
      </c>
      <c r="C624" s="184">
        <v>4.4795518646058977E-2</v>
      </c>
      <c r="D624" s="184">
        <v>1.7167772836165678</v>
      </c>
    </row>
    <row r="625" spans="1:4" ht="21.75" customHeight="1" x14ac:dyDescent="0.25">
      <c r="A625" s="6" t="s">
        <v>2523</v>
      </c>
      <c r="B625" s="7" t="s">
        <v>2524</v>
      </c>
      <c r="C625" s="184">
        <v>1.5712736615751117</v>
      </c>
      <c r="D625" s="184">
        <v>5.8620392332732724E-2</v>
      </c>
    </row>
    <row r="626" spans="1:4" ht="21.75" customHeight="1" x14ac:dyDescent="0.25">
      <c r="A626" s="6" t="s">
        <v>2525</v>
      </c>
      <c r="B626" s="7" t="s">
        <v>2526</v>
      </c>
      <c r="C626" s="184">
        <v>-1.5585645579692746E-2</v>
      </c>
      <c r="D626" s="184">
        <v>2.7115854674171542</v>
      </c>
    </row>
    <row r="627" spans="1:4" ht="21.75" customHeight="1" x14ac:dyDescent="0.25">
      <c r="A627" s="6" t="s">
        <v>2527</v>
      </c>
      <c r="B627" s="7" t="s">
        <v>2528</v>
      </c>
      <c r="C627" s="184">
        <v>2.4867457327389313E-2</v>
      </c>
      <c r="D627" s="184">
        <v>1.1793455533934358</v>
      </c>
    </row>
    <row r="628" spans="1:4" ht="21.75" customHeight="1" x14ac:dyDescent="0.25">
      <c r="A628" s="6" t="s">
        <v>2529</v>
      </c>
      <c r="B628" s="7" t="s">
        <v>2530</v>
      </c>
      <c r="C628" s="184">
        <v>5.8667277641879199E-2</v>
      </c>
      <c r="D628" s="184">
        <v>0.13031359627222225</v>
      </c>
    </row>
    <row r="629" spans="1:4" ht="21.75" customHeight="1" x14ac:dyDescent="0.25">
      <c r="A629" s="6" t="s">
        <v>2531</v>
      </c>
      <c r="B629" s="7" t="s">
        <v>2532</v>
      </c>
      <c r="C629" s="184">
        <v>8.3725803021399231E-2</v>
      </c>
      <c r="D629" s="184">
        <v>5.3278647411454827E-2</v>
      </c>
    </row>
    <row r="630" spans="1:4" ht="21.75" customHeight="1" x14ac:dyDescent="0.25">
      <c r="A630" s="6" t="s">
        <v>2533</v>
      </c>
      <c r="B630" s="7" t="s">
        <v>2534</v>
      </c>
      <c r="C630" s="184">
        <v>0.40921133076205596</v>
      </c>
      <c r="D630" s="184">
        <v>0.47102941747271565</v>
      </c>
    </row>
    <row r="631" spans="1:4" ht="21.75" customHeight="1" x14ac:dyDescent="0.25">
      <c r="A631" s="6" t="s">
        <v>2535</v>
      </c>
      <c r="B631" s="7" t="s">
        <v>2536</v>
      </c>
      <c r="C631" s="184">
        <v>0.34975006320995716</v>
      </c>
      <c r="D631" s="184">
        <v>0.95699640051067525</v>
      </c>
    </row>
    <row r="632" spans="1:4" ht="21.75" customHeight="1" x14ac:dyDescent="0.25">
      <c r="A632" s="6" t="s">
        <v>2537</v>
      </c>
      <c r="B632" s="7" t="s">
        <v>2538</v>
      </c>
      <c r="C632" s="184">
        <v>4.5477270242049124E-2</v>
      </c>
      <c r="D632" s="184">
        <v>3.6091194379788849</v>
      </c>
    </row>
    <row r="633" spans="1:4" ht="21.75" customHeight="1" x14ac:dyDescent="0.25">
      <c r="A633" s="6" t="s">
        <v>2539</v>
      </c>
      <c r="B633" s="7" t="s">
        <v>2540</v>
      </c>
      <c r="C633" s="184">
        <v>0.90637210928970158</v>
      </c>
      <c r="D633" s="184">
        <v>4.0826043300249788</v>
      </c>
    </row>
    <row r="634" spans="1:4" ht="21.75" customHeight="1" x14ac:dyDescent="0.25">
      <c r="A634" s="6" t="s">
        <v>2541</v>
      </c>
      <c r="B634" s="7" t="s">
        <v>2542</v>
      </c>
      <c r="C634" s="184">
        <v>2.3966506934895904</v>
      </c>
      <c r="D634" s="184">
        <v>12.379061451163741</v>
      </c>
    </row>
    <row r="635" spans="1:4" ht="21.75" customHeight="1" x14ac:dyDescent="0.25">
      <c r="A635" s="6" t="s">
        <v>2543</v>
      </c>
      <c r="B635" s="7" t="s">
        <v>2544</v>
      </c>
      <c r="C635" s="184">
        <v>-8.5488771191708206E-3</v>
      </c>
      <c r="D635" s="184">
        <v>10.83456991338242</v>
      </c>
    </row>
    <row r="636" spans="1:4" ht="21.75" customHeight="1" x14ac:dyDescent="0.25">
      <c r="A636" s="6" t="s">
        <v>2545</v>
      </c>
      <c r="B636" s="7" t="s">
        <v>2546</v>
      </c>
      <c r="C636" s="184">
        <v>0.13444428825256455</v>
      </c>
      <c r="D636" s="184">
        <v>0.97118664137502686</v>
      </c>
    </row>
    <row r="637" spans="1:4" ht="21.75" customHeight="1" x14ac:dyDescent="0.25">
      <c r="A637" s="6" t="s">
        <v>2547</v>
      </c>
      <c r="B637" s="7" t="s">
        <v>2548</v>
      </c>
      <c r="C637" s="184">
        <v>0.73437107977720206</v>
      </c>
      <c r="D637" s="184">
        <v>14.853719626920466</v>
      </c>
    </row>
    <row r="638" spans="1:4" ht="21.75" customHeight="1" x14ac:dyDescent="0.25">
      <c r="A638" s="6" t="s">
        <v>2549</v>
      </c>
      <c r="B638" s="7" t="s">
        <v>2550</v>
      </c>
      <c r="C638" s="184">
        <v>4.0459831896212775</v>
      </c>
      <c r="D638" s="184">
        <v>4.3767781977981866</v>
      </c>
    </row>
    <row r="639" spans="1:4" ht="21.75" customHeight="1" x14ac:dyDescent="0.25">
      <c r="A639" s="6" t="s">
        <v>2551</v>
      </c>
      <c r="B639" s="7" t="s">
        <v>2552</v>
      </c>
      <c r="C639" s="184">
        <v>1.3822284925414585</v>
      </c>
      <c r="D639" s="184">
        <v>7.8595151804254311</v>
      </c>
    </row>
    <row r="640" spans="1:4" ht="21.75" customHeight="1" x14ac:dyDescent="0.25">
      <c r="A640" s="6" t="s">
        <v>2553</v>
      </c>
      <c r="B640" s="7" t="s">
        <v>2554</v>
      </c>
      <c r="C640" s="184">
        <v>3.6499588886534444</v>
      </c>
      <c r="D640" s="184">
        <v>6.9346796862916342</v>
      </c>
    </row>
    <row r="641" spans="1:4" ht="21.75" customHeight="1" x14ac:dyDescent="0.25">
      <c r="A641" s="6" t="s">
        <v>2555</v>
      </c>
      <c r="B641" s="7" t="s">
        <v>2556</v>
      </c>
      <c r="C641" s="184">
        <v>1.6349649160780202</v>
      </c>
      <c r="D641" s="184">
        <v>10.8448273766273</v>
      </c>
    </row>
    <row r="642" spans="1:4" ht="21.75" customHeight="1" x14ac:dyDescent="0.25">
      <c r="A642" s="6" t="s">
        <v>2557</v>
      </c>
      <c r="B642" s="7" t="s">
        <v>2558</v>
      </c>
      <c r="C642" s="184">
        <v>0.10405755259441479</v>
      </c>
      <c r="D642" s="184">
        <v>20.71875596897528</v>
      </c>
    </row>
    <row r="643" spans="1:4" ht="21.75" customHeight="1" x14ac:dyDescent="0.25">
      <c r="A643" s="6" t="s">
        <v>2559</v>
      </c>
      <c r="B643" s="7" t="s">
        <v>2560</v>
      </c>
      <c r="C643" s="184">
        <v>1.8239463291010445</v>
      </c>
      <c r="D643" s="184">
        <v>7.775696788396937</v>
      </c>
    </row>
    <row r="644" spans="1:4" ht="21.75" customHeight="1" x14ac:dyDescent="0.25">
      <c r="A644" s="6" t="s">
        <v>2561</v>
      </c>
      <c r="B644" s="7" t="s">
        <v>2562</v>
      </c>
      <c r="C644" s="184">
        <v>1.8146974185152481E-4</v>
      </c>
      <c r="D644" s="184">
        <v>0.67654246469295998</v>
      </c>
    </row>
    <row r="645" spans="1:4" ht="21.75" customHeight="1" x14ac:dyDescent="0.25">
      <c r="A645" s="6" t="s">
        <v>2563</v>
      </c>
      <c r="B645" s="7" t="s">
        <v>2564</v>
      </c>
      <c r="C645" s="184">
        <v>2.3751818016154962</v>
      </c>
      <c r="D645" s="184">
        <v>2.9193172610560145</v>
      </c>
    </row>
    <row r="646" spans="1:4" ht="21.75" customHeight="1" x14ac:dyDescent="0.25">
      <c r="A646" s="6" t="s">
        <v>2565</v>
      </c>
      <c r="B646" s="7" t="s">
        <v>2566</v>
      </c>
      <c r="C646" s="184">
        <v>1.0990408393942341</v>
      </c>
      <c r="D646" s="184">
        <v>27.694947177199225</v>
      </c>
    </row>
    <row r="647" spans="1:4" ht="21.75" customHeight="1" x14ac:dyDescent="0.25">
      <c r="A647" s="6" t="s">
        <v>2567</v>
      </c>
      <c r="B647" s="7" t="s">
        <v>2568</v>
      </c>
      <c r="C647" s="184">
        <v>2.2716783820957751</v>
      </c>
      <c r="D647" s="184">
        <v>5.7392441162999237</v>
      </c>
    </row>
    <row r="648" spans="1:4" ht="21.75" customHeight="1" x14ac:dyDescent="0.25">
      <c r="A648" s="6" t="s">
        <v>2569</v>
      </c>
      <c r="B648" s="7" t="s">
        <v>2570</v>
      </c>
      <c r="C648" s="184">
        <v>1.0041314410475941</v>
      </c>
      <c r="D648" s="184">
        <v>-2.8517773584602266</v>
      </c>
    </row>
    <row r="649" spans="1:4" ht="21.75" customHeight="1" x14ac:dyDescent="0.25">
      <c r="A649" s="6" t="s">
        <v>2571</v>
      </c>
      <c r="B649" s="7" t="s">
        <v>2572</v>
      </c>
      <c r="C649" s="184">
        <v>1.8638941194468457</v>
      </c>
      <c r="D649" s="184">
        <v>2.9179613204577191</v>
      </c>
    </row>
    <row r="650" spans="1:4" ht="21.75" customHeight="1" x14ac:dyDescent="0.25">
      <c r="A650" s="6" t="s">
        <v>2573</v>
      </c>
      <c r="B650" s="7" t="s">
        <v>2574</v>
      </c>
      <c r="C650" s="184">
        <v>7.3537110190427022</v>
      </c>
      <c r="D650" s="184">
        <v>18.07780764633252</v>
      </c>
    </row>
    <row r="651" spans="1:4" ht="21.75" customHeight="1" x14ac:dyDescent="0.25">
      <c r="A651" s="6" t="s">
        <v>2575</v>
      </c>
      <c r="B651" s="7" t="s">
        <v>2576</v>
      </c>
      <c r="C651" s="184">
        <v>0.33574314382957499</v>
      </c>
      <c r="D651" s="184">
        <v>6.167542891002836</v>
      </c>
    </row>
    <row r="652" spans="1:4" ht="21.75" customHeight="1" x14ac:dyDescent="0.25">
      <c r="A652" s="6" t="s">
        <v>2577</v>
      </c>
      <c r="B652" s="7" t="s">
        <v>2578</v>
      </c>
      <c r="C652" s="184">
        <v>0.19068755357866107</v>
      </c>
      <c r="D652" s="184">
        <v>8.7808608717836059</v>
      </c>
    </row>
    <row r="653" spans="1:4" ht="21.75" customHeight="1" x14ac:dyDescent="0.25">
      <c r="A653" s="6" t="s">
        <v>2579</v>
      </c>
      <c r="B653" s="7" t="s">
        <v>2580</v>
      </c>
      <c r="C653" s="184">
        <v>0.21960998837974888</v>
      </c>
      <c r="D653" s="184">
        <v>-0.19497836924445666</v>
      </c>
    </row>
    <row r="654" spans="1:4" ht="21.75" customHeight="1" x14ac:dyDescent="0.25">
      <c r="A654" s="6" t="s">
        <v>2581</v>
      </c>
      <c r="B654" s="7" t="s">
        <v>2582</v>
      </c>
      <c r="C654" s="184">
        <v>0.1725470029621671</v>
      </c>
      <c r="D654" s="184">
        <v>0.1166786170714893</v>
      </c>
    </row>
    <row r="655" spans="1:4" ht="21.75" customHeight="1" x14ac:dyDescent="0.25">
      <c r="A655" s="6" t="s">
        <v>2583</v>
      </c>
      <c r="B655" s="7" t="s">
        <v>2584</v>
      </c>
      <c r="C655" s="184">
        <v>1.9228701777553099E-2</v>
      </c>
      <c r="D655" s="184">
        <v>13.351180374930305</v>
      </c>
    </row>
    <row r="656" spans="1:4" ht="21.75" customHeight="1" x14ac:dyDescent="0.25">
      <c r="A656" s="6" t="s">
        <v>2585</v>
      </c>
      <c r="B656" s="7" t="s">
        <v>2586</v>
      </c>
      <c r="C656" s="184">
        <v>3.8900425022671654</v>
      </c>
      <c r="D656" s="184">
        <v>4.3370743055643555</v>
      </c>
    </row>
    <row r="657" spans="1:4" ht="21.75" customHeight="1" x14ac:dyDescent="0.25">
      <c r="A657" s="6" t="s">
        <v>2587</v>
      </c>
      <c r="B657" s="7" t="s">
        <v>2588</v>
      </c>
      <c r="C657" s="184">
        <v>0.24840010716755284</v>
      </c>
      <c r="D657" s="184">
        <v>1.3416864344299033</v>
      </c>
    </row>
    <row r="658" spans="1:4" ht="21.75" customHeight="1" x14ac:dyDescent="0.25">
      <c r="A658" s="6" t="s">
        <v>2589</v>
      </c>
      <c r="B658" s="7" t="s">
        <v>2590</v>
      </c>
      <c r="C658" s="184">
        <v>0.9626066771231927</v>
      </c>
      <c r="D658" s="184">
        <v>8.4098263445084491</v>
      </c>
    </row>
    <row r="659" spans="1:4" ht="21.75" customHeight="1" x14ac:dyDescent="0.25">
      <c r="A659" s="6" t="s">
        <v>2591</v>
      </c>
      <c r="B659" s="7" t="s">
        <v>2592</v>
      </c>
      <c r="C659" s="184">
        <v>4.8849681105023937</v>
      </c>
      <c r="D659" s="184">
        <v>6.2986776220997296</v>
      </c>
    </row>
    <row r="660" spans="1:4" ht="21.75" customHeight="1" x14ac:dyDescent="0.25">
      <c r="A660" s="6" t="s">
        <v>2593</v>
      </c>
      <c r="B660" s="7" t="s">
        <v>2594</v>
      </c>
      <c r="C660" s="184">
        <v>2.4799933516521033</v>
      </c>
      <c r="D660" s="184">
        <v>9.6862850888317773</v>
      </c>
    </row>
    <row r="661" spans="1:4" ht="21.75" customHeight="1" x14ac:dyDescent="0.25">
      <c r="A661" s="6" t="s">
        <v>2595</v>
      </c>
      <c r="B661" s="7" t="s">
        <v>2596</v>
      </c>
      <c r="C661" s="184">
        <v>1.6846119967172513</v>
      </c>
      <c r="D661" s="184">
        <v>-4.3027969950831526</v>
      </c>
    </row>
    <row r="662" spans="1:4" ht="21.75" customHeight="1" x14ac:dyDescent="0.25">
      <c r="A662" s="6" t="s">
        <v>2597</v>
      </c>
      <c r="B662" s="7" t="s">
        <v>2598</v>
      </c>
      <c r="C662" s="184">
        <v>-0.30604439416323448</v>
      </c>
      <c r="D662" s="184">
        <v>4.5004478330211333</v>
      </c>
    </row>
    <row r="663" spans="1:4" ht="21.75" customHeight="1" x14ac:dyDescent="0.25">
      <c r="A663" s="6" t="s">
        <v>2599</v>
      </c>
      <c r="B663" s="7" t="s">
        <v>2598</v>
      </c>
      <c r="C663" s="184">
        <v>1.0011719176955749</v>
      </c>
      <c r="D663" s="184">
        <v>7.3977778852589884</v>
      </c>
    </row>
    <row r="664" spans="1:4" ht="21.75" customHeight="1" x14ac:dyDescent="0.25">
      <c r="A664" s="6" t="s">
        <v>2600</v>
      </c>
      <c r="B664" s="7" t="s">
        <v>2601</v>
      </c>
      <c r="C664" s="184">
        <v>9.6052769319771913E-2</v>
      </c>
      <c r="D664" s="184">
        <v>8.3171411808861855</v>
      </c>
    </row>
    <row r="665" spans="1:4" ht="21.75" customHeight="1" x14ac:dyDescent="0.25">
      <c r="A665" s="6" t="s">
        <v>2602</v>
      </c>
      <c r="B665" s="7" t="s">
        <v>2603</v>
      </c>
      <c r="C665" s="184">
        <v>0.26255648510188379</v>
      </c>
      <c r="D665" s="184">
        <v>0.31866370138377637</v>
      </c>
    </row>
    <row r="666" spans="1:4" ht="21.75" customHeight="1" x14ac:dyDescent="0.25">
      <c r="A666" s="6" t="s">
        <v>2604</v>
      </c>
      <c r="B666" s="7" t="s">
        <v>2605</v>
      </c>
      <c r="C666" s="184">
        <v>0.10733095601451076</v>
      </c>
      <c r="D666" s="184">
        <v>3.3206533767663768</v>
      </c>
    </row>
    <row r="667" spans="1:4" ht="21.75" customHeight="1" x14ac:dyDescent="0.25">
      <c r="A667" s="6" t="s">
        <v>2606</v>
      </c>
      <c r="B667" s="7" t="s">
        <v>2607</v>
      </c>
      <c r="C667" s="184">
        <v>0.97269631509669374</v>
      </c>
      <c r="D667" s="184">
        <v>8.080312834675361</v>
      </c>
    </row>
    <row r="668" spans="1:4" ht="21.75" customHeight="1" x14ac:dyDescent="0.25">
      <c r="A668" s="6" t="s">
        <v>2608</v>
      </c>
      <c r="B668" s="7" t="s">
        <v>2607</v>
      </c>
      <c r="C668" s="184">
        <v>6.1544170193281192E-2</v>
      </c>
      <c r="D668" s="184">
        <v>7.4455456767658159</v>
      </c>
    </row>
    <row r="669" spans="1:4" ht="21.75" customHeight="1" x14ac:dyDescent="0.25">
      <c r="A669" s="6" t="s">
        <v>2609</v>
      </c>
      <c r="B669" s="7" t="s">
        <v>2610</v>
      </c>
      <c r="C669" s="184">
        <v>2.1678923591583774</v>
      </c>
      <c r="D669" s="184">
        <v>17.223941582819791</v>
      </c>
    </row>
    <row r="670" spans="1:4" ht="21.75" customHeight="1" x14ac:dyDescent="0.25">
      <c r="A670" s="6" t="s">
        <v>2611</v>
      </c>
      <c r="B670" s="7" t="s">
        <v>2612</v>
      </c>
      <c r="C670" s="184">
        <v>0.3941036643792678</v>
      </c>
      <c r="D670" s="184">
        <v>-2.4773231099529363</v>
      </c>
    </row>
    <row r="671" spans="1:4" ht="21.75" customHeight="1" x14ac:dyDescent="0.25">
      <c r="A671" s="6" t="s">
        <v>2613</v>
      </c>
      <c r="B671" s="7" t="s">
        <v>2614</v>
      </c>
      <c r="C671" s="184">
        <v>2.3661641996752576</v>
      </c>
      <c r="D671" s="184">
        <v>7.8430900115677344</v>
      </c>
    </row>
    <row r="672" spans="1:4" ht="21.75" customHeight="1" x14ac:dyDescent="0.25">
      <c r="A672" s="6" t="s">
        <v>2615</v>
      </c>
      <c r="B672" s="7" t="s">
        <v>2616</v>
      </c>
      <c r="C672" s="184">
        <v>1.6055863752573827</v>
      </c>
      <c r="D672" s="184">
        <v>7.6935408982757068</v>
      </c>
    </row>
    <row r="673" spans="1:4" ht="21.75" customHeight="1" x14ac:dyDescent="0.25">
      <c r="A673" s="6" t="s">
        <v>2617</v>
      </c>
      <c r="B673" s="7" t="s">
        <v>2618</v>
      </c>
      <c r="C673" s="184">
        <v>3.7638915806064963</v>
      </c>
      <c r="D673" s="184">
        <v>13.317479808719783</v>
      </c>
    </row>
    <row r="674" spans="1:4" ht="21.75" customHeight="1" x14ac:dyDescent="0.25">
      <c r="A674" s="6" t="s">
        <v>2619</v>
      </c>
      <c r="B674" s="7" t="s">
        <v>2620</v>
      </c>
      <c r="C674" s="184">
        <v>0.74228781425660495</v>
      </c>
      <c r="D674" s="184">
        <v>25.603413757255609</v>
      </c>
    </row>
    <row r="675" spans="1:4" ht="21.75" customHeight="1" x14ac:dyDescent="0.25">
      <c r="A675" s="6" t="s">
        <v>2621</v>
      </c>
      <c r="B675" s="7" t="s">
        <v>2622</v>
      </c>
      <c r="C675" s="184">
        <v>0.38671171121956704</v>
      </c>
      <c r="D675" s="184">
        <v>5.1325462794718515</v>
      </c>
    </row>
    <row r="676" spans="1:4" ht="21.75" customHeight="1" x14ac:dyDescent="0.25">
      <c r="A676" s="6" t="s">
        <v>2623</v>
      </c>
      <c r="B676" s="7" t="s">
        <v>2624</v>
      </c>
      <c r="C676" s="184">
        <v>1.7852520168344164</v>
      </c>
      <c r="D676" s="184">
        <v>13.592608660812909</v>
      </c>
    </row>
    <row r="677" spans="1:4" ht="21.75" customHeight="1" x14ac:dyDescent="0.25">
      <c r="A677" s="6" t="s">
        <v>2625</v>
      </c>
      <c r="B677" s="7" t="s">
        <v>2626</v>
      </c>
      <c r="C677" s="184">
        <v>0.71490548272085064</v>
      </c>
      <c r="D677" s="184">
        <v>2.096835706529883</v>
      </c>
    </row>
    <row r="678" spans="1:4" ht="21.75" customHeight="1" x14ac:dyDescent="0.25">
      <c r="A678" s="6" t="s">
        <v>2627</v>
      </c>
      <c r="B678" s="7" t="s">
        <v>2628</v>
      </c>
      <c r="C678" s="184">
        <v>1.7661144594267156E-2</v>
      </c>
      <c r="D678" s="184">
        <v>15.121307624190006</v>
      </c>
    </row>
    <row r="679" spans="1:4" ht="21.75" customHeight="1" x14ac:dyDescent="0.25">
      <c r="A679" s="6" t="s">
        <v>2629</v>
      </c>
      <c r="B679" s="7" t="s">
        <v>2630</v>
      </c>
      <c r="C679" s="184">
        <v>0.5015673642246532</v>
      </c>
      <c r="D679" s="184">
        <v>16.612307813340024</v>
      </c>
    </row>
    <row r="680" spans="1:4" ht="21.75" customHeight="1" x14ac:dyDescent="0.25">
      <c r="A680" s="6" t="s">
        <v>2631</v>
      </c>
      <c r="B680" s="7" t="s">
        <v>2632</v>
      </c>
      <c r="C680" s="184">
        <v>6.7642364912200072E-3</v>
      </c>
      <c r="D680" s="184">
        <v>1.2921619669158513</v>
      </c>
    </row>
    <row r="681" spans="1:4" ht="21.75" customHeight="1" x14ac:dyDescent="0.25">
      <c r="A681" s="6" t="s">
        <v>2633</v>
      </c>
      <c r="B681" s="7" t="s">
        <v>2634</v>
      </c>
      <c r="C681" s="184">
        <v>0.33164069130184604</v>
      </c>
      <c r="D681" s="184">
        <v>1.809139314876347</v>
      </c>
    </row>
    <row r="682" spans="1:4" ht="21.75" customHeight="1" x14ac:dyDescent="0.25">
      <c r="A682" s="6" t="s">
        <v>2635</v>
      </c>
      <c r="B682" s="7" t="s">
        <v>2636</v>
      </c>
      <c r="C682" s="184">
        <v>2.2773835907935767</v>
      </c>
      <c r="D682" s="184">
        <v>5.4223925313397165</v>
      </c>
    </row>
    <row r="683" spans="1:4" ht="21.75" customHeight="1" x14ac:dyDescent="0.25">
      <c r="A683" s="6" t="s">
        <v>2637</v>
      </c>
      <c r="B683" s="7" t="s">
        <v>2638</v>
      </c>
      <c r="C683" s="184">
        <v>0.18337643661474567</v>
      </c>
      <c r="D683" s="184">
        <v>11.658413939649861</v>
      </c>
    </row>
    <row r="684" spans="1:4" ht="21.75" customHeight="1" x14ac:dyDescent="0.25">
      <c r="A684" s="6" t="s">
        <v>2639</v>
      </c>
      <c r="B684" s="7" t="s">
        <v>2638</v>
      </c>
      <c r="C684" s="184">
        <v>0.19608687208858355</v>
      </c>
      <c r="D684" s="184">
        <v>7.1413825573617524</v>
      </c>
    </row>
    <row r="685" spans="1:4" ht="21.75" customHeight="1" x14ac:dyDescent="0.25">
      <c r="A685" s="6" t="s">
        <v>2640</v>
      </c>
      <c r="B685" s="7" t="s">
        <v>2641</v>
      </c>
      <c r="C685" s="184">
        <v>2.4899392924177404</v>
      </c>
      <c r="D685" s="184">
        <v>27.961784789108584</v>
      </c>
    </row>
    <row r="686" spans="1:4" ht="21.75" customHeight="1" x14ac:dyDescent="0.25">
      <c r="A686" s="6" t="s">
        <v>2642</v>
      </c>
      <c r="B686" s="7" t="s">
        <v>2643</v>
      </c>
      <c r="C686" s="184">
        <v>0.61891979543073616</v>
      </c>
      <c r="D686" s="184">
        <v>9.2273106394376487</v>
      </c>
    </row>
    <row r="687" spans="1:4" ht="21.75" customHeight="1" x14ac:dyDescent="0.25">
      <c r="A687" s="6" t="s">
        <v>2644</v>
      </c>
      <c r="B687" s="7" t="s">
        <v>2645</v>
      </c>
      <c r="C687" s="184">
        <v>0.31615397495418651</v>
      </c>
      <c r="D687" s="184">
        <v>17.340232894479275</v>
      </c>
    </row>
    <row r="688" spans="1:4" ht="21.75" customHeight="1" x14ac:dyDescent="0.25">
      <c r="A688" s="6" t="s">
        <v>2646</v>
      </c>
      <c r="B688" s="7" t="s">
        <v>2647</v>
      </c>
      <c r="C688" s="184">
        <v>0.14620104827157973</v>
      </c>
      <c r="D688" s="184">
        <v>12.130155356631262</v>
      </c>
    </row>
    <row r="689" spans="1:4" ht="21.75" customHeight="1" x14ac:dyDescent="0.25">
      <c r="A689" s="6" t="s">
        <v>2648</v>
      </c>
      <c r="B689" s="7" t="s">
        <v>2649</v>
      </c>
      <c r="C689" s="184">
        <v>0.15209716087481734</v>
      </c>
      <c r="D689" s="184">
        <v>1.0653301887803077</v>
      </c>
    </row>
    <row r="690" spans="1:4" ht="21.75" customHeight="1" x14ac:dyDescent="0.25">
      <c r="A690" s="6" t="s">
        <v>2650</v>
      </c>
      <c r="B690" s="7" t="s">
        <v>2651</v>
      </c>
      <c r="C690" s="184">
        <v>-4.2161391933535344E-3</v>
      </c>
      <c r="D690" s="184">
        <v>3.2160604178432539</v>
      </c>
    </row>
    <row r="691" spans="1:4" ht="21.75" customHeight="1" x14ac:dyDescent="0.25">
      <c r="A691" s="6" t="s">
        <v>2652</v>
      </c>
      <c r="B691" s="7" t="s">
        <v>2653</v>
      </c>
      <c r="C691" s="184">
        <v>0</v>
      </c>
      <c r="D691" s="184">
        <v>1.6825562052531133</v>
      </c>
    </row>
    <row r="692" spans="1:4" ht="21.75" customHeight="1" x14ac:dyDescent="0.25">
      <c r="A692" s="6" t="s">
        <v>2654</v>
      </c>
      <c r="B692" s="7" t="s">
        <v>2653</v>
      </c>
      <c r="C692" s="184">
        <v>0</v>
      </c>
      <c r="D692" s="184">
        <v>1.6952598680507076</v>
      </c>
    </row>
    <row r="693" spans="1:4" ht="21.75" customHeight="1" x14ac:dyDescent="0.25">
      <c r="A693" s="6" t="s">
        <v>2655</v>
      </c>
      <c r="B693" s="7" t="s">
        <v>2656</v>
      </c>
      <c r="C693" s="184">
        <v>4.5117569519866452</v>
      </c>
      <c r="D693" s="184">
        <v>4.7641389980513802</v>
      </c>
    </row>
    <row r="694" spans="1:4" ht="21.75" customHeight="1" x14ac:dyDescent="0.25">
      <c r="A694" s="6" t="s">
        <v>2657</v>
      </c>
      <c r="B694" s="7" t="s">
        <v>2658</v>
      </c>
      <c r="C694" s="184">
        <v>1.6266743005569191</v>
      </c>
      <c r="D694" s="184">
        <v>6.7624240606748094</v>
      </c>
    </row>
    <row r="695" spans="1:4" ht="21.75" customHeight="1" x14ac:dyDescent="0.25">
      <c r="A695" s="6" t="s">
        <v>2659</v>
      </c>
      <c r="B695" s="7" t="s">
        <v>2660</v>
      </c>
      <c r="C695" s="184">
        <v>0.49664669938828643</v>
      </c>
      <c r="D695" s="184">
        <v>3.7148202107460597</v>
      </c>
    </row>
    <row r="696" spans="1:4" ht="21.75" customHeight="1" x14ac:dyDescent="0.25">
      <c r="A696" s="6" t="s">
        <v>2661</v>
      </c>
      <c r="B696" s="7" t="s">
        <v>2662</v>
      </c>
      <c r="C696" s="184">
        <v>1.0504809040961481E-3</v>
      </c>
      <c r="D696" s="184">
        <v>-0.38671423875068506</v>
      </c>
    </row>
    <row r="697" spans="1:4" ht="21.75" customHeight="1" x14ac:dyDescent="0.25">
      <c r="A697" s="6" t="s">
        <v>2663</v>
      </c>
      <c r="B697" s="7" t="s">
        <v>2664</v>
      </c>
      <c r="C697" s="184">
        <v>5.6587666490964761</v>
      </c>
      <c r="D697" s="184">
        <v>9.2558217172813428</v>
      </c>
    </row>
    <row r="698" spans="1:4" ht="21.75" customHeight="1" x14ac:dyDescent="0.25">
      <c r="A698" s="6" t="s">
        <v>2665</v>
      </c>
      <c r="B698" s="7" t="s">
        <v>2666</v>
      </c>
      <c r="C698" s="184">
        <v>2.3784617266957815</v>
      </c>
      <c r="D698" s="184">
        <v>14.978831950446223</v>
      </c>
    </row>
    <row r="699" spans="1:4" ht="21.75" customHeight="1" x14ac:dyDescent="0.25">
      <c r="A699" s="6" t="s">
        <v>2667</v>
      </c>
      <c r="B699" s="7" t="s">
        <v>2668</v>
      </c>
      <c r="C699" s="184">
        <v>1.592810972593246</v>
      </c>
      <c r="D699" s="184">
        <v>4.4230705917014692</v>
      </c>
    </row>
    <row r="700" spans="1:4" ht="21.75" customHeight="1" x14ac:dyDescent="0.25">
      <c r="A700" s="6" t="s">
        <v>2669</v>
      </c>
      <c r="B700" s="7" t="s">
        <v>2668</v>
      </c>
      <c r="C700" s="184">
        <v>1.4218211721759622</v>
      </c>
      <c r="D700" s="184">
        <v>2.4286711428886587</v>
      </c>
    </row>
    <row r="701" spans="1:4" ht="21.75" customHeight="1" x14ac:dyDescent="0.25">
      <c r="A701" s="6" t="s">
        <v>2670</v>
      </c>
      <c r="B701" s="7" t="s">
        <v>2671</v>
      </c>
      <c r="C701" s="184">
        <v>1.145585501615881E-2</v>
      </c>
      <c r="D701" s="184">
        <v>2.9659243774665898</v>
      </c>
    </row>
    <row r="702" spans="1:4" ht="21.75" customHeight="1" x14ac:dyDescent="0.25">
      <c r="A702" s="6" t="s">
        <v>2672</v>
      </c>
      <c r="B702" s="7" t="s">
        <v>2673</v>
      </c>
      <c r="C702" s="184">
        <v>0</v>
      </c>
      <c r="D702" s="184">
        <v>1.8287245017653779</v>
      </c>
    </row>
    <row r="703" spans="1:4" ht="21.75" customHeight="1" x14ac:dyDescent="0.25">
      <c r="A703" s="6" t="s">
        <v>2674</v>
      </c>
      <c r="B703" s="7" t="s">
        <v>2675</v>
      </c>
      <c r="C703" s="184">
        <v>8.6544206119914414E-3</v>
      </c>
      <c r="D703" s="184">
        <v>1.4807446876230581</v>
      </c>
    </row>
    <row r="704" spans="1:4" ht="21.75" customHeight="1" x14ac:dyDescent="0.25">
      <c r="A704" s="6" t="s">
        <v>2676</v>
      </c>
      <c r="B704" s="7" t="s">
        <v>2675</v>
      </c>
      <c r="C704" s="184">
        <v>8.1636000853103005E-3</v>
      </c>
      <c r="D704" s="184">
        <v>1.470448869775187</v>
      </c>
    </row>
    <row r="705" spans="1:4" ht="21.75" customHeight="1" x14ac:dyDescent="0.25">
      <c r="A705" s="6" t="s">
        <v>2677</v>
      </c>
      <c r="B705" s="7" t="s">
        <v>2678</v>
      </c>
      <c r="C705" s="184">
        <v>9.1367898460082194E-3</v>
      </c>
      <c r="D705" s="184">
        <v>1.7369710621858105</v>
      </c>
    </row>
    <row r="706" spans="1:4" ht="21.75" customHeight="1" x14ac:dyDescent="0.25">
      <c r="A706" s="6" t="s">
        <v>2679</v>
      </c>
      <c r="B706" s="7" t="s">
        <v>2678</v>
      </c>
      <c r="C706" s="184">
        <v>8.736950679451681E-3</v>
      </c>
      <c r="D706" s="184">
        <v>1.3324696799037978</v>
      </c>
    </row>
    <row r="707" spans="1:4" ht="21.75" customHeight="1" x14ac:dyDescent="0.25">
      <c r="A707" s="6" t="s">
        <v>2680</v>
      </c>
      <c r="B707" s="7" t="s">
        <v>2681</v>
      </c>
      <c r="C707" s="184">
        <v>0</v>
      </c>
      <c r="D707" s="184">
        <v>1.3320876711421954</v>
      </c>
    </row>
    <row r="708" spans="1:4" ht="21.75" customHeight="1" x14ac:dyDescent="0.25">
      <c r="A708" s="6" t="s">
        <v>2682</v>
      </c>
      <c r="B708" s="7" t="s">
        <v>2683</v>
      </c>
      <c r="C708" s="184">
        <v>0.19178974392642767</v>
      </c>
      <c r="D708" s="184">
        <v>3.3290682039724473</v>
      </c>
    </row>
    <row r="709" spans="1:4" ht="21.75" customHeight="1" x14ac:dyDescent="0.25">
      <c r="A709" s="6" t="s">
        <v>2684</v>
      </c>
      <c r="B709" s="7" t="s">
        <v>2685</v>
      </c>
      <c r="C709" s="184">
        <v>0.34037851412574976</v>
      </c>
      <c r="D709" s="184">
        <v>0.23906243698818164</v>
      </c>
    </row>
    <row r="710" spans="1:4" ht="21.75" customHeight="1" x14ac:dyDescent="0.25">
      <c r="A710" s="6" t="s">
        <v>2686</v>
      </c>
      <c r="B710" s="7" t="s">
        <v>2687</v>
      </c>
      <c r="C710" s="184">
        <v>8.2567721570954919E-3</v>
      </c>
      <c r="D710" s="184">
        <v>15.018117540501194</v>
      </c>
    </row>
    <row r="711" spans="1:4" ht="21.75" customHeight="1" x14ac:dyDescent="0.25">
      <c r="A711" s="6" t="s">
        <v>2688</v>
      </c>
      <c r="B711" s="7" t="s">
        <v>2689</v>
      </c>
      <c r="C711" s="184">
        <v>1.0741028450605801</v>
      </c>
      <c r="D711" s="184">
        <v>-0.32948586388834467</v>
      </c>
    </row>
    <row r="712" spans="1:4" ht="21.75" customHeight="1" x14ac:dyDescent="0.25">
      <c r="A712" s="6" t="s">
        <v>2690</v>
      </c>
      <c r="B712" s="7" t="s">
        <v>2691</v>
      </c>
      <c r="C712" s="184">
        <v>0.85973623978297264</v>
      </c>
      <c r="D712" s="184">
        <v>14.161394877532906</v>
      </c>
    </row>
    <row r="713" spans="1:4" ht="21.75" customHeight="1" x14ac:dyDescent="0.25">
      <c r="A713" s="6" t="s">
        <v>2692</v>
      </c>
      <c r="B713" s="7" t="s">
        <v>2693</v>
      </c>
      <c r="C713" s="184">
        <v>0.47787796752248474</v>
      </c>
      <c r="D713" s="184">
        <v>10.086719204589828</v>
      </c>
    </row>
    <row r="714" spans="1:4" ht="21.75" customHeight="1" x14ac:dyDescent="0.25">
      <c r="A714" s="6" t="s">
        <v>2694</v>
      </c>
      <c r="B714" s="7" t="s">
        <v>2695</v>
      </c>
      <c r="C714" s="184">
        <v>0.49525889396373407</v>
      </c>
      <c r="D714" s="184">
        <v>6.7270185622824012</v>
      </c>
    </row>
    <row r="715" spans="1:4" ht="21.75" customHeight="1" x14ac:dyDescent="0.25">
      <c r="A715" s="6" t="s">
        <v>2696</v>
      </c>
      <c r="B715" s="7" t="s">
        <v>2695</v>
      </c>
      <c r="C715" s="184">
        <v>0.3830160557817629</v>
      </c>
      <c r="D715" s="184">
        <v>6.9107297248357868</v>
      </c>
    </row>
    <row r="716" spans="1:4" ht="21.75" customHeight="1" x14ac:dyDescent="0.25">
      <c r="A716" s="6" t="s">
        <v>2697</v>
      </c>
      <c r="B716" s="7" t="s">
        <v>2698</v>
      </c>
      <c r="C716" s="184">
        <v>0.39294259619220928</v>
      </c>
      <c r="D716" s="184">
        <v>6.6116744152370241</v>
      </c>
    </row>
    <row r="717" spans="1:4" ht="21.75" customHeight="1" x14ac:dyDescent="0.25">
      <c r="A717" s="6" t="s">
        <v>2699</v>
      </c>
      <c r="B717" s="7" t="s">
        <v>2700</v>
      </c>
      <c r="C717" s="184">
        <v>0.67598749638335598</v>
      </c>
      <c r="D717" s="184">
        <v>15.000009002231568</v>
      </c>
    </row>
    <row r="718" spans="1:4" ht="21.75" customHeight="1" x14ac:dyDescent="0.25">
      <c r="A718" s="6" t="s">
        <v>2701</v>
      </c>
      <c r="B718" s="7" t="s">
        <v>2702</v>
      </c>
      <c r="C718" s="184">
        <v>2.4867007825002547</v>
      </c>
      <c r="D718" s="184">
        <v>6.3314166682665753</v>
      </c>
    </row>
    <row r="719" spans="1:4" ht="21.75" customHeight="1" x14ac:dyDescent="0.25">
      <c r="A719" s="6" t="s">
        <v>2703</v>
      </c>
      <c r="B719" s="7" t="s">
        <v>2704</v>
      </c>
      <c r="C719" s="184">
        <v>2.3309430823102657</v>
      </c>
      <c r="D719" s="184">
        <v>19.46709721795278</v>
      </c>
    </row>
    <row r="720" spans="1:4" ht="21.75" customHeight="1" x14ac:dyDescent="0.25">
      <c r="A720" s="6" t="s">
        <v>2705</v>
      </c>
      <c r="B720" s="7" t="s">
        <v>2706</v>
      </c>
      <c r="C720" s="184">
        <v>0.47585613777658425</v>
      </c>
      <c r="D720" s="184">
        <v>0.80837509480648118</v>
      </c>
    </row>
    <row r="721" spans="1:4" ht="21.75" customHeight="1" x14ac:dyDescent="0.25">
      <c r="A721" s="6" t="s">
        <v>2707</v>
      </c>
      <c r="B721" s="7" t="s">
        <v>2708</v>
      </c>
      <c r="C721" s="184">
        <v>2.0955247626084068</v>
      </c>
      <c r="D721" s="184">
        <v>25.790864442652431</v>
      </c>
    </row>
    <row r="722" spans="1:4" ht="21.75" customHeight="1" x14ac:dyDescent="0.25">
      <c r="A722" s="6" t="s">
        <v>2709</v>
      </c>
      <c r="B722" s="7" t="s">
        <v>2710</v>
      </c>
      <c r="C722" s="184">
        <v>0.11151060135664403</v>
      </c>
      <c r="D722" s="184">
        <v>11.294327599639724</v>
      </c>
    </row>
    <row r="723" spans="1:4" ht="21.75" customHeight="1" x14ac:dyDescent="0.25">
      <c r="A723" s="6" t="s">
        <v>2711</v>
      </c>
      <c r="B723" s="7" t="s">
        <v>2712</v>
      </c>
      <c r="C723" s="184">
        <v>-0.14413994116545453</v>
      </c>
      <c r="D723" s="184">
        <v>3.4090041139166831</v>
      </c>
    </row>
    <row r="724" spans="1:4" ht="21.75" customHeight="1" x14ac:dyDescent="0.25">
      <c r="A724" s="6" t="s">
        <v>2713</v>
      </c>
      <c r="B724" s="7" t="s">
        <v>2714</v>
      </c>
      <c r="C724" s="184">
        <v>0</v>
      </c>
      <c r="D724" s="184">
        <v>2.2124228250222395</v>
      </c>
    </row>
    <row r="725" spans="1:4" ht="21.75" customHeight="1" x14ac:dyDescent="0.25">
      <c r="A725" s="6" t="s">
        <v>2715</v>
      </c>
      <c r="B725" s="7" t="s">
        <v>2716</v>
      </c>
      <c r="C725" s="184">
        <v>7.3173692476157428E-3</v>
      </c>
      <c r="D725" s="184">
        <v>3.0735553195120344</v>
      </c>
    </row>
    <row r="726" spans="1:4" ht="21.75" customHeight="1" x14ac:dyDescent="0.25">
      <c r="A726" s="6" t="s">
        <v>2717</v>
      </c>
      <c r="B726" s="7" t="s">
        <v>2718</v>
      </c>
      <c r="C726" s="184">
        <v>0.8805684693151079</v>
      </c>
      <c r="D726" s="184">
        <v>7.7792772639631531</v>
      </c>
    </row>
    <row r="727" spans="1:4" ht="21.75" customHeight="1" x14ac:dyDescent="0.25">
      <c r="A727" s="6" t="s">
        <v>2719</v>
      </c>
      <c r="B727" s="7" t="s">
        <v>2720</v>
      </c>
      <c r="C727" s="184">
        <v>1.9889661417201303</v>
      </c>
      <c r="D727" s="184">
        <v>3.7187129594395372</v>
      </c>
    </row>
    <row r="728" spans="1:4" ht="21.75" customHeight="1" x14ac:dyDescent="0.25">
      <c r="A728" s="6" t="s">
        <v>2721</v>
      </c>
      <c r="B728" s="7" t="s">
        <v>2722</v>
      </c>
      <c r="C728" s="184">
        <v>4.5106973579558431</v>
      </c>
      <c r="D728" s="184">
        <v>19.957605327531411</v>
      </c>
    </row>
    <row r="729" spans="1:4" ht="21.75" customHeight="1" x14ac:dyDescent="0.25">
      <c r="A729" s="6" t="s">
        <v>2723</v>
      </c>
      <c r="B729" s="7" t="s">
        <v>2724</v>
      </c>
      <c r="C729" s="184">
        <v>0.14973621551652616</v>
      </c>
      <c r="D729" s="184">
        <v>0.21235189695575285</v>
      </c>
    </row>
    <row r="730" spans="1:4" ht="21.75" customHeight="1" x14ac:dyDescent="0.25">
      <c r="A730" s="6" t="s">
        <v>2725</v>
      </c>
      <c r="B730" s="7" t="s">
        <v>2726</v>
      </c>
      <c r="C730" s="184">
        <v>1.1205781886352542</v>
      </c>
      <c r="D730" s="184">
        <v>-0.582812455900237</v>
      </c>
    </row>
    <row r="731" spans="1:4" ht="21.75" customHeight="1" x14ac:dyDescent="0.25">
      <c r="A731" s="6" t="s">
        <v>2727</v>
      </c>
      <c r="B731" s="7" t="s">
        <v>2728</v>
      </c>
      <c r="C731" s="184">
        <v>0.1568905751136683</v>
      </c>
      <c r="D731" s="184">
        <v>0.59392822790273336</v>
      </c>
    </row>
    <row r="732" spans="1:4" ht="21.75" customHeight="1" x14ac:dyDescent="0.25">
      <c r="A732" s="6" t="s">
        <v>2729</v>
      </c>
      <c r="B732" s="7" t="s">
        <v>2730</v>
      </c>
      <c r="C732" s="184">
        <v>2.6532546950047444</v>
      </c>
      <c r="D732" s="184">
        <v>29.316985435477804</v>
      </c>
    </row>
    <row r="733" spans="1:4" ht="21.75" customHeight="1" x14ac:dyDescent="0.25">
      <c r="A733" s="6" t="s">
        <v>2731</v>
      </c>
      <c r="B733" s="7" t="s">
        <v>2732</v>
      </c>
      <c r="C733" s="184">
        <v>1.4986739233911507E-3</v>
      </c>
      <c r="D733" s="184">
        <v>-1.749949444247163</v>
      </c>
    </row>
    <row r="734" spans="1:4" ht="21.75" customHeight="1" x14ac:dyDescent="0.25">
      <c r="A734" s="6" t="s">
        <v>2733</v>
      </c>
      <c r="B734" s="7" t="s">
        <v>2734</v>
      </c>
      <c r="C734" s="184">
        <v>-3.2731580727562681</v>
      </c>
      <c r="D734" s="184">
        <v>1.584861889264078</v>
      </c>
    </row>
    <row r="735" spans="1:4" ht="21.75" customHeight="1" x14ac:dyDescent="0.25">
      <c r="A735" s="6" t="s">
        <v>2735</v>
      </c>
      <c r="B735" s="7" t="s">
        <v>2736</v>
      </c>
      <c r="C735" s="184">
        <v>1.3915969793308962</v>
      </c>
      <c r="D735" s="184">
        <v>7.9166332963387127</v>
      </c>
    </row>
    <row r="736" spans="1:4" ht="21.75" customHeight="1" x14ac:dyDescent="0.25">
      <c r="A736" s="6" t="s">
        <v>2737</v>
      </c>
      <c r="B736" s="7" t="s">
        <v>2738</v>
      </c>
      <c r="C736" s="184">
        <v>0.4080556331215881</v>
      </c>
      <c r="D736" s="184">
        <v>6.1336334244953363</v>
      </c>
    </row>
    <row r="737" spans="1:4" ht="21.75" customHeight="1" x14ac:dyDescent="0.25">
      <c r="A737" s="6" t="s">
        <v>2739</v>
      </c>
      <c r="B737" s="7" t="s">
        <v>2740</v>
      </c>
      <c r="C737" s="184">
        <v>0.44643392359407014</v>
      </c>
      <c r="D737" s="184">
        <v>19.325768707582434</v>
      </c>
    </row>
    <row r="738" spans="1:4" ht="21.75" customHeight="1" x14ac:dyDescent="0.25">
      <c r="A738" s="6" t="s">
        <v>2741</v>
      </c>
      <c r="B738" s="7" t="s">
        <v>2742</v>
      </c>
      <c r="C738" s="184">
        <v>-7.8336521905401968E-2</v>
      </c>
      <c r="D738" s="184">
        <v>12.982682982163986</v>
      </c>
    </row>
    <row r="739" spans="1:4" ht="21.75" customHeight="1" x14ac:dyDescent="0.25">
      <c r="A739" s="6" t="s">
        <v>2743</v>
      </c>
      <c r="B739" s="7" t="s">
        <v>2744</v>
      </c>
      <c r="C739" s="184">
        <v>2.1773131433383739</v>
      </c>
      <c r="D739" s="184">
        <v>7.4740644597685453</v>
      </c>
    </row>
    <row r="740" spans="1:4" ht="21.75" customHeight="1" x14ac:dyDescent="0.25">
      <c r="A740" s="6" t="s">
        <v>2745</v>
      </c>
      <c r="B740" s="7" t="s">
        <v>2746</v>
      </c>
      <c r="C740" s="184">
        <v>1.0251073184607129</v>
      </c>
      <c r="D740" s="184">
        <v>-2.3303135656264198</v>
      </c>
    </row>
    <row r="741" spans="1:4" ht="21.75" customHeight="1" x14ac:dyDescent="0.25">
      <c r="A741" s="6" t="s">
        <v>2747</v>
      </c>
      <c r="B741" s="7" t="s">
        <v>2748</v>
      </c>
      <c r="C741" s="184">
        <v>0.19217748642870486</v>
      </c>
      <c r="D741" s="184">
        <v>4.5616608853257317</v>
      </c>
    </row>
    <row r="742" spans="1:4" ht="21.75" customHeight="1" x14ac:dyDescent="0.25">
      <c r="A742" s="6" t="s">
        <v>2749</v>
      </c>
      <c r="B742" s="7" t="s">
        <v>2750</v>
      </c>
      <c r="C742" s="184">
        <v>1.3839157308254162</v>
      </c>
      <c r="D742" s="184">
        <v>17.045948438952017</v>
      </c>
    </row>
    <row r="743" spans="1:4" ht="21.75" customHeight="1" x14ac:dyDescent="0.25">
      <c r="A743" s="6" t="s">
        <v>2751</v>
      </c>
      <c r="B743" s="7" t="s">
        <v>2752</v>
      </c>
      <c r="C743" s="184">
        <v>0</v>
      </c>
      <c r="D743" s="184">
        <v>5.5284745149785648</v>
      </c>
    </row>
    <row r="744" spans="1:4" ht="21.75" customHeight="1" x14ac:dyDescent="0.25">
      <c r="A744" s="6" t="s">
        <v>2753</v>
      </c>
      <c r="B744" s="7" t="s">
        <v>2754</v>
      </c>
      <c r="C744" s="184">
        <v>-4.6432338816474752E-2</v>
      </c>
      <c r="D744" s="184">
        <v>21.094989979538031</v>
      </c>
    </row>
    <row r="745" spans="1:4" ht="21.75" customHeight="1" x14ac:dyDescent="0.25">
      <c r="A745" s="6" t="s">
        <v>2755</v>
      </c>
      <c r="B745" s="7" t="s">
        <v>2756</v>
      </c>
      <c r="C745" s="184">
        <v>0.54606100476965047</v>
      </c>
      <c r="D745" s="184">
        <v>1.0047272680479544</v>
      </c>
    </row>
    <row r="746" spans="1:4" ht="21.75" customHeight="1" x14ac:dyDescent="0.25">
      <c r="A746" s="6" t="s">
        <v>2757</v>
      </c>
      <c r="B746" s="7" t="s">
        <v>2758</v>
      </c>
      <c r="C746" s="184">
        <v>7.954705755330807E-2</v>
      </c>
      <c r="D746" s="184">
        <v>4.0008083157955419</v>
      </c>
    </row>
    <row r="747" spans="1:4" ht="21.75" customHeight="1" x14ac:dyDescent="0.25">
      <c r="A747" s="6" t="s">
        <v>2759</v>
      </c>
      <c r="B747" s="7" t="s">
        <v>2760</v>
      </c>
      <c r="C747" s="184">
        <v>0.30696736697590765</v>
      </c>
      <c r="D747" s="184">
        <v>20.44866072700551</v>
      </c>
    </row>
    <row r="748" spans="1:4" ht="21.75" customHeight="1" x14ac:dyDescent="0.25">
      <c r="A748" s="6" t="s">
        <v>2761</v>
      </c>
      <c r="B748" s="7" t="s">
        <v>2762</v>
      </c>
      <c r="C748" s="184">
        <v>0.31673190913721355</v>
      </c>
      <c r="D748" s="184">
        <v>6.5801458522485676</v>
      </c>
    </row>
    <row r="749" spans="1:4" ht="21.75" customHeight="1" x14ac:dyDescent="0.25">
      <c r="A749" s="6" t="s">
        <v>2763</v>
      </c>
      <c r="B749" s="7" t="s">
        <v>2764</v>
      </c>
      <c r="C749" s="184">
        <v>4.7917133909557586E-3</v>
      </c>
      <c r="D749" s="184">
        <v>0.18303093158546313</v>
      </c>
    </row>
    <row r="750" spans="1:4" ht="21.75" customHeight="1" x14ac:dyDescent="0.25">
      <c r="A750" s="6" t="s">
        <v>2765</v>
      </c>
      <c r="B750" s="7" t="s">
        <v>2766</v>
      </c>
      <c r="C750" s="184">
        <v>-1.9725038156413428E-2</v>
      </c>
      <c r="D750" s="184">
        <v>12.353641321400126</v>
      </c>
    </row>
    <row r="751" spans="1:4" ht="21.75" customHeight="1" x14ac:dyDescent="0.25">
      <c r="A751" s="6" t="s">
        <v>2767</v>
      </c>
      <c r="B751" s="7" t="s">
        <v>2768</v>
      </c>
      <c r="C751" s="184">
        <v>0.55919409681837995</v>
      </c>
      <c r="D751" s="184">
        <v>2.3191640630878432</v>
      </c>
    </row>
    <row r="752" spans="1:4" ht="21.75" customHeight="1" x14ac:dyDescent="0.25">
      <c r="A752" s="6" t="s">
        <v>2769</v>
      </c>
      <c r="B752" s="7" t="s">
        <v>2770</v>
      </c>
      <c r="C752" s="184">
        <v>2.1295395221753859</v>
      </c>
      <c r="D752" s="184">
        <v>-0.35189405277198604</v>
      </c>
    </row>
    <row r="753" spans="1:4" ht="21.75" customHeight="1" x14ac:dyDescent="0.25">
      <c r="A753" s="6" t="s">
        <v>2771</v>
      </c>
      <c r="B753" s="7" t="s">
        <v>2772</v>
      </c>
      <c r="C753" s="184">
        <v>-2.5194428604454533E-2</v>
      </c>
      <c r="D753" s="184">
        <v>1.9382888407310066</v>
      </c>
    </row>
    <row r="754" spans="1:4" ht="21.75" customHeight="1" x14ac:dyDescent="0.25">
      <c r="A754" s="6" t="s">
        <v>2773</v>
      </c>
      <c r="B754" s="7" t="s">
        <v>2774</v>
      </c>
      <c r="C754" s="184">
        <v>0.74805447840892336</v>
      </c>
      <c r="D754" s="184">
        <v>9.5481006994959969</v>
      </c>
    </row>
    <row r="755" spans="1:4" ht="21.75" customHeight="1" x14ac:dyDescent="0.25">
      <c r="A755" s="6" t="s">
        <v>2775</v>
      </c>
      <c r="B755" s="7" t="s">
        <v>2776</v>
      </c>
      <c r="C755" s="184">
        <v>0.96323020786169056</v>
      </c>
      <c r="D755" s="184">
        <v>2.4735329441647123</v>
      </c>
    </row>
    <row r="756" spans="1:4" ht="21.75" customHeight="1" x14ac:dyDescent="0.25">
      <c r="A756" s="6" t="s">
        <v>2777</v>
      </c>
      <c r="B756" s="7" t="s">
        <v>2778</v>
      </c>
      <c r="C756" s="184">
        <v>1.9930216094121243</v>
      </c>
      <c r="D756" s="184">
        <v>7.2077442621545398</v>
      </c>
    </row>
    <row r="757" spans="1:4" ht="21.75" customHeight="1" x14ac:dyDescent="0.25">
      <c r="A757" s="6" t="s">
        <v>2779</v>
      </c>
      <c r="B757" s="7" t="s">
        <v>2780</v>
      </c>
      <c r="C757" s="184">
        <v>1.1211824000083903</v>
      </c>
      <c r="D757" s="184">
        <v>4.5633950588898777</v>
      </c>
    </row>
    <row r="758" spans="1:4" ht="21.75" customHeight="1" x14ac:dyDescent="0.25">
      <c r="A758" s="6" t="s">
        <v>2781</v>
      </c>
      <c r="B758" s="7" t="s">
        <v>2782</v>
      </c>
      <c r="C758" s="184">
        <v>0.13475584619812384</v>
      </c>
      <c r="D758" s="184">
        <v>6.4235289569563223</v>
      </c>
    </row>
    <row r="759" spans="1:4" ht="21.75" customHeight="1" x14ac:dyDescent="0.25">
      <c r="A759" s="6" t="s">
        <v>2783</v>
      </c>
      <c r="B759" s="7" t="s">
        <v>2784</v>
      </c>
      <c r="C759" s="184">
        <v>1.607229715068617</v>
      </c>
      <c r="D759" s="184">
        <v>1.738388950312765</v>
      </c>
    </row>
    <row r="760" spans="1:4" ht="21.75" customHeight="1" x14ac:dyDescent="0.25">
      <c r="A760" s="6" t="s">
        <v>2785</v>
      </c>
      <c r="B760" s="7" t="s">
        <v>2786</v>
      </c>
      <c r="C760" s="184">
        <v>0.73124810066579427</v>
      </c>
      <c r="D760" s="184">
        <v>7.9508198412332245</v>
      </c>
    </row>
    <row r="761" spans="1:4" ht="21.75" customHeight="1" x14ac:dyDescent="0.25">
      <c r="A761" s="6" t="s">
        <v>2787</v>
      </c>
      <c r="B761" s="7" t="s">
        <v>2788</v>
      </c>
      <c r="C761" s="184">
        <v>1.7261777784294325</v>
      </c>
      <c r="D761" s="184">
        <v>27.086013699719839</v>
      </c>
    </row>
    <row r="762" spans="1:4" ht="21.75" customHeight="1" x14ac:dyDescent="0.25">
      <c r="A762" s="6" t="s">
        <v>2789</v>
      </c>
      <c r="B762" s="7" t="s">
        <v>2790</v>
      </c>
      <c r="C762" s="184">
        <v>0</v>
      </c>
      <c r="D762" s="184">
        <v>2.6354611611961194</v>
      </c>
    </row>
    <row r="763" spans="1:4" ht="21.75" customHeight="1" x14ac:dyDescent="0.25">
      <c r="A763" s="6" t="s">
        <v>2791</v>
      </c>
      <c r="B763" s="7" t="s">
        <v>2790</v>
      </c>
      <c r="C763" s="184">
        <v>0</v>
      </c>
      <c r="D763" s="184">
        <v>2.635688961840184</v>
      </c>
    </row>
    <row r="764" spans="1:4" ht="21.75" customHeight="1" x14ac:dyDescent="0.25">
      <c r="A764" s="6" t="s">
        <v>2792</v>
      </c>
      <c r="B764" s="7" t="s">
        <v>2793</v>
      </c>
      <c r="C764" s="184">
        <v>3.9844864018206927</v>
      </c>
      <c r="D764" s="184">
        <v>6.1011847520311724</v>
      </c>
    </row>
    <row r="765" spans="1:4" ht="21.75" customHeight="1" x14ac:dyDescent="0.25">
      <c r="A765" s="6" t="s">
        <v>2794</v>
      </c>
      <c r="B765" s="7" t="s">
        <v>2795</v>
      </c>
      <c r="C765" s="184">
        <v>4.0925834956314407E-3</v>
      </c>
      <c r="D765" s="184">
        <v>7.0249037905390086</v>
      </c>
    </row>
    <row r="766" spans="1:4" ht="21.75" customHeight="1" x14ac:dyDescent="0.25">
      <c r="A766" s="6" t="s">
        <v>2796</v>
      </c>
      <c r="B766" s="7" t="s">
        <v>2795</v>
      </c>
      <c r="C766" s="184">
        <v>9.0600536027665296E-3</v>
      </c>
      <c r="D766" s="184">
        <v>11.661384611370885</v>
      </c>
    </row>
    <row r="767" spans="1:4" ht="21.75" customHeight="1" x14ac:dyDescent="0.25">
      <c r="A767" s="6" t="s">
        <v>2797</v>
      </c>
      <c r="B767" s="7" t="s">
        <v>2798</v>
      </c>
      <c r="C767" s="184">
        <v>6.3829588986754988</v>
      </c>
      <c r="D767" s="184">
        <v>-2.8781113969599152</v>
      </c>
    </row>
    <row r="768" spans="1:4" ht="21.75" customHeight="1" x14ac:dyDescent="0.25">
      <c r="A768" s="6" t="s">
        <v>2799</v>
      </c>
      <c r="B768" s="7" t="s">
        <v>2800</v>
      </c>
      <c r="C768" s="184">
        <v>0.78322586094515612</v>
      </c>
      <c r="D768" s="184">
        <v>-4.7007367818270609</v>
      </c>
    </row>
    <row r="769" spans="1:4" ht="21.75" customHeight="1" x14ac:dyDescent="0.25">
      <c r="A769" s="6" t="s">
        <v>2801</v>
      </c>
      <c r="B769" s="7" t="s">
        <v>2802</v>
      </c>
      <c r="C769" s="184">
        <v>2.0912377493553578</v>
      </c>
      <c r="D769" s="184">
        <v>12.074704257629476</v>
      </c>
    </row>
    <row r="770" spans="1:4" ht="21.75" customHeight="1" x14ac:dyDescent="0.25">
      <c r="A770" s="6" t="s">
        <v>2803</v>
      </c>
      <c r="B770" s="7" t="s">
        <v>2804</v>
      </c>
      <c r="C770" s="184">
        <v>3.9355760047464301</v>
      </c>
      <c r="D770" s="184">
        <v>22.722911833729903</v>
      </c>
    </row>
    <row r="771" spans="1:4" ht="21.75" customHeight="1" x14ac:dyDescent="0.25">
      <c r="A771" s="6" t="s">
        <v>2805</v>
      </c>
      <c r="B771" s="7" t="s">
        <v>2806</v>
      </c>
      <c r="C771" s="184">
        <v>0.91880363004302046</v>
      </c>
      <c r="D771" s="184">
        <v>4.6467311639185249</v>
      </c>
    </row>
    <row r="772" spans="1:4" ht="21.75" customHeight="1" x14ac:dyDescent="0.25">
      <c r="A772" s="6" t="s">
        <v>2807</v>
      </c>
      <c r="B772" s="7" t="s">
        <v>2808</v>
      </c>
      <c r="C772" s="184">
        <v>0.36477197898445674</v>
      </c>
      <c r="D772" s="184">
        <v>-1.3910765811999553</v>
      </c>
    </row>
    <row r="773" spans="1:4" ht="21.75" customHeight="1" x14ac:dyDescent="0.25">
      <c r="A773" s="6" t="s">
        <v>2809</v>
      </c>
      <c r="B773" s="7" t="s">
        <v>2810</v>
      </c>
      <c r="C773" s="184">
        <v>-3.5297712934693581E-2</v>
      </c>
      <c r="D773" s="184">
        <v>16.563907649914878</v>
      </c>
    </row>
    <row r="774" spans="1:4" ht="21.75" customHeight="1" x14ac:dyDescent="0.25">
      <c r="A774" s="6" t="s">
        <v>2811</v>
      </c>
      <c r="B774" s="7" t="s">
        <v>2812</v>
      </c>
      <c r="C774" s="184">
        <v>0.35616686092998673</v>
      </c>
      <c r="D774" s="184">
        <v>-6.2176691721075074E-2</v>
      </c>
    </row>
    <row r="775" spans="1:4" ht="21.75" customHeight="1" x14ac:dyDescent="0.25">
      <c r="A775" s="6" t="s">
        <v>2813</v>
      </c>
      <c r="B775" s="7" t="s">
        <v>2814</v>
      </c>
      <c r="C775" s="184">
        <v>0.49205535975085601</v>
      </c>
      <c r="D775" s="184">
        <v>2.0496777915743281E-2</v>
      </c>
    </row>
    <row r="776" spans="1:4" ht="21.75" customHeight="1" x14ac:dyDescent="0.25">
      <c r="A776" s="6" t="s">
        <v>2815</v>
      </c>
      <c r="B776" s="7" t="s">
        <v>2814</v>
      </c>
      <c r="C776" s="184">
        <v>0.48937008494048073</v>
      </c>
      <c r="D776" s="184">
        <v>1.5728124662951775</v>
      </c>
    </row>
    <row r="777" spans="1:4" ht="21.75" customHeight="1" x14ac:dyDescent="0.25">
      <c r="A777" s="6" t="s">
        <v>2816</v>
      </c>
      <c r="B777" s="7" t="s">
        <v>2817</v>
      </c>
      <c r="C777" s="184">
        <v>0.98590573096420542</v>
      </c>
      <c r="D777" s="184">
        <v>1.877829922112477</v>
      </c>
    </row>
    <row r="778" spans="1:4" ht="21.75" customHeight="1" x14ac:dyDescent="0.25">
      <c r="A778" s="6" t="s">
        <v>2818</v>
      </c>
      <c r="B778" s="7" t="s">
        <v>2819</v>
      </c>
      <c r="C778" s="184">
        <v>-0.21438545695276126</v>
      </c>
      <c r="D778" s="184">
        <v>2.3023934189937543</v>
      </c>
    </row>
    <row r="779" spans="1:4" ht="21.75" customHeight="1" x14ac:dyDescent="0.25">
      <c r="A779" s="6" t="s">
        <v>2820</v>
      </c>
      <c r="B779" s="7" t="s">
        <v>2821</v>
      </c>
      <c r="C779" s="184">
        <v>0</v>
      </c>
      <c r="D779" s="184">
        <v>-0.7420054466036794</v>
      </c>
    </row>
    <row r="780" spans="1:4" ht="21.75" customHeight="1" x14ac:dyDescent="0.25">
      <c r="A780" s="6" t="s">
        <v>2822</v>
      </c>
      <c r="B780" s="7" t="s">
        <v>2823</v>
      </c>
      <c r="C780" s="184">
        <v>0.27290755604916106</v>
      </c>
      <c r="D780" s="184">
        <v>-2.5341946403317439</v>
      </c>
    </row>
    <row r="781" spans="1:4" ht="21.75" customHeight="1" x14ac:dyDescent="0.25">
      <c r="A781" s="6" t="s">
        <v>2824</v>
      </c>
      <c r="B781" s="7" t="s">
        <v>2825</v>
      </c>
      <c r="C781" s="184">
        <v>0</v>
      </c>
      <c r="D781" s="184">
        <v>2.9874321943710478</v>
      </c>
    </row>
    <row r="782" spans="1:4" ht="21.75" customHeight="1" x14ac:dyDescent="0.25">
      <c r="A782" s="6" t="s">
        <v>2826</v>
      </c>
      <c r="B782" s="7" t="s">
        <v>2827</v>
      </c>
      <c r="C782" s="184">
        <v>5.7166130421808123</v>
      </c>
      <c r="D782" s="184">
        <v>-2.209798575299283</v>
      </c>
    </row>
    <row r="783" spans="1:4" ht="21.75" customHeight="1" x14ac:dyDescent="0.25">
      <c r="A783" s="6" t="s">
        <v>2828</v>
      </c>
      <c r="B783" s="7" t="s">
        <v>2829</v>
      </c>
      <c r="C783" s="184">
        <v>0.19798937192115668</v>
      </c>
      <c r="D783" s="184">
        <v>23.943754802226856</v>
      </c>
    </row>
    <row r="784" spans="1:4" ht="21.75" customHeight="1" x14ac:dyDescent="0.25">
      <c r="A784" s="6" t="s">
        <v>2830</v>
      </c>
      <c r="B784" s="7" t="s">
        <v>2831</v>
      </c>
      <c r="C784" s="184">
        <v>3.8135514511159831</v>
      </c>
      <c r="D784" s="184">
        <v>6.7781183652300587</v>
      </c>
    </row>
    <row r="785" spans="1:4" ht="21.75" customHeight="1" x14ac:dyDescent="0.25">
      <c r="A785" s="6" t="s">
        <v>2832</v>
      </c>
      <c r="B785" s="7" t="s">
        <v>2833</v>
      </c>
      <c r="C785" s="184">
        <v>2.9866628632161295E-2</v>
      </c>
      <c r="D785" s="184">
        <v>0.17420692273814145</v>
      </c>
    </row>
    <row r="786" spans="1:4" ht="21.75" customHeight="1" x14ac:dyDescent="0.25">
      <c r="A786" s="6" t="s">
        <v>2834</v>
      </c>
      <c r="B786" s="7" t="s">
        <v>2835</v>
      </c>
      <c r="C786" s="184">
        <v>0.78342230166672899</v>
      </c>
      <c r="D786" s="184">
        <v>10.921684627230167</v>
      </c>
    </row>
    <row r="787" spans="1:4" ht="21.75" customHeight="1" x14ac:dyDescent="0.25">
      <c r="A787" s="6" t="s">
        <v>2836</v>
      </c>
      <c r="B787" s="7" t="s">
        <v>2837</v>
      </c>
      <c r="C787" s="184">
        <v>-3.090754882359345E-2</v>
      </c>
      <c r="D787" s="184">
        <v>1.1574674529261046</v>
      </c>
    </row>
    <row r="788" spans="1:4" ht="21.75" customHeight="1" x14ac:dyDescent="0.25">
      <c r="A788" s="6" t="s">
        <v>2838</v>
      </c>
      <c r="B788" s="7" t="s">
        <v>2839</v>
      </c>
      <c r="C788" s="184">
        <v>0.56486674745681908</v>
      </c>
      <c r="D788" s="184">
        <v>0.57978610112826012</v>
      </c>
    </row>
    <row r="789" spans="1:4" ht="21.75" customHeight="1" x14ac:dyDescent="0.25">
      <c r="A789" s="6" t="s">
        <v>2840</v>
      </c>
      <c r="B789" s="7" t="s">
        <v>2841</v>
      </c>
      <c r="C789" s="184">
        <v>1.4095220086940097</v>
      </c>
      <c r="D789" s="184">
        <v>7.835627126314213</v>
      </c>
    </row>
    <row r="790" spans="1:4" ht="21.75" customHeight="1" x14ac:dyDescent="0.25">
      <c r="A790" s="6" t="s">
        <v>2842</v>
      </c>
      <c r="B790" s="7" t="s">
        <v>2843</v>
      </c>
      <c r="C790" s="184">
        <v>7.2873823697527096E-2</v>
      </c>
      <c r="D790" s="184">
        <v>3.6770925836211168</v>
      </c>
    </row>
    <row r="791" spans="1:4" ht="21.75" customHeight="1" x14ac:dyDescent="0.25">
      <c r="A791" s="6" t="s">
        <v>2844</v>
      </c>
      <c r="B791" s="7" t="s">
        <v>2843</v>
      </c>
      <c r="C791" s="184">
        <v>0.11472205509744951</v>
      </c>
      <c r="D791" s="184">
        <v>3.6401789669424351</v>
      </c>
    </row>
    <row r="792" spans="1:4" ht="21.75" customHeight="1" x14ac:dyDescent="0.25">
      <c r="A792" s="6" t="s">
        <v>2845</v>
      </c>
      <c r="B792" s="7" t="s">
        <v>2846</v>
      </c>
      <c r="C792" s="184">
        <v>0.87554876870702736</v>
      </c>
      <c r="D792" s="184">
        <v>24.848977041122787</v>
      </c>
    </row>
    <row r="793" spans="1:4" ht="21.75" customHeight="1" x14ac:dyDescent="0.25">
      <c r="A793" s="6" t="s">
        <v>2847</v>
      </c>
      <c r="B793" s="7" t="s">
        <v>2848</v>
      </c>
      <c r="C793" s="184">
        <v>0</v>
      </c>
      <c r="D793" s="184">
        <v>0.36066393954054071</v>
      </c>
    </row>
    <row r="794" spans="1:4" ht="21.75" customHeight="1" x14ac:dyDescent="0.25">
      <c r="A794" s="6" t="s">
        <v>2849</v>
      </c>
      <c r="B794" s="7" t="s">
        <v>2848</v>
      </c>
      <c r="C794" s="184">
        <v>0.38976574634145772</v>
      </c>
      <c r="D794" s="184">
        <v>0.50410590769634733</v>
      </c>
    </row>
    <row r="795" spans="1:4" ht="21.75" customHeight="1" x14ac:dyDescent="0.25">
      <c r="A795" s="6" t="s">
        <v>2850</v>
      </c>
      <c r="B795" s="7" t="s">
        <v>2851</v>
      </c>
      <c r="C795" s="184">
        <v>0.36422045901824879</v>
      </c>
      <c r="D795" s="184">
        <v>1.0991789925839537</v>
      </c>
    </row>
    <row r="796" spans="1:4" ht="21.75" customHeight="1" x14ac:dyDescent="0.25">
      <c r="A796" s="6" t="s">
        <v>2852</v>
      </c>
      <c r="B796" s="7" t="s">
        <v>2853</v>
      </c>
      <c r="C796" s="184">
        <v>0.46197895800810862</v>
      </c>
      <c r="D796" s="184">
        <v>0.58863076334387832</v>
      </c>
    </row>
    <row r="797" spans="1:4" ht="21.75" customHeight="1" x14ac:dyDescent="0.25">
      <c r="A797" s="6" t="s">
        <v>2854</v>
      </c>
      <c r="B797" s="7" t="s">
        <v>2855</v>
      </c>
      <c r="C797" s="184">
        <v>-1.0197786631257384</v>
      </c>
      <c r="D797" s="184">
        <v>17.013437640652256</v>
      </c>
    </row>
    <row r="798" spans="1:4" ht="21.75" customHeight="1" x14ac:dyDescent="0.25">
      <c r="A798" s="6" t="s">
        <v>2856</v>
      </c>
      <c r="B798" s="7" t="s">
        <v>2857</v>
      </c>
      <c r="C798" s="184">
        <v>2.4234456902566084</v>
      </c>
      <c r="D798" s="184">
        <v>14.687759900982929</v>
      </c>
    </row>
    <row r="799" spans="1:4" ht="21.75" customHeight="1" x14ac:dyDescent="0.25">
      <c r="A799" s="6" t="s">
        <v>2858</v>
      </c>
      <c r="B799" s="7" t="s">
        <v>2859</v>
      </c>
      <c r="C799" s="184">
        <v>1.2317502910665077</v>
      </c>
      <c r="D799" s="184">
        <v>3.5265967976208481</v>
      </c>
    </row>
    <row r="800" spans="1:4" ht="21.75" customHeight="1" x14ac:dyDescent="0.25">
      <c r="A800" s="6" t="s">
        <v>2860</v>
      </c>
      <c r="B800" s="7" t="s">
        <v>2861</v>
      </c>
      <c r="C800" s="184">
        <v>5.1725769123594709</v>
      </c>
      <c r="D800" s="184">
        <v>13.060933125464114</v>
      </c>
    </row>
    <row r="801" spans="1:4" ht="21.75" customHeight="1" x14ac:dyDescent="0.25">
      <c r="A801" s="6" t="s">
        <v>2862</v>
      </c>
      <c r="B801" s="7" t="s">
        <v>2863</v>
      </c>
      <c r="C801" s="184">
        <v>2.2109880185513875</v>
      </c>
      <c r="D801" s="184">
        <v>5.2895185204359869</v>
      </c>
    </row>
    <row r="802" spans="1:4" ht="21.75" customHeight="1" x14ac:dyDescent="0.25">
      <c r="A802" s="6" t="s">
        <v>2864</v>
      </c>
      <c r="B802" s="7" t="s">
        <v>2865</v>
      </c>
      <c r="C802" s="184">
        <v>0.48955481032614645</v>
      </c>
      <c r="D802" s="184">
        <v>6.1407562319817233</v>
      </c>
    </row>
    <row r="803" spans="1:4" ht="21.75" customHeight="1" x14ac:dyDescent="0.25">
      <c r="A803" s="6" t="s">
        <v>2866</v>
      </c>
      <c r="B803" s="7" t="s">
        <v>2867</v>
      </c>
      <c r="C803" s="184">
        <v>1.7560541503377103</v>
      </c>
      <c r="D803" s="184">
        <v>6.5186343572942098</v>
      </c>
    </row>
    <row r="804" spans="1:4" ht="21.75" customHeight="1" x14ac:dyDescent="0.25">
      <c r="A804" s="6" t="s">
        <v>2868</v>
      </c>
      <c r="B804" s="7" t="s">
        <v>2867</v>
      </c>
      <c r="C804" s="184">
        <v>0.58586483952524082</v>
      </c>
      <c r="D804" s="184">
        <v>6.6797495566578107</v>
      </c>
    </row>
    <row r="805" spans="1:4" ht="21.75" customHeight="1" x14ac:dyDescent="0.25">
      <c r="A805" s="6" t="s">
        <v>2869</v>
      </c>
      <c r="B805" s="7" t="s">
        <v>2870</v>
      </c>
      <c r="C805" s="184">
        <v>0.72656402919495133</v>
      </c>
      <c r="D805" s="184">
        <v>7.6963093658824455</v>
      </c>
    </row>
    <row r="806" spans="1:4" ht="21.75" customHeight="1" x14ac:dyDescent="0.25">
      <c r="A806" s="6" t="s">
        <v>2871</v>
      </c>
      <c r="B806" s="7" t="s">
        <v>2872</v>
      </c>
      <c r="C806" s="184">
        <v>2.5371901557782479E-2</v>
      </c>
      <c r="D806" s="184">
        <v>1.4769347375481217</v>
      </c>
    </row>
    <row r="807" spans="1:4" ht="21.75" customHeight="1" x14ac:dyDescent="0.25">
      <c r="A807" s="6" t="s">
        <v>2873</v>
      </c>
      <c r="B807" s="7" t="s">
        <v>2874</v>
      </c>
      <c r="C807" s="184">
        <v>2.5964196244574092E-2</v>
      </c>
      <c r="D807" s="184">
        <v>1.4233225202731965</v>
      </c>
    </row>
    <row r="808" spans="1:4" ht="21.75" customHeight="1" x14ac:dyDescent="0.25">
      <c r="A808" s="6" t="s">
        <v>2875</v>
      </c>
      <c r="B808" s="7" t="s">
        <v>2876</v>
      </c>
      <c r="C808" s="184">
        <v>5.7235617869134531E-2</v>
      </c>
      <c r="D808" s="184">
        <v>6.3437087206708487</v>
      </c>
    </row>
    <row r="809" spans="1:4" ht="21.75" customHeight="1" x14ac:dyDescent="0.25">
      <c r="A809" s="6" t="s">
        <v>2877</v>
      </c>
      <c r="B809" s="7" t="s">
        <v>2878</v>
      </c>
      <c r="C809" s="184">
        <v>2.7633017588565489</v>
      </c>
      <c r="D809" s="184">
        <v>2.9327722129729512</v>
      </c>
    </row>
    <row r="810" spans="1:4" ht="21.75" customHeight="1" x14ac:dyDescent="0.25">
      <c r="A810" s="6" t="s">
        <v>2879</v>
      </c>
      <c r="B810" s="7" t="s">
        <v>2880</v>
      </c>
      <c r="C810" s="184">
        <v>1.1587659653153382</v>
      </c>
      <c r="D810" s="184">
        <v>14.585940483297646</v>
      </c>
    </row>
    <row r="811" spans="1:4" ht="21.75" customHeight="1" x14ac:dyDescent="0.25">
      <c r="A811" s="6" t="s">
        <v>2881</v>
      </c>
      <c r="B811" s="7" t="s">
        <v>2882</v>
      </c>
      <c r="C811" s="184">
        <v>0</v>
      </c>
      <c r="D811" s="184">
        <v>0.36931212954410747</v>
      </c>
    </row>
    <row r="812" spans="1:4" ht="21.75" customHeight="1" x14ac:dyDescent="0.25">
      <c r="A812" s="6" t="s">
        <v>2883</v>
      </c>
      <c r="B812" s="7" t="s">
        <v>2884</v>
      </c>
      <c r="C812" s="184">
        <v>0</v>
      </c>
      <c r="D812" s="184">
        <v>-3.568788024202445</v>
      </c>
    </row>
    <row r="813" spans="1:4" ht="21.75" customHeight="1" x14ac:dyDescent="0.25">
      <c r="A813" s="6" t="s">
        <v>2885</v>
      </c>
      <c r="B813" s="7" t="s">
        <v>2886</v>
      </c>
      <c r="C813" s="184">
        <v>0.75007204268029537</v>
      </c>
      <c r="D813" s="184">
        <v>16.564398665495425</v>
      </c>
    </row>
    <row r="814" spans="1:4" ht="21.75" customHeight="1" x14ac:dyDescent="0.25">
      <c r="A814" s="6" t="s">
        <v>2887</v>
      </c>
      <c r="B814" s="7" t="s">
        <v>2888</v>
      </c>
      <c r="C814" s="184">
        <v>-3.7450032335071874</v>
      </c>
      <c r="D814" s="184">
        <v>1.0445282597728049</v>
      </c>
    </row>
    <row r="815" spans="1:4" ht="21.75" customHeight="1" x14ac:dyDescent="0.25">
      <c r="A815" s="6" t="s">
        <v>2889</v>
      </c>
      <c r="B815" s="7" t="s">
        <v>2890</v>
      </c>
      <c r="C815" s="184">
        <v>-0.30017301733302926</v>
      </c>
      <c r="D815" s="184">
        <v>-2.5216706354021072</v>
      </c>
    </row>
    <row r="816" spans="1:4" ht="21.75" customHeight="1" x14ac:dyDescent="0.25">
      <c r="A816" s="6" t="s">
        <v>2891</v>
      </c>
      <c r="B816" s="7" t="s">
        <v>2892</v>
      </c>
      <c r="C816" s="184">
        <v>1.6158195210620258E-2</v>
      </c>
      <c r="D816" s="184">
        <v>7.9425781185549873</v>
      </c>
    </row>
    <row r="817" spans="1:4" ht="21.75" customHeight="1" x14ac:dyDescent="0.25">
      <c r="A817" s="6" t="s">
        <v>2893</v>
      </c>
      <c r="B817" s="7" t="s">
        <v>2894</v>
      </c>
      <c r="C817" s="184">
        <v>3.8920266871305151</v>
      </c>
      <c r="D817" s="184">
        <v>23.227242715893489</v>
      </c>
    </row>
    <row r="818" spans="1:4" ht="21.75" customHeight="1" x14ac:dyDescent="0.25">
      <c r="A818" s="6" t="s">
        <v>2895</v>
      </c>
      <c r="B818" s="7" t="s">
        <v>2896</v>
      </c>
      <c r="C818" s="184">
        <v>1.6684028925212993E-2</v>
      </c>
      <c r="D818" s="184">
        <v>6.6313799083443321</v>
      </c>
    </row>
    <row r="819" spans="1:4" ht="21.75" customHeight="1" x14ac:dyDescent="0.25">
      <c r="A819" s="6" t="s">
        <v>2897</v>
      </c>
      <c r="B819" s="7" t="s">
        <v>2898</v>
      </c>
      <c r="C819" s="184">
        <v>0.31763163273827644</v>
      </c>
      <c r="D819" s="184">
        <v>-4.4344854248596875E-2</v>
      </c>
    </row>
    <row r="820" spans="1:4" ht="21.75" customHeight="1" x14ac:dyDescent="0.25">
      <c r="A820" s="6" t="s">
        <v>2899</v>
      </c>
      <c r="B820" s="7" t="s">
        <v>2898</v>
      </c>
      <c r="C820" s="184">
        <v>0.31718256904449349</v>
      </c>
      <c r="D820" s="184">
        <v>-4.5241590958569479E-2</v>
      </c>
    </row>
    <row r="821" spans="1:4" ht="21.75" customHeight="1" x14ac:dyDescent="0.25">
      <c r="A821" s="6" t="s">
        <v>2900</v>
      </c>
      <c r="B821" s="7" t="s">
        <v>2901</v>
      </c>
      <c r="C821" s="184">
        <v>0</v>
      </c>
      <c r="D821" s="184">
        <v>0.66254401507013039</v>
      </c>
    </row>
    <row r="822" spans="1:4" ht="21.75" customHeight="1" x14ac:dyDescent="0.25">
      <c r="A822" s="6" t="s">
        <v>2902</v>
      </c>
      <c r="B822" s="7" t="s">
        <v>2903</v>
      </c>
      <c r="C822" s="184">
        <v>0</v>
      </c>
      <c r="D822" s="184">
        <v>10.615379092080595</v>
      </c>
    </row>
    <row r="823" spans="1:4" ht="21.75" customHeight="1" x14ac:dyDescent="0.25">
      <c r="A823" s="6" t="s">
        <v>2904</v>
      </c>
      <c r="B823" s="7" t="s">
        <v>2905</v>
      </c>
      <c r="C823" s="184">
        <v>0.93514235287452419</v>
      </c>
      <c r="D823" s="184">
        <v>-2.8345388163009715</v>
      </c>
    </row>
    <row r="824" spans="1:4" ht="21.75" customHeight="1" x14ac:dyDescent="0.25">
      <c r="A824" s="6" t="s">
        <v>2906</v>
      </c>
      <c r="B824" s="7" t="s">
        <v>2907</v>
      </c>
      <c r="C824" s="184">
        <v>0.33698416112793872</v>
      </c>
      <c r="D824" s="184">
        <v>0.95407583022767506</v>
      </c>
    </row>
    <row r="825" spans="1:4" ht="21.75" customHeight="1" x14ac:dyDescent="0.25">
      <c r="A825" s="6" t="s">
        <v>2908</v>
      </c>
      <c r="B825" s="7" t="s">
        <v>2909</v>
      </c>
      <c r="C825" s="184">
        <v>0.52660331874656818</v>
      </c>
      <c r="D825" s="184">
        <v>5.8105195978063229</v>
      </c>
    </row>
    <row r="826" spans="1:4" ht="21.75" customHeight="1" x14ac:dyDescent="0.25">
      <c r="A826" s="6" t="s">
        <v>2910</v>
      </c>
      <c r="B826" s="7" t="s">
        <v>2911</v>
      </c>
      <c r="C826" s="184">
        <v>3.4997455971670925</v>
      </c>
      <c r="D826" s="184">
        <v>13.832801628539166</v>
      </c>
    </row>
    <row r="827" spans="1:4" ht="21.75" customHeight="1" x14ac:dyDescent="0.25">
      <c r="A827" s="6" t="s">
        <v>2912</v>
      </c>
      <c r="B827" s="7" t="s">
        <v>2913</v>
      </c>
      <c r="C827" s="184">
        <v>0.809343413969005</v>
      </c>
      <c r="D827" s="184">
        <v>1.2012502009543216</v>
      </c>
    </row>
    <row r="828" spans="1:4" ht="21.75" customHeight="1" x14ac:dyDescent="0.25">
      <c r="A828" s="6" t="s">
        <v>2914</v>
      </c>
      <c r="B828" s="7" t="s">
        <v>2915</v>
      </c>
      <c r="C828" s="184">
        <v>2.2578038690519122</v>
      </c>
      <c r="D828" s="184">
        <v>5.5495961762321553</v>
      </c>
    </row>
    <row r="829" spans="1:4" ht="21.75" customHeight="1" x14ac:dyDescent="0.25">
      <c r="A829" s="6" t="s">
        <v>2916</v>
      </c>
      <c r="B829" s="7" t="s">
        <v>2917</v>
      </c>
      <c r="C829" s="184">
        <v>0.30949263967834673</v>
      </c>
      <c r="D829" s="184">
        <v>0.25423848815540662</v>
      </c>
    </row>
    <row r="830" spans="1:4" ht="21.75" customHeight="1" x14ac:dyDescent="0.25">
      <c r="A830" s="6" t="s">
        <v>2918</v>
      </c>
      <c r="B830" s="7" t="s">
        <v>2919</v>
      </c>
      <c r="C830" s="184">
        <v>0.55565582017515269</v>
      </c>
      <c r="D830" s="184">
        <v>5.3541405465973373</v>
      </c>
    </row>
    <row r="831" spans="1:4" ht="21.75" customHeight="1" x14ac:dyDescent="0.25">
      <c r="A831" s="6" t="s">
        <v>2920</v>
      </c>
      <c r="B831" s="7" t="s">
        <v>2921</v>
      </c>
      <c r="C831" s="184">
        <v>1.2284945487778711</v>
      </c>
      <c r="D831" s="184">
        <v>1.9282749010739417</v>
      </c>
    </row>
    <row r="832" spans="1:4" ht="21.75" customHeight="1" x14ac:dyDescent="0.25">
      <c r="A832" s="6" t="s">
        <v>2922</v>
      </c>
      <c r="B832" s="7" t="s">
        <v>2923</v>
      </c>
      <c r="C832" s="184">
        <v>5.8931405645756643</v>
      </c>
      <c r="D832" s="184">
        <v>41.378301110615446</v>
      </c>
    </row>
    <row r="833" spans="1:4" ht="21.75" customHeight="1" x14ac:dyDescent="0.25">
      <c r="A833" s="6" t="s">
        <v>2924</v>
      </c>
      <c r="B833" s="7" t="s">
        <v>2925</v>
      </c>
      <c r="C833" s="184">
        <v>1.4320480033245379E-2</v>
      </c>
      <c r="D833" s="184">
        <v>8.797142104594978E-2</v>
      </c>
    </row>
    <row r="834" spans="1:4" ht="21.75" customHeight="1" x14ac:dyDescent="0.25">
      <c r="A834" s="6" t="s">
        <v>2926</v>
      </c>
      <c r="B834" s="7" t="s">
        <v>2927</v>
      </c>
      <c r="C834" s="184">
        <v>6.2649697673073684E-2</v>
      </c>
      <c r="D834" s="184">
        <v>-2.166339201530168E-2</v>
      </c>
    </row>
    <row r="835" spans="1:4" ht="21.75" customHeight="1" x14ac:dyDescent="0.25">
      <c r="A835" s="6" t="s">
        <v>2928</v>
      </c>
      <c r="B835" s="7" t="s">
        <v>2929</v>
      </c>
      <c r="C835" s="184">
        <v>2.9421429419527083</v>
      </c>
      <c r="D835" s="184">
        <v>10.063330004608957</v>
      </c>
    </row>
    <row r="836" spans="1:4" ht="21.75" customHeight="1" x14ac:dyDescent="0.25">
      <c r="A836" s="6" t="s">
        <v>2930</v>
      </c>
      <c r="B836" s="7" t="s">
        <v>2931</v>
      </c>
      <c r="C836" s="184">
        <v>0</v>
      </c>
      <c r="D836" s="184">
        <v>1.9809641959447868E-2</v>
      </c>
    </row>
    <row r="837" spans="1:4" ht="21.75" customHeight="1" x14ac:dyDescent="0.25">
      <c r="A837" s="6" t="s">
        <v>2932</v>
      </c>
      <c r="B837" s="7" t="s">
        <v>2933</v>
      </c>
      <c r="C837" s="184">
        <v>4.9519482927647687</v>
      </c>
      <c r="D837" s="184">
        <v>8.804504503310806</v>
      </c>
    </row>
    <row r="838" spans="1:4" ht="21.75" customHeight="1" x14ac:dyDescent="0.25">
      <c r="A838" s="6" t="s">
        <v>2934</v>
      </c>
      <c r="B838" s="7" t="s">
        <v>2935</v>
      </c>
      <c r="C838" s="184">
        <v>0.16951880172320569</v>
      </c>
      <c r="D838" s="184">
        <v>6.3001293685080553</v>
      </c>
    </row>
    <row r="839" spans="1:4" ht="21.75" customHeight="1" x14ac:dyDescent="0.25">
      <c r="A839" s="6" t="s">
        <v>2936</v>
      </c>
      <c r="B839" s="7" t="s">
        <v>2935</v>
      </c>
      <c r="C839" s="184">
        <v>1.0506916931985964E-2</v>
      </c>
      <c r="D839" s="184">
        <v>3.3647317021027119</v>
      </c>
    </row>
    <row r="840" spans="1:4" ht="21.75" customHeight="1" x14ac:dyDescent="0.25">
      <c r="A840" s="6" t="s">
        <v>2937</v>
      </c>
      <c r="B840" s="7" t="s">
        <v>2938</v>
      </c>
      <c r="C840" s="184">
        <v>0.4430832787083594</v>
      </c>
      <c r="D840" s="184">
        <v>5.0913965526193596</v>
      </c>
    </row>
    <row r="841" spans="1:4" ht="21.75" customHeight="1" x14ac:dyDescent="0.25">
      <c r="A841" s="6" t="s">
        <v>2939</v>
      </c>
      <c r="B841" s="7" t="s">
        <v>2940</v>
      </c>
      <c r="C841" s="184">
        <v>0.63778652956298587</v>
      </c>
      <c r="D841" s="184">
        <v>3.8789853568837991</v>
      </c>
    </row>
    <row r="842" spans="1:4" ht="21.75" customHeight="1" x14ac:dyDescent="0.25">
      <c r="A842" s="6" t="s">
        <v>2941</v>
      </c>
      <c r="B842" s="7" t="s">
        <v>2942</v>
      </c>
      <c r="C842" s="184">
        <v>0.22735980497291119</v>
      </c>
      <c r="D842" s="184">
        <v>2.0212266049644625</v>
      </c>
    </row>
    <row r="843" spans="1:4" ht="21.75" customHeight="1" x14ac:dyDescent="0.25">
      <c r="A843" s="6" t="s">
        <v>2943</v>
      </c>
      <c r="B843" s="7" t="s">
        <v>2944</v>
      </c>
      <c r="C843" s="184">
        <v>9.4303097693200236E-2</v>
      </c>
      <c r="D843" s="184">
        <v>0.41560041886630683</v>
      </c>
    </row>
    <row r="844" spans="1:4" ht="21.75" customHeight="1" x14ac:dyDescent="0.25">
      <c r="A844" s="6" t="s">
        <v>2945</v>
      </c>
      <c r="B844" s="7" t="s">
        <v>2946</v>
      </c>
      <c r="C844" s="184">
        <v>4.3561779242313386E-2</v>
      </c>
      <c r="D844" s="184">
        <v>6.7374925124651082</v>
      </c>
    </row>
    <row r="845" spans="1:4" ht="21.75" customHeight="1" x14ac:dyDescent="0.25">
      <c r="A845" s="6" t="s">
        <v>2947</v>
      </c>
      <c r="B845" s="7" t="s">
        <v>2948</v>
      </c>
      <c r="C845" s="184">
        <v>4.6246564956950884E-2</v>
      </c>
      <c r="D845" s="184">
        <v>2.9470879778700088</v>
      </c>
    </row>
    <row r="846" spans="1:4" ht="21.75" customHeight="1" x14ac:dyDescent="0.25">
      <c r="A846" s="6" t="s">
        <v>2949</v>
      </c>
      <c r="B846" s="7" t="s">
        <v>2950</v>
      </c>
      <c r="C846" s="184">
        <v>0.62296316359778359</v>
      </c>
      <c r="D846" s="184">
        <v>6.4408082452734785</v>
      </c>
    </row>
    <row r="847" spans="1:4" ht="21.75" customHeight="1" x14ac:dyDescent="0.25">
      <c r="A847" s="6" t="s">
        <v>2951</v>
      </c>
      <c r="B847" s="7" t="s">
        <v>2952</v>
      </c>
      <c r="C847" s="184">
        <v>1.0248070632371979</v>
      </c>
      <c r="D847" s="184">
        <v>6.6138914073324848</v>
      </c>
    </row>
    <row r="848" spans="1:4" ht="21.75" customHeight="1" x14ac:dyDescent="0.25">
      <c r="A848" s="6" t="s">
        <v>2953</v>
      </c>
      <c r="B848" s="7" t="s">
        <v>2954</v>
      </c>
      <c r="C848" s="184">
        <v>3.514397889677208E-2</v>
      </c>
      <c r="D848" s="184">
        <v>7.3895633586718823</v>
      </c>
    </row>
    <row r="849" spans="1:4" ht="21.75" customHeight="1" x14ac:dyDescent="0.25">
      <c r="A849" s="6" t="s">
        <v>2955</v>
      </c>
      <c r="B849" s="7" t="s">
        <v>2956</v>
      </c>
      <c r="C849" s="184">
        <v>3.1444457507862258E-3</v>
      </c>
      <c r="D849" s="184">
        <v>1.1563871140196746</v>
      </c>
    </row>
    <row r="850" spans="1:4" ht="21.75" customHeight="1" x14ac:dyDescent="0.25">
      <c r="A850" s="6" t="s">
        <v>2957</v>
      </c>
      <c r="B850" s="7" t="s">
        <v>2958</v>
      </c>
      <c r="C850" s="184">
        <v>1.7256657175758345</v>
      </c>
      <c r="D850" s="184">
        <v>13.914457742512031</v>
      </c>
    </row>
    <row r="851" spans="1:4" ht="21.75" customHeight="1" x14ac:dyDescent="0.25">
      <c r="A851" s="6" t="s">
        <v>2959</v>
      </c>
      <c r="B851" s="7" t="s">
        <v>2960</v>
      </c>
      <c r="C851" s="184">
        <v>1.0507354903547088</v>
      </c>
      <c r="D851" s="184">
        <v>20.682137981269761</v>
      </c>
    </row>
    <row r="852" spans="1:4" ht="21.75" customHeight="1" x14ac:dyDescent="0.25">
      <c r="A852" s="6" t="s">
        <v>2961</v>
      </c>
      <c r="B852" s="7" t="s">
        <v>2962</v>
      </c>
      <c r="C852" s="184">
        <v>6.7002465048113746E-2</v>
      </c>
      <c r="D852" s="184">
        <v>3.3834164233832147</v>
      </c>
    </row>
    <row r="853" spans="1:4" ht="21.75" customHeight="1" x14ac:dyDescent="0.25">
      <c r="A853" s="6" t="s">
        <v>2963</v>
      </c>
      <c r="B853" s="7" t="s">
        <v>2964</v>
      </c>
      <c r="C853" s="184">
        <v>1.0337326780403746</v>
      </c>
      <c r="D853" s="184">
        <v>7.8095415431187787</v>
      </c>
    </row>
    <row r="854" spans="1:4" ht="21.75" customHeight="1" x14ac:dyDescent="0.25">
      <c r="A854" s="6" t="s">
        <v>2965</v>
      </c>
      <c r="B854" s="7" t="s">
        <v>2966</v>
      </c>
      <c r="C854" s="184">
        <v>1.7136606423747758</v>
      </c>
      <c r="D854" s="184">
        <v>10.65456512789503</v>
      </c>
    </row>
    <row r="855" spans="1:4" ht="21.75" customHeight="1" x14ac:dyDescent="0.25">
      <c r="A855" s="6" t="s">
        <v>2967</v>
      </c>
      <c r="B855" s="7" t="s">
        <v>2968</v>
      </c>
      <c r="C855" s="184">
        <v>1.0368702370808547</v>
      </c>
      <c r="D855" s="184">
        <v>6.925561386556649</v>
      </c>
    </row>
    <row r="856" spans="1:4" ht="21.75" customHeight="1" x14ac:dyDescent="0.25">
      <c r="A856" s="6" t="s">
        <v>2969</v>
      </c>
      <c r="B856" s="7" t="s">
        <v>2970</v>
      </c>
      <c r="C856" s="184">
        <v>0.23180001059347558</v>
      </c>
      <c r="D856" s="184">
        <v>11.01448942110629</v>
      </c>
    </row>
    <row r="857" spans="1:4" ht="21.75" customHeight="1" x14ac:dyDescent="0.25">
      <c r="A857" s="6" t="s">
        <v>2971</v>
      </c>
      <c r="B857" s="7" t="s">
        <v>2972</v>
      </c>
      <c r="C857" s="184">
        <v>0.3530964145425266</v>
      </c>
      <c r="D857" s="184">
        <v>7.5745802497119499</v>
      </c>
    </row>
    <row r="858" spans="1:4" ht="21.75" customHeight="1" x14ac:dyDescent="0.25">
      <c r="A858" s="6" t="s">
        <v>2973</v>
      </c>
      <c r="B858" s="7" t="s">
        <v>2974</v>
      </c>
      <c r="C858" s="184">
        <v>15.755332581835599</v>
      </c>
      <c r="D858" s="184">
        <v>-3.1089631996397391</v>
      </c>
    </row>
    <row r="859" spans="1:4" ht="21.75" customHeight="1" x14ac:dyDescent="0.25">
      <c r="A859" s="6" t="s">
        <v>2975</v>
      </c>
      <c r="B859" s="7" t="s">
        <v>2976</v>
      </c>
      <c r="C859" s="184">
        <v>2.8462175286614122</v>
      </c>
      <c r="D859" s="184">
        <v>8.4436969861108828</v>
      </c>
    </row>
    <row r="860" spans="1:4" ht="21.75" customHeight="1" x14ac:dyDescent="0.25">
      <c r="A860" s="6" t="s">
        <v>2977</v>
      </c>
      <c r="B860" s="7" t="s">
        <v>2978</v>
      </c>
      <c r="C860" s="184">
        <v>2.7381744428585786</v>
      </c>
      <c r="D860" s="184">
        <v>13.303442553182883</v>
      </c>
    </row>
    <row r="861" spans="1:4" ht="21.75" customHeight="1" x14ac:dyDescent="0.25">
      <c r="A861" s="6" t="s">
        <v>2979</v>
      </c>
      <c r="B861" s="7" t="s">
        <v>2980</v>
      </c>
      <c r="C861" s="184">
        <v>0</v>
      </c>
      <c r="D861" s="184">
        <v>1.3536918514952679E-3</v>
      </c>
    </row>
    <row r="862" spans="1:4" ht="21.75" customHeight="1" x14ac:dyDescent="0.25">
      <c r="A862" s="6" t="s">
        <v>2981</v>
      </c>
      <c r="B862" s="7" t="s">
        <v>2982</v>
      </c>
      <c r="C862" s="184">
        <v>0.89531683781604265</v>
      </c>
      <c r="D862" s="184">
        <v>4.1256117448499952</v>
      </c>
    </row>
    <row r="863" spans="1:4" ht="21.75" customHeight="1" x14ac:dyDescent="0.25">
      <c r="A863" s="6" t="s">
        <v>2983</v>
      </c>
      <c r="B863" s="7" t="s">
        <v>2984</v>
      </c>
      <c r="C863" s="184">
        <v>1.0614290270740376E-2</v>
      </c>
      <c r="D863" s="184">
        <v>8.994652217406486</v>
      </c>
    </row>
    <row r="864" spans="1:4" ht="21.75" customHeight="1" x14ac:dyDescent="0.25">
      <c r="A864" s="6" t="s">
        <v>2985</v>
      </c>
      <c r="B864" s="7" t="s">
        <v>2986</v>
      </c>
      <c r="C864" s="184">
        <v>0.23171580724450797</v>
      </c>
      <c r="D864" s="184">
        <v>1.1180846178733828E-2</v>
      </c>
    </row>
    <row r="865" spans="1:4" ht="21.75" customHeight="1" x14ac:dyDescent="0.25">
      <c r="A865" s="6" t="s">
        <v>2987</v>
      </c>
      <c r="B865" s="7" t="s">
        <v>2988</v>
      </c>
      <c r="C865" s="184">
        <v>0.11926545091005238</v>
      </c>
      <c r="D865" s="184">
        <v>0.24890244413694204</v>
      </c>
    </row>
    <row r="866" spans="1:4" ht="21.75" customHeight="1" x14ac:dyDescent="0.25">
      <c r="A866" s="6" t="s">
        <v>2989</v>
      </c>
      <c r="B866" s="7" t="s">
        <v>2990</v>
      </c>
      <c r="C866" s="184">
        <v>1.260411026614296</v>
      </c>
      <c r="D866" s="184">
        <v>6.0166290731435552</v>
      </c>
    </row>
    <row r="867" spans="1:4" ht="21.75" customHeight="1" x14ac:dyDescent="0.25">
      <c r="A867" s="6" t="s">
        <v>2991</v>
      </c>
      <c r="B867" s="7" t="s">
        <v>2992</v>
      </c>
      <c r="C867" s="184">
        <v>0.41728128073514548</v>
      </c>
      <c r="D867" s="184">
        <v>3.6153868928004265</v>
      </c>
    </row>
    <row r="868" spans="1:4" ht="21.75" customHeight="1" x14ac:dyDescent="0.25">
      <c r="A868" s="6" t="s">
        <v>2993</v>
      </c>
      <c r="B868" s="7" t="s">
        <v>2994</v>
      </c>
      <c r="C868" s="184">
        <v>0.64357764661173222</v>
      </c>
      <c r="D868" s="184">
        <v>27.720081466774175</v>
      </c>
    </row>
    <row r="869" spans="1:4" ht="21.75" customHeight="1" x14ac:dyDescent="0.25">
      <c r="A869" s="6" t="s">
        <v>2995</v>
      </c>
      <c r="B869" s="7" t="s">
        <v>2996</v>
      </c>
      <c r="C869" s="184">
        <v>1.3841523535465718</v>
      </c>
      <c r="D869" s="184">
        <v>21.299507192875154</v>
      </c>
    </row>
    <row r="870" spans="1:4" ht="21.75" customHeight="1" x14ac:dyDescent="0.25">
      <c r="A870" s="6" t="s">
        <v>2997</v>
      </c>
      <c r="B870" s="7" t="s">
        <v>2998</v>
      </c>
      <c r="C870" s="184">
        <v>2.1298497542397672</v>
      </c>
      <c r="D870" s="184">
        <v>12.25786505556767</v>
      </c>
    </row>
    <row r="871" spans="1:4" ht="21.75" customHeight="1" x14ac:dyDescent="0.25">
      <c r="A871" s="6" t="s">
        <v>2999</v>
      </c>
      <c r="B871" s="7" t="s">
        <v>3000</v>
      </c>
      <c r="C871" s="184">
        <v>4.5929165018201452</v>
      </c>
      <c r="D871" s="184">
        <v>13.414639150655356</v>
      </c>
    </row>
    <row r="872" spans="1:4" ht="21.75" customHeight="1" x14ac:dyDescent="0.25">
      <c r="A872" s="6" t="s">
        <v>3001</v>
      </c>
      <c r="B872" s="7" t="s">
        <v>3002</v>
      </c>
      <c r="C872" s="184">
        <v>2.6096414979528233</v>
      </c>
      <c r="D872" s="184">
        <v>6.7428905424092367</v>
      </c>
    </row>
    <row r="873" spans="1:4" ht="21.75" customHeight="1" x14ac:dyDescent="0.25">
      <c r="A873" s="6" t="s">
        <v>3003</v>
      </c>
      <c r="B873" s="7" t="s">
        <v>3004</v>
      </c>
      <c r="C873" s="184">
        <v>3.428020025411968E-2</v>
      </c>
      <c r="D873" s="184">
        <v>0.27924058415810155</v>
      </c>
    </row>
    <row r="874" spans="1:4" ht="21.75" customHeight="1" x14ac:dyDescent="0.25">
      <c r="A874" s="6" t="s">
        <v>3005</v>
      </c>
      <c r="B874" s="7" t="s">
        <v>3006</v>
      </c>
      <c r="C874" s="184">
        <v>1.431197542865255</v>
      </c>
      <c r="D874" s="184">
        <v>-0.31896176750095068</v>
      </c>
    </row>
    <row r="875" spans="1:4" ht="21.75" customHeight="1" x14ac:dyDescent="0.25">
      <c r="A875" s="6" t="s">
        <v>3007</v>
      </c>
      <c r="B875" s="7" t="s">
        <v>3008</v>
      </c>
      <c r="C875" s="184">
        <v>0.54709721716361936</v>
      </c>
      <c r="D875" s="184">
        <v>-5.6536967924202823</v>
      </c>
    </row>
    <row r="876" spans="1:4" ht="21.75" customHeight="1" x14ac:dyDescent="0.25">
      <c r="A876" s="6" t="s">
        <v>3009</v>
      </c>
      <c r="B876" s="7" t="s">
        <v>3010</v>
      </c>
      <c r="C876" s="184">
        <v>-1.1382128084294426E-2</v>
      </c>
      <c r="D876" s="184">
        <v>7.9519959236670452</v>
      </c>
    </row>
    <row r="877" spans="1:4" ht="21.75" customHeight="1" x14ac:dyDescent="0.25">
      <c r="A877" s="6" t="s">
        <v>3011</v>
      </c>
      <c r="B877" s="7" t="s">
        <v>3012</v>
      </c>
      <c r="C877" s="184">
        <v>3.2571313017731462</v>
      </c>
      <c r="D877" s="184">
        <v>20.498910054672095</v>
      </c>
    </row>
    <row r="878" spans="1:4" ht="21.75" customHeight="1" x14ac:dyDescent="0.25">
      <c r="A878" s="6" t="s">
        <v>3013</v>
      </c>
      <c r="B878" s="7" t="s">
        <v>3014</v>
      </c>
      <c r="C878" s="184">
        <v>-2.3595746838068959E-2</v>
      </c>
      <c r="D878" s="184">
        <v>6.6140393585260124</v>
      </c>
    </row>
    <row r="879" spans="1:4" ht="21.75" customHeight="1" x14ac:dyDescent="0.25">
      <c r="A879" s="6" t="s">
        <v>3015</v>
      </c>
      <c r="B879" s="7" t="s">
        <v>3016</v>
      </c>
      <c r="C879" s="184">
        <v>0.68288759675502275</v>
      </c>
      <c r="D879" s="184">
        <v>25.081541896591489</v>
      </c>
    </row>
    <row r="880" spans="1:4" ht="21.75" customHeight="1" x14ac:dyDescent="0.25">
      <c r="A880" s="6" t="s">
        <v>3017</v>
      </c>
      <c r="B880" s="7" t="s">
        <v>3018</v>
      </c>
      <c r="C880" s="184">
        <v>1.0747630591645168</v>
      </c>
      <c r="D880" s="184">
        <v>8.5577919507215512</v>
      </c>
    </row>
    <row r="881" spans="1:4" ht="21.75" customHeight="1" x14ac:dyDescent="0.25">
      <c r="A881" s="6" t="s">
        <v>3019</v>
      </c>
      <c r="B881" s="7" t="s">
        <v>3020</v>
      </c>
      <c r="C881" s="184">
        <v>1.4596100279783077</v>
      </c>
      <c r="D881" s="184">
        <v>5.7768570531675092</v>
      </c>
    </row>
    <row r="882" spans="1:4" ht="21.75" customHeight="1" x14ac:dyDescent="0.25">
      <c r="A882" s="6" t="s">
        <v>3021</v>
      </c>
      <c r="B882" s="7" t="s">
        <v>3022</v>
      </c>
      <c r="C882" s="184">
        <v>1.0341690834028332</v>
      </c>
      <c r="D882" s="184">
        <v>9.0249971684794996</v>
      </c>
    </row>
    <row r="883" spans="1:4" ht="21.75" customHeight="1" x14ac:dyDescent="0.25">
      <c r="A883" s="6" t="s">
        <v>3023</v>
      </c>
      <c r="B883" s="7" t="s">
        <v>3024</v>
      </c>
      <c r="C883" s="184">
        <v>0</v>
      </c>
      <c r="D883" s="184">
        <v>0.41628708264342162</v>
      </c>
    </row>
  </sheetData>
  <sheetProtection selectLockedCells="1" selectUnlockedCells="1"/>
  <customSheetViews>
    <customSheetView guid="{5032A364-B81A-48DA-88DA-AB3B86B47EE9}" scale="70" fitToPage="1">
      <selection activeCell="A2" sqref="A2:XFD3"/>
      <pageMargins left="0.39370078740157483" right="0.35433070866141736" top="0.82677165354330717" bottom="0.74803149606299213" header="0.51181102362204722" footer="0.51181102362204722"/>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5"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Footer>&amp;C&amp;P of &amp;N</oddFooter>
    <firstHeader>&amp;LUn-scaled [nodal /network group] costs</firstHeader>
    <firstFooter>&amp;C&amp;P of &amp;N</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4296875" defaultRowHeight="12.5" x14ac:dyDescent="0.25"/>
  <cols>
    <col min="1" max="1" width="13.81640625" style="143" customWidth="1"/>
    <col min="2" max="2" width="37.453125" style="143" bestFit="1" customWidth="1"/>
    <col min="3" max="3" width="19" style="144" customWidth="1"/>
    <col min="4" max="4" width="5.26953125" style="143" bestFit="1" customWidth="1"/>
    <col min="5" max="5" width="4.7265625" style="143" customWidth="1"/>
    <col min="6" max="6" width="29.1796875" style="143" bestFit="1" customWidth="1"/>
    <col min="7" max="7" width="11.54296875" style="143"/>
    <col min="8" max="8" width="64.54296875" style="143" bestFit="1" customWidth="1"/>
    <col min="9" max="16384" width="11.54296875" style="143"/>
  </cols>
  <sheetData>
    <row r="1" spans="1:8" ht="26.25" customHeight="1" x14ac:dyDescent="0.5">
      <c r="A1" s="146" t="s">
        <v>16</v>
      </c>
      <c r="H1" s="145"/>
    </row>
    <row r="2" spans="1:8" ht="12.75" customHeight="1" x14ac:dyDescent="0.25">
      <c r="A2" s="146"/>
    </row>
    <row r="3" spans="1:8" ht="12.75" customHeight="1" x14ac:dyDescent="0.25">
      <c r="A3" s="146"/>
    </row>
    <row r="4" spans="1:8" ht="12.75" customHeight="1" x14ac:dyDescent="0.25">
      <c r="A4" s="146"/>
    </row>
    <row r="5" spans="1:8" ht="12.75" customHeight="1" x14ac:dyDescent="0.25">
      <c r="A5" s="146"/>
    </row>
    <row r="6" spans="1:8" ht="12.75" customHeight="1" x14ac:dyDescent="0.25">
      <c r="A6" s="146"/>
    </row>
    <row r="7" spans="1:8" ht="12.75" customHeight="1" x14ac:dyDescent="0.25">
      <c r="A7" s="146"/>
    </row>
    <row r="8" spans="1:8" ht="12.75" customHeight="1" x14ac:dyDescent="0.25">
      <c r="A8" s="146"/>
    </row>
    <row r="9" spans="1:8" ht="12.75" customHeight="1" x14ac:dyDescent="0.25">
      <c r="A9" s="146"/>
    </row>
    <row r="10" spans="1:8" ht="12.75" customHeight="1" x14ac:dyDescent="0.25">
      <c r="A10" s="146"/>
    </row>
    <row r="11" spans="1:8" ht="12.75" customHeight="1" x14ac:dyDescent="0.25">
      <c r="A11" s="146"/>
    </row>
    <row r="12" spans="1:8" ht="12.75" customHeight="1" x14ac:dyDescent="0.25">
      <c r="A12" s="146"/>
    </row>
    <row r="13" spans="1:8" ht="12.75" customHeight="1" x14ac:dyDescent="0.25">
      <c r="A13" s="146"/>
    </row>
    <row r="14" spans="1:8" ht="12.75" customHeight="1" x14ac:dyDescent="0.25">
      <c r="A14" s="146"/>
    </row>
    <row r="15" spans="1:8" ht="12.75" customHeight="1" x14ac:dyDescent="0.25">
      <c r="A15" s="146"/>
    </row>
    <row r="16" spans="1:8" ht="12.75" customHeight="1" x14ac:dyDescent="0.25">
      <c r="A16" s="146"/>
    </row>
    <row r="17" spans="1:8" ht="12.75" customHeight="1" x14ac:dyDescent="0.25">
      <c r="A17" s="146"/>
    </row>
    <row r="18" spans="1:8" ht="12.75" customHeight="1" x14ac:dyDescent="0.25">
      <c r="A18" s="146"/>
    </row>
    <row r="19" spans="1:8" ht="12.75" customHeight="1" x14ac:dyDescent="0.25">
      <c r="A19" s="146"/>
    </row>
    <row r="20" spans="1:8" ht="12.75" customHeight="1" x14ac:dyDescent="0.25">
      <c r="A20" s="146"/>
    </row>
    <row r="21" spans="1:8" ht="12.75" customHeight="1" x14ac:dyDescent="0.25">
      <c r="A21" s="146"/>
    </row>
    <row r="22" spans="1:8" ht="12.75" customHeight="1" x14ac:dyDescent="0.25">
      <c r="A22" s="146"/>
    </row>
    <row r="23" spans="1:8" ht="12.75" customHeight="1" x14ac:dyDescent="0.25">
      <c r="A23" s="146"/>
    </row>
    <row r="24" spans="1:8" ht="12.75" customHeight="1" x14ac:dyDescent="0.25">
      <c r="A24" s="146"/>
    </row>
    <row r="25" spans="1:8" ht="12.75" customHeight="1" x14ac:dyDescent="0.25">
      <c r="A25" s="146"/>
    </row>
    <row r="26" spans="1:8" ht="12.75" customHeight="1" x14ac:dyDescent="0.25">
      <c r="A26" s="146"/>
    </row>
    <row r="27" spans="1:8" ht="12.75" customHeight="1" x14ac:dyDescent="0.25">
      <c r="A27" s="146"/>
    </row>
    <row r="28" spans="1:8" s="148" customFormat="1" ht="52" x14ac:dyDescent="0.25">
      <c r="A28" s="45" t="s">
        <v>156</v>
      </c>
      <c r="B28" s="45" t="s">
        <v>157</v>
      </c>
      <c r="C28" s="45" t="s">
        <v>384</v>
      </c>
      <c r="D28" s="147"/>
      <c r="E28" s="147"/>
      <c r="F28" s="45" t="s">
        <v>385</v>
      </c>
      <c r="G28" s="45" t="s">
        <v>386</v>
      </c>
      <c r="H28" s="45" t="s">
        <v>387</v>
      </c>
    </row>
    <row r="29" spans="1:8" x14ac:dyDescent="0.25">
      <c r="A29" s="153">
        <v>3</v>
      </c>
      <c r="B29" s="149" t="s">
        <v>158</v>
      </c>
      <c r="C29" s="152" t="s">
        <v>393</v>
      </c>
      <c r="F29" s="143" t="s">
        <v>390</v>
      </c>
      <c r="G29" s="150">
        <v>43626</v>
      </c>
      <c r="H29" s="143" t="s">
        <v>391</v>
      </c>
    </row>
    <row r="30" spans="1:8" x14ac:dyDescent="0.25">
      <c r="A30" s="153">
        <v>4</v>
      </c>
      <c r="B30" s="149" t="s">
        <v>158</v>
      </c>
      <c r="C30" s="152" t="s">
        <v>393</v>
      </c>
      <c r="F30" s="143" t="s">
        <v>395</v>
      </c>
      <c r="G30" s="150">
        <v>43626</v>
      </c>
      <c r="H30" s="143" t="s">
        <v>391</v>
      </c>
    </row>
    <row r="31" spans="1:8" x14ac:dyDescent="0.25">
      <c r="A31" s="153">
        <v>5</v>
      </c>
      <c r="B31" s="149" t="s">
        <v>159</v>
      </c>
      <c r="C31" s="152" t="s">
        <v>393</v>
      </c>
      <c r="F31" s="143" t="s">
        <v>394</v>
      </c>
      <c r="G31" s="150">
        <v>43626</v>
      </c>
      <c r="H31" s="143" t="s">
        <v>391</v>
      </c>
    </row>
    <row r="32" spans="1:8" x14ac:dyDescent="0.25">
      <c r="A32" s="153">
        <v>6</v>
      </c>
      <c r="B32" s="149" t="s">
        <v>160</v>
      </c>
      <c r="C32" s="152" t="s">
        <v>393</v>
      </c>
      <c r="F32" s="143" t="s">
        <v>396</v>
      </c>
      <c r="G32" s="150">
        <v>43626</v>
      </c>
      <c r="H32" s="143" t="s">
        <v>397</v>
      </c>
    </row>
    <row r="33" spans="1:8" x14ac:dyDescent="0.25">
      <c r="A33" s="153">
        <v>7</v>
      </c>
      <c r="B33" s="149" t="s">
        <v>160</v>
      </c>
      <c r="C33" s="152" t="s">
        <v>393</v>
      </c>
      <c r="G33" s="150"/>
      <c r="H33" s="151"/>
    </row>
    <row r="34" spans="1:8" x14ac:dyDescent="0.25">
      <c r="A34" s="153">
        <v>8</v>
      </c>
      <c r="B34" s="149" t="s">
        <v>160</v>
      </c>
      <c r="C34" s="152" t="s">
        <v>393</v>
      </c>
      <c r="F34" s="151"/>
      <c r="G34" s="150"/>
    </row>
    <row r="35" spans="1:8" x14ac:dyDescent="0.25">
      <c r="A35" s="153">
        <v>9</v>
      </c>
      <c r="B35" s="149" t="s">
        <v>160</v>
      </c>
      <c r="C35" s="152" t="s">
        <v>393</v>
      </c>
      <c r="G35" s="150"/>
      <c r="H35" s="151"/>
    </row>
    <row r="36" spans="1:8" x14ac:dyDescent="0.25">
      <c r="A36" s="153">
        <v>10</v>
      </c>
      <c r="B36" s="149" t="s">
        <v>160</v>
      </c>
      <c r="C36" s="152" t="s">
        <v>393</v>
      </c>
      <c r="G36" s="150"/>
      <c r="H36" s="151"/>
    </row>
    <row r="37" spans="1:8" x14ac:dyDescent="0.25">
      <c r="A37" s="153">
        <v>11</v>
      </c>
      <c r="B37" s="149" t="s">
        <v>160</v>
      </c>
      <c r="C37" s="152" t="s">
        <v>393</v>
      </c>
      <c r="G37" s="150"/>
    </row>
    <row r="38" spans="1:8" x14ac:dyDescent="0.25">
      <c r="A38" s="153">
        <v>12</v>
      </c>
      <c r="B38" s="149" t="s">
        <v>160</v>
      </c>
      <c r="C38" s="152" t="s">
        <v>393</v>
      </c>
      <c r="G38" s="150"/>
    </row>
    <row r="39" spans="1:8" x14ac:dyDescent="0.25">
      <c r="A39" s="153">
        <v>13</v>
      </c>
      <c r="B39" s="149" t="s">
        <v>161</v>
      </c>
      <c r="C39" s="152" t="s">
        <v>393</v>
      </c>
      <c r="G39" s="150"/>
    </row>
    <row r="40" spans="1:8" x14ac:dyDescent="0.25">
      <c r="A40" s="153">
        <v>15</v>
      </c>
      <c r="B40" s="149" t="s">
        <v>161</v>
      </c>
      <c r="C40" s="152" t="s">
        <v>393</v>
      </c>
      <c r="F40" s="151"/>
      <c r="G40" s="150"/>
      <c r="H40" s="151"/>
    </row>
    <row r="41" spans="1:8" x14ac:dyDescent="0.25">
      <c r="A41" s="153">
        <v>16</v>
      </c>
      <c r="B41" s="149" t="s">
        <v>162</v>
      </c>
      <c r="C41" s="152" t="s">
        <v>393</v>
      </c>
      <c r="G41" s="150"/>
      <c r="H41" s="151"/>
    </row>
    <row r="42" spans="1:8" x14ac:dyDescent="0.25">
      <c r="A42" s="153">
        <v>17</v>
      </c>
      <c r="B42" s="149" t="s">
        <v>162</v>
      </c>
      <c r="C42" s="152" t="s">
        <v>393</v>
      </c>
      <c r="G42" s="150"/>
    </row>
    <row r="43" spans="1:8" x14ac:dyDescent="0.25">
      <c r="A43" s="153">
        <v>18</v>
      </c>
      <c r="B43" s="149" t="s">
        <v>162</v>
      </c>
      <c r="C43" s="152" t="s">
        <v>393</v>
      </c>
      <c r="G43" s="150"/>
    </row>
    <row r="44" spans="1:8" x14ac:dyDescent="0.25">
      <c r="A44" s="153">
        <v>19</v>
      </c>
      <c r="B44" s="149" t="s">
        <v>162</v>
      </c>
      <c r="C44" s="152" t="s">
        <v>393</v>
      </c>
      <c r="G44" s="150"/>
    </row>
    <row r="45" spans="1:8" x14ac:dyDescent="0.25">
      <c r="A45" s="153">
        <v>20</v>
      </c>
      <c r="B45" s="149" t="s">
        <v>162</v>
      </c>
      <c r="C45" s="152" t="s">
        <v>393</v>
      </c>
      <c r="G45" s="150"/>
    </row>
    <row r="46" spans="1:8" x14ac:dyDescent="0.25">
      <c r="A46" s="153">
        <v>21</v>
      </c>
      <c r="B46" s="149" t="s">
        <v>162</v>
      </c>
      <c r="C46" s="152" t="s">
        <v>393</v>
      </c>
      <c r="G46" s="150"/>
    </row>
    <row r="47" spans="1:8" x14ac:dyDescent="0.25">
      <c r="A47" s="153">
        <v>22</v>
      </c>
      <c r="B47" s="149" t="s">
        <v>162</v>
      </c>
      <c r="C47" s="152" t="s">
        <v>393</v>
      </c>
      <c r="G47" s="150"/>
    </row>
    <row r="48" spans="1:8" x14ac:dyDescent="0.25">
      <c r="A48" s="153">
        <v>23</v>
      </c>
      <c r="B48" s="149" t="s">
        <v>163</v>
      </c>
      <c r="C48" s="152" t="s">
        <v>393</v>
      </c>
      <c r="G48" s="150"/>
    </row>
    <row r="49" spans="1:8" x14ac:dyDescent="0.25">
      <c r="A49" s="153">
        <v>24</v>
      </c>
      <c r="B49" s="149" t="s">
        <v>163</v>
      </c>
      <c r="C49" s="152" t="s">
        <v>393</v>
      </c>
      <c r="G49" s="150"/>
    </row>
    <row r="50" spans="1:8" x14ac:dyDescent="0.25">
      <c r="A50" s="153">
        <v>25</v>
      </c>
      <c r="B50" s="149" t="s">
        <v>163</v>
      </c>
      <c r="C50" s="152" t="s">
        <v>393</v>
      </c>
      <c r="G50" s="150"/>
    </row>
    <row r="51" spans="1:8" x14ac:dyDescent="0.25">
      <c r="A51" s="153">
        <v>26</v>
      </c>
      <c r="B51" s="149" t="s">
        <v>163</v>
      </c>
      <c r="C51" s="152" t="s">
        <v>393</v>
      </c>
      <c r="G51" s="150"/>
    </row>
    <row r="52" spans="1:8" x14ac:dyDescent="0.25">
      <c r="A52" s="153">
        <v>28</v>
      </c>
      <c r="B52" s="149" t="s">
        <v>163</v>
      </c>
      <c r="C52" s="152" t="s">
        <v>393</v>
      </c>
      <c r="G52" s="150"/>
    </row>
    <row r="53" spans="1:8" x14ac:dyDescent="0.25">
      <c r="A53" s="153">
        <v>29</v>
      </c>
      <c r="B53" s="149" t="s">
        <v>163</v>
      </c>
      <c r="C53" s="152" t="s">
        <v>393</v>
      </c>
      <c r="G53" s="150"/>
    </row>
    <row r="54" spans="1:8" x14ac:dyDescent="0.25">
      <c r="A54" s="153">
        <v>30</v>
      </c>
      <c r="B54" s="149" t="s">
        <v>163</v>
      </c>
      <c r="C54" s="152" t="s">
        <v>393</v>
      </c>
      <c r="G54" s="150"/>
    </row>
    <row r="55" spans="1:8" x14ac:dyDescent="0.25">
      <c r="A55" s="153">
        <v>31</v>
      </c>
      <c r="B55" s="149" t="s">
        <v>163</v>
      </c>
      <c r="C55" s="152" t="s">
        <v>393</v>
      </c>
      <c r="G55" s="150"/>
    </row>
    <row r="56" spans="1:8" x14ac:dyDescent="0.25">
      <c r="A56" s="153">
        <v>32</v>
      </c>
      <c r="B56" s="149" t="s">
        <v>163</v>
      </c>
      <c r="C56" s="152" t="s">
        <v>393</v>
      </c>
      <c r="F56" s="151"/>
      <c r="G56" s="150"/>
      <c r="H56" s="151"/>
    </row>
    <row r="57" spans="1:8" x14ac:dyDescent="0.25">
      <c r="A57" s="153">
        <v>33</v>
      </c>
      <c r="B57" s="149" t="s">
        <v>163</v>
      </c>
      <c r="C57" s="152" t="s">
        <v>393</v>
      </c>
      <c r="F57" s="151"/>
      <c r="G57" s="150"/>
      <c r="H57" s="151"/>
    </row>
    <row r="58" spans="1:8" x14ac:dyDescent="0.25">
      <c r="A58" s="153">
        <v>34</v>
      </c>
      <c r="B58" s="149" t="s">
        <v>163</v>
      </c>
      <c r="C58" s="152" t="s">
        <v>393</v>
      </c>
      <c r="F58" s="151"/>
      <c r="G58" s="150"/>
      <c r="H58" s="151"/>
    </row>
    <row r="59" spans="1:8" x14ac:dyDescent="0.25">
      <c r="A59" s="153">
        <v>35</v>
      </c>
      <c r="B59" s="149" t="s">
        <v>163</v>
      </c>
      <c r="C59" s="152" t="s">
        <v>393</v>
      </c>
      <c r="F59" s="151"/>
      <c r="G59" s="150"/>
      <c r="H59" s="151"/>
    </row>
    <row r="60" spans="1:8" x14ac:dyDescent="0.25">
      <c r="A60" s="153">
        <v>36</v>
      </c>
      <c r="B60" s="149" t="s">
        <v>163</v>
      </c>
      <c r="C60" s="152" t="s">
        <v>393</v>
      </c>
      <c r="F60" s="151"/>
      <c r="G60" s="150"/>
      <c r="H60" s="151"/>
    </row>
    <row r="61" spans="1:8" x14ac:dyDescent="0.25">
      <c r="A61" s="153">
        <v>37</v>
      </c>
      <c r="B61" s="149" t="s">
        <v>163</v>
      </c>
      <c r="C61" s="152" t="s">
        <v>393</v>
      </c>
      <c r="F61" s="151"/>
      <c r="G61" s="150"/>
      <c r="H61" s="151"/>
    </row>
    <row r="62" spans="1:8" x14ac:dyDescent="0.25">
      <c r="A62" s="153">
        <v>38</v>
      </c>
      <c r="B62" s="149" t="s">
        <v>163</v>
      </c>
      <c r="C62" s="152" t="s">
        <v>393</v>
      </c>
      <c r="F62" s="151"/>
      <c r="G62" s="150"/>
      <c r="H62" s="151"/>
    </row>
    <row r="63" spans="1:8" x14ac:dyDescent="0.25">
      <c r="A63" s="153">
        <v>39</v>
      </c>
      <c r="B63" s="149" t="s">
        <v>163</v>
      </c>
      <c r="C63" s="152" t="s">
        <v>393</v>
      </c>
      <c r="F63" s="151"/>
      <c r="G63" s="150"/>
      <c r="H63" s="151"/>
    </row>
    <row r="64" spans="1:8" x14ac:dyDescent="0.25">
      <c r="A64" s="153">
        <v>40</v>
      </c>
      <c r="B64" s="149" t="s">
        <v>162</v>
      </c>
      <c r="C64" s="152" t="s">
        <v>393</v>
      </c>
      <c r="F64" s="151"/>
      <c r="G64" s="150"/>
      <c r="H64" s="151"/>
    </row>
    <row r="65" spans="1:8" x14ac:dyDescent="0.25">
      <c r="A65" s="153">
        <v>41</v>
      </c>
      <c r="B65" s="149" t="s">
        <v>164</v>
      </c>
      <c r="C65" s="152" t="s">
        <v>393</v>
      </c>
      <c r="F65" s="151"/>
      <c r="G65" s="150"/>
      <c r="H65" s="151"/>
    </row>
    <row r="66" spans="1:8" x14ac:dyDescent="0.25">
      <c r="A66" s="153">
        <v>42</v>
      </c>
      <c r="B66" s="149" t="s">
        <v>165</v>
      </c>
      <c r="C66" s="152" t="s">
        <v>393</v>
      </c>
      <c r="F66" s="151"/>
      <c r="G66" s="150"/>
      <c r="H66" s="151"/>
    </row>
    <row r="67" spans="1:8" x14ac:dyDescent="0.25">
      <c r="A67" s="153">
        <v>43</v>
      </c>
      <c r="B67" s="149" t="s">
        <v>165</v>
      </c>
      <c r="C67" s="152" t="s">
        <v>393</v>
      </c>
      <c r="F67" s="151"/>
      <c r="G67" s="150"/>
      <c r="H67" s="151"/>
    </row>
    <row r="68" spans="1:8" x14ac:dyDescent="0.25">
      <c r="A68" s="153">
        <v>44</v>
      </c>
      <c r="B68" s="149" t="s">
        <v>164</v>
      </c>
      <c r="C68" s="152" t="s">
        <v>393</v>
      </c>
      <c r="F68" s="151"/>
      <c r="G68" s="150"/>
      <c r="H68" s="151"/>
    </row>
    <row r="69" spans="1:8" x14ac:dyDescent="0.25">
      <c r="A69" s="153">
        <v>45</v>
      </c>
      <c r="B69" s="149" t="s">
        <v>166</v>
      </c>
      <c r="C69" s="152" t="s">
        <v>393</v>
      </c>
      <c r="F69" s="151"/>
      <c r="G69" s="150"/>
      <c r="H69" s="151"/>
    </row>
    <row r="70" spans="1:8" x14ac:dyDescent="0.25">
      <c r="A70" s="153">
        <v>46</v>
      </c>
      <c r="B70" s="149" t="s">
        <v>167</v>
      </c>
      <c r="C70" s="152" t="s">
        <v>393</v>
      </c>
      <c r="F70" s="151"/>
      <c r="G70" s="150"/>
      <c r="H70" s="151"/>
    </row>
    <row r="71" spans="1:8" x14ac:dyDescent="0.25">
      <c r="A71" s="153">
        <v>47</v>
      </c>
      <c r="B71" s="149" t="s">
        <v>168</v>
      </c>
      <c r="C71" s="152" t="s">
        <v>393</v>
      </c>
      <c r="F71" s="151"/>
      <c r="G71" s="150"/>
      <c r="H71" s="151"/>
    </row>
    <row r="72" spans="1:8" x14ac:dyDescent="0.25">
      <c r="A72" s="153">
        <v>48</v>
      </c>
      <c r="B72" s="149" t="s">
        <v>169</v>
      </c>
      <c r="C72" s="152" t="s">
        <v>393</v>
      </c>
      <c r="F72" s="151"/>
      <c r="G72" s="150"/>
      <c r="H72" s="151"/>
    </row>
    <row r="73" spans="1:8" x14ac:dyDescent="0.25">
      <c r="A73" s="153">
        <v>49</v>
      </c>
      <c r="B73" s="149" t="s">
        <v>162</v>
      </c>
      <c r="C73" s="152" t="s">
        <v>393</v>
      </c>
      <c r="F73" s="151"/>
      <c r="G73" s="150"/>
      <c r="H73" s="151"/>
    </row>
    <row r="74" spans="1:8" x14ac:dyDescent="0.25">
      <c r="A74" s="153">
        <v>50</v>
      </c>
      <c r="B74" s="149" t="s">
        <v>170</v>
      </c>
      <c r="C74" s="152" t="s">
        <v>393</v>
      </c>
      <c r="F74" s="151"/>
      <c r="G74" s="150"/>
      <c r="H74" s="151"/>
    </row>
    <row r="75" spans="1:8" x14ac:dyDescent="0.25">
      <c r="A75" s="153">
        <v>51</v>
      </c>
      <c r="B75" s="149" t="s">
        <v>171</v>
      </c>
      <c r="C75" s="152" t="s">
        <v>392</v>
      </c>
      <c r="F75" s="151"/>
      <c r="G75" s="150"/>
      <c r="H75" s="151"/>
    </row>
    <row r="76" spans="1:8" x14ac:dyDescent="0.25">
      <c r="A76" s="153">
        <v>52</v>
      </c>
      <c r="B76" s="149" t="s">
        <v>172</v>
      </c>
      <c r="C76" s="152" t="s">
        <v>393</v>
      </c>
      <c r="F76" s="151"/>
      <c r="G76" s="150"/>
      <c r="H76" s="151"/>
    </row>
    <row r="77" spans="1:8" x14ac:dyDescent="0.25">
      <c r="A77" s="153">
        <v>53</v>
      </c>
      <c r="B77" s="149" t="s">
        <v>172</v>
      </c>
      <c r="C77" s="152" t="s">
        <v>393</v>
      </c>
      <c r="F77" s="151"/>
      <c r="G77" s="150"/>
      <c r="H77" s="151"/>
    </row>
    <row r="78" spans="1:8" x14ac:dyDescent="0.25">
      <c r="A78" s="153">
        <v>55</v>
      </c>
      <c r="B78" s="149" t="s">
        <v>172</v>
      </c>
      <c r="C78" s="152" t="s">
        <v>393</v>
      </c>
      <c r="F78" s="151"/>
      <c r="G78" s="150"/>
      <c r="H78" s="151"/>
    </row>
    <row r="79" spans="1:8" x14ac:dyDescent="0.25">
      <c r="A79" s="153">
        <v>56</v>
      </c>
      <c r="B79" s="149" t="s">
        <v>172</v>
      </c>
      <c r="C79" s="152" t="s">
        <v>393</v>
      </c>
      <c r="F79" s="151"/>
      <c r="G79" s="150"/>
      <c r="H79" s="151"/>
    </row>
    <row r="80" spans="1:8" x14ac:dyDescent="0.25">
      <c r="A80" s="153">
        <v>57</v>
      </c>
      <c r="B80" s="149" t="s">
        <v>172</v>
      </c>
      <c r="C80" s="152" t="s">
        <v>393</v>
      </c>
      <c r="F80" s="151"/>
      <c r="G80" s="150"/>
      <c r="H80" s="151"/>
    </row>
    <row r="81" spans="1:8" x14ac:dyDescent="0.25">
      <c r="A81" s="153">
        <v>58</v>
      </c>
      <c r="B81" s="149" t="s">
        <v>173</v>
      </c>
      <c r="C81" s="152" t="s">
        <v>392</v>
      </c>
      <c r="F81" s="151"/>
      <c r="G81" s="150"/>
      <c r="H81" s="151"/>
    </row>
    <row r="82" spans="1:8" x14ac:dyDescent="0.25">
      <c r="A82" s="153">
        <v>59</v>
      </c>
      <c r="B82" s="149" t="s">
        <v>172</v>
      </c>
      <c r="C82" s="152" t="s">
        <v>393</v>
      </c>
      <c r="F82" s="151"/>
      <c r="G82" s="150"/>
      <c r="H82" s="151"/>
    </row>
    <row r="83" spans="1:8" x14ac:dyDescent="0.25">
      <c r="A83" s="153">
        <v>60</v>
      </c>
      <c r="B83" s="149" t="s">
        <v>172</v>
      </c>
      <c r="C83" s="152" t="s">
        <v>393</v>
      </c>
      <c r="F83" s="151"/>
      <c r="G83" s="150"/>
      <c r="H83" s="151"/>
    </row>
    <row r="84" spans="1:8" x14ac:dyDescent="0.25">
      <c r="A84" s="153">
        <v>62</v>
      </c>
      <c r="B84" s="149" t="s">
        <v>174</v>
      </c>
      <c r="C84" s="152" t="s">
        <v>392</v>
      </c>
    </row>
    <row r="85" spans="1:8" x14ac:dyDescent="0.25">
      <c r="A85" s="153">
        <v>63</v>
      </c>
      <c r="B85" s="149" t="s">
        <v>165</v>
      </c>
      <c r="C85" s="152" t="s">
        <v>393</v>
      </c>
    </row>
    <row r="86" spans="1:8" x14ac:dyDescent="0.25">
      <c r="A86" s="153">
        <v>64</v>
      </c>
      <c r="B86" s="149" t="s">
        <v>172</v>
      </c>
      <c r="C86" s="152" t="s">
        <v>393</v>
      </c>
    </row>
    <row r="87" spans="1:8" x14ac:dyDescent="0.25">
      <c r="A87" s="153">
        <v>65</v>
      </c>
      <c r="B87" s="149" t="s">
        <v>175</v>
      </c>
      <c r="C87" s="152" t="s">
        <v>393</v>
      </c>
    </row>
    <row r="88" spans="1:8" x14ac:dyDescent="0.25">
      <c r="A88" s="153">
        <v>66</v>
      </c>
      <c r="B88" s="149" t="s">
        <v>175</v>
      </c>
      <c r="C88" s="152" t="s">
        <v>393</v>
      </c>
    </row>
    <row r="89" spans="1:8" x14ac:dyDescent="0.25">
      <c r="A89" s="153">
        <v>67</v>
      </c>
      <c r="B89" s="149" t="s">
        <v>176</v>
      </c>
      <c r="C89" s="152" t="s">
        <v>393</v>
      </c>
    </row>
    <row r="90" spans="1:8" x14ac:dyDescent="0.25">
      <c r="A90" s="153">
        <v>71</v>
      </c>
      <c r="B90" s="149" t="s">
        <v>176</v>
      </c>
      <c r="C90" s="152" t="s">
        <v>393</v>
      </c>
    </row>
    <row r="91" spans="1:8" x14ac:dyDescent="0.25">
      <c r="A91" s="153">
        <v>72</v>
      </c>
      <c r="B91" s="149" t="s">
        <v>176</v>
      </c>
      <c r="C91" s="152" t="s">
        <v>393</v>
      </c>
    </row>
    <row r="92" spans="1:8" x14ac:dyDescent="0.25">
      <c r="A92" s="153">
        <v>73</v>
      </c>
      <c r="B92" s="149" t="s">
        <v>176</v>
      </c>
      <c r="C92" s="152" t="s">
        <v>393</v>
      </c>
    </row>
    <row r="93" spans="1:8" x14ac:dyDescent="0.25">
      <c r="A93" s="153">
        <v>74</v>
      </c>
      <c r="B93" s="149" t="s">
        <v>177</v>
      </c>
      <c r="C93" s="152" t="s">
        <v>393</v>
      </c>
    </row>
    <row r="94" spans="1:8" x14ac:dyDescent="0.25">
      <c r="A94" s="153">
        <v>75</v>
      </c>
      <c r="B94" s="149" t="s">
        <v>178</v>
      </c>
      <c r="C94" s="152" t="s">
        <v>393</v>
      </c>
    </row>
    <row r="95" spans="1:8" x14ac:dyDescent="0.25">
      <c r="A95" s="153">
        <v>76</v>
      </c>
      <c r="B95" s="149" t="s">
        <v>178</v>
      </c>
      <c r="C95" s="152" t="s">
        <v>393</v>
      </c>
    </row>
    <row r="96" spans="1:8" x14ac:dyDescent="0.25">
      <c r="A96" s="153">
        <v>77</v>
      </c>
      <c r="B96" s="149" t="s">
        <v>178</v>
      </c>
      <c r="C96" s="152" t="s">
        <v>393</v>
      </c>
    </row>
    <row r="97" spans="1:3" x14ac:dyDescent="0.25">
      <c r="A97" s="153">
        <v>78</v>
      </c>
      <c r="B97" s="149" t="s">
        <v>179</v>
      </c>
      <c r="C97" s="152" t="s">
        <v>393</v>
      </c>
    </row>
    <row r="98" spans="1:3" x14ac:dyDescent="0.25">
      <c r="A98" s="153">
        <v>79</v>
      </c>
      <c r="B98" s="149" t="s">
        <v>180</v>
      </c>
      <c r="C98" s="152" t="s">
        <v>392</v>
      </c>
    </row>
    <row r="99" spans="1:3" x14ac:dyDescent="0.25">
      <c r="A99" s="153">
        <v>80</v>
      </c>
      <c r="B99" s="149" t="s">
        <v>181</v>
      </c>
      <c r="C99" s="152" t="s">
        <v>393</v>
      </c>
    </row>
    <row r="100" spans="1:3" x14ac:dyDescent="0.25">
      <c r="A100" s="153">
        <v>81</v>
      </c>
      <c r="B100" s="149" t="s">
        <v>182</v>
      </c>
      <c r="C100" s="152" t="s">
        <v>393</v>
      </c>
    </row>
    <row r="101" spans="1:3" x14ac:dyDescent="0.25">
      <c r="A101" s="153">
        <v>82</v>
      </c>
      <c r="B101" s="149" t="s">
        <v>183</v>
      </c>
      <c r="C101" s="152" t="s">
        <v>393</v>
      </c>
    </row>
    <row r="102" spans="1:3" x14ac:dyDescent="0.25">
      <c r="A102" s="153">
        <v>83</v>
      </c>
      <c r="B102" s="149" t="s">
        <v>183</v>
      </c>
      <c r="C102" s="152" t="s">
        <v>393</v>
      </c>
    </row>
    <row r="103" spans="1:3" x14ac:dyDescent="0.25">
      <c r="A103" s="153">
        <v>84</v>
      </c>
      <c r="B103" s="149" t="s">
        <v>183</v>
      </c>
      <c r="C103" s="152" t="s">
        <v>393</v>
      </c>
    </row>
    <row r="104" spans="1:3" x14ac:dyDescent="0.25">
      <c r="A104" s="153">
        <v>85</v>
      </c>
      <c r="B104" s="149" t="s">
        <v>183</v>
      </c>
      <c r="C104" s="152" t="s">
        <v>393</v>
      </c>
    </row>
    <row r="105" spans="1:3" x14ac:dyDescent="0.25">
      <c r="A105" s="153">
        <v>86</v>
      </c>
      <c r="B105" s="149" t="s">
        <v>183</v>
      </c>
      <c r="C105" s="152" t="s">
        <v>393</v>
      </c>
    </row>
    <row r="106" spans="1:3" x14ac:dyDescent="0.25">
      <c r="A106" s="153">
        <v>87</v>
      </c>
      <c r="B106" s="149" t="s">
        <v>183</v>
      </c>
      <c r="C106" s="152" t="s">
        <v>393</v>
      </c>
    </row>
    <row r="107" spans="1:3" x14ac:dyDescent="0.25">
      <c r="A107" s="153">
        <v>88</v>
      </c>
      <c r="B107" s="149" t="s">
        <v>183</v>
      </c>
      <c r="C107" s="152" t="s">
        <v>393</v>
      </c>
    </row>
    <row r="108" spans="1:3" x14ac:dyDescent="0.25">
      <c r="A108" s="153">
        <v>91</v>
      </c>
      <c r="B108" s="149" t="s">
        <v>184</v>
      </c>
      <c r="C108" s="152" t="s">
        <v>393</v>
      </c>
    </row>
    <row r="109" spans="1:3" x14ac:dyDescent="0.25">
      <c r="A109" s="153">
        <v>92</v>
      </c>
      <c r="B109" s="149" t="s">
        <v>184</v>
      </c>
      <c r="C109" s="152" t="s">
        <v>393</v>
      </c>
    </row>
    <row r="110" spans="1:3" x14ac:dyDescent="0.25">
      <c r="A110" s="153">
        <v>93</v>
      </c>
      <c r="B110" s="149" t="s">
        <v>185</v>
      </c>
      <c r="C110" s="152" t="s">
        <v>392</v>
      </c>
    </row>
    <row r="111" spans="1:3" x14ac:dyDescent="0.25">
      <c r="A111" s="153">
        <v>94</v>
      </c>
      <c r="B111" s="149" t="s">
        <v>184</v>
      </c>
      <c r="C111" s="152" t="s">
        <v>393</v>
      </c>
    </row>
    <row r="112" spans="1:3" x14ac:dyDescent="0.25">
      <c r="A112" s="153">
        <v>95</v>
      </c>
      <c r="B112" s="149" t="s">
        <v>184</v>
      </c>
      <c r="C112" s="152" t="s">
        <v>393</v>
      </c>
    </row>
    <row r="113" spans="1:3" x14ac:dyDescent="0.25">
      <c r="A113" s="153">
        <v>96</v>
      </c>
      <c r="B113" s="149" t="s">
        <v>184</v>
      </c>
      <c r="C113" s="152" t="s">
        <v>393</v>
      </c>
    </row>
    <row r="114" spans="1:3" x14ac:dyDescent="0.25">
      <c r="A114" s="153">
        <v>97</v>
      </c>
      <c r="B114" s="149" t="s">
        <v>186</v>
      </c>
      <c r="C114" s="152" t="s">
        <v>393</v>
      </c>
    </row>
    <row r="115" spans="1:3" x14ac:dyDescent="0.25">
      <c r="A115" s="153">
        <v>98</v>
      </c>
      <c r="B115" s="149" t="s">
        <v>187</v>
      </c>
      <c r="C115" s="152" t="s">
        <v>393</v>
      </c>
    </row>
    <row r="116" spans="1:3" x14ac:dyDescent="0.25">
      <c r="A116" s="153">
        <v>99</v>
      </c>
      <c r="B116" s="149" t="s">
        <v>188</v>
      </c>
      <c r="C116" s="152" t="s">
        <v>393</v>
      </c>
    </row>
    <row r="117" spans="1:3" x14ac:dyDescent="0.25">
      <c r="A117" s="153">
        <v>100</v>
      </c>
      <c r="B117" s="149" t="s">
        <v>188</v>
      </c>
      <c r="C117" s="152" t="s">
        <v>393</v>
      </c>
    </row>
    <row r="118" spans="1:3" x14ac:dyDescent="0.25">
      <c r="A118" s="153">
        <v>101</v>
      </c>
      <c r="B118" s="149" t="s">
        <v>189</v>
      </c>
      <c r="C118" s="152" t="s">
        <v>393</v>
      </c>
    </row>
    <row r="119" spans="1:3" x14ac:dyDescent="0.25">
      <c r="A119" s="153">
        <v>102</v>
      </c>
      <c r="B119" s="149" t="s">
        <v>189</v>
      </c>
      <c r="C119" s="152" t="s">
        <v>393</v>
      </c>
    </row>
    <row r="120" spans="1:3" x14ac:dyDescent="0.25">
      <c r="A120" s="153">
        <v>103</v>
      </c>
      <c r="B120" s="149" t="s">
        <v>189</v>
      </c>
      <c r="C120" s="152" t="s">
        <v>393</v>
      </c>
    </row>
    <row r="121" spans="1:3" x14ac:dyDescent="0.25">
      <c r="A121" s="153">
        <v>104</v>
      </c>
      <c r="B121" s="149" t="s">
        <v>190</v>
      </c>
      <c r="C121" s="152" t="s">
        <v>393</v>
      </c>
    </row>
    <row r="122" spans="1:3" x14ac:dyDescent="0.25">
      <c r="A122" s="153">
        <v>105</v>
      </c>
      <c r="B122" s="149" t="s">
        <v>190</v>
      </c>
      <c r="C122" s="152" t="s">
        <v>393</v>
      </c>
    </row>
    <row r="123" spans="1:3" x14ac:dyDescent="0.25">
      <c r="A123" s="153">
        <v>106</v>
      </c>
      <c r="B123" s="149" t="s">
        <v>190</v>
      </c>
      <c r="C123" s="152" t="s">
        <v>393</v>
      </c>
    </row>
    <row r="124" spans="1:3" x14ac:dyDescent="0.25">
      <c r="A124" s="153">
        <v>107</v>
      </c>
      <c r="B124" s="149" t="s">
        <v>190</v>
      </c>
      <c r="C124" s="152" t="s">
        <v>393</v>
      </c>
    </row>
    <row r="125" spans="1:3" x14ac:dyDescent="0.25">
      <c r="A125" s="153">
        <v>108</v>
      </c>
      <c r="B125" s="149" t="s">
        <v>190</v>
      </c>
      <c r="C125" s="152" t="s">
        <v>393</v>
      </c>
    </row>
    <row r="126" spans="1:3" x14ac:dyDescent="0.25">
      <c r="A126" s="153">
        <v>109</v>
      </c>
      <c r="B126" s="149" t="s">
        <v>190</v>
      </c>
      <c r="C126" s="152" t="s">
        <v>393</v>
      </c>
    </row>
    <row r="127" spans="1:3" x14ac:dyDescent="0.25">
      <c r="A127" s="153">
        <v>110</v>
      </c>
      <c r="B127" s="149" t="s">
        <v>190</v>
      </c>
      <c r="C127" s="152" t="s">
        <v>393</v>
      </c>
    </row>
    <row r="128" spans="1:3" x14ac:dyDescent="0.25">
      <c r="A128" s="153">
        <v>111</v>
      </c>
      <c r="B128" s="149" t="s">
        <v>191</v>
      </c>
      <c r="C128" s="152" t="s">
        <v>393</v>
      </c>
    </row>
    <row r="129" spans="1:3" x14ac:dyDescent="0.25">
      <c r="A129" s="153">
        <v>112</v>
      </c>
      <c r="B129" s="149" t="s">
        <v>192</v>
      </c>
      <c r="C129" s="152" t="s">
        <v>393</v>
      </c>
    </row>
    <row r="130" spans="1:3" x14ac:dyDescent="0.25">
      <c r="A130" s="153">
        <v>113</v>
      </c>
      <c r="B130" s="149" t="s">
        <v>192</v>
      </c>
      <c r="C130" s="152" t="s">
        <v>393</v>
      </c>
    </row>
    <row r="131" spans="1:3" x14ac:dyDescent="0.25">
      <c r="A131" s="153">
        <v>115</v>
      </c>
      <c r="B131" s="149" t="s">
        <v>192</v>
      </c>
      <c r="C131" s="152" t="s">
        <v>393</v>
      </c>
    </row>
    <row r="132" spans="1:3" x14ac:dyDescent="0.25">
      <c r="A132" s="153">
        <v>116</v>
      </c>
      <c r="B132" s="149" t="s">
        <v>192</v>
      </c>
      <c r="C132" s="152" t="s">
        <v>393</v>
      </c>
    </row>
    <row r="133" spans="1:3" x14ac:dyDescent="0.25">
      <c r="A133" s="153">
        <v>117</v>
      </c>
      <c r="B133" s="149" t="s">
        <v>192</v>
      </c>
      <c r="C133" s="152" t="s">
        <v>393</v>
      </c>
    </row>
    <row r="134" spans="1:3" x14ac:dyDescent="0.25">
      <c r="A134" s="153">
        <v>118</v>
      </c>
      <c r="B134" s="149" t="s">
        <v>193</v>
      </c>
      <c r="C134" s="152" t="s">
        <v>393</v>
      </c>
    </row>
    <row r="135" spans="1:3" x14ac:dyDescent="0.25">
      <c r="A135" s="153">
        <v>119</v>
      </c>
      <c r="B135" s="149" t="s">
        <v>193</v>
      </c>
      <c r="C135" s="152" t="s">
        <v>393</v>
      </c>
    </row>
    <row r="136" spans="1:3" x14ac:dyDescent="0.25">
      <c r="A136" s="153">
        <v>120</v>
      </c>
      <c r="B136" s="149" t="s">
        <v>165</v>
      </c>
      <c r="C136" s="152" t="s">
        <v>393</v>
      </c>
    </row>
    <row r="137" spans="1:3" x14ac:dyDescent="0.25">
      <c r="A137" s="153">
        <v>121</v>
      </c>
      <c r="B137" s="149" t="s">
        <v>194</v>
      </c>
      <c r="C137" s="152" t="s">
        <v>392</v>
      </c>
    </row>
    <row r="138" spans="1:3" x14ac:dyDescent="0.25">
      <c r="A138" s="153">
        <v>122</v>
      </c>
      <c r="B138" s="149" t="s">
        <v>195</v>
      </c>
      <c r="C138" s="152" t="s">
        <v>392</v>
      </c>
    </row>
    <row r="139" spans="1:3" x14ac:dyDescent="0.25">
      <c r="A139" s="153">
        <v>123</v>
      </c>
      <c r="B139" s="149" t="s">
        <v>196</v>
      </c>
      <c r="C139" s="152" t="s">
        <v>392</v>
      </c>
    </row>
    <row r="140" spans="1:3" x14ac:dyDescent="0.25">
      <c r="A140" s="153">
        <v>124</v>
      </c>
      <c r="B140" s="149" t="s">
        <v>196</v>
      </c>
      <c r="C140" s="152" t="s">
        <v>392</v>
      </c>
    </row>
    <row r="141" spans="1:3" x14ac:dyDescent="0.25">
      <c r="A141" s="153">
        <v>125</v>
      </c>
      <c r="B141" s="149" t="s">
        <v>196</v>
      </c>
      <c r="C141" s="152" t="s">
        <v>392</v>
      </c>
    </row>
    <row r="142" spans="1:3" x14ac:dyDescent="0.25">
      <c r="A142" s="153">
        <v>126</v>
      </c>
      <c r="B142" s="149" t="s">
        <v>197</v>
      </c>
      <c r="C142" s="152" t="s">
        <v>392</v>
      </c>
    </row>
    <row r="143" spans="1:3" x14ac:dyDescent="0.25">
      <c r="A143" s="153">
        <v>127</v>
      </c>
      <c r="B143" s="149" t="s">
        <v>198</v>
      </c>
      <c r="C143" s="152" t="s">
        <v>392</v>
      </c>
    </row>
    <row r="144" spans="1:3" x14ac:dyDescent="0.25">
      <c r="A144" s="153">
        <v>128</v>
      </c>
      <c r="B144" s="149" t="s">
        <v>199</v>
      </c>
      <c r="C144" s="152" t="s">
        <v>392</v>
      </c>
    </row>
    <row r="145" spans="1:3" x14ac:dyDescent="0.25">
      <c r="A145" s="153">
        <v>129</v>
      </c>
      <c r="B145" s="149" t="s">
        <v>198</v>
      </c>
      <c r="C145" s="152" t="s">
        <v>392</v>
      </c>
    </row>
    <row r="146" spans="1:3" x14ac:dyDescent="0.25">
      <c r="A146" s="153">
        <v>130</v>
      </c>
      <c r="B146" s="149" t="s">
        <v>200</v>
      </c>
      <c r="C146" s="152" t="s">
        <v>392</v>
      </c>
    </row>
    <row r="147" spans="1:3" x14ac:dyDescent="0.25">
      <c r="A147" s="153">
        <v>131</v>
      </c>
      <c r="B147" s="149" t="s">
        <v>200</v>
      </c>
      <c r="C147" s="152" t="s">
        <v>392</v>
      </c>
    </row>
    <row r="148" spans="1:3" x14ac:dyDescent="0.25">
      <c r="A148" s="153">
        <v>132</v>
      </c>
      <c r="B148" s="149" t="s">
        <v>201</v>
      </c>
      <c r="C148" s="152" t="s">
        <v>392</v>
      </c>
    </row>
    <row r="149" spans="1:3" x14ac:dyDescent="0.25">
      <c r="A149" s="153">
        <v>133</v>
      </c>
      <c r="B149" s="149" t="s">
        <v>201</v>
      </c>
      <c r="C149" s="152" t="s">
        <v>392</v>
      </c>
    </row>
    <row r="150" spans="1:3" x14ac:dyDescent="0.25">
      <c r="A150" s="153">
        <v>134</v>
      </c>
      <c r="B150" s="149" t="s">
        <v>201</v>
      </c>
      <c r="C150" s="152" t="s">
        <v>392</v>
      </c>
    </row>
    <row r="151" spans="1:3" x14ac:dyDescent="0.25">
      <c r="A151" s="153">
        <v>135</v>
      </c>
      <c r="B151" s="149" t="s">
        <v>201</v>
      </c>
      <c r="C151" s="152" t="s">
        <v>392</v>
      </c>
    </row>
    <row r="152" spans="1:3" x14ac:dyDescent="0.25">
      <c r="A152" s="153">
        <v>136</v>
      </c>
      <c r="B152" s="149" t="s">
        <v>201</v>
      </c>
      <c r="C152" s="152" t="s">
        <v>392</v>
      </c>
    </row>
    <row r="153" spans="1:3" x14ac:dyDescent="0.25">
      <c r="A153" s="153">
        <v>137</v>
      </c>
      <c r="B153" s="149" t="s">
        <v>201</v>
      </c>
      <c r="C153" s="152" t="s">
        <v>392</v>
      </c>
    </row>
    <row r="154" spans="1:3" x14ac:dyDescent="0.25">
      <c r="A154" s="153">
        <v>138</v>
      </c>
      <c r="B154" s="149" t="s">
        <v>201</v>
      </c>
      <c r="C154" s="152" t="s">
        <v>392</v>
      </c>
    </row>
    <row r="155" spans="1:3" x14ac:dyDescent="0.25">
      <c r="A155" s="153">
        <v>140</v>
      </c>
      <c r="B155" s="149" t="s">
        <v>185</v>
      </c>
      <c r="C155" s="152" t="s">
        <v>392</v>
      </c>
    </row>
    <row r="156" spans="1:3" x14ac:dyDescent="0.25">
      <c r="A156" s="153">
        <v>141</v>
      </c>
      <c r="B156" s="149" t="s">
        <v>202</v>
      </c>
      <c r="C156" s="152" t="s">
        <v>392</v>
      </c>
    </row>
    <row r="157" spans="1:3" x14ac:dyDescent="0.25">
      <c r="A157" s="153">
        <v>142</v>
      </c>
      <c r="B157" s="149" t="s">
        <v>202</v>
      </c>
      <c r="C157" s="152" t="s">
        <v>392</v>
      </c>
    </row>
    <row r="158" spans="1:3" x14ac:dyDescent="0.25">
      <c r="A158" s="153">
        <v>143</v>
      </c>
      <c r="B158" s="149" t="s">
        <v>188</v>
      </c>
      <c r="C158" s="152" t="s">
        <v>393</v>
      </c>
    </row>
    <row r="159" spans="1:3" x14ac:dyDescent="0.25">
      <c r="A159" s="153">
        <v>144</v>
      </c>
      <c r="B159" s="149" t="s">
        <v>203</v>
      </c>
      <c r="C159" s="152" t="s">
        <v>392</v>
      </c>
    </row>
    <row r="160" spans="1:3" x14ac:dyDescent="0.25">
      <c r="A160" s="153">
        <v>145</v>
      </c>
      <c r="B160" s="149" t="s">
        <v>203</v>
      </c>
      <c r="C160" s="152" t="s">
        <v>392</v>
      </c>
    </row>
    <row r="161" spans="1:3" x14ac:dyDescent="0.25">
      <c r="A161" s="153">
        <v>146</v>
      </c>
      <c r="B161" s="149" t="s">
        <v>203</v>
      </c>
      <c r="C161" s="152" t="s">
        <v>392</v>
      </c>
    </row>
    <row r="162" spans="1:3" x14ac:dyDescent="0.25">
      <c r="A162" s="153">
        <v>147</v>
      </c>
      <c r="B162" s="149" t="s">
        <v>203</v>
      </c>
      <c r="C162" s="152" t="s">
        <v>392</v>
      </c>
    </row>
    <row r="163" spans="1:3" x14ac:dyDescent="0.25">
      <c r="A163" s="153">
        <v>148</v>
      </c>
      <c r="B163" s="149" t="s">
        <v>204</v>
      </c>
      <c r="C163" s="152" t="s">
        <v>392</v>
      </c>
    </row>
    <row r="164" spans="1:3" x14ac:dyDescent="0.25">
      <c r="A164" s="153">
        <v>149</v>
      </c>
      <c r="B164" s="149" t="s">
        <v>205</v>
      </c>
      <c r="C164" s="152" t="s">
        <v>392</v>
      </c>
    </row>
    <row r="165" spans="1:3" x14ac:dyDescent="0.25">
      <c r="A165" s="153">
        <v>150</v>
      </c>
      <c r="B165" s="149" t="s">
        <v>197</v>
      </c>
      <c r="C165" s="152" t="s">
        <v>392</v>
      </c>
    </row>
    <row r="166" spans="1:3" x14ac:dyDescent="0.25">
      <c r="A166" s="153">
        <v>151</v>
      </c>
      <c r="B166" s="149" t="s">
        <v>197</v>
      </c>
      <c r="C166" s="152" t="s">
        <v>392</v>
      </c>
    </row>
    <row r="167" spans="1:3" x14ac:dyDescent="0.25">
      <c r="A167" s="153">
        <v>152</v>
      </c>
      <c r="B167" s="149" t="s">
        <v>197</v>
      </c>
      <c r="C167" s="152" t="s">
        <v>392</v>
      </c>
    </row>
    <row r="168" spans="1:3" x14ac:dyDescent="0.25">
      <c r="A168" s="153">
        <v>153</v>
      </c>
      <c r="B168" s="149" t="s">
        <v>197</v>
      </c>
      <c r="C168" s="152" t="s">
        <v>392</v>
      </c>
    </row>
    <row r="169" spans="1:3" x14ac:dyDescent="0.25">
      <c r="A169" s="153">
        <v>154</v>
      </c>
      <c r="B169" s="149" t="s">
        <v>197</v>
      </c>
      <c r="C169" s="152" t="s">
        <v>392</v>
      </c>
    </row>
    <row r="170" spans="1:3" x14ac:dyDescent="0.25">
      <c r="A170" s="153">
        <v>155</v>
      </c>
      <c r="B170" s="149" t="s">
        <v>185</v>
      </c>
      <c r="C170" s="152" t="s">
        <v>393</v>
      </c>
    </row>
    <row r="171" spans="1:3" x14ac:dyDescent="0.25">
      <c r="A171" s="153">
        <v>156</v>
      </c>
      <c r="B171" s="149" t="s">
        <v>197</v>
      </c>
      <c r="C171" s="152" t="s">
        <v>392</v>
      </c>
    </row>
    <row r="172" spans="1:3" x14ac:dyDescent="0.25">
      <c r="A172" s="153">
        <v>157</v>
      </c>
      <c r="B172" s="149" t="s">
        <v>197</v>
      </c>
      <c r="C172" s="152" t="s">
        <v>392</v>
      </c>
    </row>
    <row r="173" spans="1:3" x14ac:dyDescent="0.25">
      <c r="A173" s="153">
        <v>158</v>
      </c>
      <c r="B173" s="149" t="s">
        <v>197</v>
      </c>
      <c r="C173" s="152" t="s">
        <v>392</v>
      </c>
    </row>
    <row r="174" spans="1:3" x14ac:dyDescent="0.25">
      <c r="A174" s="153">
        <v>159</v>
      </c>
      <c r="B174" s="149" t="s">
        <v>172</v>
      </c>
      <c r="C174" s="152" t="s">
        <v>393</v>
      </c>
    </row>
    <row r="175" spans="1:3" x14ac:dyDescent="0.25">
      <c r="A175" s="153">
        <v>160</v>
      </c>
      <c r="B175" s="149" t="s">
        <v>197</v>
      </c>
      <c r="C175" s="152" t="s">
        <v>392</v>
      </c>
    </row>
    <row r="176" spans="1:3" x14ac:dyDescent="0.25">
      <c r="A176" s="153">
        <v>161</v>
      </c>
      <c r="B176" s="149" t="s">
        <v>197</v>
      </c>
      <c r="C176" s="152" t="s">
        <v>392</v>
      </c>
    </row>
    <row r="177" spans="1:3" x14ac:dyDescent="0.25">
      <c r="A177" s="153">
        <v>162</v>
      </c>
      <c r="B177" s="149" t="s">
        <v>197</v>
      </c>
      <c r="C177" s="152" t="s">
        <v>392</v>
      </c>
    </row>
    <row r="178" spans="1:3" x14ac:dyDescent="0.25">
      <c r="A178" s="153">
        <v>163</v>
      </c>
      <c r="B178" s="149" t="s">
        <v>197</v>
      </c>
      <c r="C178" s="152" t="s">
        <v>392</v>
      </c>
    </row>
    <row r="179" spans="1:3" x14ac:dyDescent="0.25">
      <c r="A179" s="153">
        <v>164</v>
      </c>
      <c r="B179" s="149" t="s">
        <v>197</v>
      </c>
      <c r="C179" s="152" t="s">
        <v>392</v>
      </c>
    </row>
    <row r="180" spans="1:3" x14ac:dyDescent="0.25">
      <c r="A180" s="153">
        <v>165</v>
      </c>
      <c r="B180" s="149" t="s">
        <v>197</v>
      </c>
      <c r="C180" s="152" t="s">
        <v>392</v>
      </c>
    </row>
    <row r="181" spans="1:3" x14ac:dyDescent="0.25">
      <c r="A181" s="153">
        <v>166</v>
      </c>
      <c r="B181" s="149" t="s">
        <v>197</v>
      </c>
      <c r="C181" s="152" t="s">
        <v>392</v>
      </c>
    </row>
    <row r="182" spans="1:3" x14ac:dyDescent="0.25">
      <c r="A182" s="153">
        <v>167</v>
      </c>
      <c r="B182" s="149" t="s">
        <v>197</v>
      </c>
      <c r="C182" s="152" t="s">
        <v>392</v>
      </c>
    </row>
    <row r="183" spans="1:3" x14ac:dyDescent="0.25">
      <c r="A183" s="153">
        <v>168</v>
      </c>
      <c r="B183" s="149" t="s">
        <v>197</v>
      </c>
      <c r="C183" s="152" t="s">
        <v>392</v>
      </c>
    </row>
    <row r="184" spans="1:3" x14ac:dyDescent="0.25">
      <c r="A184" s="153">
        <v>169</v>
      </c>
      <c r="B184" s="149" t="s">
        <v>197</v>
      </c>
      <c r="C184" s="152" t="s">
        <v>392</v>
      </c>
    </row>
    <row r="185" spans="1:3" x14ac:dyDescent="0.25">
      <c r="A185" s="153">
        <v>170</v>
      </c>
      <c r="B185" s="149" t="s">
        <v>197</v>
      </c>
      <c r="C185" s="152" t="s">
        <v>392</v>
      </c>
    </row>
    <row r="186" spans="1:3" x14ac:dyDescent="0.25">
      <c r="A186" s="153">
        <v>171</v>
      </c>
      <c r="B186" s="149" t="s">
        <v>197</v>
      </c>
      <c r="C186" s="152" t="s">
        <v>392</v>
      </c>
    </row>
    <row r="187" spans="1:3" x14ac:dyDescent="0.25">
      <c r="A187" s="153">
        <v>172</v>
      </c>
      <c r="B187" s="149" t="s">
        <v>197</v>
      </c>
      <c r="C187" s="152" t="s">
        <v>392</v>
      </c>
    </row>
    <row r="188" spans="1:3" x14ac:dyDescent="0.25">
      <c r="A188" s="153">
        <v>173</v>
      </c>
      <c r="B188" s="149" t="s">
        <v>197</v>
      </c>
      <c r="C188" s="152" t="s">
        <v>392</v>
      </c>
    </row>
    <row r="189" spans="1:3" x14ac:dyDescent="0.25">
      <c r="A189" s="153">
        <v>174</v>
      </c>
      <c r="B189" s="149" t="s">
        <v>197</v>
      </c>
      <c r="C189" s="152" t="s">
        <v>392</v>
      </c>
    </row>
    <row r="190" spans="1:3" x14ac:dyDescent="0.25">
      <c r="A190" s="153">
        <v>175</v>
      </c>
      <c r="B190" s="149" t="s">
        <v>197</v>
      </c>
      <c r="C190" s="152" t="s">
        <v>392</v>
      </c>
    </row>
    <row r="191" spans="1:3" x14ac:dyDescent="0.25">
      <c r="A191" s="153">
        <v>176</v>
      </c>
      <c r="B191" s="149" t="s">
        <v>197</v>
      </c>
      <c r="C191" s="152" t="s">
        <v>392</v>
      </c>
    </row>
    <row r="192" spans="1:3" x14ac:dyDescent="0.25">
      <c r="A192" s="153">
        <v>177</v>
      </c>
      <c r="B192" s="149" t="s">
        <v>197</v>
      </c>
      <c r="C192" s="152" t="s">
        <v>392</v>
      </c>
    </row>
    <row r="193" spans="1:3" x14ac:dyDescent="0.25">
      <c r="A193" s="153">
        <v>178</v>
      </c>
      <c r="B193" s="149" t="s">
        <v>206</v>
      </c>
      <c r="C193" s="152" t="s">
        <v>392</v>
      </c>
    </row>
    <row r="194" spans="1:3" x14ac:dyDescent="0.25">
      <c r="A194" s="153">
        <v>179</v>
      </c>
      <c r="B194" s="149" t="s">
        <v>197</v>
      </c>
      <c r="C194" s="152" t="s">
        <v>392</v>
      </c>
    </row>
    <row r="195" spans="1:3" x14ac:dyDescent="0.25">
      <c r="A195" s="153">
        <v>180</v>
      </c>
      <c r="B195" s="149" t="s">
        <v>197</v>
      </c>
      <c r="C195" s="152" t="s">
        <v>392</v>
      </c>
    </row>
    <row r="196" spans="1:3" x14ac:dyDescent="0.25">
      <c r="A196" s="153">
        <v>181</v>
      </c>
      <c r="B196" s="149" t="s">
        <v>197</v>
      </c>
      <c r="C196" s="152" t="s">
        <v>392</v>
      </c>
    </row>
    <row r="197" spans="1:3" x14ac:dyDescent="0.25">
      <c r="A197" s="153">
        <v>182</v>
      </c>
      <c r="B197" s="149" t="s">
        <v>197</v>
      </c>
      <c r="C197" s="152" t="s">
        <v>392</v>
      </c>
    </row>
    <row r="198" spans="1:3" x14ac:dyDescent="0.25">
      <c r="A198" s="153">
        <v>183</v>
      </c>
      <c r="B198" s="149" t="s">
        <v>197</v>
      </c>
      <c r="C198" s="152" t="s">
        <v>392</v>
      </c>
    </row>
    <row r="199" spans="1:3" x14ac:dyDescent="0.25">
      <c r="A199" s="153">
        <v>184</v>
      </c>
      <c r="B199" s="149" t="s">
        <v>197</v>
      </c>
      <c r="C199" s="152" t="s">
        <v>392</v>
      </c>
    </row>
    <row r="200" spans="1:3" x14ac:dyDescent="0.25">
      <c r="A200" s="153">
        <v>185</v>
      </c>
      <c r="B200" s="149" t="s">
        <v>197</v>
      </c>
      <c r="C200" s="152" t="s">
        <v>392</v>
      </c>
    </row>
    <row r="201" spans="1:3" x14ac:dyDescent="0.25">
      <c r="A201" s="153">
        <v>186</v>
      </c>
      <c r="B201" s="149" t="s">
        <v>197</v>
      </c>
      <c r="C201" s="152" t="s">
        <v>392</v>
      </c>
    </row>
    <row r="202" spans="1:3" x14ac:dyDescent="0.25">
      <c r="A202" s="153">
        <v>187</v>
      </c>
      <c r="B202" s="149" t="s">
        <v>197</v>
      </c>
      <c r="C202" s="152" t="s">
        <v>392</v>
      </c>
    </row>
    <row r="203" spans="1:3" x14ac:dyDescent="0.25">
      <c r="A203" s="153">
        <v>188</v>
      </c>
      <c r="B203" s="149" t="s">
        <v>197</v>
      </c>
      <c r="C203" s="152" t="s">
        <v>392</v>
      </c>
    </row>
    <row r="204" spans="1:3" x14ac:dyDescent="0.25">
      <c r="A204" s="153">
        <v>189</v>
      </c>
      <c r="B204" s="149" t="s">
        <v>197</v>
      </c>
      <c r="C204" s="152" t="s">
        <v>393</v>
      </c>
    </row>
    <row r="205" spans="1:3" x14ac:dyDescent="0.25">
      <c r="A205" s="153">
        <v>190</v>
      </c>
      <c r="B205" s="149" t="s">
        <v>197</v>
      </c>
      <c r="C205" s="152" t="s">
        <v>393</v>
      </c>
    </row>
    <row r="206" spans="1:3" x14ac:dyDescent="0.25">
      <c r="A206" s="153">
        <v>191</v>
      </c>
      <c r="B206" s="149" t="s">
        <v>197</v>
      </c>
      <c r="C206" s="152" t="s">
        <v>393</v>
      </c>
    </row>
    <row r="207" spans="1:3" x14ac:dyDescent="0.25">
      <c r="A207" s="153">
        <v>192</v>
      </c>
      <c r="B207" s="149" t="s">
        <v>197</v>
      </c>
      <c r="C207" s="152" t="s">
        <v>393</v>
      </c>
    </row>
    <row r="208" spans="1:3" x14ac:dyDescent="0.25">
      <c r="A208" s="153">
        <v>193</v>
      </c>
      <c r="B208" s="149" t="s">
        <v>197</v>
      </c>
      <c r="C208" s="152" t="s">
        <v>393</v>
      </c>
    </row>
    <row r="209" spans="1:3" x14ac:dyDescent="0.25">
      <c r="A209" s="153">
        <v>194</v>
      </c>
      <c r="B209" s="149" t="s">
        <v>197</v>
      </c>
      <c r="C209" s="152" t="s">
        <v>393</v>
      </c>
    </row>
    <row r="210" spans="1:3" x14ac:dyDescent="0.25">
      <c r="A210" s="153">
        <v>195</v>
      </c>
      <c r="B210" s="149" t="s">
        <v>197</v>
      </c>
      <c r="C210" s="152" t="s">
        <v>393</v>
      </c>
    </row>
    <row r="211" spans="1:3" x14ac:dyDescent="0.25">
      <c r="A211" s="153">
        <v>196</v>
      </c>
      <c r="B211" s="149" t="s">
        <v>197</v>
      </c>
      <c r="C211" s="152" t="s">
        <v>393</v>
      </c>
    </row>
    <row r="212" spans="1:3" x14ac:dyDescent="0.25">
      <c r="A212" s="153">
        <v>197</v>
      </c>
      <c r="B212" s="149" t="s">
        <v>197</v>
      </c>
      <c r="C212" s="152" t="s">
        <v>393</v>
      </c>
    </row>
    <row r="213" spans="1:3" x14ac:dyDescent="0.25">
      <c r="A213" s="153">
        <v>198</v>
      </c>
      <c r="B213" s="149" t="s">
        <v>197</v>
      </c>
      <c r="C213" s="152" t="s">
        <v>393</v>
      </c>
    </row>
    <row r="214" spans="1:3" x14ac:dyDescent="0.25">
      <c r="A214" s="153">
        <v>199</v>
      </c>
      <c r="B214" s="149" t="s">
        <v>197</v>
      </c>
      <c r="C214" s="152" t="s">
        <v>393</v>
      </c>
    </row>
    <row r="215" spans="1:3" x14ac:dyDescent="0.25">
      <c r="A215" s="153">
        <v>201</v>
      </c>
      <c r="B215" s="149" t="s">
        <v>197</v>
      </c>
      <c r="C215" s="152" t="s">
        <v>393</v>
      </c>
    </row>
    <row r="216" spans="1:3" x14ac:dyDescent="0.25">
      <c r="A216" s="153">
        <v>202</v>
      </c>
      <c r="B216" s="149" t="s">
        <v>197</v>
      </c>
      <c r="C216" s="152" t="s">
        <v>393</v>
      </c>
    </row>
    <row r="217" spans="1:3" x14ac:dyDescent="0.25">
      <c r="A217" s="153">
        <v>203</v>
      </c>
      <c r="B217" s="149" t="s">
        <v>197</v>
      </c>
      <c r="C217" s="152" t="s">
        <v>393</v>
      </c>
    </row>
    <row r="218" spans="1:3" x14ac:dyDescent="0.25">
      <c r="A218" s="153">
        <v>204</v>
      </c>
      <c r="B218" s="149" t="s">
        <v>197</v>
      </c>
      <c r="C218" s="152" t="s">
        <v>393</v>
      </c>
    </row>
    <row r="219" spans="1:3" x14ac:dyDescent="0.25">
      <c r="A219" s="153">
        <v>205</v>
      </c>
      <c r="B219" s="149" t="s">
        <v>197</v>
      </c>
      <c r="C219" s="152" t="s">
        <v>393</v>
      </c>
    </row>
    <row r="220" spans="1:3" x14ac:dyDescent="0.25">
      <c r="A220" s="153">
        <v>206</v>
      </c>
      <c r="B220" s="149" t="s">
        <v>197</v>
      </c>
      <c r="C220" s="152" t="s">
        <v>393</v>
      </c>
    </row>
    <row r="221" spans="1:3" x14ac:dyDescent="0.25">
      <c r="A221" s="153">
        <v>207</v>
      </c>
      <c r="B221" s="149" t="s">
        <v>197</v>
      </c>
      <c r="C221" s="152" t="s">
        <v>393</v>
      </c>
    </row>
    <row r="222" spans="1:3" x14ac:dyDescent="0.25">
      <c r="A222" s="153">
        <v>208</v>
      </c>
      <c r="B222" s="149" t="s">
        <v>197</v>
      </c>
      <c r="C222" s="152" t="s">
        <v>393</v>
      </c>
    </row>
    <row r="223" spans="1:3" x14ac:dyDescent="0.25">
      <c r="A223" s="153">
        <v>209</v>
      </c>
      <c r="B223" s="149" t="s">
        <v>197</v>
      </c>
      <c r="C223" s="152" t="s">
        <v>392</v>
      </c>
    </row>
    <row r="224" spans="1:3" x14ac:dyDescent="0.25">
      <c r="A224" s="153">
        <v>210</v>
      </c>
      <c r="B224" s="149" t="s">
        <v>197</v>
      </c>
      <c r="C224" s="152" t="s">
        <v>392</v>
      </c>
    </row>
    <row r="225" spans="1:3" x14ac:dyDescent="0.25">
      <c r="A225" s="153">
        <v>211</v>
      </c>
      <c r="B225" s="149" t="s">
        <v>197</v>
      </c>
      <c r="C225" s="152" t="s">
        <v>392</v>
      </c>
    </row>
    <row r="226" spans="1:3" x14ac:dyDescent="0.25">
      <c r="A226" s="153">
        <v>212</v>
      </c>
      <c r="B226" s="149" t="s">
        <v>197</v>
      </c>
      <c r="C226" s="152" t="s">
        <v>392</v>
      </c>
    </row>
    <row r="227" spans="1:3" x14ac:dyDescent="0.25">
      <c r="A227" s="153">
        <v>213</v>
      </c>
      <c r="B227" s="149" t="s">
        <v>197</v>
      </c>
      <c r="C227" s="152" t="s">
        <v>392</v>
      </c>
    </row>
    <row r="228" spans="1:3" x14ac:dyDescent="0.25">
      <c r="A228" s="153">
        <v>214</v>
      </c>
      <c r="B228" s="149" t="s">
        <v>197</v>
      </c>
      <c r="C228" s="152" t="s">
        <v>392</v>
      </c>
    </row>
    <row r="229" spans="1:3" x14ac:dyDescent="0.25">
      <c r="A229" s="153">
        <v>215</v>
      </c>
      <c r="B229" s="149" t="s">
        <v>197</v>
      </c>
      <c r="C229" s="152" t="s">
        <v>392</v>
      </c>
    </row>
    <row r="230" spans="1:3" x14ac:dyDescent="0.25">
      <c r="A230" s="153">
        <v>216</v>
      </c>
      <c r="B230" s="149" t="s">
        <v>197</v>
      </c>
      <c r="C230" s="152" t="s">
        <v>392</v>
      </c>
    </row>
    <row r="231" spans="1:3" x14ac:dyDescent="0.25">
      <c r="A231" s="153">
        <v>217</v>
      </c>
      <c r="B231" s="149" t="s">
        <v>197</v>
      </c>
      <c r="C231" s="152" t="s">
        <v>392</v>
      </c>
    </row>
    <row r="232" spans="1:3" x14ac:dyDescent="0.25">
      <c r="A232" s="153">
        <v>218</v>
      </c>
      <c r="B232" s="149" t="s">
        <v>197</v>
      </c>
      <c r="C232" s="152" t="s">
        <v>392</v>
      </c>
    </row>
    <row r="233" spans="1:3" x14ac:dyDescent="0.25">
      <c r="A233" s="153">
        <v>219</v>
      </c>
      <c r="B233" s="149" t="s">
        <v>197</v>
      </c>
      <c r="C233" s="152" t="s">
        <v>392</v>
      </c>
    </row>
    <row r="234" spans="1:3" x14ac:dyDescent="0.25">
      <c r="A234" s="153">
        <v>220</v>
      </c>
      <c r="B234" s="149" t="s">
        <v>197</v>
      </c>
      <c r="C234" s="152" t="s">
        <v>392</v>
      </c>
    </row>
    <row r="235" spans="1:3" x14ac:dyDescent="0.25">
      <c r="A235" s="153">
        <v>221</v>
      </c>
      <c r="B235" s="149" t="s">
        <v>197</v>
      </c>
      <c r="C235" s="152" t="s">
        <v>392</v>
      </c>
    </row>
    <row r="236" spans="1:3" x14ac:dyDescent="0.25">
      <c r="A236" s="153">
        <v>222</v>
      </c>
      <c r="B236" s="149" t="s">
        <v>197</v>
      </c>
      <c r="C236" s="152" t="s">
        <v>392</v>
      </c>
    </row>
    <row r="237" spans="1:3" x14ac:dyDescent="0.25">
      <c r="A237" s="153">
        <v>223</v>
      </c>
      <c r="B237" s="149" t="s">
        <v>197</v>
      </c>
      <c r="C237" s="152" t="s">
        <v>392</v>
      </c>
    </row>
    <row r="238" spans="1:3" x14ac:dyDescent="0.25">
      <c r="A238" s="153">
        <v>224</v>
      </c>
      <c r="B238" s="149" t="s">
        <v>197</v>
      </c>
      <c r="C238" s="152" t="s">
        <v>392</v>
      </c>
    </row>
    <row r="239" spans="1:3" x14ac:dyDescent="0.25">
      <c r="A239" s="153">
        <v>225</v>
      </c>
      <c r="B239" s="149" t="s">
        <v>197</v>
      </c>
      <c r="C239" s="152" t="s">
        <v>392</v>
      </c>
    </row>
    <row r="240" spans="1:3" x14ac:dyDescent="0.25">
      <c r="A240" s="153">
        <v>226</v>
      </c>
      <c r="B240" s="149" t="s">
        <v>197</v>
      </c>
      <c r="C240" s="152" t="s">
        <v>392</v>
      </c>
    </row>
    <row r="241" spans="1:3" x14ac:dyDescent="0.25">
      <c r="A241" s="153">
        <v>227</v>
      </c>
      <c r="B241" s="149" t="s">
        <v>197</v>
      </c>
      <c r="C241" s="152" t="s">
        <v>392</v>
      </c>
    </row>
    <row r="242" spans="1:3" x14ac:dyDescent="0.25">
      <c r="A242" s="153">
        <v>228</v>
      </c>
      <c r="B242" s="149" t="s">
        <v>207</v>
      </c>
      <c r="C242" s="152" t="s">
        <v>393</v>
      </c>
    </row>
    <row r="243" spans="1:3" x14ac:dyDescent="0.25">
      <c r="A243" s="153">
        <v>229</v>
      </c>
      <c r="B243" s="149" t="s">
        <v>207</v>
      </c>
      <c r="C243" s="152" t="s">
        <v>393</v>
      </c>
    </row>
    <row r="244" spans="1:3" x14ac:dyDescent="0.25">
      <c r="A244" s="153">
        <v>230</v>
      </c>
      <c r="B244" s="149" t="s">
        <v>197</v>
      </c>
      <c r="C244" s="152" t="s">
        <v>393</v>
      </c>
    </row>
    <row r="245" spans="1:3" x14ac:dyDescent="0.25">
      <c r="A245" s="153">
        <v>231</v>
      </c>
      <c r="B245" s="149" t="s">
        <v>185</v>
      </c>
      <c r="C245" s="152" t="s">
        <v>392</v>
      </c>
    </row>
    <row r="246" spans="1:3" x14ac:dyDescent="0.25">
      <c r="A246" s="153">
        <v>233</v>
      </c>
      <c r="B246" s="149" t="s">
        <v>185</v>
      </c>
      <c r="C246" s="152" t="s">
        <v>392</v>
      </c>
    </row>
    <row r="247" spans="1:3" x14ac:dyDescent="0.25">
      <c r="A247" s="153">
        <v>234</v>
      </c>
      <c r="B247" s="149" t="s">
        <v>185</v>
      </c>
      <c r="C247" s="152" t="s">
        <v>392</v>
      </c>
    </row>
    <row r="248" spans="1:3" x14ac:dyDescent="0.25">
      <c r="A248" s="153">
        <v>235</v>
      </c>
      <c r="B248" s="149" t="s">
        <v>185</v>
      </c>
      <c r="C248" s="152" t="s">
        <v>392</v>
      </c>
    </row>
    <row r="249" spans="1:3" x14ac:dyDescent="0.25">
      <c r="A249" s="153">
        <v>236</v>
      </c>
      <c r="B249" s="149" t="s">
        <v>185</v>
      </c>
      <c r="C249" s="152" t="s">
        <v>392</v>
      </c>
    </row>
    <row r="250" spans="1:3" x14ac:dyDescent="0.25">
      <c r="A250" s="153">
        <v>237</v>
      </c>
      <c r="B250" s="149" t="s">
        <v>185</v>
      </c>
      <c r="C250" s="152" t="s">
        <v>392</v>
      </c>
    </row>
    <row r="251" spans="1:3" x14ac:dyDescent="0.25">
      <c r="A251" s="153">
        <v>238</v>
      </c>
      <c r="B251" s="149" t="s">
        <v>197</v>
      </c>
      <c r="C251" s="152" t="s">
        <v>392</v>
      </c>
    </row>
    <row r="252" spans="1:3" x14ac:dyDescent="0.25">
      <c r="A252" s="153">
        <v>241</v>
      </c>
      <c r="B252" s="149" t="s">
        <v>208</v>
      </c>
      <c r="C252" s="152" t="s">
        <v>392</v>
      </c>
    </row>
    <row r="253" spans="1:3" x14ac:dyDescent="0.25">
      <c r="A253" s="153">
        <v>242</v>
      </c>
      <c r="B253" s="149" t="s">
        <v>209</v>
      </c>
      <c r="C253" s="152" t="s">
        <v>392</v>
      </c>
    </row>
    <row r="254" spans="1:3" x14ac:dyDescent="0.25">
      <c r="A254" s="153">
        <v>243</v>
      </c>
      <c r="B254" s="149" t="s">
        <v>173</v>
      </c>
      <c r="C254" s="152" t="s">
        <v>392</v>
      </c>
    </row>
    <row r="255" spans="1:3" x14ac:dyDescent="0.25">
      <c r="A255" s="153">
        <v>244</v>
      </c>
      <c r="B255" s="149" t="s">
        <v>197</v>
      </c>
      <c r="C255" s="152" t="s">
        <v>392</v>
      </c>
    </row>
    <row r="256" spans="1:3" x14ac:dyDescent="0.25">
      <c r="A256" s="153">
        <v>245</v>
      </c>
      <c r="B256" s="149" t="s">
        <v>209</v>
      </c>
      <c r="C256" s="152" t="s">
        <v>392</v>
      </c>
    </row>
    <row r="257" spans="1:3" x14ac:dyDescent="0.25">
      <c r="A257" s="153">
        <v>246</v>
      </c>
      <c r="B257" s="149" t="s">
        <v>210</v>
      </c>
      <c r="C257" s="152" t="s">
        <v>392</v>
      </c>
    </row>
    <row r="258" spans="1:3" x14ac:dyDescent="0.25">
      <c r="A258" s="153">
        <v>247</v>
      </c>
      <c r="B258" s="149" t="s">
        <v>209</v>
      </c>
      <c r="C258" s="152" t="s">
        <v>392</v>
      </c>
    </row>
    <row r="259" spans="1:3" x14ac:dyDescent="0.25">
      <c r="A259" s="153">
        <v>248</v>
      </c>
      <c r="B259" s="149" t="s">
        <v>197</v>
      </c>
      <c r="C259" s="152" t="s">
        <v>392</v>
      </c>
    </row>
    <row r="260" spans="1:3" x14ac:dyDescent="0.25">
      <c r="A260" s="153">
        <v>249</v>
      </c>
      <c r="B260" s="149" t="s">
        <v>209</v>
      </c>
      <c r="C260" s="152" t="s">
        <v>392</v>
      </c>
    </row>
    <row r="261" spans="1:3" x14ac:dyDescent="0.25">
      <c r="A261" s="153">
        <v>250</v>
      </c>
      <c r="B261" s="149" t="s">
        <v>211</v>
      </c>
      <c r="C261" s="152" t="s">
        <v>393</v>
      </c>
    </row>
    <row r="262" spans="1:3" x14ac:dyDescent="0.25">
      <c r="A262" s="153">
        <v>251</v>
      </c>
      <c r="B262" s="149" t="s">
        <v>211</v>
      </c>
      <c r="C262" s="152" t="s">
        <v>393</v>
      </c>
    </row>
    <row r="263" spans="1:3" x14ac:dyDescent="0.25">
      <c r="A263" s="153">
        <v>252</v>
      </c>
      <c r="B263" s="149" t="s">
        <v>211</v>
      </c>
      <c r="C263" s="152" t="s">
        <v>393</v>
      </c>
    </row>
    <row r="264" spans="1:3" x14ac:dyDescent="0.25">
      <c r="A264" s="153">
        <v>253</v>
      </c>
      <c r="B264" s="149" t="s">
        <v>211</v>
      </c>
      <c r="C264" s="152" t="s">
        <v>393</v>
      </c>
    </row>
    <row r="265" spans="1:3" x14ac:dyDescent="0.25">
      <c r="A265" s="153">
        <v>254</v>
      </c>
      <c r="B265" s="149" t="s">
        <v>212</v>
      </c>
      <c r="C265" s="152" t="s">
        <v>392</v>
      </c>
    </row>
    <row r="266" spans="1:3" x14ac:dyDescent="0.25">
      <c r="A266" s="153">
        <v>255</v>
      </c>
      <c r="B266" s="149" t="s">
        <v>213</v>
      </c>
      <c r="C266" s="152" t="s">
        <v>392</v>
      </c>
    </row>
    <row r="267" spans="1:3" x14ac:dyDescent="0.25">
      <c r="A267" s="153">
        <v>257</v>
      </c>
      <c r="B267" s="149" t="s">
        <v>214</v>
      </c>
      <c r="C267" s="152" t="s">
        <v>392</v>
      </c>
    </row>
    <row r="268" spans="1:3" x14ac:dyDescent="0.25">
      <c r="A268" s="153">
        <v>258</v>
      </c>
      <c r="B268" s="149" t="s">
        <v>215</v>
      </c>
      <c r="C268" s="152" t="s">
        <v>392</v>
      </c>
    </row>
    <row r="269" spans="1:3" x14ac:dyDescent="0.25">
      <c r="A269" s="153">
        <v>259</v>
      </c>
      <c r="B269" s="149" t="s">
        <v>216</v>
      </c>
      <c r="C269" s="152" t="s">
        <v>392</v>
      </c>
    </row>
    <row r="270" spans="1:3" x14ac:dyDescent="0.25">
      <c r="A270" s="153">
        <v>260</v>
      </c>
      <c r="B270" s="149" t="s">
        <v>215</v>
      </c>
      <c r="C270" s="152" t="s">
        <v>393</v>
      </c>
    </row>
    <row r="271" spans="1:3" x14ac:dyDescent="0.25">
      <c r="A271" s="153">
        <v>261</v>
      </c>
      <c r="B271" s="149" t="s">
        <v>215</v>
      </c>
      <c r="C271" s="152" t="s">
        <v>392</v>
      </c>
    </row>
    <row r="272" spans="1:3" x14ac:dyDescent="0.25">
      <c r="A272" s="153">
        <v>262</v>
      </c>
      <c r="B272" s="149" t="s">
        <v>215</v>
      </c>
      <c r="C272" s="152" t="s">
        <v>392</v>
      </c>
    </row>
    <row r="273" spans="1:3" x14ac:dyDescent="0.25">
      <c r="A273" s="153">
        <v>263</v>
      </c>
      <c r="B273" s="149" t="s">
        <v>215</v>
      </c>
      <c r="C273" s="152" t="s">
        <v>392</v>
      </c>
    </row>
    <row r="274" spans="1:3" x14ac:dyDescent="0.25">
      <c r="A274" s="153">
        <v>264</v>
      </c>
      <c r="B274" s="149" t="s">
        <v>215</v>
      </c>
      <c r="C274" s="152" t="s">
        <v>392</v>
      </c>
    </row>
    <row r="275" spans="1:3" x14ac:dyDescent="0.25">
      <c r="A275" s="153">
        <v>265</v>
      </c>
      <c r="B275" s="149" t="s">
        <v>217</v>
      </c>
      <c r="C275" s="152" t="s">
        <v>393</v>
      </c>
    </row>
    <row r="276" spans="1:3" x14ac:dyDescent="0.25">
      <c r="A276" s="153">
        <v>266</v>
      </c>
      <c r="B276" s="149" t="s">
        <v>217</v>
      </c>
      <c r="C276" s="152" t="s">
        <v>393</v>
      </c>
    </row>
    <row r="277" spans="1:3" x14ac:dyDescent="0.25">
      <c r="A277" s="153">
        <v>267</v>
      </c>
      <c r="B277" s="149" t="s">
        <v>217</v>
      </c>
      <c r="C277" s="152" t="s">
        <v>393</v>
      </c>
    </row>
    <row r="278" spans="1:3" x14ac:dyDescent="0.25">
      <c r="A278" s="153">
        <v>268</v>
      </c>
      <c r="B278" s="149" t="s">
        <v>217</v>
      </c>
      <c r="C278" s="152" t="s">
        <v>393</v>
      </c>
    </row>
    <row r="279" spans="1:3" x14ac:dyDescent="0.25">
      <c r="A279" s="153">
        <v>269</v>
      </c>
      <c r="B279" s="149" t="s">
        <v>217</v>
      </c>
      <c r="C279" s="152" t="s">
        <v>393</v>
      </c>
    </row>
    <row r="280" spans="1:3" x14ac:dyDescent="0.25">
      <c r="A280" s="153">
        <v>270</v>
      </c>
      <c r="B280" s="149" t="s">
        <v>217</v>
      </c>
      <c r="C280" s="152" t="s">
        <v>393</v>
      </c>
    </row>
    <row r="281" spans="1:3" x14ac:dyDescent="0.25">
      <c r="A281" s="153">
        <v>271</v>
      </c>
      <c r="B281" s="149" t="s">
        <v>217</v>
      </c>
      <c r="C281" s="152" t="s">
        <v>393</v>
      </c>
    </row>
    <row r="282" spans="1:3" x14ac:dyDescent="0.25">
      <c r="A282" s="153">
        <v>272</v>
      </c>
      <c r="B282" s="149" t="s">
        <v>217</v>
      </c>
      <c r="C282" s="152" t="s">
        <v>393</v>
      </c>
    </row>
    <row r="283" spans="1:3" x14ac:dyDescent="0.25">
      <c r="A283" s="153">
        <v>273</v>
      </c>
      <c r="B283" s="149" t="s">
        <v>217</v>
      </c>
      <c r="C283" s="152" t="s">
        <v>393</v>
      </c>
    </row>
    <row r="284" spans="1:3" x14ac:dyDescent="0.25">
      <c r="A284" s="153">
        <v>274</v>
      </c>
      <c r="B284" s="149" t="s">
        <v>217</v>
      </c>
      <c r="C284" s="152" t="s">
        <v>393</v>
      </c>
    </row>
    <row r="285" spans="1:3" x14ac:dyDescent="0.25">
      <c r="A285" s="153">
        <v>276</v>
      </c>
      <c r="B285" s="149" t="s">
        <v>217</v>
      </c>
      <c r="C285" s="152" t="s">
        <v>393</v>
      </c>
    </row>
    <row r="286" spans="1:3" x14ac:dyDescent="0.25">
      <c r="A286" s="153">
        <v>277</v>
      </c>
      <c r="B286" s="149" t="s">
        <v>218</v>
      </c>
      <c r="C286" s="152" t="s">
        <v>393</v>
      </c>
    </row>
    <row r="287" spans="1:3" x14ac:dyDescent="0.25">
      <c r="A287" s="153">
        <v>278</v>
      </c>
      <c r="B287" s="149" t="s">
        <v>219</v>
      </c>
      <c r="C287" s="152" t="s">
        <v>393</v>
      </c>
    </row>
    <row r="288" spans="1:3" x14ac:dyDescent="0.25">
      <c r="A288" s="153">
        <v>279</v>
      </c>
      <c r="B288" s="149" t="s">
        <v>220</v>
      </c>
      <c r="C288" s="152" t="s">
        <v>393</v>
      </c>
    </row>
    <row r="289" spans="1:3" x14ac:dyDescent="0.25">
      <c r="A289" s="153">
        <v>280</v>
      </c>
      <c r="B289" s="149" t="s">
        <v>221</v>
      </c>
      <c r="C289" s="152" t="s">
        <v>393</v>
      </c>
    </row>
    <row r="290" spans="1:3" x14ac:dyDescent="0.25">
      <c r="A290" s="153">
        <v>281</v>
      </c>
      <c r="B290" s="149" t="s">
        <v>222</v>
      </c>
      <c r="C290" s="152" t="s">
        <v>392</v>
      </c>
    </row>
    <row r="291" spans="1:3" x14ac:dyDescent="0.25">
      <c r="A291" s="153">
        <v>283</v>
      </c>
      <c r="B291" s="149" t="s">
        <v>223</v>
      </c>
      <c r="C291" s="152" t="s">
        <v>392</v>
      </c>
    </row>
    <row r="292" spans="1:3" x14ac:dyDescent="0.25">
      <c r="A292" s="153">
        <v>284</v>
      </c>
      <c r="B292" s="149" t="s">
        <v>165</v>
      </c>
      <c r="C292" s="152" t="s">
        <v>393</v>
      </c>
    </row>
    <row r="293" spans="1:3" x14ac:dyDescent="0.25">
      <c r="A293" s="153">
        <v>285</v>
      </c>
      <c r="B293" s="149" t="s">
        <v>165</v>
      </c>
      <c r="C293" s="152" t="s">
        <v>393</v>
      </c>
    </row>
    <row r="294" spans="1:3" x14ac:dyDescent="0.25">
      <c r="A294" s="153">
        <v>286</v>
      </c>
      <c r="B294" s="149" t="s">
        <v>224</v>
      </c>
      <c r="C294" s="152" t="s">
        <v>393</v>
      </c>
    </row>
    <row r="295" spans="1:3" x14ac:dyDescent="0.25">
      <c r="A295" s="153">
        <v>287</v>
      </c>
      <c r="B295" s="149" t="s">
        <v>225</v>
      </c>
      <c r="C295" s="152" t="s">
        <v>393</v>
      </c>
    </row>
    <row r="296" spans="1:3" x14ac:dyDescent="0.25">
      <c r="A296" s="153">
        <v>288</v>
      </c>
      <c r="B296" s="149" t="s">
        <v>226</v>
      </c>
      <c r="C296" s="152" t="s">
        <v>393</v>
      </c>
    </row>
    <row r="297" spans="1:3" x14ac:dyDescent="0.25">
      <c r="A297" s="153">
        <v>289</v>
      </c>
      <c r="B297" s="149" t="s">
        <v>226</v>
      </c>
      <c r="C297" s="152" t="s">
        <v>393</v>
      </c>
    </row>
    <row r="298" spans="1:3" x14ac:dyDescent="0.25">
      <c r="A298" s="153">
        <v>290</v>
      </c>
      <c r="B298" s="149" t="s">
        <v>226</v>
      </c>
      <c r="C298" s="152" t="s">
        <v>393</v>
      </c>
    </row>
    <row r="299" spans="1:3" x14ac:dyDescent="0.25">
      <c r="A299" s="153">
        <v>291</v>
      </c>
      <c r="B299" s="149" t="s">
        <v>226</v>
      </c>
      <c r="C299" s="152" t="s">
        <v>393</v>
      </c>
    </row>
    <row r="300" spans="1:3" x14ac:dyDescent="0.25">
      <c r="A300" s="153">
        <v>292</v>
      </c>
      <c r="B300" s="149" t="s">
        <v>226</v>
      </c>
      <c r="C300" s="152" t="s">
        <v>393</v>
      </c>
    </row>
    <row r="301" spans="1:3" x14ac:dyDescent="0.25">
      <c r="A301" s="153">
        <v>297</v>
      </c>
      <c r="B301" s="149" t="s">
        <v>226</v>
      </c>
      <c r="C301" s="152" t="s">
        <v>393</v>
      </c>
    </row>
    <row r="302" spans="1:3" x14ac:dyDescent="0.25">
      <c r="A302" s="153">
        <v>298</v>
      </c>
      <c r="B302" s="149" t="s">
        <v>226</v>
      </c>
      <c r="C302" s="152" t="s">
        <v>393</v>
      </c>
    </row>
    <row r="303" spans="1:3" x14ac:dyDescent="0.25">
      <c r="A303" s="153">
        <v>299</v>
      </c>
      <c r="B303" s="149" t="s">
        <v>226</v>
      </c>
      <c r="C303" s="152" t="s">
        <v>393</v>
      </c>
    </row>
    <row r="304" spans="1:3" x14ac:dyDescent="0.25">
      <c r="A304" s="153">
        <v>300</v>
      </c>
      <c r="B304" s="149" t="s">
        <v>227</v>
      </c>
      <c r="C304" s="152" t="s">
        <v>392</v>
      </c>
    </row>
    <row r="305" spans="1:3" x14ac:dyDescent="0.25">
      <c r="A305" s="153">
        <v>301</v>
      </c>
      <c r="B305" s="149" t="s">
        <v>228</v>
      </c>
      <c r="C305" s="152" t="s">
        <v>392</v>
      </c>
    </row>
    <row r="306" spans="1:3" x14ac:dyDescent="0.25">
      <c r="A306" s="153">
        <v>302</v>
      </c>
      <c r="B306" s="149" t="s">
        <v>229</v>
      </c>
      <c r="C306" s="152" t="s">
        <v>392</v>
      </c>
    </row>
    <row r="307" spans="1:3" x14ac:dyDescent="0.25">
      <c r="A307" s="153">
        <v>303</v>
      </c>
      <c r="B307" s="149" t="s">
        <v>226</v>
      </c>
      <c r="C307" s="152" t="s">
        <v>393</v>
      </c>
    </row>
    <row r="308" spans="1:3" x14ac:dyDescent="0.25">
      <c r="A308" s="153">
        <v>304</v>
      </c>
      <c r="B308" s="149" t="s">
        <v>226</v>
      </c>
      <c r="C308" s="152" t="s">
        <v>393</v>
      </c>
    </row>
    <row r="309" spans="1:3" x14ac:dyDescent="0.25">
      <c r="A309" s="153">
        <v>305</v>
      </c>
      <c r="B309" s="149" t="s">
        <v>230</v>
      </c>
      <c r="C309" s="152" t="s">
        <v>392</v>
      </c>
    </row>
    <row r="310" spans="1:3" x14ac:dyDescent="0.25">
      <c r="A310" s="153">
        <v>306</v>
      </c>
      <c r="B310" s="149" t="s">
        <v>230</v>
      </c>
      <c r="C310" s="152" t="s">
        <v>392</v>
      </c>
    </row>
    <row r="311" spans="1:3" x14ac:dyDescent="0.25">
      <c r="A311" s="153">
        <v>307</v>
      </c>
      <c r="B311" s="149" t="s">
        <v>230</v>
      </c>
      <c r="C311" s="152" t="s">
        <v>392</v>
      </c>
    </row>
    <row r="312" spans="1:3" x14ac:dyDescent="0.25">
      <c r="A312" s="153">
        <v>308</v>
      </c>
      <c r="B312" s="149" t="s">
        <v>230</v>
      </c>
      <c r="C312" s="152" t="s">
        <v>392</v>
      </c>
    </row>
    <row r="313" spans="1:3" x14ac:dyDescent="0.25">
      <c r="A313" s="153">
        <v>309</v>
      </c>
      <c r="B313" s="149" t="s">
        <v>231</v>
      </c>
      <c r="C313" s="152" t="s">
        <v>392</v>
      </c>
    </row>
    <row r="314" spans="1:3" x14ac:dyDescent="0.25">
      <c r="A314" s="153">
        <v>310</v>
      </c>
      <c r="B314" s="149" t="s">
        <v>232</v>
      </c>
      <c r="C314" s="152" t="s">
        <v>392</v>
      </c>
    </row>
    <row r="315" spans="1:3" x14ac:dyDescent="0.25">
      <c r="A315" s="153">
        <v>312</v>
      </c>
      <c r="B315" s="149" t="s">
        <v>233</v>
      </c>
      <c r="C315" s="152" t="s">
        <v>392</v>
      </c>
    </row>
    <row r="316" spans="1:3" x14ac:dyDescent="0.25">
      <c r="A316" s="153">
        <v>313</v>
      </c>
      <c r="B316" s="149" t="s">
        <v>234</v>
      </c>
      <c r="C316" s="152" t="s">
        <v>393</v>
      </c>
    </row>
    <row r="317" spans="1:3" x14ac:dyDescent="0.25">
      <c r="A317" s="153">
        <v>314</v>
      </c>
      <c r="B317" s="149" t="s">
        <v>235</v>
      </c>
      <c r="C317" s="152" t="s">
        <v>393</v>
      </c>
    </row>
    <row r="318" spans="1:3" x14ac:dyDescent="0.25">
      <c r="A318" s="153">
        <v>315</v>
      </c>
      <c r="B318" s="149" t="s">
        <v>236</v>
      </c>
      <c r="C318" s="152" t="s">
        <v>393</v>
      </c>
    </row>
    <row r="319" spans="1:3" x14ac:dyDescent="0.25">
      <c r="A319" s="153">
        <v>316</v>
      </c>
      <c r="B319" s="149" t="s">
        <v>237</v>
      </c>
      <c r="C319" s="152" t="s">
        <v>392</v>
      </c>
    </row>
    <row r="320" spans="1:3" x14ac:dyDescent="0.25">
      <c r="A320" s="153">
        <v>317</v>
      </c>
      <c r="B320" s="149" t="s">
        <v>237</v>
      </c>
      <c r="C320" s="152" t="s">
        <v>392</v>
      </c>
    </row>
    <row r="321" spans="1:3" x14ac:dyDescent="0.25">
      <c r="A321" s="153">
        <v>318</v>
      </c>
      <c r="B321" s="149" t="s">
        <v>237</v>
      </c>
      <c r="C321" s="152" t="s">
        <v>392</v>
      </c>
    </row>
    <row r="322" spans="1:3" x14ac:dyDescent="0.25">
      <c r="A322" s="153">
        <v>319</v>
      </c>
      <c r="B322" s="149" t="s">
        <v>238</v>
      </c>
      <c r="C322" s="152" t="s">
        <v>392</v>
      </c>
    </row>
    <row r="323" spans="1:3" x14ac:dyDescent="0.25">
      <c r="A323" s="153">
        <v>320</v>
      </c>
      <c r="B323" s="149" t="s">
        <v>237</v>
      </c>
      <c r="C323" s="152" t="s">
        <v>392</v>
      </c>
    </row>
    <row r="324" spans="1:3" x14ac:dyDescent="0.25">
      <c r="A324" s="153">
        <v>321</v>
      </c>
      <c r="B324" s="149" t="s">
        <v>237</v>
      </c>
      <c r="C324" s="152" t="s">
        <v>392</v>
      </c>
    </row>
    <row r="325" spans="1:3" x14ac:dyDescent="0.25">
      <c r="A325" s="153">
        <v>322</v>
      </c>
      <c r="B325" s="149" t="s">
        <v>237</v>
      </c>
      <c r="C325" s="152" t="s">
        <v>392</v>
      </c>
    </row>
    <row r="326" spans="1:3" x14ac:dyDescent="0.25">
      <c r="A326" s="153">
        <v>323</v>
      </c>
      <c r="B326" s="149" t="s">
        <v>237</v>
      </c>
      <c r="C326" s="152" t="s">
        <v>392</v>
      </c>
    </row>
    <row r="327" spans="1:3" x14ac:dyDescent="0.25">
      <c r="A327" s="153">
        <v>324</v>
      </c>
      <c r="B327" s="149" t="s">
        <v>239</v>
      </c>
      <c r="C327" s="152" t="s">
        <v>392</v>
      </c>
    </row>
    <row r="328" spans="1:3" x14ac:dyDescent="0.25">
      <c r="A328" s="153">
        <v>325</v>
      </c>
      <c r="B328" s="149" t="s">
        <v>240</v>
      </c>
      <c r="C328" s="152" t="s">
        <v>392</v>
      </c>
    </row>
    <row r="329" spans="1:3" x14ac:dyDescent="0.25">
      <c r="A329" s="153">
        <v>326</v>
      </c>
      <c r="B329" s="149" t="s">
        <v>240</v>
      </c>
      <c r="C329" s="152" t="s">
        <v>392</v>
      </c>
    </row>
    <row r="330" spans="1:3" x14ac:dyDescent="0.25">
      <c r="A330" s="153">
        <v>327</v>
      </c>
      <c r="B330" s="149" t="s">
        <v>240</v>
      </c>
      <c r="C330" s="152" t="s">
        <v>392</v>
      </c>
    </row>
    <row r="331" spans="1:3" x14ac:dyDescent="0.25">
      <c r="A331" s="153">
        <v>328</v>
      </c>
      <c r="B331" s="149" t="s">
        <v>240</v>
      </c>
      <c r="C331" s="152" t="s">
        <v>392</v>
      </c>
    </row>
    <row r="332" spans="1:3" x14ac:dyDescent="0.25">
      <c r="A332" s="153">
        <v>329</v>
      </c>
      <c r="B332" s="149" t="s">
        <v>240</v>
      </c>
      <c r="C332" s="152" t="s">
        <v>392</v>
      </c>
    </row>
    <row r="333" spans="1:3" x14ac:dyDescent="0.25">
      <c r="A333" s="153">
        <v>330</v>
      </c>
      <c r="B333" s="149" t="s">
        <v>240</v>
      </c>
      <c r="C333" s="152" t="s">
        <v>392</v>
      </c>
    </row>
    <row r="334" spans="1:3" x14ac:dyDescent="0.25">
      <c r="A334" s="153">
        <v>331</v>
      </c>
      <c r="B334" s="149" t="s">
        <v>240</v>
      </c>
      <c r="C334" s="152" t="s">
        <v>392</v>
      </c>
    </row>
    <row r="335" spans="1:3" x14ac:dyDescent="0.25">
      <c r="A335" s="153">
        <v>332</v>
      </c>
      <c r="B335" s="149" t="s">
        <v>240</v>
      </c>
      <c r="C335" s="152" t="s">
        <v>393</v>
      </c>
    </row>
    <row r="336" spans="1:3" x14ac:dyDescent="0.25">
      <c r="A336" s="153">
        <v>334</v>
      </c>
      <c r="B336" s="149" t="s">
        <v>241</v>
      </c>
      <c r="C336" s="152" t="s">
        <v>392</v>
      </c>
    </row>
    <row r="337" spans="1:3" x14ac:dyDescent="0.25">
      <c r="A337" s="153">
        <v>335</v>
      </c>
      <c r="B337" s="149" t="s">
        <v>242</v>
      </c>
      <c r="C337" s="152" t="s">
        <v>392</v>
      </c>
    </row>
    <row r="338" spans="1:3" x14ac:dyDescent="0.25">
      <c r="A338" s="153">
        <v>336</v>
      </c>
      <c r="B338" s="149" t="s">
        <v>243</v>
      </c>
      <c r="C338" s="152" t="s">
        <v>393</v>
      </c>
    </row>
    <row r="339" spans="1:3" x14ac:dyDescent="0.25">
      <c r="A339" s="153">
        <v>337</v>
      </c>
      <c r="B339" s="149" t="s">
        <v>243</v>
      </c>
      <c r="C339" s="152" t="s">
        <v>393</v>
      </c>
    </row>
    <row r="340" spans="1:3" x14ac:dyDescent="0.25">
      <c r="A340" s="153">
        <v>338</v>
      </c>
      <c r="B340" s="149" t="s">
        <v>244</v>
      </c>
      <c r="C340" s="152" t="s">
        <v>392</v>
      </c>
    </row>
    <row r="341" spans="1:3" x14ac:dyDescent="0.25">
      <c r="A341" s="153">
        <v>339</v>
      </c>
      <c r="B341" s="149" t="s">
        <v>245</v>
      </c>
      <c r="C341" s="152" t="s">
        <v>393</v>
      </c>
    </row>
    <row r="342" spans="1:3" x14ac:dyDescent="0.25">
      <c r="A342" s="153">
        <v>340</v>
      </c>
      <c r="B342" s="149" t="s">
        <v>245</v>
      </c>
      <c r="C342" s="152" t="s">
        <v>393</v>
      </c>
    </row>
    <row r="343" spans="1:3" x14ac:dyDescent="0.25">
      <c r="A343" s="153">
        <v>341</v>
      </c>
      <c r="B343" s="149" t="s">
        <v>245</v>
      </c>
      <c r="C343" s="152" t="s">
        <v>393</v>
      </c>
    </row>
    <row r="344" spans="1:3" x14ac:dyDescent="0.25">
      <c r="A344" s="153">
        <v>342</v>
      </c>
      <c r="B344" s="149" t="s">
        <v>246</v>
      </c>
      <c r="C344" s="152" t="s">
        <v>392</v>
      </c>
    </row>
    <row r="345" spans="1:3" x14ac:dyDescent="0.25">
      <c r="A345" s="153">
        <v>343</v>
      </c>
      <c r="B345" s="149" t="s">
        <v>247</v>
      </c>
      <c r="C345" s="152" t="s">
        <v>392</v>
      </c>
    </row>
    <row r="346" spans="1:3" x14ac:dyDescent="0.25">
      <c r="A346" s="153">
        <v>344</v>
      </c>
      <c r="B346" s="149" t="s">
        <v>248</v>
      </c>
      <c r="C346" s="152" t="s">
        <v>392</v>
      </c>
    </row>
    <row r="347" spans="1:3" x14ac:dyDescent="0.25">
      <c r="A347" s="153">
        <v>344</v>
      </c>
      <c r="B347" s="149" t="s">
        <v>248</v>
      </c>
      <c r="C347" s="152" t="s">
        <v>393</v>
      </c>
    </row>
    <row r="348" spans="1:3" x14ac:dyDescent="0.25">
      <c r="A348" s="153">
        <v>345</v>
      </c>
      <c r="B348" s="149" t="s">
        <v>249</v>
      </c>
      <c r="C348" s="152" t="s">
        <v>392</v>
      </c>
    </row>
    <row r="349" spans="1:3" x14ac:dyDescent="0.25">
      <c r="A349" s="153">
        <v>346</v>
      </c>
      <c r="B349" s="149" t="s">
        <v>250</v>
      </c>
      <c r="C349" s="152" t="s">
        <v>393</v>
      </c>
    </row>
    <row r="350" spans="1:3" x14ac:dyDescent="0.25">
      <c r="A350" s="153">
        <v>347</v>
      </c>
      <c r="B350" s="149" t="s">
        <v>251</v>
      </c>
      <c r="C350" s="152" t="s">
        <v>393</v>
      </c>
    </row>
    <row r="351" spans="1:3" x14ac:dyDescent="0.25">
      <c r="A351" s="153">
        <v>348</v>
      </c>
      <c r="B351" s="149" t="s">
        <v>251</v>
      </c>
      <c r="C351" s="152" t="s">
        <v>393</v>
      </c>
    </row>
    <row r="352" spans="1:3" x14ac:dyDescent="0.25">
      <c r="A352" s="153">
        <v>349</v>
      </c>
      <c r="B352" s="149" t="s">
        <v>197</v>
      </c>
      <c r="C352" s="152" t="s">
        <v>392</v>
      </c>
    </row>
    <row r="353" spans="1:3" x14ac:dyDescent="0.25">
      <c r="A353" s="153">
        <v>350</v>
      </c>
      <c r="B353" s="149" t="s">
        <v>252</v>
      </c>
      <c r="C353" s="152" t="s">
        <v>393</v>
      </c>
    </row>
    <row r="354" spans="1:3" x14ac:dyDescent="0.25">
      <c r="A354" s="153">
        <v>351</v>
      </c>
      <c r="B354" s="149" t="s">
        <v>253</v>
      </c>
      <c r="C354" s="152" t="s">
        <v>392</v>
      </c>
    </row>
    <row r="355" spans="1:3" x14ac:dyDescent="0.25">
      <c r="A355" s="153">
        <v>352</v>
      </c>
      <c r="B355" s="149" t="s">
        <v>254</v>
      </c>
      <c r="C355" s="152" t="s">
        <v>392</v>
      </c>
    </row>
    <row r="356" spans="1:3" x14ac:dyDescent="0.25">
      <c r="A356" s="153">
        <v>353</v>
      </c>
      <c r="B356" s="149" t="s">
        <v>255</v>
      </c>
      <c r="C356" s="152" t="s">
        <v>392</v>
      </c>
    </row>
    <row r="357" spans="1:3" x14ac:dyDescent="0.25">
      <c r="A357" s="153">
        <v>354</v>
      </c>
      <c r="B357" s="149" t="s">
        <v>172</v>
      </c>
      <c r="C357" s="152" t="s">
        <v>393</v>
      </c>
    </row>
    <row r="358" spans="1:3" x14ac:dyDescent="0.25">
      <c r="A358" s="153">
        <v>355</v>
      </c>
      <c r="B358" s="149" t="s">
        <v>256</v>
      </c>
      <c r="C358" s="152" t="s">
        <v>392</v>
      </c>
    </row>
    <row r="359" spans="1:3" x14ac:dyDescent="0.25">
      <c r="A359" s="153">
        <v>357</v>
      </c>
      <c r="B359" s="149" t="s">
        <v>257</v>
      </c>
      <c r="C359" s="152" t="s">
        <v>393</v>
      </c>
    </row>
    <row r="360" spans="1:3" x14ac:dyDescent="0.25">
      <c r="A360" s="153">
        <v>358</v>
      </c>
      <c r="B360" s="149" t="s">
        <v>257</v>
      </c>
      <c r="C360" s="152" t="s">
        <v>393</v>
      </c>
    </row>
    <row r="361" spans="1:3" x14ac:dyDescent="0.25">
      <c r="A361" s="153">
        <v>359</v>
      </c>
      <c r="B361" s="149" t="s">
        <v>257</v>
      </c>
      <c r="C361" s="152" t="s">
        <v>393</v>
      </c>
    </row>
    <row r="362" spans="1:3" x14ac:dyDescent="0.25">
      <c r="A362" s="153">
        <v>360</v>
      </c>
      <c r="B362" s="149" t="s">
        <v>257</v>
      </c>
      <c r="C362" s="152" t="s">
        <v>393</v>
      </c>
    </row>
    <row r="363" spans="1:3" x14ac:dyDescent="0.25">
      <c r="A363" s="153">
        <v>361</v>
      </c>
      <c r="B363" s="149" t="s">
        <v>257</v>
      </c>
      <c r="C363" s="152" t="s">
        <v>393</v>
      </c>
    </row>
    <row r="364" spans="1:3" x14ac:dyDescent="0.25">
      <c r="A364" s="153">
        <v>362</v>
      </c>
      <c r="B364" s="149" t="s">
        <v>257</v>
      </c>
      <c r="C364" s="152" t="s">
        <v>393</v>
      </c>
    </row>
    <row r="365" spans="1:3" x14ac:dyDescent="0.25">
      <c r="A365" s="153">
        <v>363</v>
      </c>
      <c r="B365" s="149" t="s">
        <v>257</v>
      </c>
      <c r="C365" s="152" t="s">
        <v>393</v>
      </c>
    </row>
    <row r="366" spans="1:3" x14ac:dyDescent="0.25">
      <c r="A366" s="153">
        <v>364</v>
      </c>
      <c r="B366" s="149" t="s">
        <v>257</v>
      </c>
      <c r="C366" s="152" t="s">
        <v>393</v>
      </c>
    </row>
    <row r="367" spans="1:3" x14ac:dyDescent="0.25">
      <c r="A367" s="153">
        <v>365</v>
      </c>
      <c r="B367" s="149" t="s">
        <v>257</v>
      </c>
      <c r="C367" s="152" t="s">
        <v>393</v>
      </c>
    </row>
    <row r="368" spans="1:3" x14ac:dyDescent="0.25">
      <c r="A368" s="153">
        <v>366</v>
      </c>
      <c r="B368" s="149" t="s">
        <v>257</v>
      </c>
      <c r="C368" s="152" t="s">
        <v>393</v>
      </c>
    </row>
    <row r="369" spans="1:3" x14ac:dyDescent="0.25">
      <c r="A369" s="153">
        <v>367</v>
      </c>
      <c r="B369" s="149" t="s">
        <v>257</v>
      </c>
      <c r="C369" s="152" t="s">
        <v>393</v>
      </c>
    </row>
    <row r="370" spans="1:3" x14ac:dyDescent="0.25">
      <c r="A370" s="153">
        <v>368</v>
      </c>
      <c r="B370" s="149" t="s">
        <v>257</v>
      </c>
      <c r="C370" s="152" t="s">
        <v>393</v>
      </c>
    </row>
    <row r="371" spans="1:3" x14ac:dyDescent="0.25">
      <c r="A371" s="153">
        <v>369</v>
      </c>
      <c r="B371" s="149" t="s">
        <v>257</v>
      </c>
      <c r="C371" s="152" t="s">
        <v>393</v>
      </c>
    </row>
    <row r="372" spans="1:3" x14ac:dyDescent="0.25">
      <c r="A372" s="153">
        <v>370</v>
      </c>
      <c r="B372" s="149" t="s">
        <v>257</v>
      </c>
      <c r="C372" s="152" t="s">
        <v>393</v>
      </c>
    </row>
    <row r="373" spans="1:3" x14ac:dyDescent="0.25">
      <c r="A373" s="153">
        <v>371</v>
      </c>
      <c r="B373" s="149" t="s">
        <v>257</v>
      </c>
      <c r="C373" s="152" t="s">
        <v>393</v>
      </c>
    </row>
    <row r="374" spans="1:3" x14ac:dyDescent="0.25">
      <c r="A374" s="153">
        <v>372</v>
      </c>
      <c r="B374" s="149" t="s">
        <v>237</v>
      </c>
      <c r="C374" s="152" t="s">
        <v>392</v>
      </c>
    </row>
    <row r="375" spans="1:3" x14ac:dyDescent="0.25">
      <c r="A375" s="153">
        <v>373</v>
      </c>
      <c r="B375" s="149" t="s">
        <v>185</v>
      </c>
      <c r="C375" s="152" t="s">
        <v>392</v>
      </c>
    </row>
    <row r="376" spans="1:3" x14ac:dyDescent="0.25">
      <c r="A376" s="153">
        <v>374</v>
      </c>
      <c r="B376" s="149" t="s">
        <v>185</v>
      </c>
      <c r="C376" s="152" t="s">
        <v>392</v>
      </c>
    </row>
    <row r="377" spans="1:3" x14ac:dyDescent="0.25">
      <c r="A377" s="153">
        <v>375</v>
      </c>
      <c r="B377" s="149" t="s">
        <v>185</v>
      </c>
      <c r="C377" s="152" t="s">
        <v>392</v>
      </c>
    </row>
    <row r="378" spans="1:3" x14ac:dyDescent="0.25">
      <c r="A378" s="153">
        <v>376</v>
      </c>
      <c r="B378" s="149" t="s">
        <v>185</v>
      </c>
      <c r="C378" s="152" t="s">
        <v>392</v>
      </c>
    </row>
    <row r="379" spans="1:3" x14ac:dyDescent="0.25">
      <c r="A379" s="153">
        <v>377</v>
      </c>
      <c r="B379" s="149" t="s">
        <v>185</v>
      </c>
      <c r="C379" s="152" t="s">
        <v>392</v>
      </c>
    </row>
    <row r="380" spans="1:3" x14ac:dyDescent="0.25">
      <c r="A380" s="153">
        <v>378</v>
      </c>
      <c r="B380" s="149" t="s">
        <v>185</v>
      </c>
      <c r="C380" s="152" t="s">
        <v>392</v>
      </c>
    </row>
    <row r="381" spans="1:3" x14ac:dyDescent="0.25">
      <c r="A381" s="153">
        <v>380</v>
      </c>
      <c r="B381" s="149" t="s">
        <v>185</v>
      </c>
      <c r="C381" s="152" t="s">
        <v>392</v>
      </c>
    </row>
    <row r="382" spans="1:3" x14ac:dyDescent="0.25">
      <c r="A382" s="153">
        <v>381</v>
      </c>
      <c r="B382" s="149" t="s">
        <v>185</v>
      </c>
      <c r="C382" s="152" t="s">
        <v>392</v>
      </c>
    </row>
    <row r="383" spans="1:3" x14ac:dyDescent="0.25">
      <c r="A383" s="153">
        <v>382</v>
      </c>
      <c r="B383" s="149" t="s">
        <v>185</v>
      </c>
      <c r="C383" s="152" t="s">
        <v>392</v>
      </c>
    </row>
    <row r="384" spans="1:3" x14ac:dyDescent="0.25">
      <c r="A384" s="153">
        <v>384</v>
      </c>
      <c r="B384" s="149" t="s">
        <v>197</v>
      </c>
      <c r="C384" s="152" t="s">
        <v>392</v>
      </c>
    </row>
    <row r="385" spans="1:3" x14ac:dyDescent="0.25">
      <c r="A385" s="153">
        <v>385</v>
      </c>
      <c r="B385" s="149" t="s">
        <v>185</v>
      </c>
      <c r="C385" s="152" t="s">
        <v>393</v>
      </c>
    </row>
    <row r="386" spans="1:3" x14ac:dyDescent="0.25">
      <c r="A386" s="153">
        <v>386</v>
      </c>
      <c r="B386" s="149" t="s">
        <v>165</v>
      </c>
      <c r="C386" s="152" t="s">
        <v>393</v>
      </c>
    </row>
    <row r="387" spans="1:3" x14ac:dyDescent="0.25">
      <c r="A387" s="153">
        <v>387</v>
      </c>
      <c r="B387" s="149" t="s">
        <v>190</v>
      </c>
      <c r="C387" s="152" t="s">
        <v>393</v>
      </c>
    </row>
    <row r="388" spans="1:3" x14ac:dyDescent="0.25">
      <c r="A388" s="153">
        <v>388</v>
      </c>
      <c r="B388" s="149" t="s">
        <v>185</v>
      </c>
      <c r="C388" s="152" t="s">
        <v>393</v>
      </c>
    </row>
    <row r="389" spans="1:3" x14ac:dyDescent="0.25">
      <c r="A389" s="153">
        <v>389</v>
      </c>
      <c r="B389" s="149" t="s">
        <v>176</v>
      </c>
      <c r="C389" s="152" t="s">
        <v>393</v>
      </c>
    </row>
    <row r="390" spans="1:3" x14ac:dyDescent="0.25">
      <c r="A390" s="153">
        <v>390</v>
      </c>
      <c r="B390" s="149" t="s">
        <v>185</v>
      </c>
      <c r="C390" s="152" t="s">
        <v>392</v>
      </c>
    </row>
    <row r="391" spans="1:3" x14ac:dyDescent="0.25">
      <c r="A391" s="153">
        <v>391</v>
      </c>
      <c r="B391" s="149" t="s">
        <v>258</v>
      </c>
      <c r="C391" s="152" t="s">
        <v>393</v>
      </c>
    </row>
    <row r="392" spans="1:3" x14ac:dyDescent="0.25">
      <c r="A392" s="153">
        <v>392</v>
      </c>
      <c r="B392" s="149" t="s">
        <v>259</v>
      </c>
      <c r="C392" s="152" t="s">
        <v>392</v>
      </c>
    </row>
    <row r="393" spans="1:3" x14ac:dyDescent="0.25">
      <c r="A393" s="153">
        <v>393</v>
      </c>
      <c r="B393" s="149" t="s">
        <v>260</v>
      </c>
      <c r="C393" s="152" t="s">
        <v>392</v>
      </c>
    </row>
    <row r="394" spans="1:3" x14ac:dyDescent="0.25">
      <c r="A394" s="153">
        <v>394</v>
      </c>
      <c r="B394" s="149" t="s">
        <v>216</v>
      </c>
      <c r="C394" s="152" t="s">
        <v>392</v>
      </c>
    </row>
    <row r="395" spans="1:3" x14ac:dyDescent="0.25">
      <c r="A395" s="153">
        <v>395</v>
      </c>
      <c r="B395" s="149" t="s">
        <v>261</v>
      </c>
      <c r="C395" s="152" t="s">
        <v>392</v>
      </c>
    </row>
    <row r="396" spans="1:3" x14ac:dyDescent="0.25">
      <c r="A396" s="153">
        <v>396</v>
      </c>
      <c r="B396" s="149" t="s">
        <v>195</v>
      </c>
      <c r="C396" s="152" t="s">
        <v>392</v>
      </c>
    </row>
    <row r="397" spans="1:3" x14ac:dyDescent="0.25">
      <c r="A397" s="153">
        <v>397</v>
      </c>
      <c r="B397" s="149" t="s">
        <v>262</v>
      </c>
      <c r="C397" s="152" t="s">
        <v>392</v>
      </c>
    </row>
    <row r="398" spans="1:3" x14ac:dyDescent="0.25">
      <c r="A398" s="153">
        <v>398</v>
      </c>
      <c r="B398" s="149" t="s">
        <v>263</v>
      </c>
      <c r="C398" s="152" t="s">
        <v>392</v>
      </c>
    </row>
    <row r="399" spans="1:3" x14ac:dyDescent="0.25">
      <c r="A399" s="153">
        <v>399</v>
      </c>
      <c r="B399" s="149" t="s">
        <v>264</v>
      </c>
      <c r="C399" s="152" t="s">
        <v>393</v>
      </c>
    </row>
    <row r="400" spans="1:3" x14ac:dyDescent="0.25">
      <c r="A400" s="153">
        <v>400</v>
      </c>
      <c r="B400" s="149" t="s">
        <v>215</v>
      </c>
      <c r="C400" s="152" t="s">
        <v>392</v>
      </c>
    </row>
    <row r="401" spans="1:3" x14ac:dyDescent="0.25">
      <c r="A401" s="153">
        <v>401</v>
      </c>
      <c r="B401" s="149" t="s">
        <v>265</v>
      </c>
      <c r="C401" s="152" t="s">
        <v>393</v>
      </c>
    </row>
    <row r="402" spans="1:3" x14ac:dyDescent="0.25">
      <c r="A402" s="153">
        <v>403</v>
      </c>
      <c r="B402" s="149" t="s">
        <v>171</v>
      </c>
      <c r="C402" s="152" t="s">
        <v>392</v>
      </c>
    </row>
    <row r="403" spans="1:3" x14ac:dyDescent="0.25">
      <c r="A403" s="153">
        <v>404</v>
      </c>
      <c r="B403" s="149" t="s">
        <v>266</v>
      </c>
      <c r="C403" s="152" t="s">
        <v>392</v>
      </c>
    </row>
    <row r="404" spans="1:3" x14ac:dyDescent="0.25">
      <c r="A404" s="153">
        <v>405</v>
      </c>
      <c r="B404" s="149" t="s">
        <v>267</v>
      </c>
      <c r="C404" s="152" t="s">
        <v>393</v>
      </c>
    </row>
    <row r="405" spans="1:3" x14ac:dyDescent="0.25">
      <c r="A405" s="153">
        <v>406</v>
      </c>
      <c r="B405" s="149" t="s">
        <v>268</v>
      </c>
      <c r="C405" s="152" t="s">
        <v>393</v>
      </c>
    </row>
    <row r="406" spans="1:3" x14ac:dyDescent="0.25">
      <c r="A406" s="153">
        <v>407</v>
      </c>
      <c r="B406" s="149" t="s">
        <v>269</v>
      </c>
      <c r="C406" s="152" t="s">
        <v>393</v>
      </c>
    </row>
    <row r="407" spans="1:3" x14ac:dyDescent="0.25">
      <c r="A407" s="153">
        <v>408</v>
      </c>
      <c r="B407" s="149" t="s">
        <v>270</v>
      </c>
      <c r="C407" s="152" t="s">
        <v>393</v>
      </c>
    </row>
    <row r="408" spans="1:3" x14ac:dyDescent="0.25">
      <c r="A408" s="153">
        <v>409</v>
      </c>
      <c r="B408" s="149" t="s">
        <v>271</v>
      </c>
      <c r="C408" s="152" t="s">
        <v>393</v>
      </c>
    </row>
    <row r="409" spans="1:3" x14ac:dyDescent="0.25">
      <c r="A409" s="153">
        <v>410</v>
      </c>
      <c r="B409" s="149" t="s">
        <v>272</v>
      </c>
      <c r="C409" s="152" t="s">
        <v>393</v>
      </c>
    </row>
    <row r="410" spans="1:3" x14ac:dyDescent="0.25">
      <c r="A410" s="153">
        <v>411</v>
      </c>
      <c r="B410" s="149" t="s">
        <v>273</v>
      </c>
      <c r="C410" s="152" t="s">
        <v>393</v>
      </c>
    </row>
    <row r="411" spans="1:3" x14ac:dyDescent="0.25">
      <c r="A411" s="153">
        <v>412</v>
      </c>
      <c r="B411" s="149" t="s">
        <v>274</v>
      </c>
      <c r="C411" s="152" t="s">
        <v>393</v>
      </c>
    </row>
    <row r="412" spans="1:3" x14ac:dyDescent="0.25">
      <c r="A412" s="153">
        <v>413</v>
      </c>
      <c r="B412" s="149" t="s">
        <v>275</v>
      </c>
      <c r="C412" s="152" t="s">
        <v>393</v>
      </c>
    </row>
    <row r="413" spans="1:3" x14ac:dyDescent="0.25">
      <c r="A413" s="153">
        <v>414</v>
      </c>
      <c r="B413" s="149" t="s">
        <v>276</v>
      </c>
      <c r="C413" s="152" t="s">
        <v>393</v>
      </c>
    </row>
    <row r="414" spans="1:3" x14ac:dyDescent="0.25">
      <c r="A414" s="153">
        <v>415</v>
      </c>
      <c r="B414" s="149" t="s">
        <v>277</v>
      </c>
      <c r="C414" s="152" t="s">
        <v>393</v>
      </c>
    </row>
    <row r="415" spans="1:3" x14ac:dyDescent="0.25">
      <c r="A415" s="153">
        <v>416</v>
      </c>
      <c r="B415" s="149" t="s">
        <v>278</v>
      </c>
      <c r="C415" s="152" t="s">
        <v>393</v>
      </c>
    </row>
    <row r="416" spans="1:3" x14ac:dyDescent="0.25">
      <c r="A416" s="153">
        <v>417</v>
      </c>
      <c r="B416" s="149" t="s">
        <v>279</v>
      </c>
      <c r="C416" s="152" t="s">
        <v>393</v>
      </c>
    </row>
    <row r="417" spans="1:3" x14ac:dyDescent="0.25">
      <c r="A417" s="153">
        <v>418</v>
      </c>
      <c r="B417" s="149" t="s">
        <v>280</v>
      </c>
      <c r="C417" s="152" t="s">
        <v>393</v>
      </c>
    </row>
    <row r="418" spans="1:3" x14ac:dyDescent="0.25">
      <c r="A418" s="153">
        <v>419</v>
      </c>
      <c r="B418" s="149" t="s">
        <v>281</v>
      </c>
      <c r="C418" s="152" t="s">
        <v>393</v>
      </c>
    </row>
    <row r="419" spans="1:3" x14ac:dyDescent="0.25">
      <c r="A419" s="153">
        <v>420</v>
      </c>
      <c r="B419" s="149" t="s">
        <v>282</v>
      </c>
      <c r="C419" s="152" t="s">
        <v>393</v>
      </c>
    </row>
    <row r="420" spans="1:3" x14ac:dyDescent="0.25">
      <c r="A420" s="153">
        <v>421</v>
      </c>
      <c r="B420" s="149" t="s">
        <v>283</v>
      </c>
      <c r="C420" s="152" t="s">
        <v>393</v>
      </c>
    </row>
    <row r="421" spans="1:3" x14ac:dyDescent="0.25">
      <c r="A421" s="153">
        <v>422</v>
      </c>
      <c r="B421" s="149" t="s">
        <v>284</v>
      </c>
      <c r="C421" s="152" t="s">
        <v>393</v>
      </c>
    </row>
    <row r="422" spans="1:3" x14ac:dyDescent="0.25">
      <c r="A422" s="153">
        <v>423</v>
      </c>
      <c r="B422" s="149" t="s">
        <v>285</v>
      </c>
      <c r="C422" s="152" t="s">
        <v>393</v>
      </c>
    </row>
    <row r="423" spans="1:3" x14ac:dyDescent="0.25">
      <c r="A423" s="153">
        <v>424</v>
      </c>
      <c r="B423" s="149" t="s">
        <v>286</v>
      </c>
      <c r="C423" s="152" t="s">
        <v>393</v>
      </c>
    </row>
    <row r="424" spans="1:3" x14ac:dyDescent="0.25">
      <c r="A424" s="153">
        <v>425</v>
      </c>
      <c r="B424" s="149" t="s">
        <v>287</v>
      </c>
      <c r="C424" s="152" t="s">
        <v>392</v>
      </c>
    </row>
    <row r="425" spans="1:3" x14ac:dyDescent="0.25">
      <c r="A425" s="153">
        <v>426</v>
      </c>
      <c r="B425" s="149" t="s">
        <v>197</v>
      </c>
      <c r="C425" s="152" t="s">
        <v>392</v>
      </c>
    </row>
    <row r="426" spans="1:3" x14ac:dyDescent="0.25">
      <c r="A426" s="153">
        <v>427</v>
      </c>
      <c r="B426" s="149" t="s">
        <v>288</v>
      </c>
      <c r="C426" s="152" t="s">
        <v>392</v>
      </c>
    </row>
    <row r="427" spans="1:3" x14ac:dyDescent="0.25">
      <c r="A427" s="153">
        <v>428</v>
      </c>
      <c r="B427" s="149" t="s">
        <v>289</v>
      </c>
      <c r="C427" s="152" t="s">
        <v>388</v>
      </c>
    </row>
    <row r="428" spans="1:3" x14ac:dyDescent="0.25">
      <c r="A428" s="153">
        <v>429</v>
      </c>
      <c r="B428" s="149" t="s">
        <v>290</v>
      </c>
      <c r="C428" s="152" t="s">
        <v>388</v>
      </c>
    </row>
    <row r="429" spans="1:3" x14ac:dyDescent="0.25">
      <c r="A429" s="153">
        <v>430</v>
      </c>
      <c r="B429" s="149" t="s">
        <v>291</v>
      </c>
      <c r="C429" s="152" t="s">
        <v>388</v>
      </c>
    </row>
    <row r="430" spans="1:3" x14ac:dyDescent="0.25">
      <c r="A430" s="153">
        <v>431</v>
      </c>
      <c r="B430" s="149" t="s">
        <v>292</v>
      </c>
      <c r="C430" s="152" t="s">
        <v>388</v>
      </c>
    </row>
    <row r="431" spans="1:3" x14ac:dyDescent="0.25">
      <c r="A431" s="153">
        <v>432</v>
      </c>
      <c r="B431" s="149" t="s">
        <v>197</v>
      </c>
      <c r="C431" s="152" t="s">
        <v>392</v>
      </c>
    </row>
    <row r="432" spans="1:3" x14ac:dyDescent="0.25">
      <c r="A432" s="153">
        <v>434</v>
      </c>
      <c r="B432" s="149" t="s">
        <v>293</v>
      </c>
      <c r="C432" s="152" t="s">
        <v>393</v>
      </c>
    </row>
    <row r="433" spans="1:3" x14ac:dyDescent="0.25">
      <c r="A433" s="153">
        <v>435</v>
      </c>
      <c r="B433" s="149" t="s">
        <v>294</v>
      </c>
      <c r="C433" s="152" t="s">
        <v>392</v>
      </c>
    </row>
    <row r="434" spans="1:3" x14ac:dyDescent="0.25">
      <c r="A434" s="153">
        <v>436</v>
      </c>
      <c r="B434" s="149" t="s">
        <v>295</v>
      </c>
      <c r="C434" s="152" t="s">
        <v>392</v>
      </c>
    </row>
    <row r="435" spans="1:3" x14ac:dyDescent="0.25">
      <c r="A435" s="153">
        <v>437</v>
      </c>
      <c r="B435" s="149" t="s">
        <v>296</v>
      </c>
      <c r="C435" s="152" t="s">
        <v>392</v>
      </c>
    </row>
    <row r="436" spans="1:3" x14ac:dyDescent="0.25">
      <c r="A436" s="153">
        <v>439</v>
      </c>
      <c r="B436" s="149" t="s">
        <v>297</v>
      </c>
      <c r="C436" s="152" t="s">
        <v>392</v>
      </c>
    </row>
    <row r="437" spans="1:3" x14ac:dyDescent="0.25">
      <c r="A437" s="153">
        <v>440</v>
      </c>
      <c r="B437" s="149" t="s">
        <v>298</v>
      </c>
      <c r="C437" s="152" t="s">
        <v>392</v>
      </c>
    </row>
    <row r="438" spans="1:3" x14ac:dyDescent="0.25">
      <c r="A438" s="153">
        <v>441</v>
      </c>
      <c r="B438" s="149" t="s">
        <v>201</v>
      </c>
      <c r="C438" s="152" t="s">
        <v>392</v>
      </c>
    </row>
    <row r="439" spans="1:3" x14ac:dyDescent="0.25">
      <c r="A439" s="153">
        <v>442</v>
      </c>
      <c r="B439" s="149" t="s">
        <v>197</v>
      </c>
      <c r="C439" s="152" t="s">
        <v>393</v>
      </c>
    </row>
    <row r="440" spans="1:3" x14ac:dyDescent="0.25">
      <c r="A440" s="153">
        <v>443</v>
      </c>
      <c r="B440" s="149" t="s">
        <v>237</v>
      </c>
      <c r="C440" s="152" t="s">
        <v>392</v>
      </c>
    </row>
    <row r="441" spans="1:3" x14ac:dyDescent="0.25">
      <c r="A441" s="153">
        <v>444</v>
      </c>
      <c r="B441" s="149" t="s">
        <v>240</v>
      </c>
      <c r="C441" s="152" t="s">
        <v>392</v>
      </c>
    </row>
    <row r="442" spans="1:3" x14ac:dyDescent="0.25">
      <c r="A442" s="153">
        <v>444</v>
      </c>
      <c r="B442" s="149" t="s">
        <v>240</v>
      </c>
      <c r="C442" s="152" t="s">
        <v>393</v>
      </c>
    </row>
    <row r="443" spans="1:3" x14ac:dyDescent="0.25">
      <c r="A443" s="153">
        <v>445</v>
      </c>
      <c r="B443" s="149" t="s">
        <v>299</v>
      </c>
      <c r="C443" s="152" t="s">
        <v>392</v>
      </c>
    </row>
    <row r="444" spans="1:3" x14ac:dyDescent="0.25">
      <c r="A444" s="153">
        <v>446</v>
      </c>
      <c r="B444" s="149" t="s">
        <v>299</v>
      </c>
      <c r="C444" s="152" t="s">
        <v>392</v>
      </c>
    </row>
    <row r="445" spans="1:3" x14ac:dyDescent="0.25">
      <c r="A445" s="153">
        <v>447</v>
      </c>
      <c r="B445" s="149" t="s">
        <v>211</v>
      </c>
      <c r="C445" s="152" t="s">
        <v>392</v>
      </c>
    </row>
    <row r="446" spans="1:3" x14ac:dyDescent="0.25">
      <c r="A446" s="153">
        <v>448</v>
      </c>
      <c r="B446" s="149" t="s">
        <v>211</v>
      </c>
      <c r="C446" s="152" t="s">
        <v>392</v>
      </c>
    </row>
    <row r="447" spans="1:3" x14ac:dyDescent="0.25">
      <c r="A447" s="153">
        <v>449</v>
      </c>
      <c r="B447" s="149" t="s">
        <v>211</v>
      </c>
      <c r="C447" s="152" t="s">
        <v>392</v>
      </c>
    </row>
    <row r="448" spans="1:3" x14ac:dyDescent="0.25">
      <c r="A448" s="153">
        <v>450</v>
      </c>
      <c r="B448" s="149" t="s">
        <v>211</v>
      </c>
      <c r="C448" s="152" t="s">
        <v>392</v>
      </c>
    </row>
    <row r="449" spans="1:3" x14ac:dyDescent="0.25">
      <c r="A449" s="153">
        <v>451</v>
      </c>
      <c r="B449" s="149" t="s">
        <v>211</v>
      </c>
      <c r="C449" s="152" t="s">
        <v>392</v>
      </c>
    </row>
    <row r="450" spans="1:3" x14ac:dyDescent="0.25">
      <c r="A450" s="153">
        <v>452</v>
      </c>
      <c r="B450" s="149" t="s">
        <v>211</v>
      </c>
      <c r="C450" s="152" t="s">
        <v>392</v>
      </c>
    </row>
    <row r="451" spans="1:3" x14ac:dyDescent="0.25">
      <c r="A451" s="153">
        <v>453</v>
      </c>
      <c r="B451" s="149" t="s">
        <v>211</v>
      </c>
      <c r="C451" s="152" t="s">
        <v>392</v>
      </c>
    </row>
    <row r="452" spans="1:3" x14ac:dyDescent="0.25">
      <c r="A452" s="153">
        <v>454</v>
      </c>
      <c r="B452" s="149" t="s">
        <v>211</v>
      </c>
      <c r="C452" s="152" t="s">
        <v>392</v>
      </c>
    </row>
    <row r="453" spans="1:3" x14ac:dyDescent="0.25">
      <c r="A453" s="153">
        <v>455</v>
      </c>
      <c r="B453" s="149" t="s">
        <v>211</v>
      </c>
      <c r="C453" s="152" t="s">
        <v>392</v>
      </c>
    </row>
    <row r="454" spans="1:3" x14ac:dyDescent="0.25">
      <c r="A454" s="153">
        <v>456</v>
      </c>
      <c r="B454" s="149" t="s">
        <v>211</v>
      </c>
      <c r="C454" s="152" t="s">
        <v>392</v>
      </c>
    </row>
    <row r="455" spans="1:3" x14ac:dyDescent="0.25">
      <c r="A455" s="153">
        <v>459</v>
      </c>
      <c r="B455" s="149" t="s">
        <v>211</v>
      </c>
      <c r="C455" s="152" t="s">
        <v>392</v>
      </c>
    </row>
    <row r="456" spans="1:3" x14ac:dyDescent="0.25">
      <c r="A456" s="153">
        <v>460</v>
      </c>
      <c r="B456" s="149" t="s">
        <v>300</v>
      </c>
      <c r="C456" s="152" t="s">
        <v>393</v>
      </c>
    </row>
    <row r="457" spans="1:3" x14ac:dyDescent="0.25">
      <c r="A457" s="153">
        <v>461</v>
      </c>
      <c r="B457" s="149" t="s">
        <v>300</v>
      </c>
      <c r="C457" s="152" t="s">
        <v>393</v>
      </c>
    </row>
    <row r="458" spans="1:3" x14ac:dyDescent="0.25">
      <c r="A458" s="153">
        <v>462</v>
      </c>
      <c r="B458" s="149" t="s">
        <v>301</v>
      </c>
      <c r="C458" s="152" t="s">
        <v>393</v>
      </c>
    </row>
    <row r="459" spans="1:3" x14ac:dyDescent="0.25">
      <c r="A459" s="153">
        <v>463</v>
      </c>
      <c r="B459" s="149" t="s">
        <v>302</v>
      </c>
      <c r="C459" s="152" t="s">
        <v>393</v>
      </c>
    </row>
    <row r="460" spans="1:3" x14ac:dyDescent="0.25">
      <c r="A460" s="153">
        <v>464</v>
      </c>
      <c r="B460" s="149" t="s">
        <v>303</v>
      </c>
      <c r="C460" s="152" t="s">
        <v>392</v>
      </c>
    </row>
    <row r="461" spans="1:3" x14ac:dyDescent="0.25">
      <c r="A461" s="153">
        <v>465</v>
      </c>
      <c r="B461" s="149" t="s">
        <v>304</v>
      </c>
      <c r="C461" s="152" t="s">
        <v>392</v>
      </c>
    </row>
    <row r="462" spans="1:3" x14ac:dyDescent="0.25">
      <c r="A462" s="153">
        <v>466</v>
      </c>
      <c r="B462" s="149" t="s">
        <v>305</v>
      </c>
      <c r="C462" s="152" t="s">
        <v>392</v>
      </c>
    </row>
    <row r="463" spans="1:3" x14ac:dyDescent="0.25">
      <c r="A463" s="153">
        <v>467</v>
      </c>
      <c r="B463" s="149" t="s">
        <v>305</v>
      </c>
      <c r="C463" s="152" t="s">
        <v>392</v>
      </c>
    </row>
    <row r="464" spans="1:3" x14ac:dyDescent="0.25">
      <c r="A464" s="153">
        <v>468</v>
      </c>
      <c r="B464" s="149" t="s">
        <v>305</v>
      </c>
      <c r="C464" s="152" t="s">
        <v>392</v>
      </c>
    </row>
    <row r="465" spans="1:3" x14ac:dyDescent="0.25">
      <c r="A465" s="153">
        <v>469</v>
      </c>
      <c r="B465" s="149" t="s">
        <v>305</v>
      </c>
      <c r="C465" s="152" t="s">
        <v>392</v>
      </c>
    </row>
    <row r="466" spans="1:3" x14ac:dyDescent="0.25">
      <c r="A466" s="153">
        <v>470</v>
      </c>
      <c r="B466" s="149" t="s">
        <v>305</v>
      </c>
      <c r="C466" s="152" t="s">
        <v>392</v>
      </c>
    </row>
    <row r="467" spans="1:3" x14ac:dyDescent="0.25">
      <c r="A467" s="153">
        <v>473</v>
      </c>
      <c r="B467" s="149" t="s">
        <v>306</v>
      </c>
      <c r="C467" s="152" t="s">
        <v>392</v>
      </c>
    </row>
    <row r="468" spans="1:3" x14ac:dyDescent="0.25">
      <c r="A468" s="153">
        <v>474</v>
      </c>
      <c r="B468" s="149" t="s">
        <v>307</v>
      </c>
      <c r="C468" s="152" t="s">
        <v>393</v>
      </c>
    </row>
    <row r="469" spans="1:3" x14ac:dyDescent="0.25">
      <c r="A469" s="153">
        <v>475</v>
      </c>
      <c r="B469" s="149" t="s">
        <v>308</v>
      </c>
      <c r="C469" s="152" t="s">
        <v>392</v>
      </c>
    </row>
    <row r="470" spans="1:3" x14ac:dyDescent="0.25">
      <c r="A470" s="153">
        <v>476</v>
      </c>
      <c r="B470" s="149" t="s">
        <v>309</v>
      </c>
      <c r="C470" s="152" t="s">
        <v>393</v>
      </c>
    </row>
    <row r="471" spans="1:3" x14ac:dyDescent="0.25">
      <c r="A471" s="153">
        <v>477</v>
      </c>
      <c r="B471" s="149" t="s">
        <v>309</v>
      </c>
      <c r="C471" s="152" t="s">
        <v>393</v>
      </c>
    </row>
    <row r="472" spans="1:3" x14ac:dyDescent="0.25">
      <c r="A472" s="153">
        <v>478</v>
      </c>
      <c r="B472" s="149" t="s">
        <v>240</v>
      </c>
      <c r="C472" s="152" t="s">
        <v>392</v>
      </c>
    </row>
    <row r="473" spans="1:3" x14ac:dyDescent="0.25">
      <c r="A473" s="153">
        <v>479</v>
      </c>
      <c r="B473" s="149" t="s">
        <v>297</v>
      </c>
      <c r="C473" s="152" t="s">
        <v>392</v>
      </c>
    </row>
    <row r="474" spans="1:3" x14ac:dyDescent="0.25">
      <c r="A474" s="153">
        <v>480</v>
      </c>
      <c r="B474" s="149" t="s">
        <v>297</v>
      </c>
      <c r="C474" s="152" t="s">
        <v>392</v>
      </c>
    </row>
    <row r="475" spans="1:3" x14ac:dyDescent="0.25">
      <c r="A475" s="153">
        <v>481</v>
      </c>
      <c r="B475" s="149" t="s">
        <v>297</v>
      </c>
      <c r="C475" s="152" t="s">
        <v>392</v>
      </c>
    </row>
    <row r="476" spans="1:3" x14ac:dyDescent="0.25">
      <c r="A476" s="153">
        <v>482</v>
      </c>
      <c r="B476" s="149" t="s">
        <v>310</v>
      </c>
      <c r="C476" s="152" t="s">
        <v>389</v>
      </c>
    </row>
    <row r="477" spans="1:3" x14ac:dyDescent="0.25">
      <c r="A477" s="153">
        <v>483</v>
      </c>
      <c r="B477" s="149" t="s">
        <v>311</v>
      </c>
      <c r="C477" s="152" t="s">
        <v>389</v>
      </c>
    </row>
    <row r="478" spans="1:3" x14ac:dyDescent="0.25">
      <c r="A478" s="153">
        <v>484</v>
      </c>
      <c r="B478" s="149" t="s">
        <v>312</v>
      </c>
      <c r="C478" s="152" t="s">
        <v>389</v>
      </c>
    </row>
    <row r="479" spans="1:3" x14ac:dyDescent="0.25">
      <c r="A479" s="153">
        <v>485</v>
      </c>
      <c r="B479" s="149" t="s">
        <v>313</v>
      </c>
      <c r="C479" s="152" t="s">
        <v>389</v>
      </c>
    </row>
    <row r="480" spans="1:3" x14ac:dyDescent="0.25">
      <c r="A480" s="153">
        <v>486</v>
      </c>
      <c r="B480" s="149" t="s">
        <v>314</v>
      </c>
      <c r="C480" s="152" t="s">
        <v>389</v>
      </c>
    </row>
    <row r="481" spans="1:3" x14ac:dyDescent="0.25">
      <c r="A481" s="153">
        <v>487</v>
      </c>
      <c r="B481" s="149" t="s">
        <v>315</v>
      </c>
      <c r="C481" s="152" t="s">
        <v>389</v>
      </c>
    </row>
    <row r="482" spans="1:3" x14ac:dyDescent="0.25">
      <c r="A482" s="153">
        <v>488</v>
      </c>
      <c r="B482" s="149" t="s">
        <v>316</v>
      </c>
      <c r="C482" s="152" t="s">
        <v>389</v>
      </c>
    </row>
    <row r="483" spans="1:3" x14ac:dyDescent="0.25">
      <c r="A483" s="153">
        <v>489</v>
      </c>
      <c r="B483" s="149" t="s">
        <v>317</v>
      </c>
      <c r="C483" s="152" t="s">
        <v>389</v>
      </c>
    </row>
    <row r="484" spans="1:3" x14ac:dyDescent="0.25">
      <c r="A484" s="153">
        <v>490</v>
      </c>
      <c r="B484" s="149" t="s">
        <v>318</v>
      </c>
      <c r="C484" s="152" t="s">
        <v>389</v>
      </c>
    </row>
    <row r="485" spans="1:3" x14ac:dyDescent="0.25">
      <c r="A485" s="153">
        <v>491</v>
      </c>
      <c r="B485" s="149" t="s">
        <v>319</v>
      </c>
      <c r="C485" s="152" t="s">
        <v>389</v>
      </c>
    </row>
    <row r="486" spans="1:3" x14ac:dyDescent="0.25">
      <c r="A486" s="153">
        <v>492</v>
      </c>
      <c r="B486" s="149" t="s">
        <v>320</v>
      </c>
      <c r="C486" s="152" t="s">
        <v>389</v>
      </c>
    </row>
    <row r="487" spans="1:3" x14ac:dyDescent="0.25">
      <c r="A487" s="153">
        <v>493</v>
      </c>
      <c r="B487" s="149" t="s">
        <v>321</v>
      </c>
      <c r="C487" s="152" t="s">
        <v>389</v>
      </c>
    </row>
    <row r="488" spans="1:3" x14ac:dyDescent="0.25">
      <c r="A488" s="153">
        <v>494</v>
      </c>
      <c r="B488" s="149" t="s">
        <v>322</v>
      </c>
      <c r="C488" s="152" t="s">
        <v>389</v>
      </c>
    </row>
    <row r="489" spans="1:3" x14ac:dyDescent="0.25">
      <c r="A489" s="153">
        <v>495</v>
      </c>
      <c r="B489" s="149" t="s">
        <v>323</v>
      </c>
      <c r="C489" s="152" t="s">
        <v>389</v>
      </c>
    </row>
    <row r="490" spans="1:3" x14ac:dyDescent="0.25">
      <c r="A490" s="153">
        <v>496</v>
      </c>
      <c r="B490" s="149" t="s">
        <v>324</v>
      </c>
      <c r="C490" s="152" t="s">
        <v>389</v>
      </c>
    </row>
    <row r="491" spans="1:3" x14ac:dyDescent="0.25">
      <c r="A491" s="153">
        <v>497</v>
      </c>
      <c r="B491" s="149" t="s">
        <v>325</v>
      </c>
      <c r="C491" s="152" t="s">
        <v>389</v>
      </c>
    </row>
    <row r="492" spans="1:3" x14ac:dyDescent="0.25">
      <c r="A492" s="153">
        <v>498</v>
      </c>
      <c r="B492" s="149" t="s">
        <v>326</v>
      </c>
      <c r="C492" s="152" t="s">
        <v>389</v>
      </c>
    </row>
    <row r="493" spans="1:3" x14ac:dyDescent="0.25">
      <c r="A493" s="153">
        <v>701</v>
      </c>
      <c r="B493" s="149" t="s">
        <v>327</v>
      </c>
      <c r="C493" s="152" t="s">
        <v>393</v>
      </c>
    </row>
    <row r="494" spans="1:3" x14ac:dyDescent="0.25">
      <c r="A494" s="153">
        <v>702</v>
      </c>
      <c r="B494" s="149" t="s">
        <v>327</v>
      </c>
      <c r="C494" s="152" t="s">
        <v>393</v>
      </c>
    </row>
    <row r="495" spans="1:3" x14ac:dyDescent="0.25">
      <c r="A495" s="153">
        <v>703</v>
      </c>
      <c r="B495" s="149" t="s">
        <v>263</v>
      </c>
      <c r="C495" s="152" t="s">
        <v>393</v>
      </c>
    </row>
    <row r="496" spans="1:3" x14ac:dyDescent="0.25">
      <c r="A496" s="153">
        <v>704</v>
      </c>
      <c r="B496" s="149" t="s">
        <v>263</v>
      </c>
      <c r="C496" s="152" t="s">
        <v>393</v>
      </c>
    </row>
    <row r="497" spans="1:3" x14ac:dyDescent="0.25">
      <c r="A497" s="153">
        <v>705</v>
      </c>
      <c r="B497" s="149" t="s">
        <v>263</v>
      </c>
      <c r="C497" s="152" t="s">
        <v>393</v>
      </c>
    </row>
    <row r="498" spans="1:3" x14ac:dyDescent="0.25">
      <c r="A498" s="153">
        <v>706</v>
      </c>
      <c r="B498" s="149" t="s">
        <v>263</v>
      </c>
      <c r="C498" s="152" t="s">
        <v>393</v>
      </c>
    </row>
    <row r="499" spans="1:3" x14ac:dyDescent="0.25">
      <c r="A499" s="153">
        <v>707</v>
      </c>
      <c r="B499" s="149" t="s">
        <v>263</v>
      </c>
      <c r="C499" s="152" t="s">
        <v>393</v>
      </c>
    </row>
    <row r="500" spans="1:3" x14ac:dyDescent="0.25">
      <c r="A500" s="153">
        <v>708</v>
      </c>
      <c r="B500" s="149" t="s">
        <v>263</v>
      </c>
      <c r="C500" s="152" t="s">
        <v>393</v>
      </c>
    </row>
    <row r="501" spans="1:3" x14ac:dyDescent="0.25">
      <c r="A501" s="153">
        <v>709</v>
      </c>
      <c r="B501" s="149" t="s">
        <v>263</v>
      </c>
      <c r="C501" s="152" t="s">
        <v>393</v>
      </c>
    </row>
    <row r="502" spans="1:3" x14ac:dyDescent="0.25">
      <c r="A502" s="153">
        <v>710</v>
      </c>
      <c r="B502" s="149" t="s">
        <v>263</v>
      </c>
      <c r="C502" s="152" t="s">
        <v>393</v>
      </c>
    </row>
    <row r="503" spans="1:3" x14ac:dyDescent="0.25">
      <c r="A503" s="153">
        <v>711</v>
      </c>
      <c r="B503" s="149" t="s">
        <v>263</v>
      </c>
      <c r="C503" s="152" t="s">
        <v>393</v>
      </c>
    </row>
    <row r="504" spans="1:3" x14ac:dyDescent="0.25">
      <c r="A504" s="153">
        <v>712</v>
      </c>
      <c r="B504" s="149" t="s">
        <v>328</v>
      </c>
      <c r="C504" s="152" t="s">
        <v>393</v>
      </c>
    </row>
    <row r="505" spans="1:3" x14ac:dyDescent="0.25">
      <c r="A505" s="153">
        <v>713</v>
      </c>
      <c r="B505" s="149" t="s">
        <v>328</v>
      </c>
      <c r="C505" s="152" t="s">
        <v>393</v>
      </c>
    </row>
    <row r="506" spans="1:3" x14ac:dyDescent="0.25">
      <c r="A506" s="153">
        <v>714</v>
      </c>
      <c r="B506" s="149" t="s">
        <v>328</v>
      </c>
      <c r="C506" s="152" t="s">
        <v>393</v>
      </c>
    </row>
    <row r="507" spans="1:3" x14ac:dyDescent="0.25">
      <c r="A507" s="153">
        <v>715</v>
      </c>
      <c r="B507" s="149" t="s">
        <v>328</v>
      </c>
      <c r="C507" s="152" t="s">
        <v>393</v>
      </c>
    </row>
    <row r="508" spans="1:3" x14ac:dyDescent="0.25">
      <c r="A508" s="153">
        <v>716</v>
      </c>
      <c r="B508" s="149" t="s">
        <v>329</v>
      </c>
      <c r="C508" s="152" t="s">
        <v>393</v>
      </c>
    </row>
    <row r="509" spans="1:3" x14ac:dyDescent="0.25">
      <c r="A509" s="153">
        <v>717</v>
      </c>
      <c r="B509" s="149" t="s">
        <v>329</v>
      </c>
      <c r="C509" s="152" t="s">
        <v>393</v>
      </c>
    </row>
    <row r="510" spans="1:3" x14ac:dyDescent="0.25">
      <c r="A510" s="153">
        <v>718</v>
      </c>
      <c r="B510" s="149" t="s">
        <v>330</v>
      </c>
      <c r="C510" s="152" t="s">
        <v>393</v>
      </c>
    </row>
    <row r="511" spans="1:3" x14ac:dyDescent="0.25">
      <c r="A511" s="153">
        <v>719</v>
      </c>
      <c r="B511" s="149" t="s">
        <v>330</v>
      </c>
      <c r="C511" s="152" t="s">
        <v>393</v>
      </c>
    </row>
    <row r="512" spans="1:3" x14ac:dyDescent="0.25">
      <c r="A512" s="153">
        <v>720</v>
      </c>
      <c r="B512" s="149" t="s">
        <v>198</v>
      </c>
      <c r="C512" s="152" t="s">
        <v>392</v>
      </c>
    </row>
    <row r="513" spans="1:3" x14ac:dyDescent="0.25">
      <c r="A513" s="153">
        <v>721</v>
      </c>
      <c r="B513" s="149" t="s">
        <v>331</v>
      </c>
      <c r="C513" s="152" t="s">
        <v>392</v>
      </c>
    </row>
    <row r="514" spans="1:3" x14ac:dyDescent="0.25">
      <c r="A514" s="153">
        <v>722</v>
      </c>
      <c r="B514" s="149" t="s">
        <v>331</v>
      </c>
      <c r="C514" s="152" t="s">
        <v>392</v>
      </c>
    </row>
    <row r="515" spans="1:3" x14ac:dyDescent="0.25">
      <c r="A515" s="153">
        <v>723</v>
      </c>
      <c r="B515" s="149" t="s">
        <v>331</v>
      </c>
      <c r="C515" s="152" t="s">
        <v>392</v>
      </c>
    </row>
    <row r="516" spans="1:3" x14ac:dyDescent="0.25">
      <c r="A516" s="153">
        <v>724</v>
      </c>
      <c r="B516" s="149" t="s">
        <v>331</v>
      </c>
      <c r="C516" s="152" t="s">
        <v>392</v>
      </c>
    </row>
    <row r="517" spans="1:3" x14ac:dyDescent="0.25">
      <c r="A517" s="153">
        <v>725</v>
      </c>
      <c r="B517" s="149" t="s">
        <v>331</v>
      </c>
      <c r="C517" s="152" t="s">
        <v>392</v>
      </c>
    </row>
    <row r="518" spans="1:3" x14ac:dyDescent="0.25">
      <c r="A518" s="153">
        <v>726</v>
      </c>
      <c r="B518" s="149" t="s">
        <v>331</v>
      </c>
      <c r="C518" s="152" t="s">
        <v>392</v>
      </c>
    </row>
    <row r="519" spans="1:3" x14ac:dyDescent="0.25">
      <c r="A519" s="153">
        <v>727</v>
      </c>
      <c r="B519" s="149" t="s">
        <v>331</v>
      </c>
      <c r="C519" s="152" t="s">
        <v>392</v>
      </c>
    </row>
    <row r="520" spans="1:3" x14ac:dyDescent="0.25">
      <c r="A520" s="153">
        <v>728</v>
      </c>
      <c r="B520" s="149" t="s">
        <v>332</v>
      </c>
      <c r="C520" s="152" t="s">
        <v>392</v>
      </c>
    </row>
    <row r="521" spans="1:3" x14ac:dyDescent="0.25">
      <c r="A521" s="153">
        <v>729</v>
      </c>
      <c r="B521" s="149" t="s">
        <v>331</v>
      </c>
      <c r="C521" s="152" t="s">
        <v>392</v>
      </c>
    </row>
    <row r="522" spans="1:3" x14ac:dyDescent="0.25">
      <c r="A522" s="153">
        <v>730</v>
      </c>
      <c r="B522" s="149" t="s">
        <v>332</v>
      </c>
      <c r="C522" s="152" t="s">
        <v>392</v>
      </c>
    </row>
    <row r="523" spans="1:3" x14ac:dyDescent="0.25">
      <c r="A523" s="153">
        <v>731</v>
      </c>
      <c r="B523" s="149" t="s">
        <v>331</v>
      </c>
      <c r="C523" s="152" t="s">
        <v>392</v>
      </c>
    </row>
    <row r="524" spans="1:3" x14ac:dyDescent="0.25">
      <c r="A524" s="153">
        <v>732</v>
      </c>
      <c r="B524" s="149" t="s">
        <v>332</v>
      </c>
      <c r="C524" s="152" t="s">
        <v>392</v>
      </c>
    </row>
    <row r="525" spans="1:3" x14ac:dyDescent="0.25">
      <c r="A525" s="153">
        <v>733</v>
      </c>
      <c r="B525" s="149" t="s">
        <v>331</v>
      </c>
      <c r="C525" s="152" t="s">
        <v>392</v>
      </c>
    </row>
    <row r="526" spans="1:3" x14ac:dyDescent="0.25">
      <c r="A526" s="153">
        <v>734</v>
      </c>
      <c r="B526" s="149" t="s">
        <v>332</v>
      </c>
      <c r="C526" s="152" t="s">
        <v>392</v>
      </c>
    </row>
    <row r="527" spans="1:3" x14ac:dyDescent="0.25">
      <c r="A527" s="153">
        <v>735</v>
      </c>
      <c r="B527" s="149" t="s">
        <v>331</v>
      </c>
      <c r="C527" s="152" t="s">
        <v>392</v>
      </c>
    </row>
    <row r="528" spans="1:3" x14ac:dyDescent="0.25">
      <c r="A528" s="153">
        <v>736</v>
      </c>
      <c r="B528" s="149" t="s">
        <v>332</v>
      </c>
      <c r="C528" s="152" t="s">
        <v>392</v>
      </c>
    </row>
    <row r="529" spans="1:3" x14ac:dyDescent="0.25">
      <c r="A529" s="153">
        <v>737</v>
      </c>
      <c r="B529" s="149" t="s">
        <v>331</v>
      </c>
      <c r="C529" s="152" t="s">
        <v>392</v>
      </c>
    </row>
    <row r="530" spans="1:3" x14ac:dyDescent="0.25">
      <c r="A530" s="153">
        <v>738</v>
      </c>
      <c r="B530" s="149" t="s">
        <v>332</v>
      </c>
      <c r="C530" s="152" t="s">
        <v>392</v>
      </c>
    </row>
    <row r="531" spans="1:3" x14ac:dyDescent="0.25">
      <c r="A531" s="153">
        <v>739</v>
      </c>
      <c r="B531" s="149" t="s">
        <v>331</v>
      </c>
      <c r="C531" s="152" t="s">
        <v>392</v>
      </c>
    </row>
    <row r="532" spans="1:3" x14ac:dyDescent="0.25">
      <c r="A532" s="153">
        <v>740</v>
      </c>
      <c r="B532" s="149" t="s">
        <v>332</v>
      </c>
      <c r="C532" s="152" t="s">
        <v>392</v>
      </c>
    </row>
    <row r="533" spans="1:3" x14ac:dyDescent="0.25">
      <c r="A533" s="153">
        <v>741</v>
      </c>
      <c r="B533" s="149" t="s">
        <v>331</v>
      </c>
      <c r="C533" s="152" t="s">
        <v>392</v>
      </c>
    </row>
    <row r="534" spans="1:3" x14ac:dyDescent="0.25">
      <c r="A534" s="153">
        <v>742</v>
      </c>
      <c r="B534" s="149" t="s">
        <v>332</v>
      </c>
      <c r="C534" s="152" t="s">
        <v>392</v>
      </c>
    </row>
    <row r="535" spans="1:3" x14ac:dyDescent="0.25">
      <c r="A535" s="153">
        <v>743</v>
      </c>
      <c r="B535" s="149" t="s">
        <v>331</v>
      </c>
      <c r="C535" s="152" t="s">
        <v>392</v>
      </c>
    </row>
    <row r="536" spans="1:3" x14ac:dyDescent="0.25">
      <c r="A536" s="153">
        <v>744</v>
      </c>
      <c r="B536" s="149" t="s">
        <v>332</v>
      </c>
      <c r="C536" s="152" t="s">
        <v>392</v>
      </c>
    </row>
    <row r="537" spans="1:3" x14ac:dyDescent="0.25">
      <c r="A537" s="153">
        <v>745</v>
      </c>
      <c r="B537" s="149" t="s">
        <v>331</v>
      </c>
      <c r="C537" s="152" t="s">
        <v>392</v>
      </c>
    </row>
    <row r="538" spans="1:3" x14ac:dyDescent="0.25">
      <c r="A538" s="153">
        <v>746</v>
      </c>
      <c r="B538" s="149" t="s">
        <v>332</v>
      </c>
      <c r="C538" s="152" t="s">
        <v>392</v>
      </c>
    </row>
    <row r="539" spans="1:3" x14ac:dyDescent="0.25">
      <c r="A539" s="153">
        <v>747</v>
      </c>
      <c r="B539" s="149" t="s">
        <v>331</v>
      </c>
      <c r="C539" s="152" t="s">
        <v>392</v>
      </c>
    </row>
    <row r="540" spans="1:3" x14ac:dyDescent="0.25">
      <c r="A540" s="153">
        <v>748</v>
      </c>
      <c r="B540" s="149" t="s">
        <v>331</v>
      </c>
      <c r="C540" s="152" t="s">
        <v>392</v>
      </c>
    </row>
    <row r="541" spans="1:3" x14ac:dyDescent="0.25">
      <c r="A541" s="153">
        <v>749</v>
      </c>
      <c r="B541" s="149" t="s">
        <v>332</v>
      </c>
      <c r="C541" s="152" t="s">
        <v>392</v>
      </c>
    </row>
    <row r="542" spans="1:3" x14ac:dyDescent="0.25">
      <c r="A542" s="153">
        <v>752</v>
      </c>
      <c r="B542" s="149" t="s">
        <v>331</v>
      </c>
      <c r="C542" s="152" t="s">
        <v>392</v>
      </c>
    </row>
    <row r="543" spans="1:3" x14ac:dyDescent="0.25">
      <c r="A543" s="153">
        <v>753</v>
      </c>
      <c r="B543" s="149" t="s">
        <v>333</v>
      </c>
      <c r="C543" s="152" t="s">
        <v>392</v>
      </c>
    </row>
    <row r="544" spans="1:3" x14ac:dyDescent="0.25">
      <c r="A544" s="153">
        <v>754</v>
      </c>
      <c r="B544" s="149" t="s">
        <v>331</v>
      </c>
      <c r="C544" s="152" t="s">
        <v>392</v>
      </c>
    </row>
    <row r="545" spans="1:3" x14ac:dyDescent="0.25">
      <c r="A545" s="153">
        <v>755</v>
      </c>
      <c r="B545" s="149" t="s">
        <v>333</v>
      </c>
      <c r="C545" s="152" t="s">
        <v>392</v>
      </c>
    </row>
    <row r="546" spans="1:3" x14ac:dyDescent="0.25">
      <c r="A546" s="153">
        <v>756</v>
      </c>
      <c r="B546" s="149" t="s">
        <v>331</v>
      </c>
      <c r="C546" s="152" t="s">
        <v>392</v>
      </c>
    </row>
    <row r="547" spans="1:3" x14ac:dyDescent="0.25">
      <c r="A547" s="153">
        <v>757</v>
      </c>
      <c r="B547" s="149" t="s">
        <v>333</v>
      </c>
      <c r="C547" s="152" t="s">
        <v>392</v>
      </c>
    </row>
    <row r="548" spans="1:3" x14ac:dyDescent="0.25">
      <c r="A548" s="153">
        <v>758</v>
      </c>
      <c r="B548" s="149" t="s">
        <v>331</v>
      </c>
      <c r="C548" s="152" t="s">
        <v>392</v>
      </c>
    </row>
    <row r="549" spans="1:3" x14ac:dyDescent="0.25">
      <c r="A549" s="153">
        <v>759</v>
      </c>
      <c r="B549" s="149" t="s">
        <v>333</v>
      </c>
      <c r="C549" s="152" t="s">
        <v>392</v>
      </c>
    </row>
    <row r="550" spans="1:3" x14ac:dyDescent="0.25">
      <c r="A550" s="153">
        <v>760</v>
      </c>
      <c r="B550" s="149" t="s">
        <v>331</v>
      </c>
      <c r="C550" s="152" t="s">
        <v>392</v>
      </c>
    </row>
    <row r="551" spans="1:3" x14ac:dyDescent="0.25">
      <c r="A551" s="153">
        <v>761</v>
      </c>
      <c r="B551" s="149" t="s">
        <v>333</v>
      </c>
      <c r="C551" s="152" t="s">
        <v>392</v>
      </c>
    </row>
    <row r="552" spans="1:3" x14ac:dyDescent="0.25">
      <c r="A552" s="153">
        <v>762</v>
      </c>
      <c r="B552" s="149" t="s">
        <v>331</v>
      </c>
      <c r="C552" s="152" t="s">
        <v>392</v>
      </c>
    </row>
    <row r="553" spans="1:3" x14ac:dyDescent="0.25">
      <c r="A553" s="153">
        <v>763</v>
      </c>
      <c r="B553" s="149" t="s">
        <v>333</v>
      </c>
      <c r="C553" s="152" t="s">
        <v>392</v>
      </c>
    </row>
    <row r="554" spans="1:3" x14ac:dyDescent="0.25">
      <c r="A554" s="153">
        <v>764</v>
      </c>
      <c r="B554" s="149" t="s">
        <v>331</v>
      </c>
      <c r="C554" s="152" t="s">
        <v>392</v>
      </c>
    </row>
    <row r="555" spans="1:3" x14ac:dyDescent="0.25">
      <c r="A555" s="153">
        <v>765</v>
      </c>
      <c r="B555" s="149" t="s">
        <v>333</v>
      </c>
      <c r="C555" s="152" t="s">
        <v>392</v>
      </c>
    </row>
    <row r="556" spans="1:3" x14ac:dyDescent="0.25">
      <c r="A556" s="153">
        <v>766</v>
      </c>
      <c r="B556" s="149" t="s">
        <v>331</v>
      </c>
      <c r="C556" s="152" t="s">
        <v>392</v>
      </c>
    </row>
    <row r="557" spans="1:3" x14ac:dyDescent="0.25">
      <c r="A557" s="153">
        <v>767</v>
      </c>
      <c r="B557" s="149" t="s">
        <v>333</v>
      </c>
      <c r="C557" s="152" t="s">
        <v>392</v>
      </c>
    </row>
    <row r="558" spans="1:3" x14ac:dyDescent="0.25">
      <c r="A558" s="153">
        <v>768</v>
      </c>
      <c r="B558" s="149" t="s">
        <v>331</v>
      </c>
      <c r="C558" s="152" t="s">
        <v>392</v>
      </c>
    </row>
    <row r="559" spans="1:3" x14ac:dyDescent="0.25">
      <c r="A559" s="153">
        <v>769</v>
      </c>
      <c r="B559" s="149" t="s">
        <v>333</v>
      </c>
      <c r="C559" s="152" t="s">
        <v>392</v>
      </c>
    </row>
    <row r="560" spans="1:3" x14ac:dyDescent="0.25">
      <c r="A560" s="153">
        <v>770</v>
      </c>
      <c r="B560" s="149" t="s">
        <v>334</v>
      </c>
      <c r="C560" s="152" t="s">
        <v>392</v>
      </c>
    </row>
    <row r="561" spans="1:3" x14ac:dyDescent="0.25">
      <c r="A561" s="153">
        <v>775</v>
      </c>
      <c r="B561" s="149" t="s">
        <v>335</v>
      </c>
      <c r="C561" s="152" t="s">
        <v>392</v>
      </c>
    </row>
    <row r="562" spans="1:3" x14ac:dyDescent="0.25">
      <c r="A562" s="153">
        <v>776</v>
      </c>
      <c r="B562" s="149" t="s">
        <v>335</v>
      </c>
      <c r="C562" s="152" t="s">
        <v>392</v>
      </c>
    </row>
    <row r="563" spans="1:3" x14ac:dyDescent="0.25">
      <c r="A563" s="153">
        <v>781</v>
      </c>
      <c r="B563" s="149" t="s">
        <v>331</v>
      </c>
      <c r="C563" s="152" t="s">
        <v>393</v>
      </c>
    </row>
    <row r="564" spans="1:3" x14ac:dyDescent="0.25">
      <c r="A564" s="153">
        <v>782</v>
      </c>
      <c r="B564" s="149" t="s">
        <v>331</v>
      </c>
      <c r="C564" s="152" t="s">
        <v>392</v>
      </c>
    </row>
    <row r="565" spans="1:3" x14ac:dyDescent="0.25">
      <c r="A565" s="153">
        <v>783</v>
      </c>
      <c r="B565" s="149" t="s">
        <v>331</v>
      </c>
      <c r="C565" s="152" t="s">
        <v>392</v>
      </c>
    </row>
    <row r="566" spans="1:3" x14ac:dyDescent="0.25">
      <c r="A566" s="153">
        <v>784</v>
      </c>
      <c r="B566" s="149" t="s">
        <v>331</v>
      </c>
      <c r="C566" s="152" t="s">
        <v>392</v>
      </c>
    </row>
    <row r="567" spans="1:3" x14ac:dyDescent="0.25">
      <c r="A567" s="153">
        <v>785</v>
      </c>
      <c r="B567" s="149" t="s">
        <v>331</v>
      </c>
      <c r="C567" s="152" t="s">
        <v>392</v>
      </c>
    </row>
    <row r="568" spans="1:3" x14ac:dyDescent="0.25">
      <c r="A568" s="153">
        <v>786</v>
      </c>
      <c r="B568" s="149" t="s">
        <v>331</v>
      </c>
      <c r="C568" s="152" t="s">
        <v>392</v>
      </c>
    </row>
    <row r="569" spans="1:3" x14ac:dyDescent="0.25">
      <c r="A569" s="153">
        <v>787</v>
      </c>
      <c r="B569" s="149" t="s">
        <v>336</v>
      </c>
      <c r="C569" s="152" t="s">
        <v>392</v>
      </c>
    </row>
    <row r="570" spans="1:3" x14ac:dyDescent="0.25">
      <c r="A570" s="153">
        <v>788</v>
      </c>
      <c r="B570" s="149" t="s">
        <v>337</v>
      </c>
      <c r="C570" s="152" t="s">
        <v>392</v>
      </c>
    </row>
    <row r="571" spans="1:3" x14ac:dyDescent="0.25">
      <c r="A571" s="153">
        <v>789</v>
      </c>
      <c r="B571" s="149" t="s">
        <v>338</v>
      </c>
      <c r="C571" s="152" t="s">
        <v>392</v>
      </c>
    </row>
    <row r="572" spans="1:3" x14ac:dyDescent="0.25">
      <c r="A572" s="153">
        <v>790</v>
      </c>
      <c r="B572" s="149" t="s">
        <v>339</v>
      </c>
      <c r="C572" s="152" t="s">
        <v>392</v>
      </c>
    </row>
    <row r="573" spans="1:3" x14ac:dyDescent="0.25">
      <c r="A573" s="153">
        <v>791</v>
      </c>
      <c r="B573" s="149" t="s">
        <v>340</v>
      </c>
      <c r="C573" s="152" t="s">
        <v>392</v>
      </c>
    </row>
    <row r="574" spans="1:3" x14ac:dyDescent="0.25">
      <c r="A574" s="153">
        <v>792</v>
      </c>
      <c r="B574" s="149" t="s">
        <v>341</v>
      </c>
      <c r="C574" s="152" t="s">
        <v>392</v>
      </c>
    </row>
    <row r="575" spans="1:3" x14ac:dyDescent="0.25">
      <c r="A575" s="153">
        <v>793</v>
      </c>
      <c r="B575" s="149" t="s">
        <v>331</v>
      </c>
      <c r="C575" s="152" t="s">
        <v>392</v>
      </c>
    </row>
    <row r="576" spans="1:3" x14ac:dyDescent="0.25">
      <c r="A576" s="153">
        <v>794</v>
      </c>
      <c r="B576" s="149" t="s">
        <v>332</v>
      </c>
      <c r="C576" s="152" t="s">
        <v>392</v>
      </c>
    </row>
    <row r="577" spans="1:3" x14ac:dyDescent="0.25">
      <c r="A577" s="153">
        <v>801</v>
      </c>
      <c r="B577" s="149" t="s">
        <v>260</v>
      </c>
      <c r="C577" s="152" t="s">
        <v>392</v>
      </c>
    </row>
    <row r="578" spans="1:3" x14ac:dyDescent="0.25">
      <c r="A578" s="153">
        <v>802</v>
      </c>
      <c r="B578" s="149" t="s">
        <v>342</v>
      </c>
      <c r="C578" s="152" t="s">
        <v>392</v>
      </c>
    </row>
    <row r="579" spans="1:3" x14ac:dyDescent="0.25">
      <c r="A579" s="153">
        <v>803</v>
      </c>
      <c r="B579" s="149" t="s">
        <v>343</v>
      </c>
      <c r="C579" s="152" t="s">
        <v>393</v>
      </c>
    </row>
    <row r="580" spans="1:3" x14ac:dyDescent="0.25">
      <c r="A580" s="153">
        <v>804</v>
      </c>
      <c r="B580" s="149" t="s">
        <v>342</v>
      </c>
      <c r="C580" s="152" t="s">
        <v>392</v>
      </c>
    </row>
    <row r="581" spans="1:3" x14ac:dyDescent="0.25">
      <c r="A581" s="153">
        <v>805</v>
      </c>
      <c r="B581" s="149" t="s">
        <v>343</v>
      </c>
      <c r="C581" s="152" t="s">
        <v>393</v>
      </c>
    </row>
    <row r="582" spans="1:3" x14ac:dyDescent="0.25">
      <c r="A582" s="153">
        <v>806</v>
      </c>
      <c r="B582" s="149" t="s">
        <v>342</v>
      </c>
      <c r="C582" s="152" t="s">
        <v>392</v>
      </c>
    </row>
    <row r="583" spans="1:3" x14ac:dyDescent="0.25">
      <c r="A583" s="153">
        <v>807</v>
      </c>
      <c r="B583" s="149" t="s">
        <v>343</v>
      </c>
      <c r="C583" s="152" t="s">
        <v>393</v>
      </c>
    </row>
    <row r="584" spans="1:3" x14ac:dyDescent="0.25">
      <c r="A584" s="153">
        <v>808</v>
      </c>
      <c r="B584" s="149" t="s">
        <v>342</v>
      </c>
      <c r="C584" s="152" t="s">
        <v>392</v>
      </c>
    </row>
    <row r="585" spans="1:3" x14ac:dyDescent="0.25">
      <c r="A585" s="153">
        <v>809</v>
      </c>
      <c r="B585" s="149" t="s">
        <v>343</v>
      </c>
      <c r="C585" s="152" t="s">
        <v>393</v>
      </c>
    </row>
    <row r="586" spans="1:3" x14ac:dyDescent="0.25">
      <c r="A586" s="153">
        <v>810</v>
      </c>
      <c r="B586" s="149" t="s">
        <v>342</v>
      </c>
      <c r="C586" s="152" t="s">
        <v>392</v>
      </c>
    </row>
    <row r="587" spans="1:3" x14ac:dyDescent="0.25">
      <c r="A587" s="153">
        <v>811</v>
      </c>
      <c r="B587" s="149" t="s">
        <v>343</v>
      </c>
      <c r="C587" s="152" t="s">
        <v>393</v>
      </c>
    </row>
    <row r="588" spans="1:3" x14ac:dyDescent="0.25">
      <c r="A588" s="153">
        <v>812</v>
      </c>
      <c r="B588" s="149" t="s">
        <v>342</v>
      </c>
      <c r="C588" s="152" t="s">
        <v>392</v>
      </c>
    </row>
    <row r="589" spans="1:3" x14ac:dyDescent="0.25">
      <c r="A589" s="153">
        <v>813</v>
      </c>
      <c r="B589" s="149" t="s">
        <v>343</v>
      </c>
      <c r="C589" s="152" t="s">
        <v>393</v>
      </c>
    </row>
    <row r="590" spans="1:3" x14ac:dyDescent="0.25">
      <c r="A590" s="153">
        <v>814</v>
      </c>
      <c r="B590" s="149" t="s">
        <v>342</v>
      </c>
      <c r="C590" s="152" t="s">
        <v>392</v>
      </c>
    </row>
    <row r="591" spans="1:3" x14ac:dyDescent="0.25">
      <c r="A591" s="153">
        <v>815</v>
      </c>
      <c r="B591" s="149" t="s">
        <v>343</v>
      </c>
      <c r="C591" s="152" t="s">
        <v>393</v>
      </c>
    </row>
    <row r="592" spans="1:3" x14ac:dyDescent="0.25">
      <c r="A592" s="153">
        <v>816</v>
      </c>
      <c r="B592" s="149" t="s">
        <v>342</v>
      </c>
      <c r="C592" s="152" t="s">
        <v>392</v>
      </c>
    </row>
    <row r="593" spans="1:3" x14ac:dyDescent="0.25">
      <c r="A593" s="153">
        <v>817</v>
      </c>
      <c r="B593" s="149" t="s">
        <v>343</v>
      </c>
      <c r="C593" s="152" t="s">
        <v>393</v>
      </c>
    </row>
    <row r="594" spans="1:3" x14ac:dyDescent="0.25">
      <c r="A594" s="153">
        <v>818</v>
      </c>
      <c r="B594" s="149" t="s">
        <v>342</v>
      </c>
      <c r="C594" s="152" t="s">
        <v>392</v>
      </c>
    </row>
    <row r="595" spans="1:3" x14ac:dyDescent="0.25">
      <c r="A595" s="153">
        <v>819</v>
      </c>
      <c r="B595" s="149" t="s">
        <v>343</v>
      </c>
      <c r="C595" s="152" t="s">
        <v>393</v>
      </c>
    </row>
    <row r="596" spans="1:3" x14ac:dyDescent="0.25">
      <c r="A596" s="153">
        <v>820</v>
      </c>
      <c r="B596" s="149" t="s">
        <v>342</v>
      </c>
      <c r="C596" s="152" t="s">
        <v>392</v>
      </c>
    </row>
    <row r="597" spans="1:3" x14ac:dyDescent="0.25">
      <c r="A597" s="153">
        <v>821</v>
      </c>
      <c r="B597" s="149" t="s">
        <v>343</v>
      </c>
      <c r="C597" s="152" t="s">
        <v>393</v>
      </c>
    </row>
    <row r="598" spans="1:3" x14ac:dyDescent="0.25">
      <c r="A598" s="153">
        <v>822</v>
      </c>
      <c r="B598" s="149" t="s">
        <v>342</v>
      </c>
      <c r="C598" s="152" t="s">
        <v>392</v>
      </c>
    </row>
    <row r="599" spans="1:3" x14ac:dyDescent="0.25">
      <c r="A599" s="153">
        <v>823</v>
      </c>
      <c r="B599" s="149" t="s">
        <v>343</v>
      </c>
      <c r="C599" s="152" t="s">
        <v>393</v>
      </c>
    </row>
    <row r="600" spans="1:3" x14ac:dyDescent="0.25">
      <c r="A600" s="153">
        <v>824</v>
      </c>
      <c r="B600" s="149" t="s">
        <v>342</v>
      </c>
      <c r="C600" s="152" t="s">
        <v>392</v>
      </c>
    </row>
    <row r="601" spans="1:3" x14ac:dyDescent="0.25">
      <c r="A601" s="153">
        <v>825</v>
      </c>
      <c r="B601" s="149" t="s">
        <v>343</v>
      </c>
      <c r="C601" s="152" t="s">
        <v>393</v>
      </c>
    </row>
    <row r="602" spans="1:3" x14ac:dyDescent="0.25">
      <c r="A602" s="153">
        <v>826</v>
      </c>
      <c r="B602" s="149" t="s">
        <v>342</v>
      </c>
      <c r="C602" s="152" t="s">
        <v>392</v>
      </c>
    </row>
    <row r="603" spans="1:3" x14ac:dyDescent="0.25">
      <c r="A603" s="153">
        <v>827</v>
      </c>
      <c r="B603" s="149" t="s">
        <v>343</v>
      </c>
      <c r="C603" s="152" t="s">
        <v>393</v>
      </c>
    </row>
    <row r="604" spans="1:3" x14ac:dyDescent="0.25">
      <c r="A604" s="153">
        <v>828</v>
      </c>
      <c r="B604" s="149" t="s">
        <v>342</v>
      </c>
      <c r="C604" s="152" t="s">
        <v>392</v>
      </c>
    </row>
    <row r="605" spans="1:3" x14ac:dyDescent="0.25">
      <c r="A605" s="153">
        <v>829</v>
      </c>
      <c r="B605" s="149" t="s">
        <v>343</v>
      </c>
      <c r="C605" s="152" t="s">
        <v>393</v>
      </c>
    </row>
    <row r="606" spans="1:3" x14ac:dyDescent="0.25">
      <c r="A606" s="153">
        <v>830</v>
      </c>
      <c r="B606" s="149" t="s">
        <v>342</v>
      </c>
      <c r="C606" s="152" t="s">
        <v>392</v>
      </c>
    </row>
    <row r="607" spans="1:3" x14ac:dyDescent="0.25">
      <c r="A607" s="153">
        <v>831</v>
      </c>
      <c r="B607" s="149" t="s">
        <v>343</v>
      </c>
      <c r="C607" s="152" t="s">
        <v>393</v>
      </c>
    </row>
    <row r="608" spans="1:3" x14ac:dyDescent="0.25">
      <c r="A608" s="153">
        <v>832</v>
      </c>
      <c r="B608" s="149" t="s">
        <v>342</v>
      </c>
      <c r="C608" s="152" t="s">
        <v>392</v>
      </c>
    </row>
    <row r="609" spans="1:3" x14ac:dyDescent="0.25">
      <c r="A609" s="153">
        <v>833</v>
      </c>
      <c r="B609" s="149" t="s">
        <v>343</v>
      </c>
      <c r="C609" s="152" t="s">
        <v>393</v>
      </c>
    </row>
    <row r="610" spans="1:3" x14ac:dyDescent="0.25">
      <c r="A610" s="153">
        <v>834</v>
      </c>
      <c r="B610" s="149" t="s">
        <v>342</v>
      </c>
      <c r="C610" s="152" t="s">
        <v>392</v>
      </c>
    </row>
    <row r="611" spans="1:3" x14ac:dyDescent="0.25">
      <c r="A611" s="153">
        <v>835</v>
      </c>
      <c r="B611" s="149" t="s">
        <v>343</v>
      </c>
      <c r="C611" s="152" t="s">
        <v>393</v>
      </c>
    </row>
    <row r="612" spans="1:3" x14ac:dyDescent="0.25">
      <c r="A612" s="153">
        <v>836</v>
      </c>
      <c r="B612" s="149" t="s">
        <v>342</v>
      </c>
      <c r="C612" s="152" t="s">
        <v>392</v>
      </c>
    </row>
    <row r="613" spans="1:3" x14ac:dyDescent="0.25">
      <c r="A613" s="153">
        <v>837</v>
      </c>
      <c r="B613" s="149" t="s">
        <v>343</v>
      </c>
      <c r="C613" s="152" t="s">
        <v>393</v>
      </c>
    </row>
    <row r="614" spans="1:3" x14ac:dyDescent="0.25">
      <c r="A614" s="153">
        <v>838</v>
      </c>
      <c r="B614" s="149" t="s">
        <v>342</v>
      </c>
      <c r="C614" s="152" t="s">
        <v>392</v>
      </c>
    </row>
    <row r="615" spans="1:3" x14ac:dyDescent="0.25">
      <c r="A615" s="153">
        <v>839</v>
      </c>
      <c r="B615" s="149" t="s">
        <v>343</v>
      </c>
      <c r="C615" s="152" t="s">
        <v>393</v>
      </c>
    </row>
    <row r="616" spans="1:3" x14ac:dyDescent="0.25">
      <c r="A616" s="153">
        <v>840</v>
      </c>
      <c r="B616" s="149" t="s">
        <v>342</v>
      </c>
      <c r="C616" s="152" t="s">
        <v>392</v>
      </c>
    </row>
    <row r="617" spans="1:3" x14ac:dyDescent="0.25">
      <c r="A617" s="153">
        <v>841</v>
      </c>
      <c r="B617" s="149" t="s">
        <v>343</v>
      </c>
      <c r="C617" s="152" t="s">
        <v>393</v>
      </c>
    </row>
    <row r="618" spans="1:3" x14ac:dyDescent="0.25">
      <c r="A618" s="153">
        <v>842</v>
      </c>
      <c r="B618" s="149" t="s">
        <v>342</v>
      </c>
      <c r="C618" s="152" t="s">
        <v>392</v>
      </c>
    </row>
    <row r="619" spans="1:3" x14ac:dyDescent="0.25">
      <c r="A619" s="153">
        <v>843</v>
      </c>
      <c r="B619" s="149" t="s">
        <v>343</v>
      </c>
      <c r="C619" s="152" t="s">
        <v>393</v>
      </c>
    </row>
    <row r="620" spans="1:3" x14ac:dyDescent="0.25">
      <c r="A620" s="153">
        <v>844</v>
      </c>
      <c r="B620" s="149" t="s">
        <v>342</v>
      </c>
      <c r="C620" s="152" t="s">
        <v>392</v>
      </c>
    </row>
    <row r="621" spans="1:3" x14ac:dyDescent="0.25">
      <c r="A621" s="153">
        <v>845</v>
      </c>
      <c r="B621" s="149" t="s">
        <v>343</v>
      </c>
      <c r="C621" s="152" t="s">
        <v>393</v>
      </c>
    </row>
    <row r="622" spans="1:3" x14ac:dyDescent="0.25">
      <c r="A622" s="153">
        <v>846</v>
      </c>
      <c r="B622" s="149" t="s">
        <v>342</v>
      </c>
      <c r="C622" s="152" t="s">
        <v>392</v>
      </c>
    </row>
    <row r="623" spans="1:3" x14ac:dyDescent="0.25">
      <c r="A623" s="153">
        <v>847</v>
      </c>
      <c r="B623" s="149" t="s">
        <v>343</v>
      </c>
      <c r="C623" s="152" t="s">
        <v>393</v>
      </c>
    </row>
    <row r="624" spans="1:3" x14ac:dyDescent="0.25">
      <c r="A624" s="153">
        <v>848</v>
      </c>
      <c r="B624" s="149" t="s">
        <v>342</v>
      </c>
      <c r="C624" s="152" t="s">
        <v>392</v>
      </c>
    </row>
    <row r="625" spans="1:3" x14ac:dyDescent="0.25">
      <c r="A625" s="153">
        <v>849</v>
      </c>
      <c r="B625" s="149" t="s">
        <v>343</v>
      </c>
      <c r="C625" s="152" t="s">
        <v>393</v>
      </c>
    </row>
    <row r="626" spans="1:3" x14ac:dyDescent="0.25">
      <c r="A626" s="153">
        <v>850</v>
      </c>
      <c r="B626" s="149" t="s">
        <v>343</v>
      </c>
      <c r="C626" s="152" t="s">
        <v>393</v>
      </c>
    </row>
    <row r="627" spans="1:3" x14ac:dyDescent="0.25">
      <c r="A627" s="153">
        <v>851</v>
      </c>
      <c r="B627" s="149" t="s">
        <v>343</v>
      </c>
      <c r="C627" s="152" t="s">
        <v>393</v>
      </c>
    </row>
    <row r="628" spans="1:3" x14ac:dyDescent="0.25">
      <c r="A628" s="153">
        <v>852</v>
      </c>
      <c r="B628" s="149" t="s">
        <v>342</v>
      </c>
      <c r="C628" s="152" t="s">
        <v>392</v>
      </c>
    </row>
    <row r="629" spans="1:3" x14ac:dyDescent="0.25">
      <c r="A629" s="153">
        <v>853</v>
      </c>
      <c r="B629" s="149" t="s">
        <v>342</v>
      </c>
      <c r="C629" s="152" t="s">
        <v>392</v>
      </c>
    </row>
    <row r="630" spans="1:3" x14ac:dyDescent="0.25">
      <c r="A630" s="153">
        <v>854</v>
      </c>
      <c r="B630" s="149" t="s">
        <v>342</v>
      </c>
      <c r="C630" s="152" t="s">
        <v>392</v>
      </c>
    </row>
    <row r="631" spans="1:3" x14ac:dyDescent="0.25">
      <c r="A631" s="153">
        <v>855</v>
      </c>
      <c r="B631" s="149" t="s">
        <v>342</v>
      </c>
      <c r="C631" s="152" t="s">
        <v>392</v>
      </c>
    </row>
    <row r="632" spans="1:3" x14ac:dyDescent="0.25">
      <c r="A632" s="153">
        <v>856</v>
      </c>
      <c r="B632" s="149" t="s">
        <v>342</v>
      </c>
      <c r="C632" s="152" t="s">
        <v>392</v>
      </c>
    </row>
    <row r="633" spans="1:3" x14ac:dyDescent="0.25">
      <c r="A633" s="153">
        <v>857</v>
      </c>
      <c r="B633" s="149" t="s">
        <v>342</v>
      </c>
      <c r="C633" s="152" t="s">
        <v>392</v>
      </c>
    </row>
    <row r="634" spans="1:3" x14ac:dyDescent="0.25">
      <c r="A634" s="153">
        <v>858</v>
      </c>
      <c r="B634" s="149" t="s">
        <v>342</v>
      </c>
      <c r="C634" s="152" t="s">
        <v>392</v>
      </c>
    </row>
    <row r="635" spans="1:3" x14ac:dyDescent="0.25">
      <c r="A635" s="153">
        <v>859</v>
      </c>
      <c r="B635" s="149" t="s">
        <v>342</v>
      </c>
      <c r="C635" s="152" t="s">
        <v>392</v>
      </c>
    </row>
    <row r="636" spans="1:3" x14ac:dyDescent="0.25">
      <c r="A636" s="153">
        <v>860</v>
      </c>
      <c r="B636" s="149" t="s">
        <v>342</v>
      </c>
      <c r="C636" s="152" t="s">
        <v>392</v>
      </c>
    </row>
    <row r="637" spans="1:3" x14ac:dyDescent="0.25">
      <c r="A637" s="153">
        <v>861</v>
      </c>
      <c r="B637" s="149" t="s">
        <v>342</v>
      </c>
      <c r="C637" s="152" t="s">
        <v>392</v>
      </c>
    </row>
    <row r="638" spans="1:3" x14ac:dyDescent="0.25">
      <c r="A638" s="153">
        <v>862</v>
      </c>
      <c r="B638" s="149" t="s">
        <v>342</v>
      </c>
      <c r="C638" s="152" t="s">
        <v>392</v>
      </c>
    </row>
    <row r="639" spans="1:3" x14ac:dyDescent="0.25">
      <c r="A639" s="153">
        <v>863</v>
      </c>
      <c r="B639" s="149" t="s">
        <v>342</v>
      </c>
      <c r="C639" s="152" t="s">
        <v>392</v>
      </c>
    </row>
    <row r="640" spans="1:3" x14ac:dyDescent="0.25">
      <c r="A640" s="153">
        <v>864</v>
      </c>
      <c r="B640" s="149" t="s">
        <v>342</v>
      </c>
      <c r="C640" s="152" t="s">
        <v>392</v>
      </c>
    </row>
    <row r="641" spans="1:3" x14ac:dyDescent="0.25">
      <c r="A641" s="153">
        <v>865</v>
      </c>
      <c r="B641" s="149" t="s">
        <v>342</v>
      </c>
      <c r="C641" s="152" t="s">
        <v>392</v>
      </c>
    </row>
    <row r="642" spans="1:3" x14ac:dyDescent="0.25">
      <c r="A642" s="153">
        <v>866</v>
      </c>
      <c r="B642" s="149" t="s">
        <v>343</v>
      </c>
      <c r="C642" s="152" t="s">
        <v>393</v>
      </c>
    </row>
    <row r="643" spans="1:3" x14ac:dyDescent="0.25">
      <c r="A643" s="153">
        <v>867</v>
      </c>
      <c r="B643" s="149" t="s">
        <v>342</v>
      </c>
      <c r="C643" s="152" t="s">
        <v>392</v>
      </c>
    </row>
    <row r="644" spans="1:3" x14ac:dyDescent="0.25">
      <c r="A644" s="153">
        <v>868</v>
      </c>
      <c r="B644" s="149" t="s">
        <v>343</v>
      </c>
      <c r="C644" s="152" t="s">
        <v>393</v>
      </c>
    </row>
    <row r="645" spans="1:3" x14ac:dyDescent="0.25">
      <c r="A645" s="153">
        <v>869</v>
      </c>
      <c r="B645" s="149" t="s">
        <v>342</v>
      </c>
      <c r="C645" s="152" t="s">
        <v>392</v>
      </c>
    </row>
    <row r="646" spans="1:3" x14ac:dyDescent="0.25">
      <c r="A646" s="153">
        <v>870</v>
      </c>
      <c r="B646" s="149" t="s">
        <v>343</v>
      </c>
      <c r="C646" s="152" t="s">
        <v>393</v>
      </c>
    </row>
    <row r="647" spans="1:3" x14ac:dyDescent="0.25">
      <c r="A647" s="153">
        <v>871</v>
      </c>
      <c r="B647" s="149" t="s">
        <v>342</v>
      </c>
      <c r="C647" s="152" t="s">
        <v>392</v>
      </c>
    </row>
    <row r="648" spans="1:3" x14ac:dyDescent="0.25">
      <c r="A648" s="153">
        <v>872</v>
      </c>
      <c r="B648" s="149" t="s">
        <v>343</v>
      </c>
      <c r="C648" s="152" t="s">
        <v>393</v>
      </c>
    </row>
    <row r="649" spans="1:3" x14ac:dyDescent="0.25">
      <c r="A649" s="153">
        <v>873</v>
      </c>
      <c r="B649" s="149" t="s">
        <v>342</v>
      </c>
      <c r="C649" s="152" t="s">
        <v>392</v>
      </c>
    </row>
    <row r="650" spans="1:3" x14ac:dyDescent="0.25">
      <c r="A650" s="153">
        <v>874</v>
      </c>
      <c r="B650" s="149" t="s">
        <v>343</v>
      </c>
      <c r="C650" s="152" t="s">
        <v>393</v>
      </c>
    </row>
    <row r="651" spans="1:3" x14ac:dyDescent="0.25">
      <c r="A651" s="153">
        <v>875</v>
      </c>
      <c r="B651" s="149" t="s">
        <v>342</v>
      </c>
      <c r="C651" s="152" t="s">
        <v>392</v>
      </c>
    </row>
    <row r="652" spans="1:3" x14ac:dyDescent="0.25">
      <c r="A652" s="153">
        <v>876</v>
      </c>
      <c r="B652" s="149" t="s">
        <v>343</v>
      </c>
      <c r="C652" s="152" t="s">
        <v>393</v>
      </c>
    </row>
    <row r="653" spans="1:3" x14ac:dyDescent="0.25">
      <c r="A653" s="153">
        <v>877</v>
      </c>
      <c r="B653" s="149" t="s">
        <v>342</v>
      </c>
      <c r="C653" s="152" t="s">
        <v>392</v>
      </c>
    </row>
    <row r="654" spans="1:3" x14ac:dyDescent="0.25">
      <c r="A654" s="153">
        <v>878</v>
      </c>
      <c r="B654" s="149" t="s">
        <v>343</v>
      </c>
      <c r="C654" s="152" t="s">
        <v>393</v>
      </c>
    </row>
    <row r="655" spans="1:3" x14ac:dyDescent="0.25">
      <c r="A655" s="153">
        <v>879</v>
      </c>
      <c r="B655" s="149" t="s">
        <v>342</v>
      </c>
      <c r="C655" s="152" t="s">
        <v>392</v>
      </c>
    </row>
    <row r="656" spans="1:3" x14ac:dyDescent="0.25">
      <c r="A656" s="153">
        <v>880</v>
      </c>
      <c r="B656" s="149" t="s">
        <v>343</v>
      </c>
      <c r="C656" s="152" t="s">
        <v>393</v>
      </c>
    </row>
    <row r="657" spans="1:3" x14ac:dyDescent="0.25">
      <c r="A657" s="153">
        <v>881</v>
      </c>
      <c r="B657" s="149" t="s">
        <v>342</v>
      </c>
      <c r="C657" s="152" t="s">
        <v>392</v>
      </c>
    </row>
    <row r="658" spans="1:3" x14ac:dyDescent="0.25">
      <c r="A658" s="153">
        <v>882</v>
      </c>
      <c r="B658" s="149" t="s">
        <v>343</v>
      </c>
      <c r="C658" s="152" t="s">
        <v>393</v>
      </c>
    </row>
    <row r="659" spans="1:3" x14ac:dyDescent="0.25">
      <c r="A659" s="153">
        <v>883</v>
      </c>
      <c r="B659" s="149" t="s">
        <v>342</v>
      </c>
      <c r="C659" s="152" t="s">
        <v>392</v>
      </c>
    </row>
    <row r="660" spans="1:3" x14ac:dyDescent="0.25">
      <c r="A660" s="153">
        <v>884</v>
      </c>
      <c r="B660" s="149" t="s">
        <v>343</v>
      </c>
      <c r="C660" s="152" t="s">
        <v>393</v>
      </c>
    </row>
    <row r="661" spans="1:3" x14ac:dyDescent="0.25">
      <c r="A661" s="153">
        <v>885</v>
      </c>
      <c r="B661" s="149" t="s">
        <v>342</v>
      </c>
      <c r="C661" s="152" t="s">
        <v>392</v>
      </c>
    </row>
    <row r="662" spans="1:3" x14ac:dyDescent="0.25">
      <c r="A662" s="153">
        <v>886</v>
      </c>
      <c r="B662" s="149" t="s">
        <v>343</v>
      </c>
      <c r="C662" s="152" t="s">
        <v>393</v>
      </c>
    </row>
    <row r="663" spans="1:3" x14ac:dyDescent="0.25">
      <c r="A663" s="153">
        <v>887</v>
      </c>
      <c r="B663" s="149" t="s">
        <v>342</v>
      </c>
      <c r="C663" s="152" t="s">
        <v>392</v>
      </c>
    </row>
    <row r="664" spans="1:3" x14ac:dyDescent="0.25">
      <c r="A664" s="153">
        <v>888</v>
      </c>
      <c r="B664" s="149" t="s">
        <v>343</v>
      </c>
      <c r="C664" s="152" t="s">
        <v>393</v>
      </c>
    </row>
    <row r="665" spans="1:3" x14ac:dyDescent="0.25">
      <c r="A665" s="153">
        <v>889</v>
      </c>
      <c r="B665" s="149" t="s">
        <v>342</v>
      </c>
      <c r="C665" s="152" t="s">
        <v>392</v>
      </c>
    </row>
    <row r="666" spans="1:3" x14ac:dyDescent="0.25">
      <c r="A666" s="153">
        <v>890</v>
      </c>
      <c r="B666" s="149" t="s">
        <v>343</v>
      </c>
      <c r="C666" s="152" t="s">
        <v>393</v>
      </c>
    </row>
    <row r="667" spans="1:3" x14ac:dyDescent="0.25">
      <c r="A667" s="153">
        <v>891</v>
      </c>
      <c r="B667" s="149" t="s">
        <v>343</v>
      </c>
      <c r="C667" s="152" t="s">
        <v>393</v>
      </c>
    </row>
    <row r="668" spans="1:3" x14ac:dyDescent="0.25">
      <c r="A668" s="153">
        <v>892</v>
      </c>
      <c r="B668" s="149" t="s">
        <v>343</v>
      </c>
      <c r="C668" s="152" t="s">
        <v>393</v>
      </c>
    </row>
    <row r="669" spans="1:3" x14ac:dyDescent="0.25">
      <c r="A669" s="153">
        <v>893</v>
      </c>
      <c r="B669" s="149" t="s">
        <v>343</v>
      </c>
      <c r="C669" s="152" t="s">
        <v>393</v>
      </c>
    </row>
    <row r="670" spans="1:3" x14ac:dyDescent="0.25">
      <c r="A670" s="153">
        <v>894</v>
      </c>
      <c r="B670" s="149" t="s">
        <v>301</v>
      </c>
      <c r="C670" s="152" t="s">
        <v>393</v>
      </c>
    </row>
    <row r="671" spans="1:3" x14ac:dyDescent="0.25">
      <c r="A671" s="153">
        <v>895</v>
      </c>
      <c r="B671" s="149" t="s">
        <v>301</v>
      </c>
      <c r="C671" s="152" t="s">
        <v>393</v>
      </c>
    </row>
    <row r="672" spans="1:3" x14ac:dyDescent="0.25">
      <c r="A672" s="153">
        <v>896</v>
      </c>
      <c r="B672" s="149" t="s">
        <v>301</v>
      </c>
      <c r="C672" s="152" t="s">
        <v>393</v>
      </c>
    </row>
    <row r="673" spans="1:3" x14ac:dyDescent="0.25">
      <c r="A673" s="153">
        <v>897</v>
      </c>
      <c r="B673" s="149" t="s">
        <v>343</v>
      </c>
      <c r="C673" s="152" t="s">
        <v>393</v>
      </c>
    </row>
    <row r="674" spans="1:3" x14ac:dyDescent="0.25">
      <c r="A674" s="153">
        <v>898</v>
      </c>
      <c r="B674" s="149" t="s">
        <v>343</v>
      </c>
      <c r="C674" s="152" t="s">
        <v>393</v>
      </c>
    </row>
    <row r="675" spans="1:3" x14ac:dyDescent="0.25">
      <c r="A675" s="153">
        <v>899</v>
      </c>
      <c r="B675" s="149" t="s">
        <v>344</v>
      </c>
      <c r="C675" s="152" t="s">
        <v>393</v>
      </c>
    </row>
    <row r="676" spans="1:3" x14ac:dyDescent="0.25">
      <c r="A676" s="153">
        <v>900</v>
      </c>
      <c r="B676" s="149" t="s">
        <v>344</v>
      </c>
      <c r="C676" s="152" t="s">
        <v>393</v>
      </c>
    </row>
    <row r="677" spans="1:3" x14ac:dyDescent="0.25">
      <c r="A677" s="153">
        <v>901</v>
      </c>
      <c r="B677" s="149" t="s">
        <v>344</v>
      </c>
      <c r="C677" s="152" t="s">
        <v>393</v>
      </c>
    </row>
    <row r="678" spans="1:3" x14ac:dyDescent="0.25">
      <c r="A678" s="153">
        <v>902</v>
      </c>
      <c r="B678" s="149" t="s">
        <v>344</v>
      </c>
      <c r="C678" s="152" t="s">
        <v>393</v>
      </c>
    </row>
    <row r="679" spans="1:3" x14ac:dyDescent="0.25">
      <c r="A679" s="153">
        <v>903</v>
      </c>
      <c r="B679" s="149" t="s">
        <v>344</v>
      </c>
      <c r="C679" s="152" t="s">
        <v>393</v>
      </c>
    </row>
    <row r="680" spans="1:3" x14ac:dyDescent="0.25">
      <c r="A680" s="153">
        <v>904</v>
      </c>
      <c r="B680" s="149" t="s">
        <v>345</v>
      </c>
      <c r="C680" s="152" t="s">
        <v>393</v>
      </c>
    </row>
    <row r="681" spans="1:3" x14ac:dyDescent="0.25">
      <c r="A681" s="153">
        <v>905</v>
      </c>
      <c r="B681" s="149" t="s">
        <v>345</v>
      </c>
      <c r="C681" s="152" t="s">
        <v>393</v>
      </c>
    </row>
    <row r="682" spans="1:3" x14ac:dyDescent="0.25">
      <c r="A682" s="153">
        <v>906</v>
      </c>
      <c r="B682" s="149" t="s">
        <v>345</v>
      </c>
      <c r="C682" s="152" t="s">
        <v>393</v>
      </c>
    </row>
    <row r="683" spans="1:3" x14ac:dyDescent="0.25">
      <c r="A683" s="153">
        <v>907</v>
      </c>
      <c r="B683" s="149" t="s">
        <v>346</v>
      </c>
      <c r="C683" s="152" t="s">
        <v>393</v>
      </c>
    </row>
    <row r="684" spans="1:3" x14ac:dyDescent="0.25">
      <c r="A684" s="153">
        <v>908</v>
      </c>
      <c r="B684" s="149" t="s">
        <v>346</v>
      </c>
      <c r="C684" s="152" t="s">
        <v>393</v>
      </c>
    </row>
    <row r="685" spans="1:3" x14ac:dyDescent="0.25">
      <c r="A685" s="153">
        <v>909</v>
      </c>
      <c r="B685" s="149" t="s">
        <v>346</v>
      </c>
      <c r="C685" s="152" t="s">
        <v>393</v>
      </c>
    </row>
    <row r="686" spans="1:3" x14ac:dyDescent="0.25">
      <c r="A686" s="153">
        <v>910</v>
      </c>
      <c r="B686" s="149" t="s">
        <v>346</v>
      </c>
      <c r="C686" s="152" t="s">
        <v>393</v>
      </c>
    </row>
    <row r="687" spans="1:3" x14ac:dyDescent="0.25">
      <c r="A687" s="153">
        <v>911</v>
      </c>
      <c r="B687" s="149" t="s">
        <v>346</v>
      </c>
      <c r="C687" s="152" t="s">
        <v>393</v>
      </c>
    </row>
    <row r="688" spans="1:3" x14ac:dyDescent="0.25">
      <c r="A688" s="153">
        <v>912</v>
      </c>
      <c r="B688" s="149" t="s">
        <v>346</v>
      </c>
      <c r="C688" s="152" t="s">
        <v>393</v>
      </c>
    </row>
    <row r="689" spans="1:3" x14ac:dyDescent="0.25">
      <c r="A689" s="153">
        <v>913</v>
      </c>
      <c r="B689" s="149" t="s">
        <v>346</v>
      </c>
      <c r="C689" s="152" t="s">
        <v>393</v>
      </c>
    </row>
    <row r="690" spans="1:3" x14ac:dyDescent="0.25">
      <c r="A690" s="153">
        <v>914</v>
      </c>
      <c r="B690" s="149" t="s">
        <v>347</v>
      </c>
      <c r="C690" s="152" t="s">
        <v>392</v>
      </c>
    </row>
    <row r="691" spans="1:3" x14ac:dyDescent="0.25">
      <c r="A691" s="153">
        <v>915</v>
      </c>
      <c r="B691" s="149" t="s">
        <v>301</v>
      </c>
      <c r="C691" s="152" t="s">
        <v>392</v>
      </c>
    </row>
    <row r="692" spans="1:3" x14ac:dyDescent="0.25">
      <c r="A692" s="153">
        <v>916</v>
      </c>
      <c r="B692" s="149" t="s">
        <v>301</v>
      </c>
      <c r="C692" s="152" t="s">
        <v>392</v>
      </c>
    </row>
    <row r="693" spans="1:3" x14ac:dyDescent="0.25">
      <c r="A693" s="153">
        <v>917</v>
      </c>
      <c r="B693" s="149" t="s">
        <v>301</v>
      </c>
      <c r="C693" s="152" t="s">
        <v>392</v>
      </c>
    </row>
    <row r="694" spans="1:3" x14ac:dyDescent="0.25">
      <c r="A694" s="153">
        <v>918</v>
      </c>
      <c r="B694" s="149" t="s">
        <v>237</v>
      </c>
      <c r="C694" s="152" t="s">
        <v>392</v>
      </c>
    </row>
    <row r="695" spans="1:3" x14ac:dyDescent="0.25">
      <c r="A695" s="153">
        <v>919</v>
      </c>
      <c r="B695" s="149" t="s">
        <v>348</v>
      </c>
      <c r="C695" s="152" t="s">
        <v>392</v>
      </c>
    </row>
    <row r="696" spans="1:3" x14ac:dyDescent="0.25">
      <c r="A696" s="153">
        <v>920</v>
      </c>
      <c r="B696" s="149" t="s">
        <v>348</v>
      </c>
      <c r="C696" s="152" t="s">
        <v>392</v>
      </c>
    </row>
    <row r="697" spans="1:3" x14ac:dyDescent="0.25">
      <c r="A697" s="153">
        <v>922</v>
      </c>
      <c r="B697" s="149" t="s">
        <v>260</v>
      </c>
      <c r="C697" s="152" t="s">
        <v>392</v>
      </c>
    </row>
    <row r="698" spans="1:3" x14ac:dyDescent="0.25">
      <c r="A698" s="153">
        <v>923</v>
      </c>
      <c r="B698" s="149" t="s">
        <v>260</v>
      </c>
      <c r="C698" s="152" t="s">
        <v>392</v>
      </c>
    </row>
    <row r="699" spans="1:3" x14ac:dyDescent="0.25">
      <c r="A699" s="153">
        <v>924</v>
      </c>
      <c r="B699" s="149" t="s">
        <v>260</v>
      </c>
      <c r="C699" s="152" t="s">
        <v>392</v>
      </c>
    </row>
    <row r="700" spans="1:3" x14ac:dyDescent="0.25">
      <c r="A700" s="153">
        <v>925</v>
      </c>
      <c r="B700" s="149" t="s">
        <v>349</v>
      </c>
      <c r="C700" s="152" t="s">
        <v>388</v>
      </c>
    </row>
    <row r="701" spans="1:3" x14ac:dyDescent="0.25">
      <c r="A701" s="153">
        <v>926</v>
      </c>
      <c r="B701" s="149" t="s">
        <v>290</v>
      </c>
      <c r="C701" s="152" t="s">
        <v>388</v>
      </c>
    </row>
    <row r="702" spans="1:3" x14ac:dyDescent="0.25">
      <c r="A702" s="153">
        <v>927</v>
      </c>
      <c r="B702" s="149" t="s">
        <v>292</v>
      </c>
      <c r="C702" s="152" t="s">
        <v>388</v>
      </c>
    </row>
    <row r="703" spans="1:3" x14ac:dyDescent="0.25">
      <c r="A703" s="153">
        <v>928</v>
      </c>
      <c r="B703" s="149" t="s">
        <v>291</v>
      </c>
      <c r="C703" s="152" t="s">
        <v>388</v>
      </c>
    </row>
    <row r="704" spans="1:3" x14ac:dyDescent="0.25">
      <c r="A704" s="153">
        <v>929</v>
      </c>
      <c r="B704" s="149" t="s">
        <v>344</v>
      </c>
      <c r="C704" s="152" t="s">
        <v>393</v>
      </c>
    </row>
    <row r="705" spans="1:3" x14ac:dyDescent="0.25">
      <c r="A705" s="153">
        <v>930</v>
      </c>
      <c r="B705" s="149" t="s">
        <v>344</v>
      </c>
      <c r="C705" s="152" t="s">
        <v>393</v>
      </c>
    </row>
    <row r="706" spans="1:3" x14ac:dyDescent="0.25">
      <c r="A706" s="153">
        <v>931</v>
      </c>
      <c r="B706" s="149" t="s">
        <v>344</v>
      </c>
      <c r="C706" s="152" t="s">
        <v>393</v>
      </c>
    </row>
    <row r="707" spans="1:3" x14ac:dyDescent="0.25">
      <c r="A707" s="153">
        <v>932</v>
      </c>
      <c r="B707" s="149" t="s">
        <v>350</v>
      </c>
      <c r="C707" s="152" t="s">
        <v>392</v>
      </c>
    </row>
    <row r="708" spans="1:3" x14ac:dyDescent="0.25">
      <c r="A708" s="153">
        <v>933</v>
      </c>
      <c r="B708" s="149" t="s">
        <v>342</v>
      </c>
      <c r="C708" s="152" t="s">
        <v>392</v>
      </c>
    </row>
    <row r="709" spans="1:3" x14ac:dyDescent="0.25">
      <c r="A709" s="153">
        <v>934</v>
      </c>
      <c r="B709" s="149" t="s">
        <v>343</v>
      </c>
      <c r="C709" s="152" t="s">
        <v>393</v>
      </c>
    </row>
    <row r="710" spans="1:3" x14ac:dyDescent="0.25">
      <c r="A710" s="153">
        <v>935</v>
      </c>
      <c r="B710" s="149" t="s">
        <v>351</v>
      </c>
      <c r="C710" s="152" t="s">
        <v>392</v>
      </c>
    </row>
    <row r="711" spans="1:3" x14ac:dyDescent="0.25">
      <c r="A711" s="153">
        <v>936</v>
      </c>
      <c r="B711" s="149" t="s">
        <v>351</v>
      </c>
      <c r="C711" s="152" t="s">
        <v>392</v>
      </c>
    </row>
    <row r="712" spans="1:3" x14ac:dyDescent="0.25">
      <c r="A712" s="153">
        <v>937</v>
      </c>
      <c r="B712" s="149" t="s">
        <v>351</v>
      </c>
      <c r="C712" s="152" t="s">
        <v>392</v>
      </c>
    </row>
    <row r="713" spans="1:3" x14ac:dyDescent="0.25">
      <c r="A713" s="153">
        <v>938</v>
      </c>
      <c r="B713" s="149" t="s">
        <v>351</v>
      </c>
      <c r="C713" s="152" t="s">
        <v>392</v>
      </c>
    </row>
    <row r="714" spans="1:3" x14ac:dyDescent="0.25">
      <c r="A714" s="153">
        <v>939</v>
      </c>
      <c r="B714" s="149" t="s">
        <v>351</v>
      </c>
      <c r="C714" s="152" t="s">
        <v>392</v>
      </c>
    </row>
    <row r="715" spans="1:3" x14ac:dyDescent="0.25">
      <c r="A715" s="153">
        <v>940</v>
      </c>
      <c r="B715" s="149" t="s">
        <v>352</v>
      </c>
      <c r="C715" s="152" t="s">
        <v>389</v>
      </c>
    </row>
    <row r="716" spans="1:3" x14ac:dyDescent="0.25">
      <c r="A716" s="153">
        <v>941</v>
      </c>
      <c r="B716" s="149" t="s">
        <v>353</v>
      </c>
      <c r="C716" s="152" t="s">
        <v>389</v>
      </c>
    </row>
    <row r="717" spans="1:3" x14ac:dyDescent="0.25">
      <c r="A717" s="153">
        <v>942</v>
      </c>
      <c r="B717" s="149" t="s">
        <v>206</v>
      </c>
      <c r="C717" s="152" t="s">
        <v>392</v>
      </c>
    </row>
    <row r="718" spans="1:3" x14ac:dyDescent="0.25">
      <c r="A718" s="153">
        <v>943</v>
      </c>
      <c r="B718" s="149" t="s">
        <v>197</v>
      </c>
      <c r="C718" s="152" t="s">
        <v>392</v>
      </c>
    </row>
    <row r="719" spans="1:3" x14ac:dyDescent="0.25">
      <c r="A719" s="153">
        <v>944</v>
      </c>
      <c r="B719" s="149" t="s">
        <v>197</v>
      </c>
      <c r="C719" s="152" t="s">
        <v>392</v>
      </c>
    </row>
    <row r="720" spans="1:3" x14ac:dyDescent="0.25">
      <c r="A720" s="153">
        <v>945</v>
      </c>
      <c r="B720" s="149" t="s">
        <v>197</v>
      </c>
      <c r="C720" s="152" t="s">
        <v>392</v>
      </c>
    </row>
    <row r="721" spans="1:3" x14ac:dyDescent="0.25">
      <c r="A721" s="153">
        <v>946</v>
      </c>
      <c r="B721" s="149" t="s">
        <v>197</v>
      </c>
      <c r="C721" s="152" t="s">
        <v>392</v>
      </c>
    </row>
    <row r="722" spans="1:3" x14ac:dyDescent="0.25">
      <c r="A722" s="153">
        <v>947</v>
      </c>
      <c r="B722" s="149" t="s">
        <v>354</v>
      </c>
      <c r="C722" s="152" t="s">
        <v>392</v>
      </c>
    </row>
    <row r="723" spans="1:3" x14ac:dyDescent="0.25">
      <c r="A723" s="153">
        <v>948</v>
      </c>
      <c r="B723" s="149" t="s">
        <v>355</v>
      </c>
      <c r="C723" s="152" t="s">
        <v>392</v>
      </c>
    </row>
    <row r="724" spans="1:3" x14ac:dyDescent="0.25">
      <c r="A724" s="153">
        <v>949</v>
      </c>
      <c r="B724" s="149" t="s">
        <v>356</v>
      </c>
      <c r="C724" s="152" t="s">
        <v>392</v>
      </c>
    </row>
    <row r="725" spans="1:3" x14ac:dyDescent="0.25">
      <c r="A725" s="153">
        <v>950</v>
      </c>
      <c r="B725" s="149" t="s">
        <v>357</v>
      </c>
      <c r="C725" s="152" t="s">
        <v>393</v>
      </c>
    </row>
    <row r="726" spans="1:3" x14ac:dyDescent="0.25">
      <c r="A726" s="153">
        <v>951</v>
      </c>
      <c r="B726" s="149" t="s">
        <v>358</v>
      </c>
      <c r="C726" s="152" t="s">
        <v>393</v>
      </c>
    </row>
    <row r="727" spans="1:3" x14ac:dyDescent="0.25">
      <c r="A727" s="153">
        <v>952</v>
      </c>
      <c r="B727" s="149" t="s">
        <v>359</v>
      </c>
      <c r="C727" s="152" t="s">
        <v>392</v>
      </c>
    </row>
    <row r="728" spans="1:3" x14ac:dyDescent="0.25">
      <c r="A728" s="153">
        <v>953</v>
      </c>
      <c r="B728" s="149" t="s">
        <v>360</v>
      </c>
      <c r="C728" s="152" t="s">
        <v>392</v>
      </c>
    </row>
    <row r="729" spans="1:3" x14ac:dyDescent="0.25">
      <c r="A729" s="153">
        <v>954</v>
      </c>
      <c r="B729" s="149" t="s">
        <v>361</v>
      </c>
      <c r="C729" s="152" t="s">
        <v>392</v>
      </c>
    </row>
    <row r="730" spans="1:3" x14ac:dyDescent="0.25">
      <c r="A730" s="153">
        <v>955</v>
      </c>
      <c r="B730" s="149" t="s">
        <v>362</v>
      </c>
      <c r="C730" s="152" t="s">
        <v>392</v>
      </c>
    </row>
    <row r="731" spans="1:3" x14ac:dyDescent="0.25">
      <c r="A731" s="153">
        <v>956</v>
      </c>
      <c r="B731" s="149" t="s">
        <v>363</v>
      </c>
      <c r="C731" s="152" t="s">
        <v>392</v>
      </c>
    </row>
    <row r="732" spans="1:3" x14ac:dyDescent="0.25">
      <c r="A732" s="153">
        <v>957</v>
      </c>
      <c r="B732" s="149" t="s">
        <v>364</v>
      </c>
      <c r="C732" s="152" t="s">
        <v>392</v>
      </c>
    </row>
    <row r="733" spans="1:3" x14ac:dyDescent="0.25">
      <c r="A733" s="153">
        <v>958</v>
      </c>
      <c r="B733" s="149" t="s">
        <v>365</v>
      </c>
      <c r="C733" s="152" t="s">
        <v>392</v>
      </c>
    </row>
    <row r="734" spans="1:3" x14ac:dyDescent="0.25">
      <c r="A734" s="153">
        <v>959</v>
      </c>
      <c r="B734" s="149" t="s">
        <v>366</v>
      </c>
      <c r="C734" s="152" t="s">
        <v>392</v>
      </c>
    </row>
    <row r="735" spans="1:3" x14ac:dyDescent="0.25">
      <c r="A735" s="153">
        <v>960</v>
      </c>
      <c r="B735" s="149" t="s">
        <v>367</v>
      </c>
      <c r="C735" s="152" t="s">
        <v>392</v>
      </c>
    </row>
    <row r="736" spans="1:3" x14ac:dyDescent="0.25">
      <c r="A736" s="153">
        <v>961</v>
      </c>
      <c r="B736" s="149" t="s">
        <v>368</v>
      </c>
      <c r="C736" s="152" t="s">
        <v>392</v>
      </c>
    </row>
    <row r="737" spans="1:3" x14ac:dyDescent="0.25">
      <c r="A737" s="153">
        <v>962</v>
      </c>
      <c r="B737" s="149" t="s">
        <v>369</v>
      </c>
      <c r="C737" s="152" t="s">
        <v>392</v>
      </c>
    </row>
    <row r="738" spans="1:3" x14ac:dyDescent="0.25">
      <c r="A738" s="153">
        <v>963</v>
      </c>
      <c r="B738" s="149" t="s">
        <v>370</v>
      </c>
      <c r="C738" s="152" t="s">
        <v>392</v>
      </c>
    </row>
    <row r="739" spans="1:3" x14ac:dyDescent="0.25">
      <c r="A739" s="153">
        <v>964</v>
      </c>
      <c r="B739" s="149" t="s">
        <v>371</v>
      </c>
      <c r="C739" s="152" t="s">
        <v>392</v>
      </c>
    </row>
    <row r="740" spans="1:3" x14ac:dyDescent="0.25">
      <c r="A740" s="153">
        <v>965</v>
      </c>
      <c r="B740" s="149" t="s">
        <v>372</v>
      </c>
      <c r="C740" s="152" t="s">
        <v>392</v>
      </c>
    </row>
    <row r="741" spans="1:3" x14ac:dyDescent="0.25">
      <c r="A741" s="153">
        <v>966</v>
      </c>
      <c r="B741" s="149" t="s">
        <v>217</v>
      </c>
      <c r="C741" s="152" t="s">
        <v>393</v>
      </c>
    </row>
    <row r="742" spans="1:3" x14ac:dyDescent="0.25">
      <c r="A742" s="153">
        <v>967</v>
      </c>
      <c r="B742" s="149" t="s">
        <v>229</v>
      </c>
      <c r="C742" s="152" t="s">
        <v>392</v>
      </c>
    </row>
    <row r="743" spans="1:3" x14ac:dyDescent="0.25">
      <c r="A743" s="153">
        <v>968</v>
      </c>
      <c r="B743" s="149" t="s">
        <v>229</v>
      </c>
      <c r="C743" s="152" t="s">
        <v>392</v>
      </c>
    </row>
    <row r="744" spans="1:3" x14ac:dyDescent="0.25">
      <c r="A744" s="153">
        <v>969</v>
      </c>
      <c r="B744" s="149" t="s">
        <v>372</v>
      </c>
      <c r="C744" s="152" t="s">
        <v>392</v>
      </c>
    </row>
    <row r="745" spans="1:3" x14ac:dyDescent="0.25">
      <c r="A745" s="153">
        <v>970</v>
      </c>
      <c r="B745" s="149" t="s">
        <v>185</v>
      </c>
      <c r="C745" s="152" t="s">
        <v>392</v>
      </c>
    </row>
    <row r="746" spans="1:3" x14ac:dyDescent="0.25">
      <c r="A746" s="153">
        <v>971</v>
      </c>
      <c r="B746" s="149" t="s">
        <v>373</v>
      </c>
      <c r="C746" s="152" t="s">
        <v>392</v>
      </c>
    </row>
    <row r="747" spans="1:3" x14ac:dyDescent="0.25">
      <c r="A747" s="153">
        <v>972</v>
      </c>
      <c r="B747" s="149" t="s">
        <v>374</v>
      </c>
      <c r="C747" s="152" t="s">
        <v>392</v>
      </c>
    </row>
    <row r="748" spans="1:3" x14ac:dyDescent="0.25">
      <c r="A748" s="153">
        <v>973</v>
      </c>
      <c r="B748" s="149" t="s">
        <v>227</v>
      </c>
      <c r="C748" s="152" t="s">
        <v>392</v>
      </c>
    </row>
    <row r="749" spans="1:3" x14ac:dyDescent="0.25">
      <c r="A749" s="153">
        <v>974</v>
      </c>
      <c r="B749" s="149" t="s">
        <v>253</v>
      </c>
      <c r="C749" s="152" t="s">
        <v>392</v>
      </c>
    </row>
    <row r="750" spans="1:3" x14ac:dyDescent="0.25">
      <c r="A750" s="153">
        <v>975</v>
      </c>
      <c r="B750" s="149" t="s">
        <v>375</v>
      </c>
      <c r="C750" s="152" t="s">
        <v>392</v>
      </c>
    </row>
    <row r="751" spans="1:3" x14ac:dyDescent="0.25">
      <c r="A751" s="153">
        <v>976</v>
      </c>
      <c r="B751" s="149" t="s">
        <v>376</v>
      </c>
      <c r="C751" s="152" t="s">
        <v>392</v>
      </c>
    </row>
    <row r="752" spans="1:3" x14ac:dyDescent="0.25">
      <c r="A752" s="153">
        <v>978</v>
      </c>
      <c r="B752" s="149" t="s">
        <v>211</v>
      </c>
      <c r="C752" s="152" t="s">
        <v>393</v>
      </c>
    </row>
    <row r="753" spans="1:3" x14ac:dyDescent="0.25">
      <c r="A753" s="153">
        <v>979</v>
      </c>
      <c r="B753" s="149" t="s">
        <v>250</v>
      </c>
      <c r="C753" s="152" t="s">
        <v>393</v>
      </c>
    </row>
    <row r="754" spans="1:3" x14ac:dyDescent="0.25">
      <c r="A754" s="153">
        <v>980</v>
      </c>
      <c r="B754" s="149" t="s">
        <v>377</v>
      </c>
      <c r="C754" s="152" t="s">
        <v>392</v>
      </c>
    </row>
    <row r="755" spans="1:3" x14ac:dyDescent="0.25">
      <c r="A755" s="153">
        <v>981</v>
      </c>
      <c r="B755" s="149" t="s">
        <v>378</v>
      </c>
      <c r="C755" s="152" t="s">
        <v>393</v>
      </c>
    </row>
    <row r="756" spans="1:3" x14ac:dyDescent="0.25">
      <c r="A756" s="153">
        <v>982</v>
      </c>
      <c r="B756" s="149" t="s">
        <v>379</v>
      </c>
      <c r="C756" s="152" t="s">
        <v>392</v>
      </c>
    </row>
    <row r="757" spans="1:3" x14ac:dyDescent="0.25">
      <c r="A757" s="153">
        <v>983</v>
      </c>
      <c r="B757" s="149" t="s">
        <v>380</v>
      </c>
      <c r="C757" s="152" t="s">
        <v>392</v>
      </c>
    </row>
    <row r="758" spans="1:3" x14ac:dyDescent="0.25">
      <c r="A758" s="153">
        <v>984</v>
      </c>
      <c r="B758" s="149" t="s">
        <v>381</v>
      </c>
      <c r="C758" s="152" t="s">
        <v>392</v>
      </c>
    </row>
    <row r="759" spans="1:3" x14ac:dyDescent="0.25">
      <c r="A759" s="153">
        <v>985</v>
      </c>
      <c r="B759" s="149" t="s">
        <v>382</v>
      </c>
      <c r="C759" s="152" t="s">
        <v>392</v>
      </c>
    </row>
    <row r="760" spans="1:3" x14ac:dyDescent="0.25">
      <c r="A760" s="153">
        <v>989</v>
      </c>
      <c r="B760" s="149" t="s">
        <v>266</v>
      </c>
      <c r="C760" s="152" t="s">
        <v>392</v>
      </c>
    </row>
    <row r="761" spans="1:3" x14ac:dyDescent="0.25">
      <c r="A761" s="153">
        <v>990</v>
      </c>
      <c r="B761" s="149" t="s">
        <v>267</v>
      </c>
      <c r="C761" s="152" t="s">
        <v>393</v>
      </c>
    </row>
    <row r="762" spans="1:3" x14ac:dyDescent="0.25">
      <c r="A762" s="153">
        <v>991</v>
      </c>
      <c r="B762" s="149" t="s">
        <v>217</v>
      </c>
      <c r="C762" s="152" t="s">
        <v>393</v>
      </c>
    </row>
    <row r="763" spans="1:3" x14ac:dyDescent="0.25">
      <c r="A763" s="153">
        <v>996</v>
      </c>
      <c r="B763" s="149" t="s">
        <v>296</v>
      </c>
      <c r="C763" s="152" t="s">
        <v>392</v>
      </c>
    </row>
    <row r="764" spans="1:3" x14ac:dyDescent="0.25">
      <c r="A764" s="153">
        <v>997</v>
      </c>
      <c r="B764" s="149" t="s">
        <v>383</v>
      </c>
      <c r="C764" s="152" t="s">
        <v>392</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1" fitToHeight="0" orientation="portrait" r:id="rId1"/>
  <headerFooter differentFirst="1" scaleWithDoc="0">
    <oddFooter>&amp;C&amp;P of &amp;N</oddFooter>
    <firstHeader>&amp;LSSC TPP Unit Rate Lookup Table</firstHeader>
    <firstFooter>&amp;C&amp;P of &amp;N</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F22"/>
  <sheetViews>
    <sheetView workbookViewId="0"/>
  </sheetViews>
  <sheetFormatPr defaultRowHeight="12.5" x14ac:dyDescent="0.25"/>
  <cols>
    <col min="1" max="1" width="32.1796875" bestFit="1" customWidth="1"/>
    <col min="2" max="2" width="11.81640625" bestFit="1" customWidth="1"/>
    <col min="3" max="3" width="5.453125" bestFit="1" customWidth="1"/>
    <col min="4" max="4" width="16.453125" customWidth="1"/>
    <col min="5" max="6" width="16.1796875" bestFit="1" customWidth="1"/>
    <col min="10" max="10" width="12.453125" bestFit="1" customWidth="1"/>
  </cols>
  <sheetData>
    <row r="1" spans="1:6" x14ac:dyDescent="0.25">
      <c r="A1" s="146" t="s">
        <v>16</v>
      </c>
      <c r="B1" s="146"/>
    </row>
    <row r="2" spans="1:6" ht="36.75" customHeight="1" x14ac:dyDescent="0.25">
      <c r="A2" s="286" t="str">
        <f>Overview!B4&amp; " - Effective from "&amp;Overview!C4&amp;" - "&amp;Overview!E4&amp;" Residual Charging Bands"</f>
        <v>Eastern Power Networks - Effective from 2026/27 - Final Residual Charging Bands</v>
      </c>
      <c r="B2" s="287"/>
      <c r="C2" s="287"/>
      <c r="D2" s="287"/>
      <c r="E2" s="287"/>
      <c r="F2" s="287"/>
    </row>
    <row r="4" spans="1:6" ht="39" x14ac:dyDescent="0.25">
      <c r="A4" s="167" t="s">
        <v>565</v>
      </c>
      <c r="B4" s="167" t="s">
        <v>561</v>
      </c>
      <c r="C4" s="167" t="s">
        <v>566</v>
      </c>
      <c r="D4" s="167" t="s">
        <v>570</v>
      </c>
      <c r="E4" s="167" t="s">
        <v>571</v>
      </c>
      <c r="F4" s="19" t="s">
        <v>3025</v>
      </c>
    </row>
    <row r="5" spans="1:6" ht="14" x14ac:dyDescent="0.25">
      <c r="A5" s="168" t="s">
        <v>128</v>
      </c>
      <c r="B5" s="169" t="s">
        <v>563</v>
      </c>
      <c r="C5" s="169" t="s">
        <v>564</v>
      </c>
      <c r="D5" s="173" t="s">
        <v>564</v>
      </c>
      <c r="E5" s="173" t="s">
        <v>564</v>
      </c>
      <c r="F5" s="172">
        <v>0.92548288628155861</v>
      </c>
    </row>
    <row r="6" spans="1:6" ht="14.25" customHeight="1" x14ac:dyDescent="0.25">
      <c r="A6" s="280" t="s">
        <v>573</v>
      </c>
      <c r="B6" s="169">
        <v>1</v>
      </c>
      <c r="C6" s="169" t="s">
        <v>567</v>
      </c>
      <c r="D6" s="174">
        <v>0</v>
      </c>
      <c r="E6" s="174">
        <v>3986</v>
      </c>
      <c r="F6" s="172">
        <v>0.84210476401953638</v>
      </c>
    </row>
    <row r="7" spans="1:6" ht="14" x14ac:dyDescent="0.25">
      <c r="A7" s="281"/>
      <c r="B7" s="169">
        <v>2</v>
      </c>
      <c r="C7" s="169" t="s">
        <v>567</v>
      </c>
      <c r="D7" s="174">
        <v>3986</v>
      </c>
      <c r="E7" s="174">
        <v>13677</v>
      </c>
      <c r="F7" s="172">
        <v>2.414069239295805</v>
      </c>
    </row>
    <row r="8" spans="1:6" ht="14" x14ac:dyDescent="0.25">
      <c r="A8" s="281"/>
      <c r="B8" s="169">
        <v>3</v>
      </c>
      <c r="C8" s="169" t="s">
        <v>567</v>
      </c>
      <c r="D8" s="174">
        <v>13677</v>
      </c>
      <c r="E8" s="174">
        <v>27543</v>
      </c>
      <c r="F8" s="172">
        <v>5.0986357913510307</v>
      </c>
    </row>
    <row r="9" spans="1:6" ht="14" x14ac:dyDescent="0.25">
      <c r="A9" s="282"/>
      <c r="B9" s="169">
        <v>4</v>
      </c>
      <c r="C9" s="169" t="s">
        <v>567</v>
      </c>
      <c r="D9" s="174">
        <v>27543</v>
      </c>
      <c r="E9" s="174" t="s">
        <v>569</v>
      </c>
      <c r="F9" s="172">
        <v>13.187613723097726</v>
      </c>
    </row>
    <row r="10" spans="1:6" ht="14" x14ac:dyDescent="0.25">
      <c r="A10" s="280" t="s">
        <v>576</v>
      </c>
      <c r="B10" s="169">
        <v>1</v>
      </c>
      <c r="C10" s="169" t="s">
        <v>568</v>
      </c>
      <c r="D10" s="174">
        <v>0</v>
      </c>
      <c r="E10" s="174">
        <v>90</v>
      </c>
      <c r="F10" s="172">
        <v>26.166393737320885</v>
      </c>
    </row>
    <row r="11" spans="1:6" ht="14" x14ac:dyDescent="0.25">
      <c r="A11" s="281"/>
      <c r="B11" s="169">
        <v>2</v>
      </c>
      <c r="C11" s="169" t="s">
        <v>568</v>
      </c>
      <c r="D11" s="174">
        <v>90</v>
      </c>
      <c r="E11" s="174">
        <v>150</v>
      </c>
      <c r="F11" s="172">
        <v>42.302082274881535</v>
      </c>
    </row>
    <row r="12" spans="1:6" ht="14" x14ac:dyDescent="0.25">
      <c r="A12" s="281"/>
      <c r="B12" s="169">
        <v>3</v>
      </c>
      <c r="C12" s="169" t="s">
        <v>568</v>
      </c>
      <c r="D12" s="174">
        <v>150</v>
      </c>
      <c r="E12" s="174">
        <v>250</v>
      </c>
      <c r="F12" s="172">
        <v>58.200232452655406</v>
      </c>
    </row>
    <row r="13" spans="1:6" ht="14" x14ac:dyDescent="0.25">
      <c r="A13" s="282"/>
      <c r="B13" s="169">
        <v>4</v>
      </c>
      <c r="C13" s="169" t="s">
        <v>568</v>
      </c>
      <c r="D13" s="174">
        <v>250</v>
      </c>
      <c r="E13" s="174" t="s">
        <v>569</v>
      </c>
      <c r="F13" s="172">
        <v>164.846812323309</v>
      </c>
    </row>
    <row r="14" spans="1:6" ht="14" x14ac:dyDescent="0.25">
      <c r="A14" s="280" t="s">
        <v>575</v>
      </c>
      <c r="B14" s="169">
        <v>1</v>
      </c>
      <c r="C14" s="169" t="s">
        <v>568</v>
      </c>
      <c r="D14" s="174">
        <v>0</v>
      </c>
      <c r="E14" s="174">
        <v>500</v>
      </c>
      <c r="F14" s="172">
        <v>215.53052463559465</v>
      </c>
    </row>
    <row r="15" spans="1:6" ht="14" x14ac:dyDescent="0.25">
      <c r="A15" s="281"/>
      <c r="B15" s="169">
        <v>2</v>
      </c>
      <c r="C15" s="169" t="s">
        <v>568</v>
      </c>
      <c r="D15" s="174">
        <v>500</v>
      </c>
      <c r="E15" s="174">
        <v>1100</v>
      </c>
      <c r="F15" s="172">
        <v>451.76027638789571</v>
      </c>
    </row>
    <row r="16" spans="1:6" ht="14" x14ac:dyDescent="0.25">
      <c r="A16" s="281"/>
      <c r="B16" s="169">
        <v>3</v>
      </c>
      <c r="C16" s="169" t="s">
        <v>568</v>
      </c>
      <c r="D16" s="174">
        <v>1100</v>
      </c>
      <c r="E16" s="174">
        <v>2000</v>
      </c>
      <c r="F16" s="172">
        <v>826.81930625850976</v>
      </c>
    </row>
    <row r="17" spans="1:6" ht="14" x14ac:dyDescent="0.25">
      <c r="A17" s="282"/>
      <c r="B17" s="169">
        <v>4</v>
      </c>
      <c r="C17" s="169" t="s">
        <v>568</v>
      </c>
      <c r="D17" s="174">
        <v>2000</v>
      </c>
      <c r="E17" s="174" t="s">
        <v>569</v>
      </c>
      <c r="F17" s="172">
        <v>2459.461708814843</v>
      </c>
    </row>
    <row r="18" spans="1:6" ht="14" x14ac:dyDescent="0.25">
      <c r="A18" s="283" t="s">
        <v>574</v>
      </c>
      <c r="B18" s="169">
        <v>1</v>
      </c>
      <c r="C18" s="169" t="s">
        <v>568</v>
      </c>
      <c r="D18" s="174">
        <v>0</v>
      </c>
      <c r="E18" s="174">
        <v>3500</v>
      </c>
      <c r="F18" s="172">
        <v>18297.448563553713</v>
      </c>
    </row>
    <row r="19" spans="1:6" ht="14" x14ac:dyDescent="0.25">
      <c r="A19" s="284"/>
      <c r="B19" s="169">
        <v>2</v>
      </c>
      <c r="C19" s="169" t="s">
        <v>568</v>
      </c>
      <c r="D19" s="174">
        <v>3500</v>
      </c>
      <c r="E19" s="174">
        <v>11000</v>
      </c>
      <c r="F19" s="172">
        <v>88775.987809493337</v>
      </c>
    </row>
    <row r="20" spans="1:6" ht="14" x14ac:dyDescent="0.25">
      <c r="A20" s="284"/>
      <c r="B20" s="169">
        <v>3</v>
      </c>
      <c r="C20" s="169" t="s">
        <v>568</v>
      </c>
      <c r="D20" s="174">
        <v>11000</v>
      </c>
      <c r="E20" s="174">
        <v>20000</v>
      </c>
      <c r="F20" s="172">
        <v>212600.28969219673</v>
      </c>
    </row>
    <row r="21" spans="1:6" ht="14" x14ac:dyDescent="0.25">
      <c r="A21" s="285"/>
      <c r="B21" s="169">
        <v>4</v>
      </c>
      <c r="C21" s="169" t="s">
        <v>568</v>
      </c>
      <c r="D21" s="174">
        <v>20000</v>
      </c>
      <c r="E21" s="174" t="s">
        <v>569</v>
      </c>
      <c r="F21" s="172">
        <v>278592.24387816963</v>
      </c>
    </row>
    <row r="22" spans="1:6" x14ac:dyDescent="0.25">
      <c r="A22" t="s">
        <v>572</v>
      </c>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B41"/>
  <sheetViews>
    <sheetView showGridLines="0" zoomScale="90" zoomScaleNormal="90" workbookViewId="0"/>
  </sheetViews>
  <sheetFormatPr defaultRowHeight="12.5" x14ac:dyDescent="0.25"/>
  <cols>
    <col min="1" max="1" width="44.81640625" customWidth="1"/>
    <col min="2" max="2" width="38.26953125" customWidth="1"/>
    <col min="3" max="3" width="0.1796875" customWidth="1"/>
  </cols>
  <sheetData>
    <row r="1" spans="1:2" x14ac:dyDescent="0.25">
      <c r="A1" s="146" t="s">
        <v>16</v>
      </c>
    </row>
    <row r="2" spans="1:2" ht="33" customHeight="1" x14ac:dyDescent="0.25">
      <c r="A2" s="223" t="str">
        <f>Overview!C4&amp;" - Effective from "&amp;Overview!D4&amp;" - "&amp;Overview!F4&amp;" TNUoS Mapping"</f>
        <v>2026/27 - Effective from 1 April 2026 -  TNUoS Mapping</v>
      </c>
      <c r="B2" s="225"/>
    </row>
    <row r="3" spans="1:2" ht="8.25" customHeight="1" x14ac:dyDescent="0.25"/>
    <row r="4" spans="1:2" ht="20.25" customHeight="1" x14ac:dyDescent="0.25">
      <c r="A4" s="167" t="s">
        <v>632</v>
      </c>
      <c r="B4" s="167" t="s">
        <v>633</v>
      </c>
    </row>
    <row r="5" spans="1:2" ht="15.75" customHeight="1" x14ac:dyDescent="0.25">
      <c r="A5" s="182" t="s">
        <v>631</v>
      </c>
      <c r="B5" s="182" t="s">
        <v>634</v>
      </c>
    </row>
    <row r="6" spans="1:2" ht="15.75" customHeight="1" x14ac:dyDescent="0.25">
      <c r="A6" s="183" t="s">
        <v>448</v>
      </c>
      <c r="B6" s="183" t="s">
        <v>635</v>
      </c>
    </row>
    <row r="7" spans="1:2" ht="15.75" customHeight="1" x14ac:dyDescent="0.25">
      <c r="A7" s="183" t="s">
        <v>578</v>
      </c>
      <c r="B7" s="183" t="str">
        <f>$B$6</f>
        <v>n/a (Non-Final Demand Site)</v>
      </c>
    </row>
    <row r="8" spans="1:2" ht="15.75" customHeight="1" x14ac:dyDescent="0.25">
      <c r="A8" s="182" t="s">
        <v>579</v>
      </c>
      <c r="B8" s="182" t="s">
        <v>636</v>
      </c>
    </row>
    <row r="9" spans="1:2" ht="15.75" customHeight="1" x14ac:dyDescent="0.25">
      <c r="A9" s="182" t="s">
        <v>580</v>
      </c>
      <c r="B9" s="182" t="s">
        <v>637</v>
      </c>
    </row>
    <row r="10" spans="1:2" ht="15.75" customHeight="1" x14ac:dyDescent="0.25">
      <c r="A10" s="182" t="s">
        <v>581</v>
      </c>
      <c r="B10" s="182" t="s">
        <v>638</v>
      </c>
    </row>
    <row r="11" spans="1:2" ht="15.75" customHeight="1" x14ac:dyDescent="0.25">
      <c r="A11" s="182" t="s">
        <v>582</v>
      </c>
      <c r="B11" s="182" t="s">
        <v>639</v>
      </c>
    </row>
    <row r="12" spans="1:2" ht="15.75" customHeight="1" x14ac:dyDescent="0.25">
      <c r="A12" s="183" t="s">
        <v>129</v>
      </c>
      <c r="B12" s="183" t="str">
        <f t="shared" ref="B12:B13" si="0">$B$6</f>
        <v>n/a (Non-Final Demand Site)</v>
      </c>
    </row>
    <row r="13" spans="1:2" ht="15.75" customHeight="1" x14ac:dyDescent="0.25">
      <c r="A13" s="183" t="s">
        <v>449</v>
      </c>
      <c r="B13" s="183" t="str">
        <f t="shared" si="0"/>
        <v>n/a (Non-Final Demand Site)</v>
      </c>
    </row>
    <row r="14" spans="1:2" ht="15.75" customHeight="1" x14ac:dyDescent="0.25">
      <c r="A14" s="182" t="s">
        <v>450</v>
      </c>
      <c r="B14" s="182" t="s">
        <v>640</v>
      </c>
    </row>
    <row r="15" spans="1:2" ht="15.75" customHeight="1" x14ac:dyDescent="0.25">
      <c r="A15" s="182" t="s">
        <v>451</v>
      </c>
      <c r="B15" s="182" t="s">
        <v>641</v>
      </c>
    </row>
    <row r="16" spans="1:2" ht="15.75" customHeight="1" x14ac:dyDescent="0.25">
      <c r="A16" s="182" t="s">
        <v>452</v>
      </c>
      <c r="B16" s="182" t="s">
        <v>642</v>
      </c>
    </row>
    <row r="17" spans="1:2" ht="15.75" customHeight="1" x14ac:dyDescent="0.25">
      <c r="A17" s="182" t="s">
        <v>453</v>
      </c>
      <c r="B17" s="182" t="s">
        <v>643</v>
      </c>
    </row>
    <row r="18" spans="1:2" ht="15.75" customHeight="1" x14ac:dyDescent="0.25">
      <c r="A18" s="183" t="s">
        <v>454</v>
      </c>
      <c r="B18" s="183" t="str">
        <f>$B$6</f>
        <v>n/a (Non-Final Demand Site)</v>
      </c>
    </row>
    <row r="19" spans="1:2" ht="15.75" customHeight="1" x14ac:dyDescent="0.25">
      <c r="A19" s="182" t="s">
        <v>455</v>
      </c>
      <c r="B19" s="182" t="s">
        <v>640</v>
      </c>
    </row>
    <row r="20" spans="1:2" ht="15.75" customHeight="1" x14ac:dyDescent="0.25">
      <c r="A20" s="182" t="s">
        <v>456</v>
      </c>
      <c r="B20" s="182" t="s">
        <v>641</v>
      </c>
    </row>
    <row r="21" spans="1:2" ht="15.75" customHeight="1" x14ac:dyDescent="0.25">
      <c r="A21" s="182" t="s">
        <v>457</v>
      </c>
      <c r="B21" s="182" t="s">
        <v>642</v>
      </c>
    </row>
    <row r="22" spans="1:2" ht="15.75" customHeight="1" x14ac:dyDescent="0.25">
      <c r="A22" s="182" t="s">
        <v>458</v>
      </c>
      <c r="B22" s="182" t="s">
        <v>643</v>
      </c>
    </row>
    <row r="23" spans="1:2" ht="15.75" customHeight="1" x14ac:dyDescent="0.25">
      <c r="A23" s="183" t="s">
        <v>459</v>
      </c>
      <c r="B23" s="183" t="str">
        <f>$B$6</f>
        <v>n/a (Non-Final Demand Site)</v>
      </c>
    </row>
    <row r="24" spans="1:2" ht="15.75" customHeight="1" x14ac:dyDescent="0.25">
      <c r="A24" s="182" t="s">
        <v>460</v>
      </c>
      <c r="B24" s="182" t="s">
        <v>644</v>
      </c>
    </row>
    <row r="25" spans="1:2" ht="15.75" customHeight="1" x14ac:dyDescent="0.25">
      <c r="A25" s="182" t="s">
        <v>461</v>
      </c>
      <c r="B25" s="182" t="s">
        <v>645</v>
      </c>
    </row>
    <row r="26" spans="1:2" ht="15.75" customHeight="1" x14ac:dyDescent="0.25">
      <c r="A26" s="182" t="s">
        <v>462</v>
      </c>
      <c r="B26" s="182" t="s">
        <v>646</v>
      </c>
    </row>
    <row r="27" spans="1:2" ht="15.75" customHeight="1" x14ac:dyDescent="0.25">
      <c r="A27" s="182" t="s">
        <v>463</v>
      </c>
      <c r="B27" s="182" t="s">
        <v>647</v>
      </c>
    </row>
    <row r="28" spans="1:2" ht="15.75" customHeight="1" x14ac:dyDescent="0.25">
      <c r="A28" s="183" t="s">
        <v>130</v>
      </c>
      <c r="B28" s="183" t="s">
        <v>648</v>
      </c>
    </row>
    <row r="29" spans="1:2" ht="15.75" customHeight="1" x14ac:dyDescent="0.25">
      <c r="A29" s="183" t="s">
        <v>131</v>
      </c>
      <c r="B29" s="183" t="str">
        <f t="shared" ref="B29:B37" si="1">$B$6</f>
        <v>n/a (Non-Final Demand Site)</v>
      </c>
    </row>
    <row r="30" spans="1:2" ht="15.75" customHeight="1" x14ac:dyDescent="0.25">
      <c r="A30" s="183" t="s">
        <v>132</v>
      </c>
      <c r="B30" s="183" t="str">
        <f t="shared" si="1"/>
        <v>n/a (Non-Final Demand Site)</v>
      </c>
    </row>
    <row r="31" spans="1:2" ht="15.75" customHeight="1" x14ac:dyDescent="0.25">
      <c r="A31" s="183" t="s">
        <v>133</v>
      </c>
      <c r="B31" s="183" t="str">
        <f t="shared" si="1"/>
        <v>n/a (Non-Final Demand Site)</v>
      </c>
    </row>
    <row r="32" spans="1:2" ht="15.75" customHeight="1" x14ac:dyDescent="0.25">
      <c r="A32" s="183" t="s">
        <v>134</v>
      </c>
      <c r="B32" s="183" t="str">
        <f t="shared" si="1"/>
        <v>n/a (Non-Final Demand Site)</v>
      </c>
    </row>
    <row r="33" spans="1:2" ht="15.75" customHeight="1" x14ac:dyDescent="0.25">
      <c r="A33" s="183" t="s">
        <v>135</v>
      </c>
      <c r="B33" s="183" t="str">
        <f t="shared" si="1"/>
        <v>n/a (Non-Final Demand Site)</v>
      </c>
    </row>
    <row r="34" spans="1:2" ht="15.75" customHeight="1" x14ac:dyDescent="0.25">
      <c r="A34" s="183" t="s">
        <v>136</v>
      </c>
      <c r="B34" s="183" t="str">
        <f t="shared" si="1"/>
        <v>n/a (Non-Final Demand Site)</v>
      </c>
    </row>
    <row r="35" spans="1:2" ht="15.75" customHeight="1" x14ac:dyDescent="0.25">
      <c r="A35" s="183" t="s">
        <v>137</v>
      </c>
      <c r="B35" s="183" t="str">
        <f t="shared" si="1"/>
        <v>n/a (Non-Final Demand Site)</v>
      </c>
    </row>
    <row r="36" spans="1:2" ht="15.75" customHeight="1" x14ac:dyDescent="0.25">
      <c r="A36" s="183" t="s">
        <v>138</v>
      </c>
      <c r="B36" s="183" t="str">
        <f t="shared" si="1"/>
        <v>n/a (Non-Final Demand Site)</v>
      </c>
    </row>
    <row r="37" spans="1:2" ht="15.75" customHeight="1" x14ac:dyDescent="0.25">
      <c r="A37" s="183" t="s">
        <v>653</v>
      </c>
      <c r="B37" s="183" t="str">
        <f t="shared" si="1"/>
        <v>n/a (Non-Final Demand Site)</v>
      </c>
    </row>
    <row r="38" spans="1:2" ht="15.75" customHeight="1" x14ac:dyDescent="0.25">
      <c r="A38" s="182" t="s">
        <v>654</v>
      </c>
      <c r="B38" s="182" t="s">
        <v>649</v>
      </c>
    </row>
    <row r="39" spans="1:2" ht="15.75" customHeight="1" x14ac:dyDescent="0.25">
      <c r="A39" s="182" t="s">
        <v>655</v>
      </c>
      <c r="B39" s="182" t="s">
        <v>650</v>
      </c>
    </row>
    <row r="40" spans="1:2" ht="15.75" customHeight="1" x14ac:dyDescent="0.25">
      <c r="A40" s="182" t="s">
        <v>656</v>
      </c>
      <c r="B40" s="182" t="s">
        <v>651</v>
      </c>
    </row>
    <row r="41" spans="1:2" ht="15.75" customHeight="1" x14ac:dyDescent="0.25">
      <c r="A41" s="182" t="s">
        <v>657</v>
      </c>
      <c r="B41" s="182" t="s">
        <v>652</v>
      </c>
    </row>
  </sheetData>
  <mergeCells count="1">
    <mergeCell ref="A2:B2"/>
  </mergeCells>
  <hyperlinks>
    <hyperlink ref="A1" location="Overview!A1" display="Back to Overview" xr:uid="{564C6D85-AEA0-441E-B605-C50AC13976D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W34"/>
  <sheetViews>
    <sheetView zoomScale="90" zoomScaleNormal="90" workbookViewId="0"/>
  </sheetViews>
  <sheetFormatPr defaultRowHeight="12.5" x14ac:dyDescent="0.25"/>
  <cols>
    <col min="1" max="1" width="2.453125" customWidth="1"/>
    <col min="2" max="2" width="33.7265625" customWidth="1"/>
    <col min="3" max="4" width="14.1796875" customWidth="1"/>
    <col min="5" max="9" width="12.1796875" customWidth="1"/>
    <col min="10" max="10" width="5.54296875" customWidth="1"/>
    <col min="11" max="11" width="5.26953125" customWidth="1"/>
    <col min="12" max="12" width="35.26953125" customWidth="1"/>
    <col min="13" max="20" width="11.7265625" customWidth="1"/>
    <col min="28" max="29" width="9.1796875" hidden="1" customWidth="1"/>
    <col min="30" max="35" width="0" hidden="1" customWidth="1"/>
  </cols>
  <sheetData>
    <row r="1" spans="1:153" x14ac:dyDescent="0.25">
      <c r="B1" s="85" t="s">
        <v>16</v>
      </c>
    </row>
    <row r="2" spans="1:153" s="1" customFormat="1" ht="21.75" customHeight="1" x14ac:dyDescent="0.25">
      <c r="B2" s="288" t="str">
        <f>Overview!B4&amp; " - Effective from "&amp;Overview!D4&amp;" - "&amp;Overview!E4</f>
        <v>Eastern Power Networks - Effective from 1 April 2026 - Final</v>
      </c>
      <c r="C2" s="289"/>
      <c r="D2" s="289"/>
      <c r="E2" s="289"/>
      <c r="F2" s="289"/>
      <c r="G2" s="289"/>
      <c r="H2" s="289"/>
      <c r="I2" s="289"/>
      <c r="J2" s="289"/>
      <c r="K2" s="289"/>
      <c r="L2" s="289"/>
      <c r="M2" s="289"/>
      <c r="N2" s="289"/>
      <c r="O2" s="289"/>
      <c r="P2" s="289"/>
      <c r="Q2" s="289"/>
      <c r="R2" s="289"/>
      <c r="S2" s="289"/>
      <c r="T2" s="290"/>
      <c r="U2"/>
      <c r="V2"/>
      <c r="W2"/>
      <c r="X2"/>
      <c r="Y2"/>
      <c r="Z2"/>
      <c r="AA2"/>
      <c r="AB2" s="26" t="s">
        <v>116</v>
      </c>
      <c r="AC2" s="44" t="s">
        <v>141</v>
      </c>
      <c r="AD2" s="44" t="s">
        <v>143</v>
      </c>
      <c r="AE2" s="44" t="s">
        <v>142</v>
      </c>
      <c r="AF2" s="13" t="s">
        <v>21</v>
      </c>
      <c r="AG2" s="13" t="s">
        <v>22</v>
      </c>
      <c r="AH2" s="26" t="s">
        <v>117</v>
      </c>
      <c r="AI2" s="13" t="s">
        <v>28</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row>
    <row r="3" spans="1:153" s="99" customFormat="1" ht="9" customHeight="1" x14ac:dyDescent="0.25">
      <c r="A3" s="98"/>
      <c r="B3" s="98"/>
      <c r="C3" s="98"/>
      <c r="D3" s="98"/>
      <c r="E3" s="98"/>
      <c r="F3" s="98"/>
      <c r="G3" s="98"/>
      <c r="H3" s="98"/>
      <c r="I3" s="98"/>
      <c r="J3" s="98"/>
      <c r="K3" s="98"/>
      <c r="L3"/>
      <c r="M3"/>
      <c r="N3"/>
      <c r="O3"/>
      <c r="P3"/>
      <c r="Q3"/>
      <c r="R3"/>
      <c r="S3"/>
      <c r="T3"/>
      <c r="U3"/>
      <c r="V3"/>
      <c r="W3"/>
      <c r="X3"/>
      <c r="Y3"/>
      <c r="Z3"/>
      <c r="AA3"/>
      <c r="AB3" s="15" t="s">
        <v>631</v>
      </c>
      <c r="AC3" s="132" t="s">
        <v>147</v>
      </c>
      <c r="AD3" s="133" t="s">
        <v>149</v>
      </c>
      <c r="AE3" s="134" t="s">
        <v>142</v>
      </c>
      <c r="AF3" s="140" t="s">
        <v>151</v>
      </c>
      <c r="AG3" s="135" t="s">
        <v>154</v>
      </c>
      <c r="AH3" s="135" t="s">
        <v>154</v>
      </c>
      <c r="AI3" s="136" t="s">
        <v>154</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row>
    <row r="4" spans="1:153" ht="26.25" customHeight="1" x14ac:dyDescent="0.25">
      <c r="B4" s="294" t="s">
        <v>145</v>
      </c>
      <c r="C4" s="295"/>
      <c r="D4" s="295"/>
      <c r="E4" s="295"/>
      <c r="F4" s="295"/>
      <c r="G4" s="295"/>
      <c r="H4" s="295"/>
      <c r="I4" s="296"/>
      <c r="L4" s="294" t="s">
        <v>146</v>
      </c>
      <c r="M4" s="295"/>
      <c r="N4" s="295"/>
      <c r="O4" s="295"/>
      <c r="P4" s="295"/>
      <c r="Q4" s="295"/>
      <c r="R4" s="295"/>
      <c r="S4" s="295"/>
      <c r="T4" s="296"/>
      <c r="AB4" s="15" t="s">
        <v>448</v>
      </c>
      <c r="AC4" s="132" t="s">
        <v>147</v>
      </c>
      <c r="AD4" s="133" t="s">
        <v>149</v>
      </c>
      <c r="AE4" s="134" t="s">
        <v>142</v>
      </c>
      <c r="AF4" s="135" t="s">
        <v>154</v>
      </c>
      <c r="AG4" s="135" t="s">
        <v>154</v>
      </c>
      <c r="AH4" s="135" t="s">
        <v>154</v>
      </c>
      <c r="AI4" s="136" t="s">
        <v>154</v>
      </c>
    </row>
    <row r="5" spans="1:153" ht="27.75" customHeight="1" x14ac:dyDescent="0.25">
      <c r="B5" s="297" t="s">
        <v>94</v>
      </c>
      <c r="C5" s="297"/>
      <c r="D5" s="297"/>
      <c r="E5" s="297"/>
      <c r="F5" s="297"/>
      <c r="G5" s="297"/>
      <c r="H5" s="297"/>
      <c r="I5" s="297"/>
      <c r="L5" s="227" t="s">
        <v>693</v>
      </c>
      <c r="M5" s="227"/>
      <c r="N5" s="227"/>
      <c r="O5" s="227"/>
      <c r="P5" s="227"/>
      <c r="Q5" s="227"/>
      <c r="R5" s="227"/>
      <c r="S5" s="227"/>
      <c r="T5" s="227"/>
      <c r="AB5" s="15" t="s">
        <v>578</v>
      </c>
      <c r="AC5" s="132" t="s">
        <v>147</v>
      </c>
      <c r="AD5" s="133" t="s">
        <v>149</v>
      </c>
      <c r="AE5" s="134" t="s">
        <v>142</v>
      </c>
      <c r="AF5" s="140" t="s">
        <v>151</v>
      </c>
      <c r="AG5" s="135" t="s">
        <v>154</v>
      </c>
      <c r="AH5" s="135" t="s">
        <v>154</v>
      </c>
      <c r="AI5" s="136" t="s">
        <v>154</v>
      </c>
    </row>
    <row r="6" spans="1:153" s="100" customFormat="1" ht="27.75" customHeight="1" x14ac:dyDescent="0.25">
      <c r="B6" s="227" t="s">
        <v>694</v>
      </c>
      <c r="C6" s="227"/>
      <c r="D6" s="227"/>
      <c r="E6" s="227"/>
      <c r="F6" s="227"/>
      <c r="G6" s="227"/>
      <c r="H6" s="227"/>
      <c r="I6" s="227"/>
      <c r="L6" s="227" t="s">
        <v>695</v>
      </c>
      <c r="M6" s="227"/>
      <c r="N6" s="227"/>
      <c r="O6" s="227"/>
      <c r="P6" s="227"/>
      <c r="Q6" s="227"/>
      <c r="R6" s="227"/>
      <c r="S6" s="227"/>
      <c r="T6" s="227"/>
      <c r="AB6" s="15" t="s">
        <v>579</v>
      </c>
      <c r="AC6" s="132" t="s">
        <v>147</v>
      </c>
      <c r="AD6" s="133" t="s">
        <v>149</v>
      </c>
      <c r="AE6" s="134" t="s">
        <v>142</v>
      </c>
      <c r="AF6" s="140" t="s">
        <v>151</v>
      </c>
      <c r="AG6" s="135" t="s">
        <v>154</v>
      </c>
      <c r="AH6" s="135" t="s">
        <v>154</v>
      </c>
      <c r="AI6" s="136" t="s">
        <v>154</v>
      </c>
    </row>
    <row r="7" spans="1:153" ht="18" customHeight="1" x14ac:dyDescent="0.25">
      <c r="B7" s="297" t="s">
        <v>95</v>
      </c>
      <c r="C7" s="297"/>
      <c r="D7" s="297"/>
      <c r="E7" s="297"/>
      <c r="F7" s="297"/>
      <c r="G7" s="297"/>
      <c r="H7" s="297"/>
      <c r="I7" s="297"/>
      <c r="L7" s="297" t="s">
        <v>96</v>
      </c>
      <c r="M7" s="297"/>
      <c r="N7" s="297"/>
      <c r="O7" s="297"/>
      <c r="P7" s="297"/>
      <c r="Q7" s="297"/>
      <c r="R7" s="297"/>
      <c r="S7" s="297"/>
      <c r="T7" s="297"/>
      <c r="AB7" s="15" t="s">
        <v>580</v>
      </c>
      <c r="AC7" s="132" t="s">
        <v>147</v>
      </c>
      <c r="AD7" s="133" t="s">
        <v>149</v>
      </c>
      <c r="AE7" s="134" t="s">
        <v>142</v>
      </c>
      <c r="AF7" s="140" t="s">
        <v>151</v>
      </c>
      <c r="AG7" s="135" t="s">
        <v>154</v>
      </c>
      <c r="AH7" s="135" t="s">
        <v>154</v>
      </c>
      <c r="AI7" s="136" t="s">
        <v>154</v>
      </c>
    </row>
    <row r="8" spans="1:153" ht="8.25" customHeight="1" x14ac:dyDescent="0.25">
      <c r="AB8" s="15" t="s">
        <v>581</v>
      </c>
      <c r="AC8" s="132" t="s">
        <v>147</v>
      </c>
      <c r="AD8" s="133" t="s">
        <v>149</v>
      </c>
      <c r="AE8" s="134" t="s">
        <v>142</v>
      </c>
      <c r="AF8" s="140" t="s">
        <v>151</v>
      </c>
      <c r="AG8" s="135" t="s">
        <v>154</v>
      </c>
      <c r="AH8" s="135" t="s">
        <v>154</v>
      </c>
      <c r="AI8" s="136" t="s">
        <v>154</v>
      </c>
    </row>
    <row r="9" spans="1:153" ht="72" customHeight="1" x14ac:dyDescent="0.25">
      <c r="B9" s="101" t="s">
        <v>97</v>
      </c>
      <c r="C9" s="102" t="str">
        <f>IFERROR(_xlfn.XLOOKUP($B$10,$AB$2:$AB$34,AC$2:AC$34),AC2)</f>
        <v>Red/black unit charge
p/kWh</v>
      </c>
      <c r="D9" s="102" t="str">
        <f t="shared" ref="D9:I9" si="0">IFERROR(_xlfn.XLOOKUP($B$10,$AB$2:$AB$34,AD$2:AD$34),AD2)</f>
        <v>Amber/yellow unit charge
p/kWh</v>
      </c>
      <c r="E9" s="102" t="str">
        <f t="shared" si="0"/>
        <v>Green unit charge
p/kWh</v>
      </c>
      <c r="F9" s="102" t="str">
        <f t="shared" si="0"/>
        <v>Fixed charge p/MPAN/day</v>
      </c>
      <c r="G9" s="102" t="str">
        <f t="shared" si="0"/>
        <v>Capacity charge p/kVA/day</v>
      </c>
      <c r="H9" s="102" t="str">
        <f t="shared" si="0"/>
        <v>Exceeded capacity charge
p/kVA/day</v>
      </c>
      <c r="I9" s="102" t="str">
        <f t="shared" si="0"/>
        <v>Reactive power charge
p/kVArh</v>
      </c>
      <c r="L9" s="101" t="s">
        <v>98</v>
      </c>
      <c r="M9" s="119" t="str">
        <f>'Annex 2 Designated EHV charges'!I9</f>
        <v>Import
Super Red
unit charge
(p/kWh)</v>
      </c>
      <c r="N9" s="119" t="str">
        <f>'Annex 2 Designated EHV charges'!J9</f>
        <v>Import
fixed charge
(p/day)</v>
      </c>
      <c r="O9" s="119" t="str">
        <f>'Annex 2 Designated EHV charges'!K9</f>
        <v>Import
capacity charge
(p/kVA/day)</v>
      </c>
      <c r="P9" s="119" t="str">
        <f>'Annex 2 Designated EHV charges'!L9</f>
        <v>Import
exceeded capacity charge
(p/kVA/day)</v>
      </c>
      <c r="Q9" s="120" t="str">
        <f>'Annex 2 Designated EHV charges'!M9</f>
        <v>Export
Super Red
unit charge
(p/kWh)</v>
      </c>
      <c r="R9" s="120" t="str">
        <f>'Annex 2 Designated EHV charges'!N9</f>
        <v>Export
fixed charge
(p/day)</v>
      </c>
      <c r="S9" s="120" t="str">
        <f>'Annex 2 Designated EHV charges'!O9</f>
        <v>Export
capacity charge
(p/kVA/day)</v>
      </c>
      <c r="T9" s="120" t="str">
        <f>'Annex 2 Designated EHV charges'!P9</f>
        <v>Export
exceeded capacity charge
(p/kVA/day)</v>
      </c>
      <c r="AB9" s="15" t="s">
        <v>582</v>
      </c>
      <c r="AC9" s="132" t="s">
        <v>147</v>
      </c>
      <c r="AD9" s="133" t="s">
        <v>149</v>
      </c>
      <c r="AE9" s="134" t="s">
        <v>142</v>
      </c>
      <c r="AF9" s="140" t="s">
        <v>151</v>
      </c>
      <c r="AG9" s="135" t="s">
        <v>154</v>
      </c>
      <c r="AH9" s="135" t="s">
        <v>154</v>
      </c>
      <c r="AI9" s="136" t="s">
        <v>154</v>
      </c>
    </row>
    <row r="10" spans="1:153" ht="30" customHeight="1" x14ac:dyDescent="0.25">
      <c r="B10" s="92"/>
      <c r="C10" s="116" t="str">
        <f>IFERROR(VLOOKUP($B$10,'Annex 1 LV, HV and UMS charges'!$A:$K,4,FALSE),"")</f>
        <v/>
      </c>
      <c r="D10" s="117" t="str">
        <f>IFERROR(VLOOKUP($B$10,'Annex 1 LV, HV and UMS charges'!$A:$K,5,FALSE),"")</f>
        <v/>
      </c>
      <c r="E10" s="117" t="str">
        <f>IFERROR(VLOOKUP($B$10,'Annex 1 LV, HV and UMS charges'!$A:$K,6,FALSE),"")</f>
        <v/>
      </c>
      <c r="F10" s="94" t="str">
        <f>IFERROR(VLOOKUP($B$10,'Annex 1 LV, HV and UMS charges'!$A:$K,7,FALSE),"")</f>
        <v/>
      </c>
      <c r="G10" s="94" t="str">
        <f>IFERROR(VLOOKUP($B$10,'Annex 1 LV, HV and UMS charges'!$A:$K,8,FALSE),"")</f>
        <v/>
      </c>
      <c r="H10" s="94" t="str">
        <f>IFERROR(VLOOKUP($B$10,'Annex 1 LV, HV and UMS charges'!$A:$K,9,FALSE),"")</f>
        <v/>
      </c>
      <c r="I10" s="94" t="str">
        <f>IFERROR(VLOOKUP($B$10,'Annex 1 LV, HV and UMS charges'!$A:$K,10,FALSE),"")</f>
        <v/>
      </c>
      <c r="L10" s="92"/>
      <c r="M10" s="180">
        <f>IFERROR(_xlfn.XLOOKUP($L$10,'Annex 2 Designated EHV charges'!$G:$G,'Annex 2 Designated EHV charges'!I:I),"")</f>
        <v>0</v>
      </c>
      <c r="N10" s="94">
        <f>IFERROR(_xlfn.XLOOKUP($L$10,'Annex 2 Designated EHV charges'!$G:$G,'Annex 2 Designated EHV charges'!J:J),"")</f>
        <v>0</v>
      </c>
      <c r="O10" s="94">
        <f>IFERROR(_xlfn.XLOOKUP($L$10,'Annex 2 Designated EHV charges'!$G:$G,'Annex 2 Designated EHV charges'!K:K),"")</f>
        <v>0</v>
      </c>
      <c r="P10" s="94">
        <f>IFERROR(_xlfn.XLOOKUP($L$10,'Annex 2 Designated EHV charges'!$G:$G,'Annex 2 Designated EHV charges'!L:L),"")</f>
        <v>0</v>
      </c>
      <c r="Q10" s="181">
        <f>IFERROR(_xlfn.XLOOKUP($L$10,'Annex 2 Designated EHV charges'!$G:$G,'Annex 2 Designated EHV charges'!M:M),"")</f>
        <v>0</v>
      </c>
      <c r="R10" s="104">
        <f>IFERROR(_xlfn.XLOOKUP($L$10,'Annex 2 Designated EHV charges'!$G:$G,'Annex 2 Designated EHV charges'!N:N),"")</f>
        <v>0</v>
      </c>
      <c r="S10" s="104">
        <f>IFERROR(_xlfn.XLOOKUP($L$10,'Annex 2 Designated EHV charges'!$G:$G,'Annex 2 Designated EHV charges'!O:O),"")</f>
        <v>0</v>
      </c>
      <c r="T10" s="104">
        <f>IFERROR(_xlfn.XLOOKUP($L$10,'Annex 2 Designated EHV charges'!$G:$G,'Annex 2 Designated EHV charges'!P:P),"")</f>
        <v>0</v>
      </c>
      <c r="AB10" s="15" t="s">
        <v>129</v>
      </c>
      <c r="AC10" s="132" t="s">
        <v>147</v>
      </c>
      <c r="AD10" s="133" t="s">
        <v>149</v>
      </c>
      <c r="AE10" s="134" t="s">
        <v>142</v>
      </c>
      <c r="AF10" s="135" t="s">
        <v>154</v>
      </c>
      <c r="AG10" s="135" t="s">
        <v>154</v>
      </c>
      <c r="AH10" s="135" t="s">
        <v>154</v>
      </c>
      <c r="AI10" s="136" t="s">
        <v>154</v>
      </c>
    </row>
    <row r="11" spans="1:153" ht="7.5" customHeight="1" x14ac:dyDescent="0.25">
      <c r="AB11" s="15" t="s">
        <v>449</v>
      </c>
      <c r="AC11" s="132" t="s">
        <v>147</v>
      </c>
      <c r="AD11" s="133" t="s">
        <v>149</v>
      </c>
      <c r="AE11" s="134" t="s">
        <v>142</v>
      </c>
      <c r="AF11" s="140" t="s">
        <v>151</v>
      </c>
      <c r="AG11" s="140" t="s">
        <v>152</v>
      </c>
      <c r="AH11" s="141" t="s">
        <v>153</v>
      </c>
      <c r="AI11" s="142" t="s">
        <v>28</v>
      </c>
    </row>
    <row r="12" spans="1:153" ht="88.5" customHeight="1" x14ac:dyDescent="0.25">
      <c r="B12" s="105" t="s">
        <v>64</v>
      </c>
      <c r="C12" s="102" t="str">
        <f>C9</f>
        <v>Red/black unit charge
p/kWh</v>
      </c>
      <c r="D12" s="102" t="str">
        <f>D9</f>
        <v>Amber/yellow unit charge
p/kWh</v>
      </c>
      <c r="E12" s="102" t="str">
        <f>E9</f>
        <v>Green unit charge
p/kWh</v>
      </c>
      <c r="F12" s="102" t="s">
        <v>65</v>
      </c>
      <c r="G12" s="102" t="s">
        <v>62</v>
      </c>
      <c r="H12" s="102" t="s">
        <v>120</v>
      </c>
      <c r="I12" s="102" t="s">
        <v>63</v>
      </c>
      <c r="L12" s="105" t="s">
        <v>64</v>
      </c>
      <c r="M12" s="102" t="s">
        <v>84</v>
      </c>
      <c r="N12" s="102" t="s">
        <v>65</v>
      </c>
      <c r="O12" s="102" t="s">
        <v>80</v>
      </c>
      <c r="P12" s="102" t="s">
        <v>120</v>
      </c>
      <c r="Q12" s="103" t="s">
        <v>82</v>
      </c>
      <c r="R12" s="103" t="s">
        <v>65</v>
      </c>
      <c r="S12" s="103" t="s">
        <v>81</v>
      </c>
      <c r="T12" s="103" t="s">
        <v>120</v>
      </c>
      <c r="AB12" s="15" t="s">
        <v>450</v>
      </c>
      <c r="AC12" s="132" t="s">
        <v>147</v>
      </c>
      <c r="AD12" s="133" t="s">
        <v>149</v>
      </c>
      <c r="AE12" s="134" t="s">
        <v>142</v>
      </c>
      <c r="AF12" s="140" t="s">
        <v>151</v>
      </c>
      <c r="AG12" s="140" t="s">
        <v>152</v>
      </c>
      <c r="AH12" s="141" t="s">
        <v>153</v>
      </c>
      <c r="AI12" s="142" t="s">
        <v>28</v>
      </c>
    </row>
    <row r="13" spans="1:153" ht="30" customHeight="1" x14ac:dyDescent="0.25">
      <c r="B13" s="106" t="s">
        <v>66</v>
      </c>
      <c r="C13" s="111"/>
      <c r="D13" s="111"/>
      <c r="E13" s="111"/>
      <c r="F13" s="111"/>
      <c r="G13" s="111"/>
      <c r="H13" s="111"/>
      <c r="I13" s="111"/>
      <c r="L13" s="106" t="s">
        <v>66</v>
      </c>
      <c r="M13" s="95"/>
      <c r="N13" s="95"/>
      <c r="O13" s="95"/>
      <c r="P13" s="95"/>
      <c r="Q13" s="96"/>
      <c r="R13" s="96">
        <f>N13</f>
        <v>0</v>
      </c>
      <c r="S13" s="96"/>
      <c r="T13" s="96"/>
      <c r="AB13" s="15" t="s">
        <v>451</v>
      </c>
      <c r="AC13" s="132" t="s">
        <v>147</v>
      </c>
      <c r="AD13" s="133" t="s">
        <v>149</v>
      </c>
      <c r="AE13" s="134" t="s">
        <v>142</v>
      </c>
      <c r="AF13" s="140" t="s">
        <v>151</v>
      </c>
      <c r="AG13" s="140" t="s">
        <v>152</v>
      </c>
      <c r="AH13" s="141" t="s">
        <v>153</v>
      </c>
      <c r="AI13" s="142" t="s">
        <v>28</v>
      </c>
    </row>
    <row r="14" spans="1:153" ht="30" customHeight="1" x14ac:dyDescent="0.25">
      <c r="B14" s="107" t="s">
        <v>68</v>
      </c>
      <c r="C14" s="93">
        <f t="shared" ref="C14:I14" si="1">C13</f>
        <v>0</v>
      </c>
      <c r="D14" s="93">
        <f t="shared" si="1"/>
        <v>0</v>
      </c>
      <c r="E14" s="93">
        <f t="shared" si="1"/>
        <v>0</v>
      </c>
      <c r="F14" s="93">
        <f t="shared" si="1"/>
        <v>0</v>
      </c>
      <c r="G14" s="93">
        <f t="shared" si="1"/>
        <v>0</v>
      </c>
      <c r="H14" s="179">
        <f t="shared" si="1"/>
        <v>0</v>
      </c>
      <c r="I14" s="179">
        <f t="shared" si="1"/>
        <v>0</v>
      </c>
      <c r="L14" s="107" t="s">
        <v>68</v>
      </c>
      <c r="M14" s="93">
        <f>M13</f>
        <v>0</v>
      </c>
      <c r="N14" s="93">
        <f t="shared" ref="N14:T14" si="2">N13</f>
        <v>0</v>
      </c>
      <c r="O14" s="93">
        <f t="shared" si="2"/>
        <v>0</v>
      </c>
      <c r="P14" s="93">
        <f t="shared" si="2"/>
        <v>0</v>
      </c>
      <c r="Q14" s="97">
        <f t="shared" si="2"/>
        <v>0</v>
      </c>
      <c r="R14" s="97">
        <f t="shared" si="2"/>
        <v>0</v>
      </c>
      <c r="S14" s="97">
        <f t="shared" si="2"/>
        <v>0</v>
      </c>
      <c r="T14" s="97">
        <f t="shared" si="2"/>
        <v>0</v>
      </c>
      <c r="AB14" s="15" t="s">
        <v>452</v>
      </c>
      <c r="AC14" s="132" t="s">
        <v>147</v>
      </c>
      <c r="AD14" s="133" t="s">
        <v>149</v>
      </c>
      <c r="AE14" s="134" t="s">
        <v>142</v>
      </c>
      <c r="AF14" s="140" t="s">
        <v>151</v>
      </c>
      <c r="AG14" s="140" t="s">
        <v>152</v>
      </c>
      <c r="AH14" s="141" t="s">
        <v>153</v>
      </c>
      <c r="AI14" s="142" t="s">
        <v>28</v>
      </c>
    </row>
    <row r="15" spans="1:153" ht="7.5" customHeight="1" x14ac:dyDescent="0.25">
      <c r="AB15" s="15" t="s">
        <v>453</v>
      </c>
      <c r="AC15" s="132" t="s">
        <v>147</v>
      </c>
      <c r="AD15" s="133" t="s">
        <v>149</v>
      </c>
      <c r="AE15" s="134" t="s">
        <v>142</v>
      </c>
      <c r="AF15" s="140" t="s">
        <v>151</v>
      </c>
      <c r="AG15" s="140" t="s">
        <v>152</v>
      </c>
      <c r="AH15" s="141" t="s">
        <v>153</v>
      </c>
      <c r="AI15" s="142" t="s">
        <v>28</v>
      </c>
    </row>
    <row r="16" spans="1:153" ht="63.75" customHeight="1" x14ac:dyDescent="0.25">
      <c r="B16" s="105" t="s">
        <v>67</v>
      </c>
      <c r="C16" s="102" t="s">
        <v>77</v>
      </c>
      <c r="D16" s="102" t="s">
        <v>78</v>
      </c>
      <c r="E16" s="102" t="s">
        <v>79</v>
      </c>
      <c r="F16" s="102" t="s">
        <v>73</v>
      </c>
      <c r="G16" s="102" t="s">
        <v>72</v>
      </c>
      <c r="H16" s="102" t="s">
        <v>121</v>
      </c>
      <c r="I16" s="102" t="s">
        <v>71</v>
      </c>
      <c r="L16" s="105" t="s">
        <v>67</v>
      </c>
      <c r="M16" s="102" t="s">
        <v>85</v>
      </c>
      <c r="N16" s="102" t="s">
        <v>83</v>
      </c>
      <c r="O16" s="102" t="s">
        <v>88</v>
      </c>
      <c r="P16" s="102" t="s">
        <v>122</v>
      </c>
      <c r="Q16" s="103" t="s">
        <v>86</v>
      </c>
      <c r="R16" s="103" t="s">
        <v>87</v>
      </c>
      <c r="S16" s="103" t="s">
        <v>89</v>
      </c>
      <c r="T16" s="103" t="s">
        <v>123</v>
      </c>
      <c r="AB16" s="15" t="s">
        <v>454</v>
      </c>
      <c r="AC16" s="132" t="s">
        <v>147</v>
      </c>
      <c r="AD16" s="133" t="s">
        <v>149</v>
      </c>
      <c r="AE16" s="134" t="s">
        <v>142</v>
      </c>
      <c r="AF16" s="140" t="s">
        <v>151</v>
      </c>
      <c r="AG16" s="140" t="s">
        <v>152</v>
      </c>
      <c r="AH16" s="141" t="s">
        <v>153</v>
      </c>
      <c r="AI16" s="142" t="s">
        <v>28</v>
      </c>
    </row>
    <row r="17" spans="2:35" ht="30" customHeight="1" x14ac:dyDescent="0.25">
      <c r="B17" s="106" t="s">
        <v>69</v>
      </c>
      <c r="C17" s="112" t="str">
        <f>IFERROR(C10*C13/100,"")</f>
        <v/>
      </c>
      <c r="D17" s="112" t="str">
        <f t="shared" ref="D17:I17" si="3">IFERROR(D10*D13/100,"")</f>
        <v/>
      </c>
      <c r="E17" s="112" t="str">
        <f t="shared" si="3"/>
        <v/>
      </c>
      <c r="F17" s="112" t="str">
        <f t="shared" si="3"/>
        <v/>
      </c>
      <c r="G17" s="112" t="str">
        <f>IFERROR(G10*G13*F13/100,"")</f>
        <v/>
      </c>
      <c r="H17" s="112" t="str">
        <f>IFERROR(H10*H13*F13/100,"")</f>
        <v/>
      </c>
      <c r="I17" s="112" t="str">
        <f t="shared" si="3"/>
        <v/>
      </c>
      <c r="L17" s="108" t="s">
        <v>69</v>
      </c>
      <c r="M17" s="112">
        <f>IFERROR(M10*M13/100,"")</f>
        <v>0</v>
      </c>
      <c r="N17" s="112">
        <f>IFERROR(N10*N13/100,"")</f>
        <v>0</v>
      </c>
      <c r="O17" s="112">
        <f>IFERROR(O10*O13*N13/100,"")</f>
        <v>0</v>
      </c>
      <c r="P17" s="112">
        <f>IFERROR(P10*P13*N13/100,"")</f>
        <v>0</v>
      </c>
      <c r="Q17" s="113">
        <f>IFERROR(Q10*Q13/100,"")</f>
        <v>0</v>
      </c>
      <c r="R17" s="113">
        <f>IFERROR(R10*R13/100,"")</f>
        <v>0</v>
      </c>
      <c r="S17" s="113">
        <f>IFERROR(S10*S13*R13/100,"")</f>
        <v>0</v>
      </c>
      <c r="T17" s="113">
        <f>IFERROR(T10*T13*R13/100,"")</f>
        <v>0</v>
      </c>
      <c r="AB17" s="15" t="s">
        <v>455</v>
      </c>
      <c r="AC17" s="132" t="s">
        <v>147</v>
      </c>
      <c r="AD17" s="133" t="s">
        <v>149</v>
      </c>
      <c r="AE17" s="134" t="s">
        <v>142</v>
      </c>
      <c r="AF17" s="140" t="s">
        <v>151</v>
      </c>
      <c r="AG17" s="140" t="s">
        <v>152</v>
      </c>
      <c r="AH17" s="141" t="s">
        <v>153</v>
      </c>
      <c r="AI17" s="142" t="s">
        <v>28</v>
      </c>
    </row>
    <row r="18" spans="2:35" ht="30" customHeight="1" x14ac:dyDescent="0.25">
      <c r="B18" s="107" t="s">
        <v>70</v>
      </c>
      <c r="C18" s="114" t="str">
        <f>IFERROR(C10*C14/100,"")</f>
        <v/>
      </c>
      <c r="D18" s="114" t="str">
        <f t="shared" ref="D18:I18" si="4">IFERROR(D10*D14/100,"")</f>
        <v/>
      </c>
      <c r="E18" s="114" t="str">
        <f t="shared" si="4"/>
        <v/>
      </c>
      <c r="F18" s="114" t="str">
        <f t="shared" si="4"/>
        <v/>
      </c>
      <c r="G18" s="114" t="str">
        <f>IFERROR(G10*G14*F14/100,"")</f>
        <v/>
      </c>
      <c r="H18" s="114" t="str">
        <f>IFERROR(H10*H14*F14/100,"")</f>
        <v/>
      </c>
      <c r="I18" s="114" t="str">
        <f t="shared" si="4"/>
        <v/>
      </c>
      <c r="L18" s="109" t="s">
        <v>70</v>
      </c>
      <c r="M18" s="114">
        <f>IFERROR(M10*M14/100,"")</f>
        <v>0</v>
      </c>
      <c r="N18" s="114">
        <f>IFERROR(N10*N14/100,"")</f>
        <v>0</v>
      </c>
      <c r="O18" s="114">
        <f>IFERROR(O10*O14*N14/100,"")</f>
        <v>0</v>
      </c>
      <c r="P18" s="114">
        <f>IFERROR(P10*P14*N14/100,"")</f>
        <v>0</v>
      </c>
      <c r="Q18" s="115">
        <f>IFERROR(Q10*Q14/100,"")</f>
        <v>0</v>
      </c>
      <c r="R18" s="115">
        <f>IFERROR(R10*R14/100,"")</f>
        <v>0</v>
      </c>
      <c r="S18" s="115">
        <f>IFERROR(S10*S14*R14/100,"")</f>
        <v>0</v>
      </c>
      <c r="T18" s="115">
        <f>IFERROR(T10*T14*R14/100,"")</f>
        <v>0</v>
      </c>
      <c r="AB18" s="15" t="s">
        <v>456</v>
      </c>
      <c r="AC18" s="132" t="s">
        <v>147</v>
      </c>
      <c r="AD18" s="133" t="s">
        <v>149</v>
      </c>
      <c r="AE18" s="134" t="s">
        <v>142</v>
      </c>
      <c r="AF18" s="140" t="s">
        <v>151</v>
      </c>
      <c r="AG18" s="140" t="s">
        <v>152</v>
      </c>
      <c r="AH18" s="141" t="s">
        <v>153</v>
      </c>
      <c r="AI18" s="142" t="s">
        <v>28</v>
      </c>
    </row>
    <row r="19" spans="2:35" ht="7.5" customHeight="1" x14ac:dyDescent="0.25">
      <c r="AB19" s="15" t="s">
        <v>457</v>
      </c>
      <c r="AC19" s="132" t="s">
        <v>147</v>
      </c>
      <c r="AD19" s="133" t="s">
        <v>149</v>
      </c>
      <c r="AE19" s="134" t="s">
        <v>142</v>
      </c>
      <c r="AF19" s="140" t="s">
        <v>151</v>
      </c>
      <c r="AG19" s="140" t="s">
        <v>152</v>
      </c>
      <c r="AH19" s="141" t="s">
        <v>153</v>
      </c>
      <c r="AI19" s="142" t="s">
        <v>28</v>
      </c>
    </row>
    <row r="20" spans="2:35" ht="39.75" customHeight="1" x14ac:dyDescent="0.25">
      <c r="C20" s="110" t="s">
        <v>74</v>
      </c>
      <c r="M20" s="102" t="s">
        <v>90</v>
      </c>
      <c r="N20" s="103" t="s">
        <v>91</v>
      </c>
      <c r="AB20" s="15" t="s">
        <v>458</v>
      </c>
      <c r="AC20" s="132" t="s">
        <v>147</v>
      </c>
      <c r="AD20" s="133" t="s">
        <v>149</v>
      </c>
      <c r="AE20" s="134" t="s">
        <v>142</v>
      </c>
      <c r="AF20" s="140" t="s">
        <v>151</v>
      </c>
      <c r="AG20" s="140" t="s">
        <v>152</v>
      </c>
      <c r="AH20" s="141" t="s">
        <v>153</v>
      </c>
      <c r="AI20" s="142" t="s">
        <v>28</v>
      </c>
    </row>
    <row r="21" spans="2:35" ht="30" customHeight="1" x14ac:dyDescent="0.25">
      <c r="B21" s="106" t="s">
        <v>69</v>
      </c>
      <c r="C21" s="112">
        <f>SUM(C17:I17)</f>
        <v>0</v>
      </c>
      <c r="L21" s="106" t="s">
        <v>69</v>
      </c>
      <c r="M21" s="112">
        <f>SUM(M17:P17)</f>
        <v>0</v>
      </c>
      <c r="N21" s="113">
        <f>SUM(Q17:T17)</f>
        <v>0</v>
      </c>
      <c r="AB21" s="15" t="s">
        <v>459</v>
      </c>
      <c r="AC21" s="132" t="s">
        <v>147</v>
      </c>
      <c r="AD21" s="133" t="s">
        <v>149</v>
      </c>
      <c r="AE21" s="134" t="s">
        <v>142</v>
      </c>
      <c r="AF21" s="140" t="s">
        <v>151</v>
      </c>
      <c r="AG21" s="140" t="s">
        <v>152</v>
      </c>
      <c r="AH21" s="141" t="s">
        <v>153</v>
      </c>
      <c r="AI21" s="142" t="s">
        <v>28</v>
      </c>
    </row>
    <row r="22" spans="2:35" ht="30" customHeight="1" x14ac:dyDescent="0.25">
      <c r="B22" s="107" t="s">
        <v>70</v>
      </c>
      <c r="C22" s="114">
        <f>SUM(C18:I18)</f>
        <v>0</v>
      </c>
      <c r="L22" s="107" t="s">
        <v>70</v>
      </c>
      <c r="M22" s="114">
        <f>SUM(M18:P18)</f>
        <v>0</v>
      </c>
      <c r="N22" s="115">
        <f>SUM(Q18:T18)</f>
        <v>0</v>
      </c>
      <c r="AB22" s="15" t="s">
        <v>460</v>
      </c>
      <c r="AC22" s="132" t="s">
        <v>147</v>
      </c>
      <c r="AD22" s="133" t="s">
        <v>149</v>
      </c>
      <c r="AE22" s="134" t="s">
        <v>142</v>
      </c>
      <c r="AF22" s="140" t="s">
        <v>151</v>
      </c>
      <c r="AG22" s="140" t="s">
        <v>152</v>
      </c>
      <c r="AH22" s="141" t="s">
        <v>153</v>
      </c>
      <c r="AI22" s="142" t="s">
        <v>28</v>
      </c>
    </row>
    <row r="23" spans="2:35" ht="19.5" customHeight="1" x14ac:dyDescent="0.25">
      <c r="AB23" s="15" t="s">
        <v>461</v>
      </c>
      <c r="AC23" s="132" t="s">
        <v>147</v>
      </c>
      <c r="AD23" s="133" t="s">
        <v>149</v>
      </c>
      <c r="AE23" s="134" t="s">
        <v>142</v>
      </c>
      <c r="AF23" s="140" t="s">
        <v>151</v>
      </c>
      <c r="AG23" s="140" t="s">
        <v>152</v>
      </c>
      <c r="AH23" s="141" t="s">
        <v>153</v>
      </c>
      <c r="AI23" s="142" t="s">
        <v>28</v>
      </c>
    </row>
    <row r="24" spans="2:35" ht="30.75" customHeight="1" x14ac:dyDescent="0.25">
      <c r="B24" s="291" t="s">
        <v>92</v>
      </c>
      <c r="C24" s="292"/>
      <c r="D24" s="293"/>
      <c r="L24" s="291" t="s">
        <v>93</v>
      </c>
      <c r="M24" s="292"/>
      <c r="N24" s="293"/>
      <c r="AB24" s="15" t="s">
        <v>462</v>
      </c>
      <c r="AC24" s="132" t="s">
        <v>147</v>
      </c>
      <c r="AD24" s="133" t="s">
        <v>149</v>
      </c>
      <c r="AE24" s="134" t="s">
        <v>142</v>
      </c>
      <c r="AF24" s="140" t="s">
        <v>151</v>
      </c>
      <c r="AG24" s="140" t="s">
        <v>152</v>
      </c>
      <c r="AH24" s="141" t="s">
        <v>153</v>
      </c>
      <c r="AI24" s="142" t="s">
        <v>28</v>
      </c>
    </row>
    <row r="25" spans="2:35" ht="42" x14ac:dyDescent="0.25">
      <c r="AB25" s="15" t="s">
        <v>463</v>
      </c>
      <c r="AC25" s="132" t="s">
        <v>147</v>
      </c>
      <c r="AD25" s="133" t="s">
        <v>149</v>
      </c>
      <c r="AE25" s="134" t="s">
        <v>142</v>
      </c>
      <c r="AF25" s="140" t="s">
        <v>151</v>
      </c>
      <c r="AG25" s="140" t="s">
        <v>152</v>
      </c>
      <c r="AH25" s="141" t="s">
        <v>153</v>
      </c>
      <c r="AI25" s="142" t="s">
        <v>28</v>
      </c>
    </row>
    <row r="26" spans="2:35" ht="39" x14ac:dyDescent="0.25">
      <c r="AB26" s="15" t="s">
        <v>130</v>
      </c>
      <c r="AC26" s="138" t="s">
        <v>148</v>
      </c>
      <c r="AD26" s="139" t="s">
        <v>150</v>
      </c>
      <c r="AE26" s="134" t="s">
        <v>142</v>
      </c>
      <c r="AF26" s="135" t="s">
        <v>154</v>
      </c>
      <c r="AG26" s="135" t="s">
        <v>154</v>
      </c>
      <c r="AH26" s="135" t="s">
        <v>154</v>
      </c>
      <c r="AI26" s="135" t="s">
        <v>154</v>
      </c>
    </row>
    <row r="27" spans="2:35" ht="65" x14ac:dyDescent="0.25">
      <c r="AB27" s="15" t="s">
        <v>131</v>
      </c>
      <c r="AC27" s="132" t="s">
        <v>147</v>
      </c>
      <c r="AD27" s="133" t="s">
        <v>149</v>
      </c>
      <c r="AE27" s="134" t="s">
        <v>142</v>
      </c>
      <c r="AF27" s="140" t="s">
        <v>151</v>
      </c>
      <c r="AG27" s="135" t="s">
        <v>154</v>
      </c>
      <c r="AH27" s="135" t="s">
        <v>154</v>
      </c>
      <c r="AI27" s="135" t="s">
        <v>154</v>
      </c>
    </row>
    <row r="28" spans="2:35" ht="65" x14ac:dyDescent="0.25">
      <c r="AB28" s="15" t="s">
        <v>132</v>
      </c>
      <c r="AC28" s="132" t="s">
        <v>147</v>
      </c>
      <c r="AD28" s="133" t="s">
        <v>149</v>
      </c>
      <c r="AE28" s="134" t="s">
        <v>142</v>
      </c>
      <c r="AF28" s="140" t="s">
        <v>151</v>
      </c>
      <c r="AG28" s="135" t="s">
        <v>154</v>
      </c>
      <c r="AH28" s="135" t="s">
        <v>154</v>
      </c>
      <c r="AI28" s="135" t="s">
        <v>154</v>
      </c>
    </row>
    <row r="29" spans="2:35" ht="52" x14ac:dyDescent="0.25">
      <c r="AB29" s="15" t="s">
        <v>133</v>
      </c>
      <c r="AC29" s="132" t="s">
        <v>147</v>
      </c>
      <c r="AD29" s="133" t="s">
        <v>149</v>
      </c>
      <c r="AE29" s="134" t="s">
        <v>142</v>
      </c>
      <c r="AF29" s="140" t="s">
        <v>151</v>
      </c>
      <c r="AG29" s="135" t="s">
        <v>154</v>
      </c>
      <c r="AH29" s="135" t="s">
        <v>154</v>
      </c>
      <c r="AI29" s="137" t="s">
        <v>28</v>
      </c>
    </row>
    <row r="30" spans="2:35" ht="78" x14ac:dyDescent="0.25">
      <c r="AB30" s="15" t="s">
        <v>134</v>
      </c>
      <c r="AC30" s="132" t="s">
        <v>147</v>
      </c>
      <c r="AD30" s="133" t="s">
        <v>149</v>
      </c>
      <c r="AE30" s="134" t="s">
        <v>142</v>
      </c>
      <c r="AF30" s="140" t="s">
        <v>151</v>
      </c>
      <c r="AG30" s="135" t="s">
        <v>154</v>
      </c>
      <c r="AH30" s="135" t="s">
        <v>154</v>
      </c>
      <c r="AI30" s="135" t="s">
        <v>154</v>
      </c>
    </row>
    <row r="31" spans="2:35" ht="52" x14ac:dyDescent="0.25">
      <c r="AB31" s="15" t="s">
        <v>135</v>
      </c>
      <c r="AC31" s="132" t="s">
        <v>147</v>
      </c>
      <c r="AD31" s="133" t="s">
        <v>149</v>
      </c>
      <c r="AE31" s="134" t="s">
        <v>142</v>
      </c>
      <c r="AF31" s="140" t="s">
        <v>151</v>
      </c>
      <c r="AG31" s="135" t="s">
        <v>154</v>
      </c>
      <c r="AH31" s="135" t="s">
        <v>154</v>
      </c>
      <c r="AI31" s="137" t="s">
        <v>28</v>
      </c>
    </row>
    <row r="32" spans="2:35" ht="78" x14ac:dyDescent="0.25">
      <c r="AB32" s="15" t="s">
        <v>136</v>
      </c>
      <c r="AC32" s="132" t="s">
        <v>147</v>
      </c>
      <c r="AD32" s="133" t="s">
        <v>149</v>
      </c>
      <c r="AE32" s="134" t="s">
        <v>142</v>
      </c>
      <c r="AF32" s="140" t="s">
        <v>151</v>
      </c>
      <c r="AG32" s="135" t="s">
        <v>154</v>
      </c>
      <c r="AH32" s="135" t="s">
        <v>154</v>
      </c>
      <c r="AI32" s="135" t="s">
        <v>154</v>
      </c>
    </row>
    <row r="33" spans="28:35" ht="52" x14ac:dyDescent="0.25">
      <c r="AB33" s="15" t="s">
        <v>137</v>
      </c>
      <c r="AC33" s="132" t="s">
        <v>147</v>
      </c>
      <c r="AD33" s="133" t="s">
        <v>149</v>
      </c>
      <c r="AE33" s="134" t="s">
        <v>142</v>
      </c>
      <c r="AF33" s="140" t="s">
        <v>151</v>
      </c>
      <c r="AG33" s="135" t="s">
        <v>154</v>
      </c>
      <c r="AH33" s="135" t="s">
        <v>154</v>
      </c>
      <c r="AI33" s="137" t="s">
        <v>28</v>
      </c>
    </row>
    <row r="34" spans="28:35" ht="78" x14ac:dyDescent="0.25">
      <c r="AB34" s="15" t="s">
        <v>138</v>
      </c>
      <c r="AC34" s="132" t="s">
        <v>147</v>
      </c>
      <c r="AD34" s="133" t="s">
        <v>149</v>
      </c>
      <c r="AE34" s="134" t="s">
        <v>142</v>
      </c>
      <c r="AF34" s="140" t="s">
        <v>151</v>
      </c>
      <c r="AG34" s="135" t="s">
        <v>154</v>
      </c>
      <c r="AH34" s="135" t="s">
        <v>154</v>
      </c>
      <c r="AI34" s="135" t="s">
        <v>154</v>
      </c>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50" orientation="landscape" r:id="rId1"/>
  <ignoredErrors>
    <ignoredError sqref="G17:G18" formula="1"/>
    <ignoredError sqref="M14:T14 R13 C14:G14" unlockedFormula="1"/>
  </ignoredErrors>
  <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Tariff selection" prompt="Choose tariff from drop down list" xr:uid="{00000000-0002-0000-0E00-000001000000}">
          <x14:formula1>
            <xm:f>'Annex 1 LV, HV and UMS charges'!$A$13:$A$44</xm:f>
          </x14:formula1>
          <xm:sqref>B10</xm:sqref>
        </x14:dataValidation>
        <x14:dataValidation type="list" errorStyle="information" allowBlank="1" showInputMessage="1" showErrorMessage="1" promptTitle="Choose site" prompt="Select the EHV site that you would like to calculate charges." xr:uid="{00000000-0002-0000-0E00-000000000000}">
          <x14:formula1>
            <xm:f>'Annex 2 Designated EHV charges'!$G$10:$G$302</xm:f>
          </x14:formula1>
          <xm:sqref>L10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20</vt:i4>
      </vt:variant>
    </vt:vector>
  </HeadingPairs>
  <TitlesOfParts>
    <vt:vector size="35"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4 LDNO charges'!Print_Titles</vt:lpstr>
      <vt:lpstr>'Annex 5 LLFs'!Print_Titles</vt:lpstr>
      <vt:lpstr>'Annex 6 New or Amended EHV'!Print_Titles</vt:lpstr>
      <vt:lpstr>'Annex 7 Pass-Through Costs'!Print_Titles</vt:lpstr>
      <vt:lpstr>'Nodal prices'!Print_Titles</vt:lpstr>
      <vt:lpstr>'SSC unit rate lookup'!Print_Titles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UK Power Networks</dc:creator>
  <cp:lastModifiedBy>Alastair Lawrence</cp:lastModifiedBy>
  <cp:lastPrinted>2026-09-16T10:50:30Z</cp:lastPrinted>
  <dcterms:created xsi:type="dcterms:W3CDTF">2009-11-12T11:38:00Z</dcterms:created>
  <dcterms:modified xsi:type="dcterms:W3CDTF">2026-09-16T10:51:44Z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ies>
</file>