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628"/>
  <workbookPr defaultThemeVersion="124226"/>
  <mc:AlternateContent xmlns:mc="http://schemas.openxmlformats.org/markup-compatibility/2006">
    <mc:Choice Requires="x15">
      <x15ac:absPath xmlns:x15ac="http://schemas.microsoft.com/office/spreadsheetml/2010/11/ac" url="https://infracomgovt-my.sharepoint.com/personal/caine_garrity_tewaihanga_govt_nz/Documents/Downloads/"/>
    </mc:Choice>
  </mc:AlternateContent>
  <xr:revisionPtr revIDLastSave="0" documentId="8_{189BAEBC-0C4E-4FF6-A6A9-2A99D92054DC}" xr6:coauthVersionLast="47" xr6:coauthVersionMax="47" xr10:uidLastSave="{00000000-0000-0000-0000-000000000000}"/>
  <bookViews>
    <workbookView xWindow="28680" yWindow="-120" windowWidth="29040" windowHeight="15720" xr2:uid="{00000000-000D-0000-FFFF-FFFF00000000}"/>
  </bookViews>
  <sheets>
    <sheet name="Summary and sign-off" sheetId="13" r:id="rId1"/>
    <sheet name="Travel" sheetId="1" r:id="rId2"/>
    <sheet name="Hospitality" sheetId="2" r:id="rId3"/>
    <sheet name="All other expenses" sheetId="3" r:id="rId4"/>
    <sheet name="Gifts and benefits" sheetId="4" r:id="rId5"/>
  </sheets>
  <definedNames>
    <definedName name="_xlnm.Print_Area" localSheetId="3">'All other expenses'!$A$1:$E$37</definedName>
    <definedName name="_xlnm.Print_Area" localSheetId="4">'Gifts and benefits'!$A$1:$F$36</definedName>
    <definedName name="_xlnm.Print_Area" localSheetId="2">Hospitality!$A$1:$E$40</definedName>
    <definedName name="_xlnm.Print_Area" localSheetId="0">'Summary and sign-off'!$A$1:$F$23</definedName>
    <definedName name="_xlnm.Print_Area" localSheetId="1">Travel!$A$2:$F$261</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B87" i="1" l="1"/>
  <c r="B200" i="1"/>
  <c r="B188" i="1"/>
  <c r="B101" i="1"/>
  <c r="B257" i="1" l="1"/>
  <c r="B233" i="1"/>
  <c r="B90" i="1"/>
  <c r="D56" i="13" l="1"/>
  <c r="D25" i="4"/>
  <c r="C31" i="3"/>
  <c r="C33" i="2"/>
  <c r="B6" i="13"/>
  <c r="E60" i="13"/>
  <c r="C60" i="13"/>
  <c r="C27" i="4"/>
  <c r="F13" i="13" s="1"/>
  <c r="C26" i="4"/>
  <c r="F12" i="13" s="1"/>
  <c r="B60" i="13"/>
  <c r="F60" i="13" s="1"/>
  <c r="E25" i="4" s="1"/>
  <c r="B59" i="13"/>
  <c r="D59" i="13"/>
  <c r="B58" i="13"/>
  <c r="D58" i="13"/>
  <c r="D57" i="13"/>
  <c r="B57" i="13"/>
  <c r="D55" i="13"/>
  <c r="B55" i="13"/>
  <c r="B2" i="4"/>
  <c r="B3" i="4"/>
  <c r="B2" i="3"/>
  <c r="B3" i="3"/>
  <c r="B2" i="2"/>
  <c r="B3" i="2"/>
  <c r="B3" i="1"/>
  <c r="B4" i="1"/>
  <c r="C13" i="13"/>
  <c r="C12" i="13"/>
  <c r="C11" i="13"/>
  <c r="C16" i="13" s="1"/>
  <c r="B5" i="4"/>
  <c r="B4" i="4"/>
  <c r="B5" i="3"/>
  <c r="B4" i="3"/>
  <c r="B5" i="2"/>
  <c r="B4" i="2"/>
  <c r="B6" i="1"/>
  <c r="B5" i="1"/>
  <c r="C25" i="4"/>
  <c r="F11" i="13" s="1"/>
  <c r="B17" i="13"/>
  <c r="B31" i="3"/>
  <c r="B13" i="13" s="1"/>
  <c r="B33" i="2"/>
  <c r="B12" i="13" s="1"/>
  <c r="B15" i="13" l="1"/>
  <c r="B56" i="13"/>
  <c r="F56" i="13" s="1"/>
  <c r="B259" i="1"/>
  <c r="B16" i="13"/>
  <c r="F59" i="13"/>
  <c r="D31" i="3" s="1"/>
  <c r="F57" i="13"/>
  <c r="F58" i="13"/>
  <c r="D33" i="2" s="1"/>
  <c r="C15" i="13"/>
  <c r="C17" i="13"/>
  <c r="F55" i="13"/>
  <c r="B11" i="1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12" authorId="0" shapeId="0" xr:uid="{00000000-0006-0000-0200-000001000000}">
      <text>
        <r>
          <rPr>
            <sz val="9"/>
            <color indexed="81"/>
            <rFont val="Tahoma"/>
            <family val="2"/>
          </rPr>
          <t xml:space="preserve">
Insert additional rows as needed:
- 'right click' on a row number (left of screen)
- select 'Insert' (this will insert a row above it)
</t>
        </r>
      </text>
    </comment>
    <comment ref="A93" authorId="0" shapeId="0" xr:uid="{E78F820D-419F-4E89-9BD7-1C3B21F62A46}">
      <text>
        <r>
          <rPr>
            <sz val="9"/>
            <color indexed="81"/>
            <rFont val="Tahoma"/>
            <family val="2"/>
          </rPr>
          <t xml:space="preserve">
Insert additional rows as needed:
- 'right click' on a row number (left of screen)
- select 'Insert' (this will insert a row above it)
</t>
        </r>
      </text>
    </comment>
    <comment ref="A238" authorId="0" shapeId="0" xr:uid="{00000000-0006-0000-0200-000003000000}">
      <text>
        <r>
          <rPr>
            <sz val="9"/>
            <color indexed="81"/>
            <rFont val="Tahoma"/>
            <family val="2"/>
          </rPr>
          <t xml:space="preserve">
Insert additional rows as needed:
- 'right click' on a row number (left of screen)
- select 'Insert' (this will insert a row above it)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10" authorId="0" shapeId="0" xr:uid="{00000000-0006-0000-0300-000001000000}">
      <text>
        <r>
          <rPr>
            <sz val="9"/>
            <color indexed="81"/>
            <rFont val="Tahoma"/>
            <family val="2"/>
          </rPr>
          <t xml:space="preserve">
Insert additional rows as needed:
- 'right click' on a row number (left of screen)
- select 'Insert' (this will insert a row above it)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10" authorId="0" shapeId="0" xr:uid="{00000000-0006-0000-0400-000001000000}">
      <text>
        <r>
          <rPr>
            <sz val="9"/>
            <color indexed="81"/>
            <rFont val="Tahoma"/>
            <family val="2"/>
          </rPr>
          <t xml:space="preserve">
Insert additional rows as needed:
- 'right click' on a row number (left of screen)
- select 'Insert' (this will insert a row above it)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10" authorId="0" shapeId="0" xr:uid="{00000000-0006-0000-0500-000001000000}">
      <text>
        <r>
          <rPr>
            <sz val="9"/>
            <color indexed="81"/>
            <rFont val="Tahoma"/>
            <family val="2"/>
          </rPr>
          <t xml:space="preserve">
Insert additional rows as needed:
- 'right click' on a row number (left of screen)
- select 'Insert' (this will insert a row above it)
</t>
        </r>
      </text>
    </comment>
  </commentList>
</comments>
</file>

<file path=xl/sharedStrings.xml><?xml version="1.0" encoding="utf-8"?>
<sst xmlns="http://schemas.openxmlformats.org/spreadsheetml/2006/main" count="875" uniqueCount="411">
  <si>
    <t>Chief Executive Expenses, Gifts and Benefits Disclosure - summary &amp; sign-off*</t>
  </si>
  <si>
    <t xml:space="preserve">Organisation Name </t>
  </si>
  <si>
    <t>New Zealand Infrastructure Commission / Te Waihanga</t>
  </si>
  <si>
    <t>Chief Executive**</t>
  </si>
  <si>
    <t>Ross Copland</t>
  </si>
  <si>
    <t>Disclosure period start***</t>
  </si>
  <si>
    <t>Disclosure period end***</t>
  </si>
  <si>
    <t>Agency totals check</t>
  </si>
  <si>
    <t>Chief Executive approval****</t>
  </si>
  <si>
    <t>This disclosure has been approved by the Chief Executive</t>
  </si>
  <si>
    <t>Other sign-off****</t>
  </si>
  <si>
    <t>This summary page updates automatically from the 'Travel', 'Hospitality', 'All other expenses', and 'Gifts and benefits' tabs.
Throughout this workbook, input cells are shaded light green.</t>
  </si>
  <si>
    <t>Summary of expenses</t>
  </si>
  <si>
    <t>Cost in NZ$</t>
  </si>
  <si>
    <r>
      <t>GST inc / exc</t>
    </r>
    <r>
      <rPr>
        <b/>
        <sz val="10"/>
        <rFont val="Arial"/>
        <family val="2"/>
      </rPr>
      <t/>
    </r>
  </si>
  <si>
    <t>Gifts and benefits</t>
  </si>
  <si>
    <t>Count</t>
  </si>
  <si>
    <t>Travel expenses</t>
  </si>
  <si>
    <t>Number offered</t>
  </si>
  <si>
    <t>Hospitality</t>
  </si>
  <si>
    <t>Number accepted</t>
  </si>
  <si>
    <t>Other expenses</t>
  </si>
  <si>
    <t>Number declined</t>
  </si>
  <si>
    <t>International Travel</t>
  </si>
  <si>
    <t>Domestic Travel</t>
  </si>
  <si>
    <t>Local Travel</t>
  </si>
  <si>
    <t>Text required for validation and checks - don't change, move, delete or overwrite</t>
  </si>
  <si>
    <t>Insert additional rows as needed: right click on a row number (left of screen) and select Insert - this will insert a row above selected row.</t>
  </si>
  <si>
    <t>Figures include GST (where applicable)</t>
  </si>
  <si>
    <t>Figures exclude GST</t>
  </si>
  <si>
    <t>Data and totals on this worksheet have NOT YET BEEN CHECKED AND CONFIRMED</t>
  </si>
  <si>
    <t>Data and totals on this worksheet checked and confirmed</t>
  </si>
  <si>
    <t>Data and totals have not yet been checked and confirmed for any sheet</t>
  </si>
  <si>
    <t>Some data and totals have not yet been checked and confirmed</t>
  </si>
  <si>
    <t>Data and totals checked on all sheets</t>
  </si>
  <si>
    <t>Not yet indicated</t>
  </si>
  <si>
    <t>GST inclusion inconsistent</t>
  </si>
  <si>
    <t>This disclosure has not yet been approved by the Chief Executive</t>
  </si>
  <si>
    <t>Type here who else has approved this disclosure</t>
  </si>
  <si>
    <t>Cultural item - not appropriate to value</t>
  </si>
  <si>
    <t>Under $100</t>
  </si>
  <si>
    <t>$100 - $500</t>
  </si>
  <si>
    <t>$500 - $1,000</t>
  </si>
  <si>
    <t>Over $1,000</t>
  </si>
  <si>
    <t>Estimate not possible</t>
  </si>
  <si>
    <t>Accepted</t>
  </si>
  <si>
    <t>Declined</t>
  </si>
  <si>
    <t>Check - there are no hidden rows with data</t>
  </si>
  <si>
    <t>Error - this total includes data from 'hidden' rows</t>
  </si>
  <si>
    <t>Check - each entry provides sufficient information</t>
  </si>
  <si>
    <t>Not all lines have an entry for "Cost in NZ$" and "Type of expense"</t>
  </si>
  <si>
    <t>Not all lines have an entry for "Description", "Was the gift accepted?" and "Estimated value in NZ$"</t>
  </si>
  <si>
    <t>Check that # of 'costs' = 'type of expenses' (also "accepted/declined" for gifts &amp; benefits)</t>
  </si>
  <si>
    <t>These checks (F53 to F61) are imperfect - they count the entries in each column and checks these totals are the same</t>
  </si>
  <si>
    <t>Travel checks</t>
  </si>
  <si>
    <t>Hospitality check</t>
  </si>
  <si>
    <t>All other expenses check</t>
  </si>
  <si>
    <t>Gifts and benefits check</t>
  </si>
  <si>
    <t xml:space="preserve">APPENDIX: 2 </t>
  </si>
  <si>
    <t>Chief Executive Expense Disclosure</t>
  </si>
  <si>
    <t>Chief Executive</t>
  </si>
  <si>
    <t>Disclosure period start</t>
  </si>
  <si>
    <t>Disclosure period end</t>
  </si>
  <si>
    <t>GST on costs</t>
  </si>
  <si>
    <t>International, domestic and local travel expenses</t>
  </si>
  <si>
    <t>All expenses incurred by chief executive during international, domestic and local travel. Group expenses relating to each trip.</t>
  </si>
  <si>
    <r>
      <t xml:space="preserve">International Travel   </t>
    </r>
    <r>
      <rPr>
        <sz val="12"/>
        <color theme="0"/>
        <rFont val="Arial"/>
        <family val="2"/>
      </rPr>
      <t xml:space="preserve"> (including travel within NZ at beginning and end of overseas trip)</t>
    </r>
  </si>
  <si>
    <t>Date(s)*</t>
  </si>
  <si>
    <t>Cost in NZ$**</t>
  </si>
  <si>
    <r>
      <t xml:space="preserve">Purpose of travel
</t>
    </r>
    <r>
      <rPr>
        <sz val="10"/>
        <color theme="0"/>
        <rFont val="Arial"/>
        <family val="2"/>
      </rPr>
      <t>(e.g. attending XYZ conference for 3 days)***</t>
    </r>
  </si>
  <si>
    <r>
      <t xml:space="preserve">Type of expense
</t>
    </r>
    <r>
      <rPr>
        <sz val="10"/>
        <color theme="0"/>
        <rFont val="Arial"/>
        <family val="2"/>
      </rPr>
      <t>(e.g. hotel, airfares, taxis, meals &amp; for how many people)</t>
    </r>
  </si>
  <si>
    <t>Location(s)</t>
  </si>
  <si>
    <t>Subtotal - domestic travel</t>
  </si>
  <si>
    <r>
      <t xml:space="preserve">Local Travel    </t>
    </r>
    <r>
      <rPr>
        <sz val="12"/>
        <color theme="0"/>
        <rFont val="Arial"/>
        <family val="2"/>
      </rPr>
      <t>(within City, excluding travel to airport)</t>
    </r>
  </si>
  <si>
    <r>
      <t>Purpose of travel</t>
    </r>
    <r>
      <rPr>
        <sz val="10"/>
        <color theme="0"/>
        <rFont val="Arial"/>
        <family val="2"/>
      </rPr>
      <t xml:space="preserve">
(e.g. meeting with Minister)***</t>
    </r>
  </si>
  <si>
    <r>
      <t xml:space="preserve">Type of expense
</t>
    </r>
    <r>
      <rPr>
        <sz val="10"/>
        <color theme="0"/>
        <rFont val="Arial"/>
        <family val="2"/>
      </rPr>
      <t>(e.g. taxi, parking, bus)</t>
    </r>
  </si>
  <si>
    <t>Subtotal - local travel</t>
  </si>
  <si>
    <t>Total travel expenses</t>
  </si>
  <si>
    <t>Hospitality Offered to Third Parties*</t>
  </si>
  <si>
    <t>All hospitality expenses provided by the chief executive in the context of his/her job to anyone external to the Public Service or statutory Crown entities.</t>
  </si>
  <si>
    <t>Date(s)**</t>
  </si>
  <si>
    <r>
      <t xml:space="preserve">Purpose of hospitality
</t>
    </r>
    <r>
      <rPr>
        <sz val="10"/>
        <color theme="0"/>
        <rFont val="Arial"/>
        <family val="2"/>
      </rPr>
      <t xml:space="preserve">(e.g. hosting delegation from China, building relationships, team building) </t>
    </r>
  </si>
  <si>
    <r>
      <t xml:space="preserve">Type of expense
</t>
    </r>
    <r>
      <rPr>
        <sz val="10"/>
        <color theme="0"/>
        <rFont val="Arial"/>
        <family val="2"/>
      </rPr>
      <t>(what and for how many e.g. dinner for 5)</t>
    </r>
  </si>
  <si>
    <t xml:space="preserve">Total hospitality expenses </t>
  </si>
  <si>
    <t>All Other Expenses</t>
  </si>
  <si>
    <t>All other expenditure incurred by the chief executive that is not travel, hospitality or gifts.
Include e.g. phone and data costs, subscriptions, membership fees, conference fees, professional development costs, books and anything else.</t>
  </si>
  <si>
    <r>
      <t xml:space="preserve">Purpose of expense
</t>
    </r>
    <r>
      <rPr>
        <sz val="10"/>
        <color theme="0"/>
        <rFont val="Arial"/>
        <family val="2"/>
      </rPr>
      <t>(e.g. subscription part of employment agreement, development as agreed with SSC)</t>
    </r>
  </si>
  <si>
    <r>
      <t xml:space="preserve">Type of expense
</t>
    </r>
    <r>
      <rPr>
        <sz val="10"/>
        <color theme="0"/>
        <rFont val="Arial"/>
        <family val="2"/>
      </rPr>
      <t>(e.g. phone and data costs, membership fees)</t>
    </r>
  </si>
  <si>
    <t xml:space="preserve">Total other expenses </t>
  </si>
  <si>
    <t>Chief Executive Gifts and Benefits Disclosure</t>
  </si>
  <si>
    <t>GST on values</t>
  </si>
  <si>
    <t>Gifts and Benefits over $50 annual value</t>
  </si>
  <si>
    <r>
      <rPr>
        <b/>
        <i/>
        <sz val="10"/>
        <color theme="1"/>
        <rFont val="Arial"/>
        <family val="2"/>
      </rPr>
      <t>Include all gifts, invitations to events and other hospitality</t>
    </r>
    <r>
      <rPr>
        <i/>
        <sz val="10"/>
        <color theme="1"/>
        <rFont val="Arial"/>
        <family val="2"/>
      </rPr>
      <t xml:space="preserve">, of $50 or more in total value per year, offered to the chief executive by people external to the organisation.
Include all gifts, invitations or other hospitality </t>
    </r>
    <r>
      <rPr>
        <b/>
        <i/>
        <sz val="10"/>
        <color theme="1"/>
        <rFont val="Arial"/>
        <family val="2"/>
      </rPr>
      <t>whether accepted or declined</t>
    </r>
    <r>
      <rPr>
        <i/>
        <sz val="10"/>
        <color theme="1"/>
        <rFont val="Arial"/>
        <family val="2"/>
      </rPr>
      <t>.</t>
    </r>
  </si>
  <si>
    <r>
      <t xml:space="preserve">Description
</t>
    </r>
    <r>
      <rPr>
        <sz val="10"/>
        <color theme="0"/>
        <rFont val="Arial"/>
        <family val="2"/>
      </rPr>
      <t>(e.g. event tickets, etc.)</t>
    </r>
  </si>
  <si>
    <r>
      <t xml:space="preserve">Was the gift accepted?
</t>
    </r>
    <r>
      <rPr>
        <sz val="10"/>
        <color theme="0"/>
        <rFont val="Arial"/>
        <family val="2"/>
      </rPr>
      <t>(drop-down list in cell)</t>
    </r>
  </si>
  <si>
    <r>
      <t xml:space="preserve">Offered by 
</t>
    </r>
    <r>
      <rPr>
        <sz val="10"/>
        <color theme="0"/>
        <rFont val="Arial"/>
        <family val="2"/>
      </rPr>
      <t>(who made the offer?)</t>
    </r>
  </si>
  <si>
    <r>
      <t>Estimated value in NZ$</t>
    </r>
    <r>
      <rPr>
        <sz val="10"/>
        <color theme="0"/>
        <rFont val="Arial"/>
        <family val="2"/>
      </rPr>
      <t xml:space="preserve">
(drop-down list in cell </t>
    </r>
    <r>
      <rPr>
        <sz val="10"/>
        <rFont val="Arial"/>
        <family val="2"/>
      </rPr>
      <t>but</t>
    </r>
    <r>
      <rPr>
        <sz val="10"/>
        <color theme="0"/>
        <rFont val="Arial"/>
        <family val="2"/>
      </rPr>
      <t xml:space="preserve"> provide specific value if possible)</t>
    </r>
  </si>
  <si>
    <r>
      <t xml:space="preserve">Other comments
</t>
    </r>
    <r>
      <rPr>
        <sz val="10"/>
        <color theme="0"/>
        <rFont val="Arial"/>
        <family val="2"/>
      </rPr>
      <t>(e.g. if given to others, whom?)</t>
    </r>
  </si>
  <si>
    <t>Total count of gift/benefit entries:</t>
  </si>
  <si>
    <t>Offered</t>
  </si>
  <si>
    <t>Subtotal - International  travel</t>
  </si>
  <si>
    <t xml:space="preserve"> Domestic Travel </t>
  </si>
  <si>
    <t>This disclosure has been approved by the Risk and Assurance Committee Chair</t>
  </si>
  <si>
    <t>NIL DISCLOSURE</t>
  </si>
  <si>
    <t>Coffee with Kristy Meates during coaching session</t>
  </si>
  <si>
    <t>Coffee for 2</t>
  </si>
  <si>
    <t>MossCaff</t>
  </si>
  <si>
    <t>Taxi</t>
  </si>
  <si>
    <t>Sunny's Cab</t>
  </si>
  <si>
    <t>Travel from CHC CBD to CHC Airport</t>
  </si>
  <si>
    <t>Uber</t>
  </si>
  <si>
    <t>Airfares</t>
  </si>
  <si>
    <t>AirNZ</t>
  </si>
  <si>
    <t>Parking while attending LGNZ forum</t>
  </si>
  <si>
    <t>Parking</t>
  </si>
  <si>
    <t>Wellington Airport</t>
  </si>
  <si>
    <t>Mainland Taxi</t>
  </si>
  <si>
    <t>Travel for LGNZ Forum</t>
  </si>
  <si>
    <t>Sidhu Taxi</t>
  </si>
  <si>
    <t xml:space="preserve">LT planning day </t>
  </si>
  <si>
    <t>Lunch for x 7</t>
  </si>
  <si>
    <t>Coffee for 3</t>
  </si>
  <si>
    <t xml:space="preserve">Cohnes Bar and Eatery </t>
  </si>
  <si>
    <t>Lola Stays</t>
  </si>
  <si>
    <t>Flight centre</t>
  </si>
  <si>
    <t>Travel from LGNZ Foruma</t>
  </si>
  <si>
    <t>Parking while attending LT planning day</t>
  </si>
  <si>
    <t xml:space="preserve">Wellington City Council </t>
  </si>
  <si>
    <t xml:space="preserve">Travel for August Board meeting </t>
  </si>
  <si>
    <t>Hamilton Taxis</t>
  </si>
  <si>
    <t>Dinner - August Board meeting</t>
  </si>
  <si>
    <t>Meal</t>
  </si>
  <si>
    <t xml:space="preserve">The Original Thai Resturant </t>
  </si>
  <si>
    <t>Travel to Stakeholder event - August Board meeting</t>
  </si>
  <si>
    <t xml:space="preserve">Hamilton Taxis </t>
  </si>
  <si>
    <t>Breakfast  - August Board meeting</t>
  </si>
  <si>
    <t xml:space="preserve">Tank Juice </t>
  </si>
  <si>
    <t>Parking - August Board meeting</t>
  </si>
  <si>
    <t xml:space="preserve">August Board meeting </t>
  </si>
  <si>
    <t xml:space="preserve">Novotel Hotel </t>
  </si>
  <si>
    <t xml:space="preserve">East coast site visits - flights held in credited </t>
  </si>
  <si>
    <t>NZ Construction Industry Forum</t>
  </si>
  <si>
    <t xml:space="preserve">NZ Construction Industry Forum - East coast flights credit used </t>
  </si>
  <si>
    <t xml:space="preserve">NZ Construction Industry Forum  </t>
  </si>
  <si>
    <t>Crown Taxis</t>
  </si>
  <si>
    <t>Auckland Taxis</t>
  </si>
  <si>
    <t xml:space="preserve">Uber </t>
  </si>
  <si>
    <t xml:space="preserve">NZ Construction Industry Forum event </t>
  </si>
  <si>
    <t>RMLA conference</t>
  </si>
  <si>
    <t xml:space="preserve">Accommodation </t>
  </si>
  <si>
    <t xml:space="preserve">August Board meeting  </t>
  </si>
  <si>
    <t xml:space="preserve">Queenstown Taxi </t>
  </si>
  <si>
    <t>Bus</t>
  </si>
  <si>
    <t xml:space="preserve">Bus Travel NZ Ltd </t>
  </si>
  <si>
    <t xml:space="preserve">FIDIC conference - bus from internation airport </t>
  </si>
  <si>
    <t xml:space="preserve">FIDIC conference - Dinner on return </t>
  </si>
  <si>
    <t xml:space="preserve">Sudima Hotel </t>
  </si>
  <si>
    <t>FIDIC conference - travel from hotel to Akld airport</t>
  </si>
  <si>
    <t>Lunch for 2</t>
  </si>
  <si>
    <t xml:space="preserve">Pravda </t>
  </si>
  <si>
    <t>Lunch with Jonathan Cartledge CE Consult Australia</t>
  </si>
  <si>
    <t>River Managers SIG Forum</t>
  </si>
  <si>
    <t>Corporate Cabs</t>
  </si>
  <si>
    <t>Lunch with Romilly Madew - Engineers Australia</t>
  </si>
  <si>
    <t xml:space="preserve">Dockside Restaurant </t>
  </si>
  <si>
    <t xml:space="preserve">Flight centre </t>
  </si>
  <si>
    <t>Taxis</t>
  </si>
  <si>
    <t xml:space="preserve">Cabcharge Asia </t>
  </si>
  <si>
    <t>Meal x 1</t>
  </si>
  <si>
    <t xml:space="preserve">Funan Mall </t>
  </si>
  <si>
    <t xml:space="preserve">Toast Box </t>
  </si>
  <si>
    <t xml:space="preserve">Food republic </t>
  </si>
  <si>
    <t xml:space="preserve">Mount Faber Leisure </t>
  </si>
  <si>
    <t>Guzman y Gomez</t>
  </si>
  <si>
    <t xml:space="preserve">MacDonalds </t>
  </si>
  <si>
    <t xml:space="preserve">Sankook Kitchen </t>
  </si>
  <si>
    <t>Strides Taxis</t>
  </si>
  <si>
    <t xml:space="preserve">Paradise Classic </t>
  </si>
  <si>
    <t>Comfort Transportation Pte Ltd</t>
  </si>
  <si>
    <t>SF Bedok Pte</t>
  </si>
  <si>
    <t xml:space="preserve">Airfares </t>
  </si>
  <si>
    <t>Cablecar pass</t>
  </si>
  <si>
    <t>Travel from CHC airport to CBD - flight to Queenstown detoured to CHC</t>
  </si>
  <si>
    <t>Change of flights to allow Ross to attend Ministers meeting 17 July</t>
  </si>
  <si>
    <t>Travel to LGNZ Forum</t>
  </si>
  <si>
    <t xml:space="preserve">Plan charges </t>
  </si>
  <si>
    <t>Phone</t>
  </si>
  <si>
    <t>Comment: FIDIC travel was approved by the Board as part of the CE's approved Development Plan.</t>
  </si>
  <si>
    <t>Hotel x 7 nights for one</t>
  </si>
  <si>
    <t xml:space="preserve">Lyf Funan Singapore </t>
  </si>
  <si>
    <t>Hotel in Auckland on return from Singapore</t>
  </si>
  <si>
    <t xml:space="preserve">Sudima Auckland Airport </t>
  </si>
  <si>
    <t>Industry Advisory Board meeting</t>
  </si>
  <si>
    <t>Flight WLG /AKL</t>
  </si>
  <si>
    <t xml:space="preserve">Industry Advisory Board meeting </t>
  </si>
  <si>
    <t>Flight AKL/WLG</t>
  </si>
  <si>
    <t>NZ Airport Hui</t>
  </si>
  <si>
    <t>Dinner x 1</t>
  </si>
  <si>
    <t>Kaiser Brew Garden</t>
  </si>
  <si>
    <t>Christchurch office meeting</t>
  </si>
  <si>
    <t>Coffee x 4</t>
  </si>
  <si>
    <t>Black and White Coffee</t>
  </si>
  <si>
    <t>CHC CBD to airport</t>
  </si>
  <si>
    <t>November Board meeting</t>
  </si>
  <si>
    <t xml:space="preserve">Rydges </t>
  </si>
  <si>
    <t>Distinction Hotel Christchurch</t>
  </si>
  <si>
    <t>LT away day</t>
  </si>
  <si>
    <t>Flight</t>
  </si>
  <si>
    <t>WLG/CHC</t>
  </si>
  <si>
    <t>CHC/WLG</t>
  </si>
  <si>
    <t xml:space="preserve">FMS Taxi ALK CBD </t>
  </si>
  <si>
    <t>Good times Coffee</t>
  </si>
  <si>
    <t xml:space="preserve">Travel to meeting </t>
  </si>
  <si>
    <t>Sky City</t>
  </si>
  <si>
    <t>Travel to AKL airport</t>
  </si>
  <si>
    <t xml:space="preserve">Parking </t>
  </si>
  <si>
    <t>WLG airport parking while in AKL</t>
  </si>
  <si>
    <t>Dinner x 5</t>
  </si>
  <si>
    <t xml:space="preserve">Victoria free house </t>
  </si>
  <si>
    <t xml:space="preserve">Coffee </t>
  </si>
  <si>
    <t xml:space="preserve">C1 Expresso </t>
  </si>
  <si>
    <t xml:space="preserve">CHC Taxis - travel to LT mtg </t>
  </si>
  <si>
    <t>Coffee</t>
  </si>
  <si>
    <t>WLG/AKL/WLG</t>
  </si>
  <si>
    <t xml:space="preserve">travel to LT meeting </t>
  </si>
  <si>
    <t>WLG airport parking while in CHC</t>
  </si>
  <si>
    <t xml:space="preserve">Zocal taxi Service </t>
  </si>
  <si>
    <t xml:space="preserve">Subway </t>
  </si>
  <si>
    <t>Flights</t>
  </si>
  <si>
    <t>Meeting with Police Commissioner</t>
  </si>
  <si>
    <t>Wellington</t>
  </si>
  <si>
    <t>Attending AQA meeting</t>
  </si>
  <si>
    <t>Aggregate workshop</t>
  </si>
  <si>
    <t xml:space="preserve">NZTA Meeting </t>
  </si>
  <si>
    <t>Meeting with Matt Burgess</t>
  </si>
  <si>
    <t xml:space="preserve"> </t>
  </si>
  <si>
    <t>Meeting with possible candidate - GM Delivery</t>
  </si>
  <si>
    <t>Coffee x2</t>
  </si>
  <si>
    <t>MoJo Thai</t>
  </si>
  <si>
    <t>Coffee with Rau Paenga CE and GM Infrastructure Delivery</t>
  </si>
  <si>
    <t xml:space="preserve">Coffee x3 </t>
  </si>
  <si>
    <t>Doubles</t>
  </si>
  <si>
    <t>Lunch with EECA CEO and Jeff Whitty</t>
  </si>
  <si>
    <t>Lunch x 3</t>
  </si>
  <si>
    <t xml:space="preserve">Dillingers </t>
  </si>
  <si>
    <t xml:space="preserve">Lunch with Data Analytics Team </t>
  </si>
  <si>
    <t>Lunch x 7</t>
  </si>
  <si>
    <t xml:space="preserve">The Featherston </t>
  </si>
  <si>
    <t>Meeting with Adam van Lohuizen - Auckland Airport</t>
  </si>
  <si>
    <t>Coffee x 2</t>
  </si>
  <si>
    <t xml:space="preserve">Jamaica Blue </t>
  </si>
  <si>
    <t xml:space="preserve">Phone cost </t>
  </si>
  <si>
    <t xml:space="preserve">Ipad cost </t>
  </si>
  <si>
    <t>Visit to Neom  - Fly Dubai DXB/TUU/DXB</t>
  </si>
  <si>
    <t xml:space="preserve">Visiting Neom - transit in Saudi </t>
  </si>
  <si>
    <t>Visa</t>
  </si>
  <si>
    <t xml:space="preserve">Kingdom of Saudi Arabia </t>
  </si>
  <si>
    <t xml:space="preserve">Sipping Patrons Ltd </t>
  </si>
  <si>
    <t xml:space="preserve">UBER </t>
  </si>
  <si>
    <t xml:space="preserve">Fatima's downtown </t>
  </si>
  <si>
    <t xml:space="preserve">Sharma Neom work village </t>
  </si>
  <si>
    <t>Accommodation</t>
  </si>
  <si>
    <t>Hilton Garden Inn</t>
  </si>
  <si>
    <t xml:space="preserve">Meal allowance </t>
  </si>
  <si>
    <t>Car Rental</t>
  </si>
  <si>
    <t>YELO</t>
  </si>
  <si>
    <t xml:space="preserve">DTC VIP Limousine </t>
  </si>
  <si>
    <t xml:space="preserve">Alzaytuh Aleam Street </t>
  </si>
  <si>
    <t>Petrol</t>
  </si>
  <si>
    <t xml:space="preserve">Sasco Station company </t>
  </si>
  <si>
    <t>Travel</t>
  </si>
  <si>
    <t xml:space="preserve">Metro RTA </t>
  </si>
  <si>
    <t>Wagamama</t>
  </si>
  <si>
    <t xml:space="preserve">Star Bucks </t>
  </si>
  <si>
    <t xml:space="preserve">RTA </t>
  </si>
  <si>
    <t xml:space="preserve">Abdullah Ali Alanzy LI </t>
  </si>
  <si>
    <t xml:space="preserve">Viet Food </t>
  </si>
  <si>
    <t>Ruyi London</t>
  </si>
  <si>
    <t xml:space="preserve">Happy Bar and Grill </t>
  </si>
  <si>
    <t xml:space="preserve">Panton yokocho Ltd </t>
  </si>
  <si>
    <t xml:space="preserve">The Admiralty </t>
  </si>
  <si>
    <t>Train</t>
  </si>
  <si>
    <t xml:space="preserve">TFL Travel </t>
  </si>
  <si>
    <t xml:space="preserve">Pedaler on the port </t>
  </si>
  <si>
    <t>Attendance at the Infrastructure Ministers Meeting</t>
  </si>
  <si>
    <t>Mid year review with Raveen and attending lunch at Miniters</t>
  </si>
  <si>
    <t>Travel from AKL airport to ALK CBD</t>
  </si>
  <si>
    <t>UBER</t>
  </si>
  <si>
    <t xml:space="preserve">Meal while in Auckland for Mid year review </t>
  </si>
  <si>
    <t xml:space="preserve">UBER EATS </t>
  </si>
  <si>
    <t>Travel from AKL CBD to AKL airport</t>
  </si>
  <si>
    <t>Meal on return flight from Auckland</t>
  </si>
  <si>
    <t>Jetstar</t>
  </si>
  <si>
    <t>Parking while in Auckland for Mid year review</t>
  </si>
  <si>
    <t>Travel to meet Paul Corbett, GM CPB Contractors</t>
  </si>
  <si>
    <t>Travel from CPB Contactors to AKL CBD</t>
  </si>
  <si>
    <t>MTG City Deals and Stakeholders meeting</t>
  </si>
  <si>
    <t>Board meeting - Dunedin</t>
  </si>
  <si>
    <t xml:space="preserve">Dunedin City Council </t>
  </si>
  <si>
    <t xml:space="preserve">Fable Hotel </t>
  </si>
  <si>
    <t xml:space="preserve">Wellington Combined </t>
  </si>
  <si>
    <t>Attending ILN meeting</t>
  </si>
  <si>
    <t>Attending Dentons meeting</t>
  </si>
  <si>
    <t>Attending Ministers meeting</t>
  </si>
  <si>
    <t>Travel to Ministers meeting</t>
  </si>
  <si>
    <t xml:space="preserve">Meal X2 </t>
  </si>
  <si>
    <t xml:space="preserve">Kohi Beach eatry </t>
  </si>
  <si>
    <t xml:space="preserve">One NZ </t>
  </si>
  <si>
    <t>Ipad</t>
  </si>
  <si>
    <t>Hotel</t>
  </si>
  <si>
    <t>Grand Mecure</t>
  </si>
  <si>
    <t>Flights  -  WLG/AKL/ZQN - 07/03/2024</t>
  </si>
  <si>
    <t>meal x 1</t>
  </si>
  <si>
    <t xml:space="preserve">CEN CFM Bakery </t>
  </si>
  <si>
    <t>Mordeo Pasta &amp; Panni Bar</t>
  </si>
  <si>
    <t>Hudsons</t>
  </si>
  <si>
    <t xml:space="preserve">Dopa Donburi and Mil </t>
  </si>
  <si>
    <t xml:space="preserve">Bus </t>
  </si>
  <si>
    <t xml:space="preserve">Ten miles eatery </t>
  </si>
  <si>
    <t>Scholar &amp; Co - Meal</t>
  </si>
  <si>
    <t xml:space="preserve">Flights - WLG/SYD - 29/04/2024 </t>
  </si>
  <si>
    <t xml:space="preserve">Flights -  SYD/MEL </t>
  </si>
  <si>
    <t>Accommodation x 2 nights</t>
  </si>
  <si>
    <t xml:space="preserve">Vibe Hotel Sydney </t>
  </si>
  <si>
    <t>March Board meeting</t>
  </si>
  <si>
    <t xml:space="preserve">Flight - ZQN - WLG </t>
  </si>
  <si>
    <t xml:space="preserve">Flight - change fee </t>
  </si>
  <si>
    <t xml:space="preserve">Flight - cancellation fee </t>
  </si>
  <si>
    <t xml:space="preserve">Flight - refund fee </t>
  </si>
  <si>
    <t xml:space="preserve">Leadership network meeting </t>
  </si>
  <si>
    <t>Flights - WLG/AKL/ZQN - 13/06/2024</t>
  </si>
  <si>
    <t>Speaking at Quarry NZ Conference</t>
  </si>
  <si>
    <t>Flights -WLG/ROT/WLG - 17/07/2024</t>
  </si>
  <si>
    <t xml:space="preserve">City Deals meeting / various stakeholder meetings </t>
  </si>
  <si>
    <t xml:space="preserve">Heritage </t>
  </si>
  <si>
    <t>Board Meeting</t>
  </si>
  <si>
    <t xml:space="preserve"> Flights  - DUD/WLG - 21/03/2024 </t>
  </si>
  <si>
    <t xml:space="preserve">Dunedin board meeting </t>
  </si>
  <si>
    <t>milage Queenstown to Dunedin return trip 550kms Brd mt</t>
  </si>
  <si>
    <t>Awarua Space Ops site visit</t>
  </si>
  <si>
    <t>milage Queenstown to Invercargill return trip return trip 372kms</t>
  </si>
  <si>
    <t xml:space="preserve">Symposium </t>
  </si>
  <si>
    <t>Unknown charge</t>
  </si>
  <si>
    <t xml:space="preserve">The Heritage </t>
  </si>
  <si>
    <t>coffee</t>
  </si>
  <si>
    <t>Canterbury Mayoral Forum</t>
  </si>
  <si>
    <t>31/052024</t>
  </si>
  <si>
    <t xml:space="preserve">Meal x 1 </t>
  </si>
  <si>
    <t xml:space="preserve">Laneways </t>
  </si>
  <si>
    <t xml:space="preserve">Burger King </t>
  </si>
  <si>
    <t>Minters Symposium</t>
  </si>
  <si>
    <t xml:space="preserve">Flights - AKL/ZQN </t>
  </si>
  <si>
    <t xml:space="preserve">Infrastructure Leaders Network </t>
  </si>
  <si>
    <t>Flights - WLG/AKL/WLG</t>
  </si>
  <si>
    <t>Flights - WLG/CHC</t>
  </si>
  <si>
    <t>Flights - CHC/ZQN</t>
  </si>
  <si>
    <t xml:space="preserve">Flights - change fee </t>
  </si>
  <si>
    <t xml:space="preserve">Flights - WLG/AKL </t>
  </si>
  <si>
    <t>Flights- AKL/WLG</t>
  </si>
  <si>
    <t>Ministers meeting</t>
  </si>
  <si>
    <t xml:space="preserve">urban link </t>
  </si>
  <si>
    <t>05/06/20204</t>
  </si>
  <si>
    <t xml:space="preserve">Auckland Co-op taxis </t>
  </si>
  <si>
    <t>Meeting with Simon MacKenzie</t>
  </si>
  <si>
    <t xml:space="preserve">Green cabs </t>
  </si>
  <si>
    <t xml:space="preserve">Meeting with Dean Kimpton </t>
  </si>
  <si>
    <t>June Board meeting</t>
  </si>
  <si>
    <t>Flights - WLG/AKL</t>
  </si>
  <si>
    <t>flights  - WLG/AKL/ZQN</t>
  </si>
  <si>
    <t xml:space="preserve">Distinction CHC Hotel </t>
  </si>
  <si>
    <t xml:space="preserve">AKL Sky City </t>
  </si>
  <si>
    <t>CHC Stakeholders meeting</t>
  </si>
  <si>
    <t>Sams Taxis</t>
  </si>
  <si>
    <t>Blue Star Taxis</t>
  </si>
  <si>
    <t>Flights- WLG/CHC</t>
  </si>
  <si>
    <t>Flights - CHC/WLG</t>
  </si>
  <si>
    <t>Quarry NZ Conference</t>
  </si>
  <si>
    <t>Flights - cancellation of flights to Rotorua</t>
  </si>
  <si>
    <t xml:space="preserve">Sky City Hotel </t>
  </si>
  <si>
    <t>Travel to Ministers office</t>
  </si>
  <si>
    <t xml:space="preserve">WCC </t>
  </si>
  <si>
    <t>Travel to airport</t>
  </si>
  <si>
    <t>Apopo conference</t>
  </si>
  <si>
    <t>Meeting with John Carnegi ERA</t>
  </si>
  <si>
    <t xml:space="preserve">Coffee x2 </t>
  </si>
  <si>
    <t>Pravda</t>
  </si>
  <si>
    <t>meal X 4</t>
  </si>
  <si>
    <t xml:space="preserve">White &amp; Wong </t>
  </si>
  <si>
    <t xml:space="preserve">The Lab </t>
  </si>
  <si>
    <t xml:space="preserve">Mosscafe </t>
  </si>
  <si>
    <t xml:space="preserve">Graze Canteen </t>
  </si>
  <si>
    <t xml:space="preserve">breakfast </t>
  </si>
  <si>
    <t xml:space="preserve">The Daily Mission </t>
  </si>
  <si>
    <t>lunch X 3</t>
  </si>
  <si>
    <t>Amazonita</t>
  </si>
  <si>
    <t xml:space="preserve">phone </t>
  </si>
  <si>
    <t xml:space="preserve">Stakeholder visits in Sydney  - on way to IPWEA Conference as Keynote speaker </t>
  </si>
  <si>
    <t>IPWEA Conference  Keynote speaker - Travel from Melbourne Airport to Hotel</t>
  </si>
  <si>
    <t xml:space="preserve">IPWEA Conference Keynote Speaker </t>
  </si>
  <si>
    <t>Travel from Stakeholder Meeting with Infrastructure Victoria to meet with Graeme Johnson , FultonHogan</t>
  </si>
  <si>
    <t>Dinner with Romily Madew prior to Symposium</t>
  </si>
  <si>
    <t xml:space="preserve">Meeting with Alison Andrew - CE Transpower </t>
  </si>
  <si>
    <t>Meeting with Graham Mitchell - CE CIP</t>
  </si>
  <si>
    <t xml:space="preserve">Meeting with Dean Kimpton - CE Auckland Transport </t>
  </si>
  <si>
    <t>Meeting with Board Director</t>
  </si>
  <si>
    <t xml:space="preserve">Meeting with Lawrie Saegers , Rawlinson and Andy Hagan </t>
  </si>
  <si>
    <t xml:space="preserve">Panel member FIDIC Conference / Stakeholder connections  in Singapore </t>
  </si>
  <si>
    <t>Mid year review with Board Director</t>
  </si>
  <si>
    <t>IIMG Meeting</t>
  </si>
  <si>
    <t>Travel with the Minister of Infrastructure to UK to connect with Infrastructure leaders/ibodies - Emirates AKL/DXB/STN/DXB/AKL</t>
  </si>
  <si>
    <t>Travel with the Minister of Infrastructure - UK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</si>
</sst>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quot;$&quot;#,##0.00_);[Red]\(&quot;$&quot;#,##0.00\)"/>
    <numFmt numFmtId="165" formatCode="_(&quot;$&quot;* #,##0.00_);_(&quot;$&quot;* \(#,##0.00\);_(&quot;$&quot;* &quot;-&quot;??_);_(@_)"/>
    <numFmt numFmtId="166" formatCode="&quot;$&quot;#,##0.00"/>
    <numFmt numFmtId="167" formatCode="[$-1409]d\ mmmm\ yyyy;@"/>
    <numFmt numFmtId="168" formatCode="d/mm/yyyy;@"/>
  </numFmts>
  <fonts count="32" x14ac:knownFonts="1">
    <font>
      <sz val="10"/>
      <color theme="1"/>
      <name val="Arial"/>
      <family val="2"/>
    </font>
    <font>
      <b/>
      <sz val="10"/>
      <color indexed="8"/>
      <name val="Arial"/>
      <family val="2"/>
    </font>
    <font>
      <b/>
      <i/>
      <sz val="12"/>
      <color indexed="8"/>
      <name val="Arial"/>
      <family val="2"/>
    </font>
    <font>
      <b/>
      <sz val="12"/>
      <color indexed="8"/>
      <name val="Arial"/>
      <family val="2"/>
    </font>
    <font>
      <b/>
      <sz val="10"/>
      <color theme="1"/>
      <name val="Arial"/>
      <family val="2"/>
    </font>
    <font>
      <i/>
      <sz val="10"/>
      <color indexed="8"/>
      <name val="Arial"/>
      <family val="2"/>
    </font>
    <font>
      <sz val="10"/>
      <color indexed="8"/>
      <name val="Arial"/>
      <family val="2"/>
    </font>
    <font>
      <i/>
      <sz val="10"/>
      <color theme="1"/>
      <name val="Arial"/>
      <family val="2"/>
    </font>
    <font>
      <b/>
      <i/>
      <sz val="10"/>
      <color theme="1"/>
      <name val="Arial"/>
      <family val="2"/>
    </font>
    <font>
      <sz val="12"/>
      <color theme="1"/>
      <name val="Arial"/>
      <family val="2"/>
    </font>
    <font>
      <sz val="12"/>
      <color indexed="8"/>
      <name val="Arial"/>
      <family val="2"/>
    </font>
    <font>
      <sz val="10"/>
      <name val="Arial"/>
      <family val="2"/>
    </font>
    <font>
      <sz val="10"/>
      <color theme="0"/>
      <name val="Arial"/>
      <family val="2"/>
    </font>
    <font>
      <b/>
      <sz val="12"/>
      <name val="Arial"/>
      <family val="2"/>
    </font>
    <font>
      <b/>
      <sz val="12"/>
      <color theme="0"/>
      <name val="Arial"/>
      <family val="2"/>
    </font>
    <font>
      <b/>
      <sz val="11"/>
      <color theme="0"/>
      <name val="Arial"/>
      <family val="2"/>
    </font>
    <font>
      <b/>
      <sz val="10"/>
      <color theme="0"/>
      <name val="Arial"/>
      <family val="2"/>
    </font>
    <font>
      <b/>
      <sz val="10"/>
      <name val="Arial"/>
      <family val="2"/>
    </font>
    <font>
      <b/>
      <sz val="16"/>
      <color theme="0"/>
      <name val="Arial"/>
      <family val="2"/>
    </font>
    <font>
      <sz val="10"/>
      <color theme="1"/>
      <name val="Arial"/>
      <family val="2"/>
    </font>
    <font>
      <sz val="12"/>
      <color theme="0"/>
      <name val="Arial"/>
      <family val="2"/>
    </font>
    <font>
      <b/>
      <sz val="12"/>
      <color rgb="FFFF0000"/>
      <name val="Arial"/>
      <family val="2"/>
    </font>
    <font>
      <b/>
      <sz val="12"/>
      <color theme="1"/>
      <name val="Arial"/>
      <family val="2"/>
    </font>
    <font>
      <sz val="9"/>
      <color indexed="81"/>
      <name val="Tahoma"/>
      <family val="2"/>
    </font>
    <font>
      <b/>
      <sz val="10"/>
      <color theme="1" tint="0.499984740745262"/>
      <name val="Arial"/>
      <family val="2"/>
    </font>
    <font>
      <sz val="10"/>
      <color theme="1" tint="0.499984740745262"/>
      <name val="Arial"/>
      <family val="2"/>
    </font>
    <font>
      <b/>
      <sz val="11"/>
      <color theme="1"/>
      <name val="Arial"/>
      <family val="2"/>
    </font>
    <font>
      <b/>
      <sz val="10"/>
      <color rgb="FFFFC000"/>
      <name val="Arial"/>
      <family val="2"/>
    </font>
    <font>
      <sz val="12"/>
      <color theme="0" tint="-0.499984740745262"/>
      <name val="Arial"/>
      <family val="2"/>
    </font>
    <font>
      <sz val="14"/>
      <color theme="1"/>
      <name val="Arial"/>
      <family val="2"/>
    </font>
    <font>
      <b/>
      <sz val="14"/>
      <color theme="1"/>
      <name val="Arial"/>
      <family val="2"/>
    </font>
    <font>
      <sz val="8"/>
      <name val="Arial"/>
      <family val="2"/>
    </font>
  </fonts>
  <fills count="11">
    <fill>
      <patternFill patternType="none"/>
    </fill>
    <fill>
      <patternFill patternType="gray125"/>
    </fill>
    <fill>
      <patternFill patternType="solid">
        <fgColor theme="3" tint="-0.249977111117893"/>
        <bgColor indexed="64"/>
      </patternFill>
    </fill>
    <fill>
      <patternFill patternType="solid">
        <fgColor theme="3" tint="0.39997558519241921"/>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8" tint="-0.249977111117893"/>
        <bgColor indexed="64"/>
      </patternFill>
    </fill>
    <fill>
      <patternFill patternType="solid">
        <fgColor theme="8" tint="0.39997558519241921"/>
        <bgColor indexed="64"/>
      </patternFill>
    </fill>
    <fill>
      <patternFill patternType="solid">
        <fgColor rgb="FF99FF99"/>
        <bgColor indexed="64"/>
      </patternFill>
    </fill>
    <fill>
      <patternFill patternType="solid">
        <fgColor rgb="FFCCFFCC"/>
        <bgColor indexed="64"/>
      </patternFill>
    </fill>
  </fills>
  <borders count="12">
    <border>
      <left/>
      <right/>
      <top/>
      <bottom/>
      <diagonal/>
    </border>
    <border>
      <left style="thin">
        <color indexed="64"/>
      </left>
      <right/>
      <top/>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diagonal/>
    </border>
    <border>
      <left/>
      <right style="thin">
        <color theme="0" tint="-0.24994659260841701"/>
      </right>
      <top/>
      <bottom style="thin">
        <color theme="0" tint="-0.24994659260841701"/>
      </bottom>
      <diagonal/>
    </border>
    <border>
      <left style="thin">
        <color theme="0" tint="-0.24994659260841701"/>
      </left>
      <right style="thin">
        <color theme="0" tint="-0.14999847407452621"/>
      </right>
      <top style="thin">
        <color theme="0" tint="-0.24994659260841701"/>
      </top>
      <bottom style="thin">
        <color theme="0" tint="-0.24994659260841701"/>
      </bottom>
      <diagonal/>
    </border>
    <border>
      <left/>
      <right style="thin">
        <color theme="0" tint="-0.14999847407452621"/>
      </right>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right style="thin">
        <color theme="0" tint="-0.14999847407452621"/>
      </right>
      <top/>
      <bottom/>
      <diagonal/>
    </border>
  </borders>
  <cellStyleXfs count="2">
    <xf numFmtId="0" fontId="0" fillId="0" borderId="0"/>
    <xf numFmtId="165" fontId="19" fillId="0" borderId="0" applyFont="0" applyFill="0" applyBorder="0" applyAlignment="0" applyProtection="0"/>
  </cellStyleXfs>
  <cellXfs count="141">
    <xf numFmtId="0" fontId="0" fillId="0" borderId="0" xfId="0"/>
    <xf numFmtId="0" fontId="0" fillId="0" borderId="0" xfId="0" applyAlignment="1" applyProtection="1">
      <alignment wrapText="1"/>
      <protection locked="0"/>
    </xf>
    <xf numFmtId="0" fontId="0" fillId="0" borderId="0" xfId="0" applyProtection="1">
      <protection locked="0"/>
    </xf>
    <xf numFmtId="0" fontId="14" fillId="2" borderId="0" xfId="0" applyFont="1" applyFill="1" applyAlignment="1">
      <alignment vertical="center" wrapText="1" readingOrder="1"/>
    </xf>
    <xf numFmtId="0" fontId="0" fillId="5" borderId="0" xfId="0" applyFill="1" applyAlignment="1">
      <alignment wrapText="1"/>
    </xf>
    <xf numFmtId="0" fontId="14" fillId="0" borderId="0" xfId="0" applyFont="1" applyAlignment="1">
      <alignment vertical="center" wrapText="1" readingOrder="1"/>
    </xf>
    <xf numFmtId="0" fontId="13" fillId="0" borderId="0" xfId="0" applyFont="1" applyAlignment="1">
      <alignment vertical="center" wrapText="1" readingOrder="1"/>
    </xf>
    <xf numFmtId="0" fontId="17" fillId="0" borderId="0" xfId="0" applyFont="1" applyAlignment="1">
      <alignment vertical="center" wrapText="1" readingOrder="1"/>
    </xf>
    <xf numFmtId="0" fontId="17" fillId="0" borderId="3" xfId="0" applyFont="1" applyBorder="1" applyAlignment="1">
      <alignment vertical="center" wrapText="1" readingOrder="1"/>
    </xf>
    <xf numFmtId="0" fontId="24" fillId="0" borderId="3" xfId="0" applyFont="1" applyBorder="1" applyAlignment="1">
      <alignment horizontal="left" vertical="center" wrapText="1" indent="2" readingOrder="1"/>
    </xf>
    <xf numFmtId="0" fontId="0" fillId="4" borderId="0" xfId="0" applyFill="1"/>
    <xf numFmtId="0" fontId="0" fillId="5" borderId="0" xfId="0" applyFill="1"/>
    <xf numFmtId="0" fontId="4" fillId="6" borderId="0" xfId="0" applyFont="1" applyFill="1"/>
    <xf numFmtId="0" fontId="4" fillId="6" borderId="0" xfId="0" applyFont="1" applyFill="1" applyAlignment="1">
      <alignment wrapText="1"/>
    </xf>
    <xf numFmtId="0" fontId="22" fillId="0" borderId="0" xfId="0" applyFont="1"/>
    <xf numFmtId="166" fontId="21" fillId="0" borderId="0" xfId="0" applyNumberFormat="1" applyFont="1" applyAlignment="1">
      <alignment vertical="center" wrapText="1"/>
    </xf>
    <xf numFmtId="0" fontId="15" fillId="0" borderId="0" xfId="0" applyFont="1" applyAlignment="1">
      <alignment horizontal="center" vertical="center" wrapText="1"/>
    </xf>
    <xf numFmtId="0" fontId="0" fillId="0" borderId="0" xfId="0" applyAlignment="1">
      <alignment wrapText="1"/>
    </xf>
    <xf numFmtId="0" fontId="4" fillId="0" borderId="0" xfId="0" applyFont="1" applyAlignment="1">
      <alignment wrapText="1"/>
    </xf>
    <xf numFmtId="0" fontId="1" fillId="0" borderId="0" xfId="0" applyFont="1" applyAlignment="1">
      <alignment wrapText="1"/>
    </xf>
    <xf numFmtId="0" fontId="0" fillId="0" borderId="0" xfId="0" applyAlignment="1">
      <alignment vertical="center"/>
    </xf>
    <xf numFmtId="0" fontId="4" fillId="0" borderId="0" xfId="0" applyFont="1"/>
    <xf numFmtId="0" fontId="0" fillId="0" borderId="0" xfId="0" applyAlignment="1">
      <alignment horizontal="justify" vertical="center"/>
    </xf>
    <xf numFmtId="0" fontId="10" fillId="0" borderId="0" xfId="0" applyFont="1" applyAlignment="1">
      <alignment vertical="center" wrapText="1" readingOrder="1"/>
    </xf>
    <xf numFmtId="0" fontId="16" fillId="3" borderId="0" xfId="0" applyFont="1" applyFill="1" applyAlignment="1">
      <alignment vertical="center" wrapText="1"/>
    </xf>
    <xf numFmtId="0" fontId="0" fillId="0" borderId="0" xfId="0" applyAlignment="1">
      <alignment vertical="top"/>
    </xf>
    <xf numFmtId="0" fontId="0" fillId="0" borderId="0" xfId="0" applyAlignment="1">
      <alignment vertical="top" wrapText="1"/>
    </xf>
    <xf numFmtId="0" fontId="3" fillId="0" borderId="0" xfId="0" applyFont="1" applyAlignment="1">
      <alignment wrapText="1"/>
    </xf>
    <xf numFmtId="0" fontId="0" fillId="0" borderId="0" xfId="0" applyAlignment="1">
      <alignment vertical="center" wrapText="1"/>
    </xf>
    <xf numFmtId="0" fontId="2" fillId="0" borderId="0" xfId="0" applyFont="1" applyAlignment="1">
      <alignment wrapText="1"/>
    </xf>
    <xf numFmtId="0" fontId="1" fillId="0" borderId="0" xfId="0" applyFont="1" applyAlignment="1">
      <alignment vertical="center" wrapText="1"/>
    </xf>
    <xf numFmtId="0" fontId="15" fillId="3" borderId="0" xfId="0" applyFont="1" applyFill="1" applyAlignment="1">
      <alignment vertical="center" wrapText="1" readingOrder="1"/>
    </xf>
    <xf numFmtId="0" fontId="12" fillId="3" borderId="0" xfId="0" applyFont="1" applyFill="1"/>
    <xf numFmtId="1" fontId="17" fillId="0" borderId="5" xfId="0" applyNumberFormat="1" applyFont="1" applyBorder="1" applyAlignment="1">
      <alignment horizontal="center" vertical="center" wrapText="1"/>
    </xf>
    <xf numFmtId="0" fontId="11" fillId="0" borderId="0" xfId="0" applyFont="1" applyAlignment="1">
      <alignment vertical="center"/>
    </xf>
    <xf numFmtId="1" fontId="13" fillId="0" borderId="0" xfId="0" applyNumberFormat="1" applyFont="1" applyAlignment="1">
      <alignment horizontal="center" vertical="center" wrapText="1"/>
    </xf>
    <xf numFmtId="165" fontId="13" fillId="0" borderId="0" xfId="1" applyFont="1" applyFill="1" applyBorder="1" applyAlignment="1" applyProtection="1">
      <alignment vertical="center" wrapText="1" readingOrder="1"/>
    </xf>
    <xf numFmtId="0" fontId="11" fillId="0" borderId="0" xfId="0" applyFont="1" applyAlignment="1">
      <alignment vertical="center" wrapText="1"/>
    </xf>
    <xf numFmtId="0" fontId="0" fillId="5" borderId="0" xfId="0" applyFill="1" applyAlignment="1">
      <alignment horizontal="left" vertical="top"/>
    </xf>
    <xf numFmtId="0" fontId="15" fillId="3" borderId="0" xfId="0" applyFont="1" applyFill="1" applyAlignment="1">
      <alignment vertical="center" readingOrder="1"/>
    </xf>
    <xf numFmtId="0" fontId="26" fillId="0" borderId="0" xfId="0" applyFont="1"/>
    <xf numFmtId="166" fontId="15" fillId="8" borderId="0" xfId="0" applyNumberFormat="1" applyFont="1" applyFill="1" applyAlignment="1">
      <alignment horizontal="left" vertical="center" wrapText="1"/>
    </xf>
    <xf numFmtId="1" fontId="15" fillId="8" borderId="0" xfId="0" applyNumberFormat="1" applyFont="1" applyFill="1" applyAlignment="1">
      <alignment horizontal="center" vertical="center" wrapText="1"/>
    </xf>
    <xf numFmtId="164" fontId="0" fillId="0" borderId="0" xfId="0" applyNumberFormat="1" applyAlignment="1">
      <alignment wrapText="1"/>
    </xf>
    <xf numFmtId="164" fontId="15" fillId="3" borderId="0" xfId="0" applyNumberFormat="1" applyFont="1" applyFill="1" applyAlignment="1">
      <alignment vertical="center"/>
    </xf>
    <xf numFmtId="164" fontId="17" fillId="0" borderId="4" xfId="1" applyNumberFormat="1" applyFont="1" applyFill="1" applyBorder="1" applyAlignment="1" applyProtection="1">
      <alignment vertical="center" wrapText="1" readingOrder="1"/>
    </xf>
    <xf numFmtId="164" fontId="17" fillId="0" borderId="0" xfId="1" applyNumberFormat="1" applyFont="1" applyFill="1" applyBorder="1" applyAlignment="1" applyProtection="1">
      <alignment vertical="center" wrapText="1" readingOrder="1"/>
    </xf>
    <xf numFmtId="164" fontId="24" fillId="0" borderId="4" xfId="1" applyNumberFormat="1" applyFont="1" applyFill="1" applyBorder="1" applyAlignment="1" applyProtection="1">
      <alignment vertical="center" wrapText="1" readingOrder="1"/>
    </xf>
    <xf numFmtId="164" fontId="15" fillId="3" borderId="0" xfId="0" applyNumberFormat="1" applyFont="1" applyFill="1" applyAlignment="1">
      <alignment vertical="center" wrapText="1" readingOrder="1"/>
    </xf>
    <xf numFmtId="0" fontId="0" fillId="4" borderId="0" xfId="0" applyFill="1" applyAlignment="1">
      <alignment wrapText="1"/>
    </xf>
    <xf numFmtId="0" fontId="6" fillId="4" borderId="0" xfId="0" applyFont="1" applyFill="1" applyAlignment="1">
      <alignment wrapText="1"/>
    </xf>
    <xf numFmtId="0" fontId="11" fillId="0" borderId="5" xfId="1" applyNumberFormat="1" applyFont="1" applyFill="1" applyBorder="1" applyAlignment="1" applyProtection="1">
      <alignment horizontal="center" vertical="center" wrapText="1" readingOrder="1"/>
    </xf>
    <xf numFmtId="0" fontId="11" fillId="0" borderId="0" xfId="1" applyNumberFormat="1" applyFont="1" applyFill="1" applyBorder="1" applyAlignment="1" applyProtection="1">
      <alignment horizontal="center" vertical="center" wrapText="1" readingOrder="1"/>
    </xf>
    <xf numFmtId="0" fontId="25" fillId="0" borderId="5" xfId="1" applyNumberFormat="1" applyFont="1" applyFill="1" applyBorder="1" applyAlignment="1" applyProtection="1">
      <alignment horizontal="center" vertical="center" wrapText="1" readingOrder="1"/>
    </xf>
    <xf numFmtId="0" fontId="27" fillId="3" borderId="0" xfId="0" applyFont="1" applyFill="1" applyAlignment="1">
      <alignment horizontal="center" vertical="center" readingOrder="1"/>
    </xf>
    <xf numFmtId="0" fontId="16" fillId="3" borderId="0" xfId="0" applyFont="1" applyFill="1" applyAlignment="1">
      <alignment vertical="center"/>
    </xf>
    <xf numFmtId="164" fontId="16" fillId="3" borderId="0" xfId="0" applyNumberFormat="1" applyFont="1" applyFill="1" applyAlignment="1">
      <alignment vertical="center"/>
    </xf>
    <xf numFmtId="0" fontId="4" fillId="4" borderId="0" xfId="0" applyFont="1" applyFill="1" applyAlignment="1">
      <alignment wrapText="1"/>
    </xf>
    <xf numFmtId="0" fontId="4" fillId="5" borderId="0" xfId="0" applyFont="1" applyFill="1" applyAlignment="1">
      <alignment wrapText="1"/>
    </xf>
    <xf numFmtId="1" fontId="0" fillId="5" borderId="0" xfId="0" applyNumberFormat="1" applyFill="1" applyAlignment="1">
      <alignment horizontal="center"/>
    </xf>
    <xf numFmtId="0" fontId="0" fillId="5" borderId="0" xfId="0" applyFill="1" applyAlignment="1">
      <alignment horizontal="center"/>
    </xf>
    <xf numFmtId="1" fontId="0" fillId="4" borderId="0" xfId="0" applyNumberFormat="1" applyFill="1" applyAlignment="1">
      <alignment horizontal="center"/>
    </xf>
    <xf numFmtId="0" fontId="0" fillId="4" borderId="0" xfId="0" applyFill="1" applyAlignment="1">
      <alignment horizontal="center"/>
    </xf>
    <xf numFmtId="0" fontId="4" fillId="4" borderId="0" xfId="0" applyFont="1" applyFill="1"/>
    <xf numFmtId="2" fontId="0" fillId="4" borderId="0" xfId="0" applyNumberFormat="1" applyFill="1" applyAlignment="1">
      <alignment vertical="top"/>
    </xf>
    <xf numFmtId="0" fontId="0" fillId="4" borderId="0" xfId="0" applyFill="1" applyAlignment="1">
      <alignment horizontal="left" vertical="top" wrapText="1"/>
    </xf>
    <xf numFmtId="0" fontId="0" fillId="5" borderId="0" xfId="0" applyFill="1" applyAlignment="1">
      <alignment horizontal="left" vertical="top" wrapText="1"/>
    </xf>
    <xf numFmtId="0" fontId="4" fillId="5" borderId="0" xfId="0" applyFont="1" applyFill="1" applyAlignment="1">
      <alignment horizontal="center" vertical="top"/>
    </xf>
    <xf numFmtId="1" fontId="4" fillId="5" borderId="0" xfId="0" applyNumberFormat="1" applyFont="1" applyFill="1" applyAlignment="1">
      <alignment horizontal="center"/>
    </xf>
    <xf numFmtId="0" fontId="4" fillId="4" borderId="0" xfId="0" applyFont="1" applyFill="1" applyAlignment="1">
      <alignment horizontal="center" wrapText="1"/>
    </xf>
    <xf numFmtId="0" fontId="4" fillId="5" borderId="0" xfId="0" applyFont="1" applyFill="1" applyAlignment="1">
      <alignment horizontal="center" wrapText="1"/>
    </xf>
    <xf numFmtId="0" fontId="14" fillId="3" borderId="0" xfId="0" applyFont="1" applyFill="1" applyAlignment="1">
      <alignment vertical="center" wrapText="1" readingOrder="1"/>
    </xf>
    <xf numFmtId="165" fontId="14" fillId="3" borderId="0" xfId="1" applyFont="1" applyFill="1" applyBorder="1" applyAlignment="1" applyProtection="1">
      <alignment horizontal="center" vertical="center" wrapText="1" readingOrder="1"/>
    </xf>
    <xf numFmtId="165" fontId="14" fillId="0" borderId="0" xfId="1" applyFont="1" applyFill="1" applyBorder="1" applyAlignment="1" applyProtection="1">
      <alignment horizontal="center" vertical="center" wrapText="1" readingOrder="1"/>
    </xf>
    <xf numFmtId="0" fontId="14" fillId="7" borderId="0" xfId="0" applyFont="1" applyFill="1" applyAlignment="1">
      <alignment vertical="center" wrapText="1" readingOrder="1"/>
    </xf>
    <xf numFmtId="165" fontId="14" fillId="7" borderId="0" xfId="1" applyFont="1" applyFill="1" applyBorder="1" applyAlignment="1" applyProtection="1">
      <alignment horizontal="center" vertical="center" wrapText="1" readingOrder="1"/>
    </xf>
    <xf numFmtId="0" fontId="16" fillId="0" borderId="0" xfId="0" applyFont="1" applyAlignment="1">
      <alignment wrapText="1"/>
    </xf>
    <xf numFmtId="0" fontId="12" fillId="0" borderId="0" xfId="0" applyFont="1"/>
    <xf numFmtId="167" fontId="11" fillId="9" borderId="3" xfId="0" applyNumberFormat="1" applyFont="1" applyFill="1" applyBorder="1" applyAlignment="1" applyProtection="1">
      <alignment vertical="center"/>
      <protection locked="0"/>
    </xf>
    <xf numFmtId="164" fontId="11" fillId="9" borderId="4" xfId="0" applyNumberFormat="1" applyFont="1" applyFill="1" applyBorder="1" applyAlignment="1" applyProtection="1">
      <alignment vertical="center" wrapText="1"/>
      <protection locked="0"/>
    </xf>
    <xf numFmtId="0" fontId="11" fillId="9" borderId="4" xfId="0" applyFont="1" applyFill="1" applyBorder="1" applyAlignment="1" applyProtection="1">
      <alignment vertical="center" wrapText="1"/>
      <protection locked="0"/>
    </xf>
    <xf numFmtId="0" fontId="11" fillId="9" borderId="5" xfId="0" applyFont="1" applyFill="1" applyBorder="1" applyAlignment="1" applyProtection="1">
      <alignment vertical="center" wrapText="1"/>
      <protection locked="0"/>
    </xf>
    <xf numFmtId="167" fontId="11" fillId="9" borderId="3" xfId="0" applyNumberFormat="1" applyFont="1" applyFill="1" applyBorder="1" applyAlignment="1" applyProtection="1">
      <alignment vertical="center" wrapText="1"/>
      <protection locked="0"/>
    </xf>
    <xf numFmtId="0" fontId="0" fillId="9" borderId="4" xfId="0" applyFill="1" applyBorder="1" applyAlignment="1" applyProtection="1">
      <alignment vertical="center" wrapText="1"/>
      <protection locked="0"/>
    </xf>
    <xf numFmtId="0" fontId="0" fillId="9" borderId="5" xfId="0" applyFill="1" applyBorder="1" applyAlignment="1" applyProtection="1">
      <alignment vertical="center" wrapText="1"/>
      <protection locked="0"/>
    </xf>
    <xf numFmtId="0" fontId="11" fillId="9" borderId="4" xfId="0" applyFont="1" applyFill="1" applyBorder="1" applyAlignment="1" applyProtection="1">
      <alignment horizontal="left" vertical="center" wrapText="1"/>
      <protection locked="0"/>
    </xf>
    <xf numFmtId="164" fontId="11" fillId="9" borderId="4" xfId="0" applyNumberFormat="1" applyFont="1" applyFill="1" applyBorder="1" applyAlignment="1" applyProtection="1">
      <alignment horizontal="right" vertical="center" wrapText="1"/>
      <protection locked="0"/>
    </xf>
    <xf numFmtId="0" fontId="16" fillId="3" borderId="0" xfId="0" applyFont="1" applyFill="1" applyAlignment="1">
      <alignment horizontal="left" vertical="center" wrapText="1"/>
    </xf>
    <xf numFmtId="0" fontId="15" fillId="3" borderId="0" xfId="0" applyFont="1" applyFill="1" applyAlignment="1">
      <alignment horizontal="left" vertical="center" readingOrder="1"/>
    </xf>
    <xf numFmtId="166" fontId="15" fillId="3" borderId="0" xfId="0" applyNumberFormat="1" applyFont="1" applyFill="1" applyAlignment="1">
      <alignment horizontal="left" vertical="center" wrapText="1"/>
    </xf>
    <xf numFmtId="1" fontId="15" fillId="3" borderId="0" xfId="0" applyNumberFormat="1" applyFont="1" applyFill="1" applyAlignment="1">
      <alignment horizontal="center" vertical="center" wrapText="1"/>
    </xf>
    <xf numFmtId="166" fontId="27" fillId="3" borderId="0" xfId="0" applyNumberFormat="1" applyFont="1" applyFill="1" applyAlignment="1">
      <alignment horizontal="center" vertical="center" wrapText="1"/>
    </xf>
    <xf numFmtId="167" fontId="11" fillId="10" borderId="3" xfId="0" applyNumberFormat="1" applyFont="1" applyFill="1" applyBorder="1" applyAlignment="1" applyProtection="1">
      <alignment vertical="center"/>
      <protection locked="0"/>
    </xf>
    <xf numFmtId="164" fontId="11" fillId="10" borderId="4" xfId="0" applyNumberFormat="1" applyFont="1" applyFill="1" applyBorder="1" applyAlignment="1" applyProtection="1">
      <alignment vertical="center" wrapText="1"/>
      <protection locked="0"/>
    </xf>
    <xf numFmtId="0" fontId="11" fillId="10" borderId="4" xfId="0" applyFont="1" applyFill="1" applyBorder="1" applyAlignment="1" applyProtection="1">
      <alignment vertical="center" wrapText="1"/>
      <protection locked="0"/>
    </xf>
    <xf numFmtId="0" fontId="11" fillId="10" borderId="5" xfId="0" applyFont="1" applyFill="1" applyBorder="1" applyAlignment="1" applyProtection="1">
      <alignment vertical="center" wrapText="1"/>
      <protection locked="0"/>
    </xf>
    <xf numFmtId="167" fontId="11" fillId="10" borderId="3" xfId="0" applyNumberFormat="1" applyFont="1" applyFill="1" applyBorder="1" applyAlignment="1" applyProtection="1">
      <alignment vertical="center" wrapText="1"/>
      <protection locked="0"/>
    </xf>
    <xf numFmtId="0" fontId="0" fillId="10" borderId="4" xfId="0" applyFill="1" applyBorder="1" applyAlignment="1" applyProtection="1">
      <alignment vertical="center" wrapText="1"/>
      <protection locked="0"/>
    </xf>
    <xf numFmtId="0" fontId="0" fillId="10" borderId="5" xfId="0" applyFill="1" applyBorder="1" applyAlignment="1" applyProtection="1">
      <alignment vertical="center" wrapText="1"/>
      <protection locked="0"/>
    </xf>
    <xf numFmtId="0" fontId="0" fillId="10" borderId="4" xfId="0" applyFill="1" applyBorder="1" applyAlignment="1" applyProtection="1">
      <alignment horizontal="left" vertical="center" wrapText="1"/>
      <protection locked="0"/>
    </xf>
    <xf numFmtId="0" fontId="11" fillId="10" borderId="4" xfId="0" applyFont="1" applyFill="1" applyBorder="1" applyAlignment="1" applyProtection="1">
      <alignment horizontal="left" vertical="center" wrapText="1"/>
      <protection locked="0"/>
    </xf>
    <xf numFmtId="164" fontId="11" fillId="10" borderId="4" xfId="0" applyNumberFormat="1" applyFont="1" applyFill="1" applyBorder="1" applyAlignment="1" applyProtection="1">
      <alignment horizontal="right" vertical="center" wrapText="1"/>
      <protection locked="0"/>
    </xf>
    <xf numFmtId="0" fontId="0" fillId="10" borderId="5" xfId="0" applyFill="1" applyBorder="1" applyAlignment="1" applyProtection="1">
      <alignment horizontal="left" vertical="center" wrapText="1"/>
      <protection locked="0"/>
    </xf>
    <xf numFmtId="0" fontId="27" fillId="3" borderId="0" xfId="0" applyFont="1" applyFill="1" applyAlignment="1">
      <alignment horizontal="center" vertical="center" wrapText="1"/>
    </xf>
    <xf numFmtId="0" fontId="29" fillId="0" borderId="0" xfId="0" applyFont="1"/>
    <xf numFmtId="0" fontId="30" fillId="0" borderId="0" xfId="0" applyFont="1"/>
    <xf numFmtId="167" fontId="11" fillId="10" borderId="2" xfId="0" applyNumberFormat="1" applyFont="1" applyFill="1" applyBorder="1" applyAlignment="1" applyProtection="1">
      <alignment vertical="center"/>
      <protection locked="0"/>
    </xf>
    <xf numFmtId="0" fontId="11" fillId="10" borderId="8" xfId="0" applyFont="1" applyFill="1" applyBorder="1" applyAlignment="1" applyProtection="1">
      <alignment vertical="center" wrapText="1"/>
      <protection locked="0"/>
    </xf>
    <xf numFmtId="167" fontId="11" fillId="10" borderId="7" xfId="0" applyNumberFormat="1" applyFont="1" applyFill="1" applyBorder="1" applyAlignment="1" applyProtection="1">
      <alignment horizontal="right" vertical="center"/>
      <protection locked="0"/>
    </xf>
    <xf numFmtId="0" fontId="4" fillId="10" borderId="4" xfId="0" applyFont="1" applyFill="1" applyBorder="1" applyAlignment="1" applyProtection="1">
      <alignment horizontal="left" vertical="center" wrapText="1"/>
      <protection locked="0"/>
    </xf>
    <xf numFmtId="167" fontId="11" fillId="10" borderId="7" xfId="0" applyNumberFormat="1" applyFont="1" applyFill="1" applyBorder="1" applyAlignment="1" applyProtection="1">
      <alignment horizontal="left" vertical="center"/>
      <protection locked="0"/>
    </xf>
    <xf numFmtId="164" fontId="11" fillId="10" borderId="5" xfId="0" applyNumberFormat="1" applyFont="1" applyFill="1" applyBorder="1" applyAlignment="1" applyProtection="1">
      <alignment vertical="center" wrapText="1"/>
      <protection locked="0"/>
    </xf>
    <xf numFmtId="164" fontId="16" fillId="3" borderId="11" xfId="0" applyNumberFormat="1" applyFont="1" applyFill="1" applyBorder="1" applyAlignment="1">
      <alignment vertical="center"/>
    </xf>
    <xf numFmtId="0" fontId="16" fillId="3" borderId="11" xfId="0" applyFont="1" applyFill="1" applyBorder="1" applyAlignment="1">
      <alignment vertical="center"/>
    </xf>
    <xf numFmtId="0" fontId="0" fillId="9" borderId="10" xfId="0" applyFill="1" applyBorder="1" applyAlignment="1" applyProtection="1">
      <alignment vertical="center" wrapText="1"/>
      <protection locked="0"/>
    </xf>
    <xf numFmtId="0" fontId="0" fillId="0" borderId="9" xfId="0" applyBorder="1" applyProtection="1">
      <protection locked="0"/>
    </xf>
    <xf numFmtId="4" fontId="11" fillId="10" borderId="7" xfId="0" applyNumberFormat="1" applyFont="1" applyFill="1" applyBorder="1" applyAlignment="1" applyProtection="1">
      <alignment horizontal="right" vertical="center"/>
      <protection locked="0"/>
    </xf>
    <xf numFmtId="167" fontId="11" fillId="10" borderId="7" xfId="0" applyNumberFormat="1" applyFont="1" applyFill="1" applyBorder="1" applyAlignment="1" applyProtection="1">
      <alignment vertical="center"/>
      <protection locked="0"/>
    </xf>
    <xf numFmtId="168" fontId="11" fillId="10" borderId="7" xfId="0" applyNumberFormat="1" applyFont="1" applyFill="1" applyBorder="1" applyAlignment="1" applyProtection="1">
      <alignment horizontal="right" vertical="center"/>
      <protection locked="0"/>
    </xf>
    <xf numFmtId="0" fontId="4" fillId="0" borderId="0" xfId="0" applyFont="1" applyAlignment="1">
      <alignment vertical="center" wrapText="1"/>
    </xf>
    <xf numFmtId="0" fontId="0" fillId="0" borderId="0" xfId="0" applyAlignment="1">
      <alignment vertical="center" wrapText="1"/>
    </xf>
    <xf numFmtId="0" fontId="11" fillId="0" borderId="0" xfId="0" applyFont="1" applyAlignment="1">
      <alignment horizontal="center" vertical="center" wrapText="1" readingOrder="1"/>
    </xf>
    <xf numFmtId="0" fontId="10" fillId="10" borderId="2" xfId="0" applyFont="1" applyFill="1" applyBorder="1" applyAlignment="1" applyProtection="1">
      <alignment horizontal="left" vertical="center" wrapText="1" readingOrder="1"/>
      <protection locked="0"/>
    </xf>
    <xf numFmtId="0" fontId="9" fillId="0" borderId="6" xfId="0" applyFont="1" applyBorder="1" applyAlignment="1">
      <alignment horizontal="left" vertical="center"/>
    </xf>
    <xf numFmtId="0" fontId="18" fillId="2" borderId="0" xfId="0" applyFont="1" applyFill="1" applyAlignment="1">
      <alignment horizontal="center" vertical="center"/>
    </xf>
    <xf numFmtId="0" fontId="28" fillId="10" borderId="2" xfId="0" applyFont="1" applyFill="1" applyBorder="1" applyAlignment="1" applyProtection="1">
      <alignment horizontal="left" vertical="center" wrapText="1" readingOrder="1"/>
      <protection locked="0"/>
    </xf>
    <xf numFmtId="167" fontId="28" fillId="10" borderId="2" xfId="0" applyNumberFormat="1" applyFont="1" applyFill="1" applyBorder="1" applyAlignment="1" applyProtection="1">
      <alignment horizontal="left" vertical="center" wrapText="1" readingOrder="1"/>
      <protection locked="0"/>
    </xf>
    <xf numFmtId="167" fontId="9" fillId="0" borderId="2" xfId="0" applyNumberFormat="1" applyFont="1" applyBorder="1" applyAlignment="1">
      <alignment horizontal="left" vertical="center" wrapText="1" readingOrder="1"/>
    </xf>
    <xf numFmtId="0" fontId="27" fillId="3" borderId="0" xfId="0" applyFont="1" applyFill="1" applyAlignment="1">
      <alignment horizontal="center" vertical="center" wrapText="1"/>
    </xf>
    <xf numFmtId="0" fontId="14" fillId="3" borderId="0" xfId="0" applyFont="1" applyFill="1" applyAlignment="1">
      <alignment horizontal="center" vertical="center" wrapText="1" readingOrder="1"/>
    </xf>
    <xf numFmtId="0" fontId="3" fillId="0" borderId="1" xfId="0" applyFont="1" applyBorder="1" applyAlignment="1">
      <alignment horizontal="center" vertical="center" wrapText="1" readingOrder="1"/>
    </xf>
    <xf numFmtId="0" fontId="3" fillId="0" borderId="0" xfId="0" applyFont="1" applyAlignment="1">
      <alignment horizontal="center" vertical="center" wrapText="1" readingOrder="1"/>
    </xf>
    <xf numFmtId="0" fontId="5" fillId="0" borderId="1" xfId="0" applyFont="1" applyBorder="1" applyAlignment="1">
      <alignment horizontal="center" vertical="center" wrapText="1" readingOrder="1"/>
    </xf>
    <xf numFmtId="0" fontId="5" fillId="0" borderId="0" xfId="0" applyFont="1" applyAlignment="1">
      <alignment horizontal="center" vertical="center" wrapText="1" readingOrder="1"/>
    </xf>
    <xf numFmtId="0" fontId="16" fillId="3" borderId="0" xfId="0" applyFont="1" applyFill="1" applyAlignment="1">
      <alignment horizontal="center" vertical="center" wrapText="1" readingOrder="1"/>
    </xf>
    <xf numFmtId="0" fontId="5" fillId="0" borderId="0" xfId="0" applyFont="1" applyAlignment="1">
      <alignment horizontal="center" vertical="center" wrapText="1"/>
    </xf>
    <xf numFmtId="0" fontId="6" fillId="0" borderId="0" xfId="0" applyFont="1" applyAlignment="1">
      <alignment horizontal="center" vertical="center" wrapText="1"/>
    </xf>
    <xf numFmtId="0" fontId="3" fillId="0" borderId="0" xfId="0" applyFont="1" applyAlignment="1">
      <alignment horizontal="center" vertical="center" wrapText="1"/>
    </xf>
    <xf numFmtId="0" fontId="9" fillId="0" borderId="0" xfId="0" applyFont="1" applyAlignment="1">
      <alignment horizontal="center" vertical="center" wrapText="1"/>
    </xf>
    <xf numFmtId="0" fontId="7" fillId="0" borderId="0" xfId="0" applyFont="1" applyAlignment="1">
      <alignment horizontal="center" vertical="center" wrapText="1"/>
    </xf>
    <xf numFmtId="0" fontId="7" fillId="0" borderId="0" xfId="0" applyFont="1" applyAlignment="1">
      <alignment horizontal="center" vertical="center"/>
    </xf>
  </cellXfs>
  <cellStyles count="2">
    <cellStyle name="Currency" xfId="1" builtinId="4"/>
    <cellStyle name="Normal" xfId="0" builtinId="0"/>
  </cellStyles>
  <dxfs count="2">
    <dxf>
      <font>
        <color theme="1" tint="0.499984740745262"/>
      </font>
      <fill>
        <patternFill>
          <bgColor rgb="FFCCFFCC"/>
        </patternFill>
      </fill>
    </dxf>
    <dxf>
      <font>
        <color theme="1" tint="0.499984740745262"/>
      </font>
      <fill>
        <patternFill>
          <bgColor rgb="FFCCFFCC"/>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CCFFCC"/>
      <color rgb="FFCCFF66"/>
      <color rgb="FFFF9900"/>
      <color rgb="FF99FF99"/>
      <color rgb="FF00FF00"/>
      <color rgb="FF006600"/>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pageSetUpPr fitToPage="1"/>
  </sheetPr>
  <dimension ref="A1:K61"/>
  <sheetViews>
    <sheetView tabSelected="1" zoomScaleNormal="100" workbookViewId="0">
      <selection sqref="A1:F1"/>
    </sheetView>
  </sheetViews>
  <sheetFormatPr defaultColWidth="0" defaultRowHeight="12.75" zeroHeight="1" x14ac:dyDescent="0.2"/>
  <cols>
    <col min="1" max="1" width="35.5703125" customWidth="1"/>
    <col min="2" max="2" width="21.5703125" customWidth="1"/>
    <col min="3" max="3" width="33.5703125" customWidth="1"/>
    <col min="4" max="4" width="4.42578125" customWidth="1"/>
    <col min="5" max="5" width="29" customWidth="1"/>
    <col min="6" max="6" width="19" customWidth="1"/>
    <col min="7" max="7" width="42" customWidth="1"/>
    <col min="8" max="11" width="9.140625" hidden="1" customWidth="1"/>
    <col min="12" max="16384" width="9.140625" hidden="1"/>
  </cols>
  <sheetData>
    <row r="1" spans="1:11" ht="26.25" customHeight="1" x14ac:dyDescent="0.2">
      <c r="A1" s="124" t="s">
        <v>0</v>
      </c>
      <c r="B1" s="124"/>
      <c r="C1" s="124"/>
      <c r="D1" s="124"/>
      <c r="E1" s="124"/>
      <c r="F1" s="124"/>
      <c r="G1" s="17"/>
      <c r="H1" s="17"/>
      <c r="I1" s="17"/>
      <c r="J1" s="17"/>
      <c r="K1" s="17"/>
    </row>
    <row r="2" spans="1:11" ht="21" customHeight="1" x14ac:dyDescent="0.2">
      <c r="A2" s="3" t="s">
        <v>1</v>
      </c>
      <c r="B2" s="125" t="s">
        <v>2</v>
      </c>
      <c r="C2" s="125"/>
      <c r="D2" s="125"/>
      <c r="E2" s="125"/>
      <c r="F2" s="125"/>
      <c r="G2" s="17"/>
      <c r="H2" s="17"/>
      <c r="I2" s="17"/>
      <c r="J2" s="17"/>
      <c r="K2" s="17"/>
    </row>
    <row r="3" spans="1:11" ht="21" customHeight="1" x14ac:dyDescent="0.2">
      <c r="A3" s="3" t="s">
        <v>3</v>
      </c>
      <c r="B3" s="125" t="s">
        <v>4</v>
      </c>
      <c r="C3" s="125"/>
      <c r="D3" s="125"/>
      <c r="E3" s="125"/>
      <c r="F3" s="125"/>
      <c r="G3" s="17"/>
      <c r="H3" s="17"/>
      <c r="I3" s="17"/>
      <c r="J3" s="17"/>
      <c r="K3" s="17"/>
    </row>
    <row r="4" spans="1:11" ht="21" customHeight="1" x14ac:dyDescent="0.2">
      <c r="A4" s="3" t="s">
        <v>5</v>
      </c>
      <c r="B4" s="126">
        <v>45108</v>
      </c>
      <c r="C4" s="126"/>
      <c r="D4" s="126"/>
      <c r="E4" s="126"/>
      <c r="F4" s="126"/>
      <c r="G4" s="17"/>
      <c r="H4" s="17"/>
      <c r="I4" s="17"/>
      <c r="J4" s="17"/>
      <c r="K4" s="17"/>
    </row>
    <row r="5" spans="1:11" ht="21" customHeight="1" x14ac:dyDescent="0.2">
      <c r="A5" s="3" t="s">
        <v>6</v>
      </c>
      <c r="B5" s="126">
        <v>45473</v>
      </c>
      <c r="C5" s="126"/>
      <c r="D5" s="126"/>
      <c r="E5" s="126"/>
      <c r="F5" s="126"/>
      <c r="G5" s="17"/>
      <c r="H5" s="17"/>
      <c r="I5" s="17"/>
      <c r="J5" s="17"/>
      <c r="K5" s="17"/>
    </row>
    <row r="6" spans="1:11" ht="21" customHeight="1" x14ac:dyDescent="0.2">
      <c r="A6" s="3" t="s">
        <v>7</v>
      </c>
      <c r="B6" s="123" t="str">
        <f>IF(AND(Travel!B8&lt;&gt;A30,Hospitality!B7&lt;&gt;A30,'All other expenses'!B7&lt;&gt;A30,'Gifts and benefits'!B7&lt;&gt;A30),A31,IF(AND(Travel!B8=A30,Hospitality!B7=A30,'All other expenses'!B7=A30,'Gifts and benefits'!B7=A30),A33,A32))</f>
        <v>Data and totals checked on all sheets</v>
      </c>
      <c r="C6" s="123"/>
      <c r="D6" s="123"/>
      <c r="E6" s="123"/>
      <c r="F6" s="123"/>
      <c r="G6" s="23"/>
      <c r="H6" s="17"/>
      <c r="I6" s="17"/>
      <c r="J6" s="17"/>
      <c r="K6" s="17"/>
    </row>
    <row r="7" spans="1:11" ht="21" customHeight="1" x14ac:dyDescent="0.2">
      <c r="A7" s="3" t="s">
        <v>8</v>
      </c>
      <c r="B7" s="122" t="s">
        <v>9</v>
      </c>
      <c r="C7" s="122"/>
      <c r="D7" s="122"/>
      <c r="E7" s="122"/>
      <c r="F7" s="122"/>
      <c r="G7" s="23"/>
      <c r="H7" s="17"/>
      <c r="I7" s="17"/>
      <c r="J7" s="17"/>
      <c r="K7" s="17"/>
    </row>
    <row r="8" spans="1:11" ht="21" customHeight="1" x14ac:dyDescent="0.2">
      <c r="A8" s="3" t="s">
        <v>10</v>
      </c>
      <c r="B8" s="122" t="s">
        <v>102</v>
      </c>
      <c r="C8" s="122"/>
      <c r="D8" s="122"/>
      <c r="E8" s="122"/>
      <c r="F8" s="122"/>
      <c r="G8" s="23"/>
      <c r="H8" s="17"/>
      <c r="I8" s="17"/>
      <c r="J8" s="17"/>
      <c r="K8" s="17"/>
    </row>
    <row r="9" spans="1:11" ht="66.75" customHeight="1" x14ac:dyDescent="0.2">
      <c r="A9" s="121" t="s">
        <v>11</v>
      </c>
      <c r="B9" s="121"/>
      <c r="C9" s="121"/>
      <c r="D9" s="121"/>
      <c r="E9" s="121"/>
      <c r="F9" s="121"/>
      <c r="G9" s="23"/>
      <c r="H9" s="17"/>
      <c r="I9" s="17"/>
      <c r="J9" s="17"/>
      <c r="K9" s="17"/>
    </row>
    <row r="10" spans="1:11" s="77" customFormat="1" ht="36" customHeight="1" x14ac:dyDescent="0.2">
      <c r="A10" s="71" t="s">
        <v>12</v>
      </c>
      <c r="B10" s="72" t="s">
        <v>13</v>
      </c>
      <c r="C10" s="72" t="s">
        <v>14</v>
      </c>
      <c r="D10" s="73"/>
      <c r="E10" s="74" t="s">
        <v>15</v>
      </c>
      <c r="F10" s="75" t="s">
        <v>16</v>
      </c>
      <c r="G10" s="76"/>
      <c r="H10" s="76"/>
      <c r="I10" s="76"/>
      <c r="J10" s="76"/>
      <c r="K10" s="76"/>
    </row>
    <row r="11" spans="1:11" ht="27.75" customHeight="1" x14ac:dyDescent="0.2">
      <c r="A11" s="8" t="s">
        <v>17</v>
      </c>
      <c r="B11" s="45">
        <f>B15+B16+B17</f>
        <v>47088.100000000013</v>
      </c>
      <c r="C11" s="51" t="str">
        <f>IF(Travel!B7="",A34,Travel!B7)</f>
        <v>Figures exclude GST</v>
      </c>
      <c r="D11" s="6"/>
      <c r="E11" s="8" t="s">
        <v>18</v>
      </c>
      <c r="F11" s="33">
        <f>'Gifts and benefits'!C25</f>
        <v>0</v>
      </c>
      <c r="G11" s="29"/>
      <c r="H11" s="29"/>
      <c r="I11" s="29"/>
      <c r="J11" s="29"/>
      <c r="K11" s="29"/>
    </row>
    <row r="12" spans="1:11" ht="27.75" customHeight="1" x14ac:dyDescent="0.2">
      <c r="A12" s="8" t="s">
        <v>19</v>
      </c>
      <c r="B12" s="45">
        <f>Hospitality!B33</f>
        <v>1203.2500000000002</v>
      </c>
      <c r="C12" s="51" t="str">
        <f>IF(Hospitality!B6="",A34,Hospitality!B6)</f>
        <v>Figures exclude GST</v>
      </c>
      <c r="D12" s="6"/>
      <c r="E12" s="8" t="s">
        <v>20</v>
      </c>
      <c r="F12" s="33">
        <f>'Gifts and benefits'!C26</f>
        <v>0</v>
      </c>
      <c r="G12" s="29"/>
      <c r="H12" s="29"/>
      <c r="I12" s="29"/>
      <c r="J12" s="29"/>
      <c r="K12" s="29"/>
    </row>
    <row r="13" spans="1:11" ht="27.75" customHeight="1" x14ac:dyDescent="0.2">
      <c r="A13" s="8" t="s">
        <v>21</v>
      </c>
      <c r="B13" s="45">
        <f>'All other expenses'!B31</f>
        <v>998.32</v>
      </c>
      <c r="C13" s="51" t="str">
        <f>IF('All other expenses'!B6="",A34,'All other expenses'!B6)</f>
        <v>Figures exclude GST</v>
      </c>
      <c r="D13" s="6"/>
      <c r="E13" s="8" t="s">
        <v>22</v>
      </c>
      <c r="F13" s="33">
        <f>'Gifts and benefits'!C27</f>
        <v>0</v>
      </c>
      <c r="G13" s="17"/>
      <c r="H13" s="17"/>
      <c r="I13" s="17"/>
      <c r="J13" s="17"/>
      <c r="K13" s="17"/>
    </row>
    <row r="14" spans="1:11" ht="12.75" customHeight="1" x14ac:dyDescent="0.2">
      <c r="A14" s="7"/>
      <c r="B14" s="46"/>
      <c r="C14" s="52"/>
      <c r="D14" s="34"/>
      <c r="E14" s="6"/>
      <c r="F14" s="35"/>
      <c r="G14" s="17"/>
      <c r="H14" s="17"/>
      <c r="I14" s="17"/>
      <c r="J14" s="17"/>
      <c r="K14" s="17"/>
    </row>
    <row r="15" spans="1:11" ht="27.75" customHeight="1" x14ac:dyDescent="0.2">
      <c r="A15" s="9" t="s">
        <v>23</v>
      </c>
      <c r="B15" s="47">
        <f>Travel!B90</f>
        <v>31588.290000000008</v>
      </c>
      <c r="C15" s="53" t="str">
        <f>C11</f>
        <v>Figures exclude GST</v>
      </c>
      <c r="D15" s="6"/>
      <c r="E15" s="6"/>
      <c r="F15" s="35"/>
      <c r="G15" s="17"/>
      <c r="H15" s="17"/>
      <c r="I15" s="17"/>
      <c r="J15" s="17"/>
      <c r="K15" s="17"/>
    </row>
    <row r="16" spans="1:11" ht="27.75" customHeight="1" x14ac:dyDescent="0.2">
      <c r="A16" s="9" t="s">
        <v>24</v>
      </c>
      <c r="B16" s="47">
        <f>Travel!B233</f>
        <v>15323.520000000004</v>
      </c>
      <c r="C16" s="53" t="str">
        <f>C11</f>
        <v>Figures exclude GST</v>
      </c>
      <c r="D16" s="36"/>
      <c r="E16" s="6"/>
      <c r="F16" s="37"/>
      <c r="G16" s="17"/>
      <c r="H16" s="17"/>
      <c r="I16" s="17"/>
      <c r="J16" s="17"/>
      <c r="K16" s="17"/>
    </row>
    <row r="17" spans="1:11" ht="27.75" customHeight="1" x14ac:dyDescent="0.2">
      <c r="A17" s="9" t="s">
        <v>25</v>
      </c>
      <c r="B17" s="47">
        <f>Travel!B257</f>
        <v>176.29</v>
      </c>
      <c r="C17" s="53" t="str">
        <f>C11</f>
        <v>Figures exclude GST</v>
      </c>
      <c r="D17" s="6"/>
      <c r="E17" s="6"/>
      <c r="F17" s="37"/>
      <c r="G17" s="17"/>
      <c r="H17" s="17"/>
      <c r="I17" s="17"/>
      <c r="J17" s="17"/>
      <c r="K17" s="17"/>
    </row>
    <row r="18" spans="1:11" ht="27.75" customHeight="1" x14ac:dyDescent="0.2">
      <c r="A18" s="17"/>
      <c r="B18" s="19"/>
      <c r="C18" s="17"/>
      <c r="D18" s="5"/>
      <c r="E18" s="5"/>
      <c r="F18" s="28"/>
      <c r="G18" s="17"/>
      <c r="H18" s="17"/>
      <c r="I18" s="17"/>
      <c r="J18" s="17"/>
      <c r="K18" s="17"/>
    </row>
    <row r="19" spans="1:11" ht="31.5" customHeight="1" x14ac:dyDescent="0.2">
      <c r="A19" s="119" t="s">
        <v>187</v>
      </c>
      <c r="B19" s="120"/>
      <c r="C19" s="120"/>
      <c r="D19" s="17"/>
      <c r="E19" s="17"/>
      <c r="F19" s="17"/>
      <c r="G19" s="17"/>
      <c r="H19" s="17"/>
      <c r="I19" s="17"/>
      <c r="J19" s="17"/>
      <c r="K19" s="17"/>
    </row>
    <row r="20" spans="1:11" x14ac:dyDescent="0.2">
      <c r="A20" s="20"/>
      <c r="D20" s="17"/>
      <c r="E20" s="17"/>
      <c r="F20" s="17"/>
      <c r="G20" s="17"/>
      <c r="H20" s="17"/>
      <c r="I20" s="17"/>
      <c r="J20" s="17"/>
      <c r="K20" s="17"/>
    </row>
    <row r="21" spans="1:11" ht="12.6" customHeight="1" x14ac:dyDescent="0.2">
      <c r="A21" s="20"/>
      <c r="D21" s="17"/>
      <c r="E21" s="17"/>
      <c r="F21" s="17"/>
      <c r="G21" s="17"/>
      <c r="H21" s="17"/>
      <c r="I21" s="17"/>
      <c r="J21" s="17"/>
      <c r="K21" s="17"/>
    </row>
    <row r="22" spans="1:11" ht="12.6" customHeight="1" x14ac:dyDescent="0.2">
      <c r="A22" s="20"/>
      <c r="D22" s="17"/>
      <c r="E22" s="17"/>
      <c r="F22" s="17"/>
      <c r="G22" s="17"/>
      <c r="H22" s="17"/>
      <c r="I22" s="17"/>
      <c r="J22" s="17"/>
      <c r="K22" s="17"/>
    </row>
    <row r="23" spans="1:11" ht="12.6" customHeight="1" x14ac:dyDescent="0.2">
      <c r="A23" s="20"/>
      <c r="D23" s="17"/>
      <c r="E23" s="17"/>
      <c r="F23" s="17"/>
      <c r="G23" s="17"/>
      <c r="H23" s="17"/>
      <c r="I23" s="17"/>
      <c r="J23" s="17"/>
      <c r="K23" s="17"/>
    </row>
    <row r="24" spans="1:11" x14ac:dyDescent="0.2">
      <c r="A24" s="26"/>
      <c r="B24" s="17"/>
      <c r="C24" s="17"/>
      <c r="D24" s="17"/>
      <c r="E24" s="17"/>
      <c r="F24" s="17"/>
      <c r="G24" s="17"/>
      <c r="H24" s="17"/>
      <c r="I24" s="17"/>
      <c r="J24" s="17"/>
      <c r="K24" s="17"/>
    </row>
    <row r="25" spans="1:11" hidden="1" x14ac:dyDescent="0.2">
      <c r="A25" s="12" t="s">
        <v>26</v>
      </c>
      <c r="B25" s="13"/>
      <c r="C25" s="13"/>
      <c r="D25" s="13"/>
      <c r="E25" s="13"/>
      <c r="F25" s="13"/>
      <c r="G25" s="17"/>
      <c r="H25" s="17"/>
      <c r="I25" s="17"/>
      <c r="J25" s="17"/>
      <c r="K25" s="17"/>
    </row>
    <row r="26" spans="1:11" ht="12.75" hidden="1" customHeight="1" x14ac:dyDescent="0.2">
      <c r="A26" s="11" t="s">
        <v>27</v>
      </c>
      <c r="B26" s="4"/>
      <c r="C26" s="4"/>
      <c r="D26" s="11"/>
      <c r="E26" s="11"/>
      <c r="F26" s="11"/>
      <c r="G26" s="17"/>
      <c r="H26" s="17"/>
      <c r="I26" s="17"/>
      <c r="J26" s="17"/>
      <c r="K26" s="17"/>
    </row>
    <row r="27" spans="1:11" hidden="1" x14ac:dyDescent="0.2">
      <c r="A27" s="10" t="s">
        <v>28</v>
      </c>
      <c r="B27" s="10"/>
      <c r="C27" s="10"/>
      <c r="D27" s="10"/>
      <c r="E27" s="10"/>
      <c r="F27" s="10"/>
      <c r="G27" s="17"/>
      <c r="H27" s="17"/>
      <c r="I27" s="17"/>
      <c r="J27" s="17"/>
      <c r="K27" s="17"/>
    </row>
    <row r="28" spans="1:11" hidden="1" x14ac:dyDescent="0.2">
      <c r="A28" s="10" t="s">
        <v>29</v>
      </c>
      <c r="B28" s="10"/>
      <c r="C28" s="10"/>
      <c r="D28" s="10"/>
      <c r="E28" s="10"/>
      <c r="F28" s="10"/>
      <c r="G28" s="17"/>
      <c r="H28" s="17"/>
      <c r="I28" s="17"/>
      <c r="J28" s="17"/>
      <c r="K28" s="17"/>
    </row>
    <row r="29" spans="1:11" hidden="1" x14ac:dyDescent="0.2">
      <c r="A29" s="11" t="s">
        <v>30</v>
      </c>
      <c r="B29" s="11"/>
      <c r="C29" s="11"/>
      <c r="D29" s="11"/>
      <c r="E29" s="11"/>
      <c r="F29" s="11"/>
      <c r="G29" s="17"/>
      <c r="H29" s="17"/>
      <c r="I29" s="17"/>
      <c r="J29" s="17"/>
      <c r="K29" s="17"/>
    </row>
    <row r="30" spans="1:11" hidden="1" x14ac:dyDescent="0.2">
      <c r="A30" s="11" t="s">
        <v>31</v>
      </c>
      <c r="B30" s="11"/>
      <c r="C30" s="11"/>
      <c r="D30" s="11"/>
      <c r="E30" s="11"/>
      <c r="F30" s="11"/>
      <c r="G30" s="17"/>
      <c r="H30" s="17"/>
      <c r="I30" s="17"/>
      <c r="J30" s="17"/>
      <c r="K30" s="17"/>
    </row>
    <row r="31" spans="1:11" hidden="1" x14ac:dyDescent="0.2">
      <c r="A31" s="10" t="s">
        <v>32</v>
      </c>
      <c r="B31" s="10"/>
      <c r="C31" s="10"/>
      <c r="D31" s="10"/>
      <c r="E31" s="10"/>
      <c r="F31" s="10"/>
      <c r="G31" s="17"/>
      <c r="H31" s="17"/>
      <c r="I31" s="17"/>
      <c r="J31" s="17"/>
      <c r="K31" s="17"/>
    </row>
    <row r="32" spans="1:11" hidden="1" x14ac:dyDescent="0.2">
      <c r="A32" s="10" t="s">
        <v>33</v>
      </c>
      <c r="B32" s="10"/>
      <c r="C32" s="10"/>
      <c r="D32" s="10"/>
      <c r="E32" s="10"/>
      <c r="F32" s="10"/>
      <c r="G32" s="17"/>
      <c r="H32" s="17"/>
      <c r="I32" s="17"/>
      <c r="J32" s="17"/>
      <c r="K32" s="17"/>
    </row>
    <row r="33" spans="1:11" hidden="1" x14ac:dyDescent="0.2">
      <c r="A33" s="10" t="s">
        <v>34</v>
      </c>
      <c r="B33" s="10"/>
      <c r="C33" s="10"/>
      <c r="D33" s="10"/>
      <c r="E33" s="10"/>
      <c r="F33" s="10"/>
      <c r="G33" s="17"/>
      <c r="H33" s="17"/>
      <c r="I33" s="17"/>
      <c r="J33" s="17"/>
      <c r="K33" s="17"/>
    </row>
    <row r="34" spans="1:11" hidden="1" x14ac:dyDescent="0.2">
      <c r="A34" s="11" t="s">
        <v>35</v>
      </c>
      <c r="B34" s="11"/>
      <c r="C34" s="11"/>
      <c r="D34" s="11"/>
      <c r="E34" s="11"/>
      <c r="F34" s="11"/>
      <c r="G34" s="17"/>
      <c r="H34" s="17"/>
      <c r="I34" s="17"/>
      <c r="J34" s="17"/>
      <c r="K34" s="17"/>
    </row>
    <row r="35" spans="1:11" hidden="1" x14ac:dyDescent="0.2">
      <c r="A35" s="11" t="s">
        <v>36</v>
      </c>
      <c r="B35" s="11"/>
      <c r="C35" s="11"/>
      <c r="D35" s="11"/>
      <c r="E35" s="11"/>
      <c r="F35" s="11"/>
      <c r="G35" s="17"/>
      <c r="H35" s="17"/>
      <c r="I35" s="17"/>
      <c r="J35" s="17"/>
      <c r="K35" s="17"/>
    </row>
    <row r="36" spans="1:11" hidden="1" x14ac:dyDescent="0.2">
      <c r="A36" s="10" t="s">
        <v>37</v>
      </c>
      <c r="B36" s="49"/>
      <c r="C36" s="49"/>
      <c r="D36" s="49"/>
      <c r="E36" s="49"/>
      <c r="F36" s="49"/>
      <c r="G36" s="17"/>
      <c r="H36" s="17"/>
      <c r="I36" s="17"/>
      <c r="J36" s="17"/>
      <c r="K36" s="17"/>
    </row>
    <row r="37" spans="1:11" hidden="1" x14ac:dyDescent="0.2">
      <c r="A37" s="10" t="s">
        <v>9</v>
      </c>
      <c r="B37" s="49"/>
      <c r="C37" s="49"/>
      <c r="D37" s="49"/>
      <c r="E37" s="49"/>
      <c r="F37" s="49"/>
      <c r="G37" s="17"/>
      <c r="H37" s="17"/>
      <c r="I37" s="17"/>
      <c r="J37" s="17"/>
      <c r="K37" s="17"/>
    </row>
    <row r="38" spans="1:11" hidden="1" x14ac:dyDescent="0.2">
      <c r="A38" s="10" t="s">
        <v>38</v>
      </c>
      <c r="B38" s="49"/>
      <c r="C38" s="49"/>
      <c r="D38" s="49"/>
      <c r="E38" s="49"/>
      <c r="F38" s="49"/>
      <c r="G38" s="17"/>
      <c r="H38" s="17"/>
      <c r="I38" s="17"/>
      <c r="J38" s="17"/>
      <c r="K38" s="17"/>
    </row>
    <row r="39" spans="1:11" hidden="1" x14ac:dyDescent="0.2">
      <c r="A39" s="11" t="s">
        <v>39</v>
      </c>
      <c r="B39" s="4"/>
      <c r="C39" s="4"/>
      <c r="D39" s="4"/>
      <c r="E39" s="4"/>
      <c r="F39" s="4"/>
      <c r="G39" s="17"/>
      <c r="H39" s="17"/>
      <c r="I39" s="17"/>
      <c r="J39" s="17"/>
      <c r="K39" s="17"/>
    </row>
    <row r="40" spans="1:11" hidden="1" x14ac:dyDescent="0.2">
      <c r="A40" s="4" t="s">
        <v>40</v>
      </c>
      <c r="B40" s="4"/>
      <c r="C40" s="4"/>
      <c r="D40" s="4"/>
      <c r="E40" s="4"/>
      <c r="F40" s="4"/>
      <c r="G40" s="17"/>
      <c r="H40" s="17"/>
      <c r="I40" s="17"/>
      <c r="J40" s="17"/>
      <c r="K40" s="17"/>
    </row>
    <row r="41" spans="1:11" hidden="1" x14ac:dyDescent="0.2">
      <c r="A41" s="4" t="s">
        <v>41</v>
      </c>
      <c r="B41" s="4"/>
      <c r="C41" s="4"/>
      <c r="D41" s="4"/>
      <c r="E41" s="4"/>
      <c r="F41" s="4"/>
      <c r="G41" s="17"/>
      <c r="H41" s="17"/>
      <c r="I41" s="17"/>
      <c r="J41" s="17"/>
      <c r="K41" s="17"/>
    </row>
    <row r="42" spans="1:11" hidden="1" x14ac:dyDescent="0.2">
      <c r="A42" s="4" t="s">
        <v>42</v>
      </c>
      <c r="B42" s="4"/>
      <c r="C42" s="4"/>
      <c r="D42" s="4"/>
      <c r="E42" s="4"/>
      <c r="F42" s="4"/>
      <c r="G42" s="17"/>
      <c r="H42" s="17"/>
      <c r="I42" s="17"/>
      <c r="J42" s="17"/>
      <c r="K42" s="17"/>
    </row>
    <row r="43" spans="1:11" hidden="1" x14ac:dyDescent="0.2">
      <c r="A43" s="4" t="s">
        <v>43</v>
      </c>
      <c r="B43" s="4"/>
      <c r="C43" s="4"/>
      <c r="D43" s="4"/>
      <c r="E43" s="4"/>
      <c r="F43" s="4"/>
      <c r="G43" s="17"/>
      <c r="H43" s="17"/>
      <c r="I43" s="17"/>
      <c r="J43" s="17"/>
      <c r="K43" s="17"/>
    </row>
    <row r="44" spans="1:11" hidden="1" x14ac:dyDescent="0.2">
      <c r="A44" s="4" t="s">
        <v>44</v>
      </c>
      <c r="B44" s="4"/>
      <c r="C44" s="4"/>
      <c r="D44" s="4"/>
      <c r="E44" s="4"/>
      <c r="F44" s="4"/>
      <c r="G44" s="17"/>
      <c r="H44" s="17"/>
      <c r="I44" s="17"/>
      <c r="J44" s="17"/>
      <c r="K44" s="17"/>
    </row>
    <row r="45" spans="1:11" hidden="1" x14ac:dyDescent="0.2">
      <c r="A45" s="50" t="s">
        <v>45</v>
      </c>
      <c r="B45" s="49"/>
      <c r="C45" s="49"/>
      <c r="D45" s="49"/>
      <c r="E45" s="49"/>
      <c r="F45" s="49"/>
      <c r="G45" s="17"/>
      <c r="H45" s="17"/>
      <c r="I45" s="17"/>
      <c r="J45" s="17"/>
      <c r="K45" s="17"/>
    </row>
    <row r="46" spans="1:11" hidden="1" x14ac:dyDescent="0.2">
      <c r="A46" s="49" t="s">
        <v>46</v>
      </c>
      <c r="B46" s="49"/>
      <c r="C46" s="49"/>
      <c r="D46" s="49"/>
      <c r="E46" s="49"/>
      <c r="F46" s="49"/>
      <c r="G46" s="17"/>
      <c r="H46" s="17"/>
      <c r="I46" s="17"/>
      <c r="J46" s="17"/>
      <c r="K46" s="17"/>
    </row>
    <row r="47" spans="1:11" hidden="1" x14ac:dyDescent="0.2">
      <c r="A47" s="38">
        <v>-20000</v>
      </c>
      <c r="B47" s="4"/>
      <c r="C47" s="4"/>
      <c r="D47" s="4"/>
      <c r="E47" s="4"/>
      <c r="F47" s="4"/>
      <c r="G47" s="17"/>
      <c r="H47" s="17"/>
      <c r="I47" s="17"/>
      <c r="J47" s="17"/>
      <c r="K47" s="17"/>
    </row>
    <row r="48" spans="1:11" ht="25.5" hidden="1" x14ac:dyDescent="0.2">
      <c r="A48" s="65" t="s">
        <v>47</v>
      </c>
      <c r="B48" s="49"/>
      <c r="C48" s="49"/>
      <c r="D48" s="49"/>
      <c r="E48" s="49"/>
      <c r="F48" s="49"/>
      <c r="G48" s="17"/>
      <c r="H48" s="17"/>
      <c r="I48" s="17"/>
      <c r="J48" s="17"/>
      <c r="K48" s="17"/>
    </row>
    <row r="49" spans="1:11" ht="25.5" hidden="1" x14ac:dyDescent="0.2">
      <c r="A49" s="65" t="s">
        <v>48</v>
      </c>
      <c r="B49" s="49"/>
      <c r="C49" s="49"/>
      <c r="D49" s="49"/>
      <c r="E49" s="49"/>
      <c r="F49" s="49"/>
      <c r="G49" s="17"/>
      <c r="H49" s="17"/>
      <c r="I49" s="17"/>
      <c r="J49" s="17"/>
      <c r="K49" s="17"/>
    </row>
    <row r="50" spans="1:11" ht="25.5" hidden="1" x14ac:dyDescent="0.2">
      <c r="A50" s="66" t="s">
        <v>49</v>
      </c>
      <c r="B50" s="4"/>
      <c r="C50" s="4"/>
      <c r="D50" s="4"/>
      <c r="E50" s="4"/>
      <c r="F50" s="4"/>
      <c r="G50" s="17"/>
      <c r="H50" s="17"/>
      <c r="I50" s="17"/>
      <c r="J50" s="17"/>
      <c r="K50" s="17"/>
    </row>
    <row r="51" spans="1:11" ht="25.5" hidden="1" x14ac:dyDescent="0.2">
      <c r="A51" s="66" t="s">
        <v>50</v>
      </c>
      <c r="B51" s="4"/>
      <c r="C51" s="4"/>
      <c r="D51" s="4"/>
      <c r="E51" s="4"/>
      <c r="F51" s="4"/>
      <c r="G51" s="17"/>
      <c r="H51" s="17"/>
      <c r="I51" s="17"/>
      <c r="J51" s="17"/>
      <c r="K51" s="17"/>
    </row>
    <row r="52" spans="1:11" ht="38.25" hidden="1" x14ac:dyDescent="0.2">
      <c r="A52" s="66" t="s">
        <v>51</v>
      </c>
      <c r="B52" s="58"/>
      <c r="C52" s="58"/>
      <c r="D52" s="58"/>
      <c r="E52" s="11"/>
      <c r="F52" s="11"/>
      <c r="G52" s="17"/>
      <c r="H52" s="17"/>
      <c r="I52" s="17"/>
      <c r="J52" s="17"/>
      <c r="K52" s="17"/>
    </row>
    <row r="53" spans="1:11" hidden="1" x14ac:dyDescent="0.2">
      <c r="A53" s="63" t="s">
        <v>52</v>
      </c>
      <c r="B53" s="57"/>
      <c r="C53" s="57"/>
      <c r="D53" s="57"/>
      <c r="E53" s="10"/>
      <c r="F53" s="10" t="b">
        <v>1</v>
      </c>
      <c r="G53" s="17"/>
      <c r="H53" s="17"/>
      <c r="I53" s="17"/>
      <c r="J53" s="17"/>
      <c r="K53" s="17"/>
    </row>
    <row r="54" spans="1:11" hidden="1" x14ac:dyDescent="0.2">
      <c r="A54" s="64" t="s">
        <v>53</v>
      </c>
      <c r="B54" s="63"/>
      <c r="C54" s="63"/>
      <c r="D54" s="63"/>
      <c r="E54" s="10"/>
      <c r="F54" s="10" t="b">
        <v>0</v>
      </c>
      <c r="G54" s="17"/>
      <c r="H54" s="17"/>
      <c r="I54" s="17"/>
      <c r="J54" s="17"/>
      <c r="K54" s="17"/>
    </row>
    <row r="55" spans="1:11" hidden="1" x14ac:dyDescent="0.2">
      <c r="A55" s="67"/>
      <c r="B55" s="59">
        <f>COUNT(Travel!B21:B23)</f>
        <v>3</v>
      </c>
      <c r="C55" s="59"/>
      <c r="D55" s="59">
        <f>COUNTIF(Travel!D21:D23,"*")</f>
        <v>3</v>
      </c>
      <c r="E55" s="60"/>
      <c r="F55" s="60" t="b">
        <f>MIN(B55,D55)=MAX(B55,D55)</f>
        <v>1</v>
      </c>
      <c r="G55" s="17"/>
      <c r="H55" s="17"/>
      <c r="I55" s="17"/>
      <c r="J55" s="17"/>
      <c r="K55" s="17"/>
    </row>
    <row r="56" spans="1:11" hidden="1" x14ac:dyDescent="0.2">
      <c r="A56" s="67" t="s">
        <v>54</v>
      </c>
      <c r="B56" s="59">
        <f>COUNT(Travel!B24:B120)</f>
        <v>92</v>
      </c>
      <c r="C56" s="59"/>
      <c r="D56" s="59">
        <f>COUNTIF(Travel!D24:D120,"*")</f>
        <v>92</v>
      </c>
      <c r="E56" s="60"/>
      <c r="F56" s="60" t="b">
        <f>MIN(B56,D56)=MAX(B56,D56)</f>
        <v>1</v>
      </c>
    </row>
    <row r="57" spans="1:11" hidden="1" x14ac:dyDescent="0.2">
      <c r="A57" s="68"/>
      <c r="B57" s="59">
        <f>COUNT(Travel!B239:B256)</f>
        <v>15</v>
      </c>
      <c r="C57" s="59"/>
      <c r="D57" s="59">
        <f>COUNTIF(Travel!D239:D256,"*")</f>
        <v>15</v>
      </c>
      <c r="E57" s="60"/>
      <c r="F57" s="60" t="b">
        <f>MIN(B57,D57)=MAX(B57,D57)</f>
        <v>1</v>
      </c>
    </row>
    <row r="58" spans="1:11" hidden="1" x14ac:dyDescent="0.2">
      <c r="A58" s="69" t="s">
        <v>55</v>
      </c>
      <c r="B58" s="61">
        <f>COUNT(Hospitality!B11:B32)</f>
        <v>18</v>
      </c>
      <c r="C58" s="61"/>
      <c r="D58" s="61">
        <f>COUNTIF(Hospitality!D11:D32,"*")</f>
        <v>18</v>
      </c>
      <c r="E58" s="62"/>
      <c r="F58" s="62" t="b">
        <f>MIN(B58,D58)=MAX(B58,D58)</f>
        <v>1</v>
      </c>
    </row>
    <row r="59" spans="1:11" hidden="1" x14ac:dyDescent="0.2">
      <c r="A59" s="70" t="s">
        <v>56</v>
      </c>
      <c r="B59" s="60">
        <f>COUNT('All other expenses'!B11:B30)</f>
        <v>17</v>
      </c>
      <c r="C59" s="60"/>
      <c r="D59" s="60">
        <f>COUNTIF('All other expenses'!D11:D30,"*")</f>
        <v>17</v>
      </c>
      <c r="E59" s="60"/>
      <c r="F59" s="60" t="b">
        <f>MIN(B59,D59)=MAX(B59,D59)</f>
        <v>1</v>
      </c>
    </row>
    <row r="60" spans="1:11" hidden="1" x14ac:dyDescent="0.2">
      <c r="A60" s="69" t="s">
        <v>57</v>
      </c>
      <c r="B60" s="61">
        <f>COUNTIF('Gifts and benefits'!B11:B24,"*")</f>
        <v>1</v>
      </c>
      <c r="C60" s="61">
        <f>COUNTIF('Gifts and benefits'!C11:C24,"*")</f>
        <v>0</v>
      </c>
      <c r="D60" s="61"/>
      <c r="E60" s="61">
        <f>COUNTA('Gifts and benefits'!E11:E24)</f>
        <v>0</v>
      </c>
      <c r="F60" s="62" t="b">
        <f>MIN(B60,C60,E60)=MAX(B60,C60,E60)</f>
        <v>0</v>
      </c>
    </row>
    <row r="61" spans="1:11" x14ac:dyDescent="0.2"/>
  </sheetData>
  <sheetProtection formatCells="0" insertRows="0" deleteRows="0"/>
  <mergeCells count="10">
    <mergeCell ref="A19:C19"/>
    <mergeCell ref="A9:F9"/>
    <mergeCell ref="B7:F7"/>
    <mergeCell ref="B6:F6"/>
    <mergeCell ref="A1:F1"/>
    <mergeCell ref="B2:F2"/>
    <mergeCell ref="B3:F3"/>
    <mergeCell ref="B4:F4"/>
    <mergeCell ref="B5:F5"/>
    <mergeCell ref="B8:F8"/>
  </mergeCells>
  <conditionalFormatting sqref="B7:F7">
    <cfRule type="cellIs" dxfId="1" priority="2" operator="equal">
      <formula>$A$36</formula>
    </cfRule>
  </conditionalFormatting>
  <conditionalFormatting sqref="B8:F8">
    <cfRule type="cellIs" dxfId="0" priority="1" operator="equal">
      <formula>$A$38</formula>
    </cfRule>
  </conditionalFormatting>
  <dataValidations count="6">
    <dataValidation type="list" allowBlank="1" showInputMessage="1" showErrorMessage="1" error="Use the drop down list (at the right of the cell)" prompt="This disclosure must be approved by the Chief Executive - use the drop down list (at right of cell) to indicate whether this has been completed" sqref="B7:F7" xr:uid="{00000000-0002-0000-0100-000000000000}">
      <formula1>$A$36:$A$37</formula1>
    </dataValidation>
    <dataValidation allowBlank="1" showInputMessage="1" showErrorMessage="1" prompt="This disclosure must be approved by another appropriate party (e.g. Audit and Risk Committee member, Board Chair or Chief Financial Officer)_x000a__x000a_Use this cell to indicate who has approved the disclosure" sqref="B8:F8" xr:uid="{00000000-0002-0000-0100-000001000000}"/>
    <dataValidation allowBlank="1" showInputMessage="1" showErrorMessage="1" prompt="Headings on following tabs will pre populate with what you enter here" sqref="B2:F2" xr:uid="{00000000-0002-0000-0100-000002000000}"/>
    <dataValidation allowBlank="1" showInputMessage="1" showErrorMessage="1" prompt="Headings on following tabs will pre populate with what you enter here_x000a__x000a_Create a new workbook for a new Chief Executive" sqref="B3:F3" xr:uid="{00000000-0002-0000-0100-000003000000}"/>
    <dataValidation allowBlank="1" showInputMessage="1" showErrorMessage="1" prompt="Headings on following tabs will pre populate with what you enter here_x000a__x000a_Update if a shorter or different period is covered" sqref="B4:F5" xr:uid="{00000000-0002-0000-0100-000004000000}"/>
    <dataValidation allowBlank="1" showInputMessage="1" showErrorMessage="1" prompt="Totals should accurately sum the content of tables but this may be affected by input method - e.g. hidden or inappropriate data._x000a__x000a_Agencies must confirm the accuracy of their data and totals._x000a__x000a_This cell updates automatically as each worksheet is checked." sqref="B6:F6" xr:uid="{00000000-0002-0000-0100-000005000000}"/>
  </dataValidations>
  <printOptions gridLines="1"/>
  <pageMargins left="0.70866141732283472" right="0.70866141732283472" top="0.74803149606299213" bottom="0.74803149606299213" header="0.31496062992125984" footer="0.31496062992125984"/>
  <pageSetup paperSize="9" scale="89" orientation="landscape" r:id="rId1"/>
  <headerFooter alignWithMargins="0">
    <oddFooter>&amp;LCE Expense Disclosure Workbook 2018&amp;RWorksheet - Summary and sign-off</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39997558519241921"/>
    <pageSetUpPr fitToPage="1"/>
  </sheetPr>
  <dimension ref="A1:M633"/>
  <sheetViews>
    <sheetView zoomScaleNormal="100" workbookViewId="0"/>
  </sheetViews>
  <sheetFormatPr defaultColWidth="0" defaultRowHeight="12.75" zeroHeight="1" x14ac:dyDescent="0.2"/>
  <cols>
    <col min="1" max="1" width="35.5703125" customWidth="1"/>
    <col min="2" max="2" width="14.42578125" customWidth="1"/>
    <col min="3" max="3" width="83.5703125" customWidth="1"/>
    <col min="4" max="4" width="50" customWidth="1"/>
    <col min="5" max="5" width="29.5703125" customWidth="1"/>
    <col min="6" max="6" width="37.5703125" customWidth="1"/>
    <col min="7" max="9" width="9.140625" hidden="1" customWidth="1"/>
    <col min="10" max="13" width="0" hidden="1" customWidth="1"/>
    <col min="14" max="16384" width="9.140625" hidden="1"/>
  </cols>
  <sheetData>
    <row r="1" spans="1:6" s="104" customFormat="1" ht="18" x14ac:dyDescent="0.25">
      <c r="A1" s="105" t="s">
        <v>58</v>
      </c>
    </row>
    <row r="2" spans="1:6" ht="26.25" customHeight="1" x14ac:dyDescent="0.2">
      <c r="A2" s="124" t="s">
        <v>59</v>
      </c>
      <c r="B2" s="124"/>
      <c r="C2" s="124"/>
      <c r="D2" s="124"/>
      <c r="E2" s="124"/>
      <c r="F2" s="17"/>
    </row>
    <row r="3" spans="1:6" ht="21" customHeight="1" x14ac:dyDescent="0.2">
      <c r="A3" s="3" t="s">
        <v>1</v>
      </c>
      <c r="B3" s="127" t="str">
        <f>'Summary and sign-off'!B2:F2</f>
        <v>New Zealand Infrastructure Commission / Te Waihanga</v>
      </c>
      <c r="C3" s="127"/>
      <c r="D3" s="127"/>
      <c r="E3" s="127"/>
      <c r="F3" s="17"/>
    </row>
    <row r="4" spans="1:6" ht="21" customHeight="1" x14ac:dyDescent="0.2">
      <c r="A4" s="3" t="s">
        <v>60</v>
      </c>
      <c r="B4" s="127" t="str">
        <f>'Summary and sign-off'!B3:F3</f>
        <v>Ross Copland</v>
      </c>
      <c r="C4" s="127"/>
      <c r="D4" s="127"/>
      <c r="E4" s="127"/>
      <c r="F4" s="17"/>
    </row>
    <row r="5" spans="1:6" ht="21" customHeight="1" x14ac:dyDescent="0.2">
      <c r="A5" s="3" t="s">
        <v>61</v>
      </c>
      <c r="B5" s="127">
        <f>'Summary and sign-off'!B4:F4</f>
        <v>45108</v>
      </c>
      <c r="C5" s="127"/>
      <c r="D5" s="127"/>
      <c r="E5" s="127"/>
      <c r="F5" s="17"/>
    </row>
    <row r="6" spans="1:6" ht="21" customHeight="1" x14ac:dyDescent="0.2">
      <c r="A6" s="3" t="s">
        <v>62</v>
      </c>
      <c r="B6" s="127">
        <f>'Summary and sign-off'!B5:F5</f>
        <v>45473</v>
      </c>
      <c r="C6" s="127"/>
      <c r="D6" s="127"/>
      <c r="E6" s="127"/>
      <c r="F6" s="17"/>
    </row>
    <row r="7" spans="1:6" ht="21" customHeight="1" x14ac:dyDescent="0.2">
      <c r="A7" s="3" t="s">
        <v>63</v>
      </c>
      <c r="B7" s="122" t="s">
        <v>29</v>
      </c>
      <c r="C7" s="122"/>
      <c r="D7" s="122"/>
      <c r="E7" s="122"/>
      <c r="F7" s="17"/>
    </row>
    <row r="8" spans="1:6" ht="21" customHeight="1" x14ac:dyDescent="0.2">
      <c r="A8" s="3" t="s">
        <v>7</v>
      </c>
      <c r="B8" s="122" t="s">
        <v>31</v>
      </c>
      <c r="C8" s="122"/>
      <c r="D8" s="122"/>
      <c r="E8" s="122"/>
      <c r="F8" s="17"/>
    </row>
    <row r="9" spans="1:6" ht="36" customHeight="1" x14ac:dyDescent="0.2">
      <c r="A9" s="130" t="s">
        <v>64</v>
      </c>
      <c r="B9" s="131"/>
      <c r="C9" s="131"/>
      <c r="D9" s="131"/>
      <c r="E9" s="131"/>
      <c r="F9" s="19"/>
    </row>
    <row r="10" spans="1:6" ht="36" customHeight="1" x14ac:dyDescent="0.2">
      <c r="A10" s="132" t="s">
        <v>65</v>
      </c>
      <c r="B10" s="133"/>
      <c r="C10" s="133"/>
      <c r="D10" s="133"/>
      <c r="E10" s="133"/>
      <c r="F10" s="19"/>
    </row>
    <row r="11" spans="1:6" ht="24.75" customHeight="1" x14ac:dyDescent="0.2">
      <c r="A11" s="129" t="s">
        <v>66</v>
      </c>
      <c r="B11" s="134"/>
      <c r="C11" s="129"/>
      <c r="D11" s="129"/>
      <c r="E11" s="129"/>
      <c r="F11" s="29"/>
    </row>
    <row r="12" spans="1:6" ht="27" customHeight="1" x14ac:dyDescent="0.2">
      <c r="A12" s="24" t="s">
        <v>67</v>
      </c>
      <c r="B12" s="24" t="s">
        <v>68</v>
      </c>
      <c r="C12" s="24" t="s">
        <v>69</v>
      </c>
      <c r="D12" s="24" t="s">
        <v>70</v>
      </c>
      <c r="E12" s="24" t="s">
        <v>71</v>
      </c>
      <c r="F12" s="30"/>
    </row>
    <row r="13" spans="1:6" s="2" customFormat="1" x14ac:dyDescent="0.2">
      <c r="A13" s="118">
        <v>45185</v>
      </c>
      <c r="B13" s="116">
        <v>7594.53</v>
      </c>
      <c r="C13" s="117" t="s">
        <v>406</v>
      </c>
      <c r="D13" s="117" t="s">
        <v>180</v>
      </c>
      <c r="E13" s="117" t="s">
        <v>165</v>
      </c>
      <c r="F13" s="1"/>
    </row>
    <row r="14" spans="1:6" s="2" customFormat="1" x14ac:dyDescent="0.2">
      <c r="A14" s="118">
        <v>45185</v>
      </c>
      <c r="B14" s="116">
        <v>35.39</v>
      </c>
      <c r="C14" s="117" t="s">
        <v>406</v>
      </c>
      <c r="D14" s="117" t="s">
        <v>166</v>
      </c>
      <c r="E14" s="117" t="s">
        <v>167</v>
      </c>
      <c r="F14" s="1"/>
    </row>
    <row r="15" spans="1:6" s="2" customFormat="1" x14ac:dyDescent="0.2">
      <c r="A15" s="118">
        <v>45185</v>
      </c>
      <c r="B15" s="116">
        <v>17.93</v>
      </c>
      <c r="C15" s="117" t="s">
        <v>406</v>
      </c>
      <c r="D15" s="117" t="s">
        <v>168</v>
      </c>
      <c r="E15" s="117" t="s">
        <v>169</v>
      </c>
      <c r="F15" s="1"/>
    </row>
    <row r="16" spans="1:6" s="2" customFormat="1" x14ac:dyDescent="0.2">
      <c r="A16" s="118">
        <v>45185</v>
      </c>
      <c r="B16" s="116">
        <v>15.65</v>
      </c>
      <c r="C16" s="117" t="s">
        <v>406</v>
      </c>
      <c r="D16" s="117" t="s">
        <v>168</v>
      </c>
      <c r="E16" s="117" t="s">
        <v>170</v>
      </c>
      <c r="F16" s="1"/>
    </row>
    <row r="17" spans="1:6" s="2" customFormat="1" x14ac:dyDescent="0.2">
      <c r="A17" s="118">
        <v>45185</v>
      </c>
      <c r="B17" s="116">
        <v>39.74</v>
      </c>
      <c r="C17" s="117" t="s">
        <v>406</v>
      </c>
      <c r="D17" s="117" t="s">
        <v>168</v>
      </c>
      <c r="E17" s="117" t="s">
        <v>171</v>
      </c>
      <c r="F17" s="1"/>
    </row>
    <row r="18" spans="1:6" s="2" customFormat="1" x14ac:dyDescent="0.2">
      <c r="A18" s="118">
        <v>45185</v>
      </c>
      <c r="B18" s="116">
        <v>23.2</v>
      </c>
      <c r="C18" s="117" t="s">
        <v>406</v>
      </c>
      <c r="D18" s="117" t="s">
        <v>166</v>
      </c>
      <c r="E18" s="117" t="s">
        <v>167</v>
      </c>
      <c r="F18" s="1"/>
    </row>
    <row r="19" spans="1:6" s="2" customFormat="1" x14ac:dyDescent="0.2">
      <c r="A19" s="118">
        <v>45185</v>
      </c>
      <c r="B19" s="116">
        <v>43.47</v>
      </c>
      <c r="C19" s="117" t="s">
        <v>406</v>
      </c>
      <c r="D19" s="94" t="s">
        <v>181</v>
      </c>
      <c r="E19" s="95" t="s">
        <v>172</v>
      </c>
      <c r="F19" s="1"/>
    </row>
    <row r="20" spans="1:6" s="2" customFormat="1" x14ac:dyDescent="0.2">
      <c r="A20" s="118">
        <v>45185</v>
      </c>
      <c r="B20" s="116">
        <v>13.54</v>
      </c>
      <c r="C20" s="117" t="s">
        <v>406</v>
      </c>
      <c r="D20" s="94" t="s">
        <v>168</v>
      </c>
      <c r="E20" s="95" t="s">
        <v>173</v>
      </c>
      <c r="F20" s="1"/>
    </row>
    <row r="21" spans="1:6" s="2" customFormat="1" x14ac:dyDescent="0.2">
      <c r="A21" s="118">
        <v>45185</v>
      </c>
      <c r="B21" s="116">
        <v>20.23</v>
      </c>
      <c r="C21" s="117" t="s">
        <v>406</v>
      </c>
      <c r="D21" s="94" t="s">
        <v>168</v>
      </c>
      <c r="E21" s="93" t="s">
        <v>174</v>
      </c>
      <c r="F21" s="1"/>
    </row>
    <row r="22" spans="1:6" s="2" customFormat="1" x14ac:dyDescent="0.2">
      <c r="A22" s="118">
        <v>45185</v>
      </c>
      <c r="B22" s="116">
        <v>14.23</v>
      </c>
      <c r="C22" s="117" t="s">
        <v>406</v>
      </c>
      <c r="D22" s="94" t="s">
        <v>166</v>
      </c>
      <c r="E22" s="111" t="s">
        <v>167</v>
      </c>
      <c r="F22" s="1"/>
    </row>
    <row r="23" spans="1:6" s="2" customFormat="1" x14ac:dyDescent="0.2">
      <c r="A23" s="118">
        <v>45185</v>
      </c>
      <c r="B23" s="116">
        <v>30.52</v>
      </c>
      <c r="C23" s="117" t="s">
        <v>406</v>
      </c>
      <c r="D23" s="94" t="s">
        <v>168</v>
      </c>
      <c r="E23" s="95" t="s">
        <v>175</v>
      </c>
      <c r="F23" s="1"/>
    </row>
    <row r="24" spans="1:6" s="2" customFormat="1" x14ac:dyDescent="0.2">
      <c r="A24" s="118">
        <v>45185</v>
      </c>
      <c r="B24" s="116">
        <v>9.61</v>
      </c>
      <c r="C24" s="117" t="s">
        <v>406</v>
      </c>
      <c r="D24" s="94" t="s">
        <v>168</v>
      </c>
      <c r="E24" s="117" t="s">
        <v>174</v>
      </c>
      <c r="F24" s="1"/>
    </row>
    <row r="25" spans="1:6" s="2" customFormat="1" x14ac:dyDescent="0.2">
      <c r="A25" s="118">
        <v>45185</v>
      </c>
      <c r="B25" s="116">
        <v>17.88</v>
      </c>
      <c r="C25" s="117" t="s">
        <v>406</v>
      </c>
      <c r="D25" s="95" t="s">
        <v>166</v>
      </c>
      <c r="E25" s="117" t="s">
        <v>176</v>
      </c>
      <c r="F25" s="1"/>
    </row>
    <row r="26" spans="1:6" s="2" customFormat="1" x14ac:dyDescent="0.2">
      <c r="A26" s="118">
        <v>45185</v>
      </c>
      <c r="B26" s="116">
        <v>29.77</v>
      </c>
      <c r="C26" s="117" t="s">
        <v>406</v>
      </c>
      <c r="D26" s="95" t="s">
        <v>168</v>
      </c>
      <c r="E26" s="117" t="s">
        <v>177</v>
      </c>
      <c r="F26" s="1"/>
    </row>
    <row r="27" spans="1:6" s="2" customFormat="1" x14ac:dyDescent="0.2">
      <c r="A27" s="118">
        <v>45185</v>
      </c>
      <c r="B27" s="116">
        <v>17.39</v>
      </c>
      <c r="C27" s="117" t="s">
        <v>406</v>
      </c>
      <c r="D27" s="95" t="s">
        <v>166</v>
      </c>
      <c r="E27" s="117" t="s">
        <v>178</v>
      </c>
      <c r="F27" s="1"/>
    </row>
    <row r="28" spans="1:6" s="2" customFormat="1" x14ac:dyDescent="0.2">
      <c r="A28" s="118">
        <v>45185</v>
      </c>
      <c r="B28" s="116">
        <v>11.04</v>
      </c>
      <c r="C28" s="117" t="s">
        <v>406</v>
      </c>
      <c r="D28" s="95" t="s">
        <v>168</v>
      </c>
      <c r="E28" s="117" t="s">
        <v>179</v>
      </c>
      <c r="F28" s="1"/>
    </row>
    <row r="29" spans="1:6" s="2" customFormat="1" x14ac:dyDescent="0.2">
      <c r="A29" s="118">
        <v>45185</v>
      </c>
      <c r="B29" s="116">
        <v>140</v>
      </c>
      <c r="C29" s="117" t="s">
        <v>406</v>
      </c>
      <c r="D29" s="95" t="s">
        <v>180</v>
      </c>
      <c r="E29" s="117" t="s">
        <v>165</v>
      </c>
      <c r="F29" s="1"/>
    </row>
    <row r="30" spans="1:6" s="2" customFormat="1" x14ac:dyDescent="0.2">
      <c r="A30" s="118">
        <v>45185</v>
      </c>
      <c r="B30" s="116">
        <v>33.89</v>
      </c>
      <c r="C30" s="117" t="s">
        <v>406</v>
      </c>
      <c r="D30" s="95" t="s">
        <v>166</v>
      </c>
      <c r="E30" s="117" t="s">
        <v>167</v>
      </c>
      <c r="F30" s="1"/>
    </row>
    <row r="31" spans="1:6" s="2" customFormat="1" x14ac:dyDescent="0.2">
      <c r="A31" s="118">
        <v>45185</v>
      </c>
      <c r="B31" s="116">
        <v>4711.1899999999996</v>
      </c>
      <c r="C31" s="117" t="s">
        <v>406</v>
      </c>
      <c r="D31" s="95" t="s">
        <v>188</v>
      </c>
      <c r="E31" s="117" t="s">
        <v>189</v>
      </c>
      <c r="F31" s="1"/>
    </row>
    <row r="32" spans="1:6" s="2" customFormat="1" x14ac:dyDescent="0.2">
      <c r="A32" s="118">
        <v>45185</v>
      </c>
      <c r="B32" s="116">
        <v>234</v>
      </c>
      <c r="C32" s="117" t="s">
        <v>406</v>
      </c>
      <c r="D32" s="95" t="s">
        <v>190</v>
      </c>
      <c r="E32" s="117" t="s">
        <v>191</v>
      </c>
      <c r="F32" s="1"/>
    </row>
    <row r="33" spans="1:6" s="2" customFormat="1" ht="25.5" x14ac:dyDescent="0.2">
      <c r="A33" s="118">
        <v>45358</v>
      </c>
      <c r="B33" s="116">
        <v>10264.83</v>
      </c>
      <c r="C33" s="93" t="s">
        <v>409</v>
      </c>
      <c r="D33" s="95" t="s">
        <v>228</v>
      </c>
      <c r="E33" s="117"/>
      <c r="F33" s="1"/>
    </row>
    <row r="34" spans="1:6" s="2" customFormat="1" x14ac:dyDescent="0.2">
      <c r="A34" s="118">
        <v>45358</v>
      </c>
      <c r="B34" s="116">
        <v>1096</v>
      </c>
      <c r="C34" s="93" t="s">
        <v>253</v>
      </c>
      <c r="D34" s="95" t="s">
        <v>228</v>
      </c>
      <c r="E34" s="117"/>
      <c r="F34" s="1"/>
    </row>
    <row r="35" spans="1:6" s="2" customFormat="1" x14ac:dyDescent="0.2">
      <c r="A35" s="118">
        <v>45358</v>
      </c>
      <c r="B35" s="116">
        <v>243.78</v>
      </c>
      <c r="C35" s="93" t="s">
        <v>254</v>
      </c>
      <c r="D35" s="95" t="s">
        <v>255</v>
      </c>
      <c r="E35" s="117" t="s">
        <v>256</v>
      </c>
      <c r="F35" s="1"/>
    </row>
    <row r="36" spans="1:6" s="2" customFormat="1" x14ac:dyDescent="0.2">
      <c r="A36" s="118">
        <v>45358</v>
      </c>
      <c r="B36" s="116">
        <v>13.5</v>
      </c>
      <c r="C36" s="93" t="s">
        <v>410</v>
      </c>
      <c r="D36" s="95" t="s">
        <v>168</v>
      </c>
      <c r="E36" s="117" t="s">
        <v>257</v>
      </c>
      <c r="F36" s="1"/>
    </row>
    <row r="37" spans="1:6" s="2" customFormat="1" x14ac:dyDescent="0.2">
      <c r="A37" s="118">
        <v>45358</v>
      </c>
      <c r="B37" s="116">
        <v>37.65</v>
      </c>
      <c r="C37" s="93" t="s">
        <v>410</v>
      </c>
      <c r="D37" s="95" t="s">
        <v>107</v>
      </c>
      <c r="E37" s="117" t="s">
        <v>258</v>
      </c>
      <c r="F37" s="1"/>
    </row>
    <row r="38" spans="1:6" s="2" customFormat="1" x14ac:dyDescent="0.2">
      <c r="A38" s="118">
        <v>45358</v>
      </c>
      <c r="B38" s="116">
        <v>39.79</v>
      </c>
      <c r="C38" s="93" t="s">
        <v>410</v>
      </c>
      <c r="D38" s="95" t="s">
        <v>168</v>
      </c>
      <c r="E38" s="117" t="s">
        <v>259</v>
      </c>
      <c r="F38" s="1"/>
    </row>
    <row r="39" spans="1:6" s="2" customFormat="1" x14ac:dyDescent="0.2">
      <c r="A39" s="118">
        <v>45358</v>
      </c>
      <c r="B39" s="116">
        <v>55.02</v>
      </c>
      <c r="C39" s="93" t="s">
        <v>410</v>
      </c>
      <c r="D39" s="95" t="s">
        <v>107</v>
      </c>
      <c r="E39" s="117" t="s">
        <v>258</v>
      </c>
      <c r="F39" s="1"/>
    </row>
    <row r="40" spans="1:6" s="2" customFormat="1" x14ac:dyDescent="0.2">
      <c r="A40" s="118">
        <v>45358</v>
      </c>
      <c r="B40" s="116">
        <v>44.71</v>
      </c>
      <c r="C40" s="93" t="s">
        <v>410</v>
      </c>
      <c r="D40" s="95" t="s">
        <v>107</v>
      </c>
      <c r="E40" s="117" t="s">
        <v>258</v>
      </c>
      <c r="F40" s="1"/>
    </row>
    <row r="41" spans="1:6" s="2" customFormat="1" x14ac:dyDescent="0.2">
      <c r="A41" s="118">
        <v>45359</v>
      </c>
      <c r="B41" s="116">
        <v>62.12</v>
      </c>
      <c r="C41" s="93" t="s">
        <v>254</v>
      </c>
      <c r="D41" s="95" t="s">
        <v>168</v>
      </c>
      <c r="E41" s="117" t="s">
        <v>260</v>
      </c>
      <c r="F41" s="1"/>
    </row>
    <row r="42" spans="1:6" s="2" customFormat="1" x14ac:dyDescent="0.2">
      <c r="A42" s="118">
        <v>45359</v>
      </c>
      <c r="B42" s="116">
        <v>530.92999999999995</v>
      </c>
      <c r="C42" s="93" t="s">
        <v>254</v>
      </c>
      <c r="D42" s="95" t="s">
        <v>261</v>
      </c>
      <c r="E42" s="117" t="s">
        <v>262</v>
      </c>
      <c r="F42" s="1"/>
    </row>
    <row r="43" spans="1:6" s="2" customFormat="1" x14ac:dyDescent="0.2">
      <c r="A43" s="118">
        <v>45359</v>
      </c>
      <c r="B43" s="116">
        <v>71.44</v>
      </c>
      <c r="C43" s="93" t="s">
        <v>254</v>
      </c>
      <c r="D43" s="95" t="s">
        <v>168</v>
      </c>
      <c r="E43" s="117" t="s">
        <v>262</v>
      </c>
      <c r="F43" s="1"/>
    </row>
    <row r="44" spans="1:6" s="2" customFormat="1" x14ac:dyDescent="0.2">
      <c r="A44" s="118">
        <v>45359</v>
      </c>
      <c r="B44" s="116">
        <v>216.07</v>
      </c>
      <c r="C44" s="93" t="s">
        <v>254</v>
      </c>
      <c r="D44" s="95" t="s">
        <v>263</v>
      </c>
      <c r="E44" s="117"/>
      <c r="F44" s="1"/>
    </row>
    <row r="45" spans="1:6" s="2" customFormat="1" x14ac:dyDescent="0.2">
      <c r="A45" s="118">
        <v>45359</v>
      </c>
      <c r="B45" s="116">
        <v>994.54</v>
      </c>
      <c r="C45" s="93" t="s">
        <v>254</v>
      </c>
      <c r="D45" s="95" t="s">
        <v>264</v>
      </c>
      <c r="E45" s="117" t="s">
        <v>265</v>
      </c>
      <c r="F45" s="1"/>
    </row>
    <row r="46" spans="1:6" s="2" customFormat="1" x14ac:dyDescent="0.2">
      <c r="A46" s="118">
        <v>45359</v>
      </c>
      <c r="B46" s="116">
        <v>38.049999999999997</v>
      </c>
      <c r="C46" s="93" t="s">
        <v>254</v>
      </c>
      <c r="D46" s="95" t="s">
        <v>107</v>
      </c>
      <c r="E46" s="117" t="s">
        <v>266</v>
      </c>
      <c r="F46" s="1"/>
    </row>
    <row r="47" spans="1:6" s="2" customFormat="1" x14ac:dyDescent="0.2">
      <c r="A47" s="118">
        <v>45360</v>
      </c>
      <c r="B47" s="116">
        <v>12.7</v>
      </c>
      <c r="C47" s="93" t="s">
        <v>254</v>
      </c>
      <c r="D47" s="95" t="s">
        <v>168</v>
      </c>
      <c r="E47" s="117" t="s">
        <v>174</v>
      </c>
      <c r="F47" s="1"/>
    </row>
    <row r="48" spans="1:6" s="2" customFormat="1" x14ac:dyDescent="0.2">
      <c r="A48" s="118">
        <v>45360</v>
      </c>
      <c r="B48" s="116">
        <v>33.78</v>
      </c>
      <c r="C48" s="93" t="s">
        <v>254</v>
      </c>
      <c r="D48" s="95" t="s">
        <v>168</v>
      </c>
      <c r="E48" s="117" t="s">
        <v>267</v>
      </c>
      <c r="F48" s="1"/>
    </row>
    <row r="49" spans="1:6" s="2" customFormat="1" x14ac:dyDescent="0.2">
      <c r="A49" s="118">
        <v>45360</v>
      </c>
      <c r="B49" s="116">
        <v>25.83</v>
      </c>
      <c r="C49" s="93" t="s">
        <v>254</v>
      </c>
      <c r="D49" s="95" t="s">
        <v>268</v>
      </c>
      <c r="E49" s="117" t="s">
        <v>269</v>
      </c>
      <c r="F49" s="1"/>
    </row>
    <row r="50" spans="1:6" s="2" customFormat="1" x14ac:dyDescent="0.2">
      <c r="A50" s="118">
        <v>45361</v>
      </c>
      <c r="B50" s="116">
        <v>7.11</v>
      </c>
      <c r="C50" s="93" t="s">
        <v>254</v>
      </c>
      <c r="D50" s="95" t="s">
        <v>270</v>
      </c>
      <c r="E50" s="117" t="s">
        <v>271</v>
      </c>
      <c r="F50" s="1"/>
    </row>
    <row r="51" spans="1:6" s="2" customFormat="1" x14ac:dyDescent="0.2">
      <c r="A51" s="118">
        <v>45361</v>
      </c>
      <c r="B51" s="116">
        <v>77.13</v>
      </c>
      <c r="C51" s="93" t="s">
        <v>410</v>
      </c>
      <c r="D51" s="95" t="s">
        <v>168</v>
      </c>
      <c r="E51" s="117" t="s">
        <v>272</v>
      </c>
      <c r="F51" s="1"/>
    </row>
    <row r="52" spans="1:6" s="2" customFormat="1" x14ac:dyDescent="0.2">
      <c r="A52" s="118">
        <v>45361</v>
      </c>
      <c r="B52" s="116">
        <v>43.13</v>
      </c>
      <c r="C52" s="93" t="s">
        <v>254</v>
      </c>
      <c r="D52" s="95" t="s">
        <v>107</v>
      </c>
      <c r="E52" s="117" t="s">
        <v>266</v>
      </c>
      <c r="F52" s="1"/>
    </row>
    <row r="53" spans="1:6" s="2" customFormat="1" x14ac:dyDescent="0.2">
      <c r="A53" s="118">
        <v>45361</v>
      </c>
      <c r="B53" s="116">
        <v>16.690000000000001</v>
      </c>
      <c r="C53" s="93" t="s">
        <v>254</v>
      </c>
      <c r="D53" s="95" t="s">
        <v>168</v>
      </c>
      <c r="E53" s="117" t="s">
        <v>273</v>
      </c>
      <c r="F53" s="1"/>
    </row>
    <row r="54" spans="1:6" s="2" customFormat="1" x14ac:dyDescent="0.2">
      <c r="A54" s="118">
        <v>45362</v>
      </c>
      <c r="B54" s="116">
        <v>11.68</v>
      </c>
      <c r="C54" s="93" t="s">
        <v>254</v>
      </c>
      <c r="D54" s="95" t="s">
        <v>107</v>
      </c>
      <c r="E54" s="117" t="s">
        <v>274</v>
      </c>
      <c r="F54" s="1"/>
    </row>
    <row r="55" spans="1:6" s="2" customFormat="1" x14ac:dyDescent="0.2">
      <c r="A55" s="118">
        <v>45362</v>
      </c>
      <c r="B55" s="116">
        <v>33.86</v>
      </c>
      <c r="C55" s="93" t="s">
        <v>410</v>
      </c>
      <c r="D55" s="95" t="s">
        <v>107</v>
      </c>
      <c r="E55" s="117" t="s">
        <v>258</v>
      </c>
      <c r="F55" s="1"/>
    </row>
    <row r="56" spans="1:6" s="2" customFormat="1" x14ac:dyDescent="0.2">
      <c r="A56" s="118">
        <v>45362</v>
      </c>
      <c r="B56" s="116">
        <v>181.06</v>
      </c>
      <c r="C56" s="93" t="s">
        <v>410</v>
      </c>
      <c r="D56" s="95" t="s">
        <v>107</v>
      </c>
      <c r="E56" s="117" t="s">
        <v>258</v>
      </c>
      <c r="F56" s="1"/>
    </row>
    <row r="57" spans="1:6" s="2" customFormat="1" x14ac:dyDescent="0.2">
      <c r="A57" s="118">
        <v>45362</v>
      </c>
      <c r="B57" s="116">
        <v>33.340000000000003</v>
      </c>
      <c r="C57" s="93" t="s">
        <v>254</v>
      </c>
      <c r="D57" s="95" t="s">
        <v>107</v>
      </c>
      <c r="E57" s="117" t="s">
        <v>275</v>
      </c>
      <c r="F57" s="1"/>
    </row>
    <row r="58" spans="1:6" s="2" customFormat="1" x14ac:dyDescent="0.2">
      <c r="A58" s="118">
        <v>45363</v>
      </c>
      <c r="B58" s="116">
        <v>128.96</v>
      </c>
      <c r="C58" s="93" t="s">
        <v>410</v>
      </c>
      <c r="D58" s="95" t="s">
        <v>131</v>
      </c>
      <c r="E58" s="117" t="s">
        <v>276</v>
      </c>
      <c r="F58" s="1"/>
    </row>
    <row r="59" spans="1:6" s="2" customFormat="1" x14ac:dyDescent="0.2">
      <c r="A59" s="118">
        <v>45364</v>
      </c>
      <c r="B59" s="116">
        <v>59.28</v>
      </c>
      <c r="C59" s="93" t="s">
        <v>410</v>
      </c>
      <c r="D59" s="95" t="s">
        <v>168</v>
      </c>
      <c r="E59" s="117" t="s">
        <v>277</v>
      </c>
      <c r="F59" s="1"/>
    </row>
    <row r="60" spans="1:6" s="2" customFormat="1" x14ac:dyDescent="0.2">
      <c r="A60" s="118">
        <v>45365</v>
      </c>
      <c r="B60" s="116">
        <v>107.08</v>
      </c>
      <c r="C60" s="93" t="s">
        <v>410</v>
      </c>
      <c r="D60" s="95" t="s">
        <v>168</v>
      </c>
      <c r="E60" s="117" t="s">
        <v>278</v>
      </c>
      <c r="F60" s="1"/>
    </row>
    <row r="61" spans="1:6" s="2" customFormat="1" x14ac:dyDescent="0.2">
      <c r="A61" s="118">
        <v>45366</v>
      </c>
      <c r="B61" s="116">
        <v>78.430000000000007</v>
      </c>
      <c r="C61" s="93" t="s">
        <v>410</v>
      </c>
      <c r="D61" s="95" t="s">
        <v>168</v>
      </c>
      <c r="E61" s="117" t="s">
        <v>279</v>
      </c>
      <c r="F61" s="1"/>
    </row>
    <row r="62" spans="1:6" s="2" customFormat="1" x14ac:dyDescent="0.2">
      <c r="A62" s="118">
        <v>45367</v>
      </c>
      <c r="B62" s="116">
        <v>27.16</v>
      </c>
      <c r="C62" s="93" t="s">
        <v>410</v>
      </c>
      <c r="D62" s="95" t="s">
        <v>168</v>
      </c>
      <c r="E62" s="117" t="s">
        <v>174</v>
      </c>
      <c r="F62" s="1"/>
    </row>
    <row r="63" spans="1:6" s="2" customFormat="1" x14ac:dyDescent="0.2">
      <c r="A63" s="118">
        <v>45367</v>
      </c>
      <c r="B63" s="116">
        <v>57.33</v>
      </c>
      <c r="C63" s="93" t="s">
        <v>410</v>
      </c>
      <c r="D63" s="95" t="s">
        <v>168</v>
      </c>
      <c r="E63" s="117" t="s">
        <v>280</v>
      </c>
      <c r="F63" s="1"/>
    </row>
    <row r="64" spans="1:6" s="2" customFormat="1" x14ac:dyDescent="0.2">
      <c r="A64" s="118">
        <v>45368</v>
      </c>
      <c r="B64" s="116">
        <v>19.850000000000001</v>
      </c>
      <c r="C64" s="93" t="s">
        <v>410</v>
      </c>
      <c r="D64" s="95" t="s">
        <v>281</v>
      </c>
      <c r="E64" s="117" t="s">
        <v>282</v>
      </c>
      <c r="F64" s="1"/>
    </row>
    <row r="65" spans="1:6" s="2" customFormat="1" x14ac:dyDescent="0.2">
      <c r="A65" s="118">
        <v>45368</v>
      </c>
      <c r="B65" s="116">
        <v>30.08</v>
      </c>
      <c r="C65" s="93" t="s">
        <v>410</v>
      </c>
      <c r="D65" s="95" t="s">
        <v>168</v>
      </c>
      <c r="E65" s="117" t="s">
        <v>283</v>
      </c>
      <c r="F65" s="1"/>
    </row>
    <row r="66" spans="1:6" s="2" customFormat="1" x14ac:dyDescent="0.2">
      <c r="A66" s="118">
        <v>45369</v>
      </c>
      <c r="B66" s="116">
        <v>24.81</v>
      </c>
      <c r="C66" s="93" t="s">
        <v>410</v>
      </c>
      <c r="D66" s="95" t="s">
        <v>281</v>
      </c>
      <c r="E66" s="117" t="s">
        <v>282</v>
      </c>
      <c r="F66" s="1"/>
    </row>
    <row r="67" spans="1:6" s="2" customFormat="1" x14ac:dyDescent="0.2">
      <c r="A67" s="118">
        <v>45383</v>
      </c>
      <c r="B67" s="116">
        <v>197.74</v>
      </c>
      <c r="C67" s="93" t="s">
        <v>410</v>
      </c>
      <c r="D67" s="95" t="s">
        <v>309</v>
      </c>
      <c r="E67" s="117" t="s">
        <v>310</v>
      </c>
      <c r="F67" s="1"/>
    </row>
    <row r="68" spans="1:6" s="2" customFormat="1" x14ac:dyDescent="0.2">
      <c r="A68" s="118">
        <v>45383</v>
      </c>
      <c r="B68" s="116">
        <v>1066.4100000000001</v>
      </c>
      <c r="C68" s="93" t="s">
        <v>410</v>
      </c>
      <c r="D68" s="95" t="s">
        <v>311</v>
      </c>
      <c r="E68" s="117"/>
      <c r="F68" s="1"/>
    </row>
    <row r="69" spans="1:6" s="2" customFormat="1" x14ac:dyDescent="0.2">
      <c r="A69" s="118">
        <v>45411</v>
      </c>
      <c r="B69" s="116">
        <v>20.3</v>
      </c>
      <c r="C69" s="93" t="s">
        <v>396</v>
      </c>
      <c r="D69" s="95" t="s">
        <v>312</v>
      </c>
      <c r="E69" s="117" t="s">
        <v>227</v>
      </c>
      <c r="F69" s="1"/>
    </row>
    <row r="70" spans="1:6" s="2" customFormat="1" x14ac:dyDescent="0.2">
      <c r="A70" s="118">
        <v>45412</v>
      </c>
      <c r="B70" s="116">
        <v>25.59</v>
      </c>
      <c r="C70" s="93" t="s">
        <v>396</v>
      </c>
      <c r="D70" s="95" t="s">
        <v>312</v>
      </c>
      <c r="E70" s="117" t="s">
        <v>313</v>
      </c>
      <c r="F70" s="1"/>
    </row>
    <row r="71" spans="1:6" s="2" customFormat="1" x14ac:dyDescent="0.2">
      <c r="A71" s="118">
        <v>45412</v>
      </c>
      <c r="B71" s="116">
        <v>22.24</v>
      </c>
      <c r="C71" s="93" t="s">
        <v>396</v>
      </c>
      <c r="D71" s="95" t="s">
        <v>312</v>
      </c>
      <c r="E71" s="117" t="s">
        <v>314</v>
      </c>
      <c r="F71" s="1"/>
    </row>
    <row r="72" spans="1:6" s="2" customFormat="1" x14ac:dyDescent="0.2">
      <c r="A72" s="118">
        <v>45413</v>
      </c>
      <c r="B72" s="116">
        <v>87.64</v>
      </c>
      <c r="C72" s="93" t="s">
        <v>396</v>
      </c>
      <c r="D72" s="95" t="s">
        <v>107</v>
      </c>
      <c r="E72" s="117"/>
      <c r="F72" s="1"/>
    </row>
    <row r="73" spans="1:6" s="2" customFormat="1" x14ac:dyDescent="0.2">
      <c r="A73" s="118">
        <v>45413</v>
      </c>
      <c r="B73" s="116">
        <v>86.56</v>
      </c>
      <c r="C73" s="93" t="s">
        <v>397</v>
      </c>
      <c r="D73" s="95" t="s">
        <v>258</v>
      </c>
      <c r="E73" s="117"/>
      <c r="F73" s="1"/>
    </row>
    <row r="74" spans="1:6" s="2" customFormat="1" x14ac:dyDescent="0.2">
      <c r="A74" s="118">
        <v>45413</v>
      </c>
      <c r="B74" s="116">
        <v>21.61</v>
      </c>
      <c r="C74" s="93" t="s">
        <v>396</v>
      </c>
      <c r="D74" s="95" t="s">
        <v>312</v>
      </c>
      <c r="E74" s="117" t="s">
        <v>315</v>
      </c>
      <c r="F74" s="1"/>
    </row>
    <row r="75" spans="1:6" s="2" customFormat="1" x14ac:dyDescent="0.2">
      <c r="A75" s="118">
        <v>45413</v>
      </c>
      <c r="B75" s="116">
        <v>33.94</v>
      </c>
      <c r="C75" s="93" t="s">
        <v>396</v>
      </c>
      <c r="D75" s="95" t="s">
        <v>312</v>
      </c>
      <c r="E75" s="117" t="s">
        <v>316</v>
      </c>
      <c r="F75" s="1"/>
    </row>
    <row r="76" spans="1:6" s="2" customFormat="1" x14ac:dyDescent="0.2">
      <c r="A76" s="118">
        <v>45414</v>
      </c>
      <c r="B76" s="116">
        <v>24.14</v>
      </c>
      <c r="C76" s="93" t="s">
        <v>398</v>
      </c>
      <c r="D76" s="95" t="s">
        <v>107</v>
      </c>
      <c r="E76" s="117"/>
      <c r="F76" s="1"/>
    </row>
    <row r="77" spans="1:6" s="2" customFormat="1" x14ac:dyDescent="0.2">
      <c r="A77" s="118">
        <v>45414</v>
      </c>
      <c r="B77" s="116">
        <v>29.28</v>
      </c>
      <c r="C77" s="93" t="s">
        <v>398</v>
      </c>
      <c r="D77" s="95" t="s">
        <v>107</v>
      </c>
      <c r="E77" s="117"/>
      <c r="F77" s="1"/>
    </row>
    <row r="78" spans="1:6" s="2" customFormat="1" x14ac:dyDescent="0.2">
      <c r="A78" s="118">
        <v>45414</v>
      </c>
      <c r="B78" s="116">
        <v>30.9</v>
      </c>
      <c r="C78" s="93" t="s">
        <v>396</v>
      </c>
      <c r="D78" s="95" t="s">
        <v>317</v>
      </c>
      <c r="E78" s="117"/>
      <c r="F78" s="1"/>
    </row>
    <row r="79" spans="1:6" s="2" customFormat="1" x14ac:dyDescent="0.2">
      <c r="A79" s="118">
        <v>45414</v>
      </c>
      <c r="B79" s="116">
        <v>36.74</v>
      </c>
      <c r="C79" s="93" t="s">
        <v>398</v>
      </c>
      <c r="D79" s="95" t="s">
        <v>312</v>
      </c>
      <c r="E79" s="117" t="s">
        <v>318</v>
      </c>
      <c r="F79" s="1"/>
    </row>
    <row r="80" spans="1:6" s="2" customFormat="1" ht="25.5" x14ac:dyDescent="0.2">
      <c r="A80" s="118">
        <v>45414</v>
      </c>
      <c r="B80" s="116">
        <v>16.25</v>
      </c>
      <c r="C80" s="93" t="s">
        <v>399</v>
      </c>
      <c r="D80" s="95" t="s">
        <v>258</v>
      </c>
      <c r="E80" s="117"/>
      <c r="F80" s="1"/>
    </row>
    <row r="81" spans="1:6" s="2" customFormat="1" x14ac:dyDescent="0.2">
      <c r="A81" s="118">
        <v>45414</v>
      </c>
      <c r="B81" s="116">
        <v>21.22</v>
      </c>
      <c r="C81" s="93" t="s">
        <v>398</v>
      </c>
      <c r="D81" s="95" t="s">
        <v>258</v>
      </c>
      <c r="E81" s="117"/>
      <c r="F81" s="1"/>
    </row>
    <row r="82" spans="1:6" s="2" customFormat="1" x14ac:dyDescent="0.2">
      <c r="A82" s="118">
        <v>45414</v>
      </c>
      <c r="B82" s="116">
        <v>18</v>
      </c>
      <c r="C82" s="93" t="s">
        <v>398</v>
      </c>
      <c r="D82" s="95" t="s">
        <v>312</v>
      </c>
      <c r="E82" s="117" t="s">
        <v>319</v>
      </c>
      <c r="F82" s="1"/>
    </row>
    <row r="83" spans="1:6" s="2" customFormat="1" x14ac:dyDescent="0.2">
      <c r="A83" s="118">
        <v>45415</v>
      </c>
      <c r="B83" s="116">
        <v>80.099999999999994</v>
      </c>
      <c r="C83" s="93" t="s">
        <v>398</v>
      </c>
      <c r="D83" s="95" t="s">
        <v>258</v>
      </c>
      <c r="E83" s="117"/>
      <c r="F83" s="1"/>
    </row>
    <row r="84" spans="1:6" s="2" customFormat="1" x14ac:dyDescent="0.2">
      <c r="A84" s="118">
        <v>45415</v>
      </c>
      <c r="B84" s="116">
        <v>16.18</v>
      </c>
      <c r="C84" s="93" t="s">
        <v>398</v>
      </c>
      <c r="D84" s="95" t="s">
        <v>258</v>
      </c>
      <c r="E84" s="117"/>
      <c r="F84" s="1"/>
    </row>
    <row r="85" spans="1:6" s="2" customFormat="1" x14ac:dyDescent="0.2">
      <c r="A85" s="118">
        <v>45415</v>
      </c>
      <c r="B85" s="116">
        <v>12.87</v>
      </c>
      <c r="C85" s="93" t="s">
        <v>396</v>
      </c>
      <c r="D85" s="95" t="s">
        <v>317</v>
      </c>
      <c r="E85" s="117"/>
      <c r="F85" s="1"/>
    </row>
    <row r="86" spans="1:6" s="2" customFormat="1" x14ac:dyDescent="0.2">
      <c r="A86" s="118">
        <v>45444</v>
      </c>
      <c r="B86" s="116">
        <v>471.5</v>
      </c>
      <c r="C86" s="93" t="s">
        <v>396</v>
      </c>
      <c r="D86" s="95" t="s">
        <v>320</v>
      </c>
      <c r="E86" s="117"/>
      <c r="F86" s="1"/>
    </row>
    <row r="87" spans="1:6" s="2" customFormat="1" x14ac:dyDescent="0.2">
      <c r="A87" s="118">
        <v>45444</v>
      </c>
      <c r="B87" s="116">
        <f>705.28+40.25</f>
        <v>745.53</v>
      </c>
      <c r="C87" s="93" t="s">
        <v>398</v>
      </c>
      <c r="D87" s="95" t="s">
        <v>321</v>
      </c>
      <c r="E87" s="117"/>
      <c r="F87" s="1"/>
    </row>
    <row r="88" spans="1:6" s="2" customFormat="1" x14ac:dyDescent="0.2">
      <c r="A88" s="118">
        <v>45444</v>
      </c>
      <c r="B88" s="116">
        <v>752.63</v>
      </c>
      <c r="C88" s="93" t="s">
        <v>396</v>
      </c>
      <c r="D88" s="95" t="s">
        <v>322</v>
      </c>
      <c r="E88" s="117" t="s">
        <v>323</v>
      </c>
      <c r="F88" s="1"/>
    </row>
    <row r="89" spans="1:6" s="2" customFormat="1" x14ac:dyDescent="0.2">
      <c r="A89" s="108"/>
      <c r="B89" s="93"/>
      <c r="C89" s="93"/>
      <c r="D89" s="107"/>
      <c r="E89" s="117"/>
      <c r="F89" s="1"/>
    </row>
    <row r="90" spans="1:6" ht="19.5" customHeight="1" x14ac:dyDescent="0.2">
      <c r="A90" s="55" t="s">
        <v>100</v>
      </c>
      <c r="B90" s="56">
        <f>SUM(B13:B89)</f>
        <v>31588.290000000008</v>
      </c>
      <c r="C90" s="103"/>
      <c r="D90" s="128"/>
      <c r="E90" s="128"/>
      <c r="F90" s="17"/>
    </row>
    <row r="91" spans="1:6" s="2" customFormat="1" x14ac:dyDescent="0.2">
      <c r="A91" s="92"/>
      <c r="B91" s="93"/>
      <c r="C91" s="93"/>
      <c r="D91" s="94"/>
      <c r="E91" s="95"/>
      <c r="F91" s="1"/>
    </row>
    <row r="92" spans="1:6" s="2" customFormat="1" ht="15.6" customHeight="1" x14ac:dyDescent="0.2">
      <c r="A92" s="129" t="s">
        <v>101</v>
      </c>
      <c r="B92" s="129"/>
      <c r="C92" s="129"/>
      <c r="D92" s="129"/>
      <c r="E92" s="129"/>
      <c r="F92" s="1"/>
    </row>
    <row r="93" spans="1:6" s="2" customFormat="1" ht="25.5" x14ac:dyDescent="0.2">
      <c r="A93" s="24" t="s">
        <v>67</v>
      </c>
      <c r="B93" s="24" t="s">
        <v>13</v>
      </c>
      <c r="C93" s="24" t="s">
        <v>74</v>
      </c>
      <c r="D93" s="24" t="s">
        <v>75</v>
      </c>
      <c r="E93" s="24" t="s">
        <v>71</v>
      </c>
      <c r="F93" s="1"/>
    </row>
    <row r="94" spans="1:6" s="2" customFormat="1" x14ac:dyDescent="0.2">
      <c r="A94" s="24"/>
      <c r="B94" s="24"/>
      <c r="C94" s="24"/>
      <c r="D94" s="24"/>
      <c r="E94" s="24"/>
      <c r="F94" s="1"/>
    </row>
    <row r="95" spans="1:6" s="2" customFormat="1" x14ac:dyDescent="0.2">
      <c r="A95" s="108">
        <v>45112</v>
      </c>
      <c r="B95" s="93">
        <v>56.88</v>
      </c>
      <c r="C95" s="110" t="s">
        <v>182</v>
      </c>
      <c r="D95" s="110" t="s">
        <v>107</v>
      </c>
      <c r="E95" s="110" t="s">
        <v>108</v>
      </c>
      <c r="F95" s="1"/>
    </row>
    <row r="96" spans="1:6" s="2" customFormat="1" x14ac:dyDescent="0.2">
      <c r="A96" s="108">
        <v>45112</v>
      </c>
      <c r="B96" s="93">
        <v>29.33</v>
      </c>
      <c r="C96" s="110" t="s">
        <v>109</v>
      </c>
      <c r="D96" s="110" t="s">
        <v>107</v>
      </c>
      <c r="E96" s="110" t="s">
        <v>110</v>
      </c>
      <c r="F96" s="1"/>
    </row>
    <row r="97" spans="1:6" s="2" customFormat="1" x14ac:dyDescent="0.2">
      <c r="A97" s="108">
        <v>45123</v>
      </c>
      <c r="B97" s="93">
        <v>298.26</v>
      </c>
      <c r="C97" s="110" t="s">
        <v>183</v>
      </c>
      <c r="D97" s="110" t="s">
        <v>111</v>
      </c>
      <c r="E97" s="110" t="s">
        <v>112</v>
      </c>
      <c r="F97" s="1"/>
    </row>
    <row r="98" spans="1:6" s="2" customFormat="1" x14ac:dyDescent="0.2">
      <c r="A98" s="108">
        <v>45134</v>
      </c>
      <c r="B98" s="93">
        <v>37.39</v>
      </c>
      <c r="C98" s="110" t="s">
        <v>113</v>
      </c>
      <c r="D98" s="110" t="s">
        <v>114</v>
      </c>
      <c r="E98" s="110" t="s">
        <v>115</v>
      </c>
      <c r="F98" s="1"/>
    </row>
    <row r="99" spans="1:6" s="2" customFormat="1" x14ac:dyDescent="0.2">
      <c r="A99" s="108">
        <v>45134</v>
      </c>
      <c r="B99" s="93">
        <v>55.9</v>
      </c>
      <c r="C99" s="110" t="s">
        <v>184</v>
      </c>
      <c r="D99" s="110" t="s">
        <v>107</v>
      </c>
      <c r="E99" s="110" t="s">
        <v>116</v>
      </c>
      <c r="F99" s="1"/>
    </row>
    <row r="100" spans="1:6" s="2" customFormat="1" x14ac:dyDescent="0.2">
      <c r="A100" s="108">
        <v>45135</v>
      </c>
      <c r="B100" s="93">
        <v>50.7</v>
      </c>
      <c r="C100" s="110" t="s">
        <v>117</v>
      </c>
      <c r="D100" s="110" t="s">
        <v>107</v>
      </c>
      <c r="E100" s="110" t="s">
        <v>118</v>
      </c>
      <c r="F100" s="1"/>
    </row>
    <row r="101" spans="1:6" s="2" customFormat="1" x14ac:dyDescent="0.2">
      <c r="A101" s="108">
        <v>45139</v>
      </c>
      <c r="B101" s="93">
        <f>277.64+3.51</f>
        <v>281.14999999999998</v>
      </c>
      <c r="C101" s="110" t="s">
        <v>184</v>
      </c>
      <c r="D101" s="110" t="s">
        <v>111</v>
      </c>
      <c r="E101" s="110" t="s">
        <v>124</v>
      </c>
      <c r="F101" s="1"/>
    </row>
    <row r="102" spans="1:6" s="2" customFormat="1" x14ac:dyDescent="0.2">
      <c r="A102" s="108">
        <v>45139</v>
      </c>
      <c r="B102" s="93">
        <v>285.94</v>
      </c>
      <c r="C102" s="110" t="s">
        <v>125</v>
      </c>
      <c r="D102" s="110" t="s">
        <v>111</v>
      </c>
      <c r="E102" s="110" t="s">
        <v>124</v>
      </c>
      <c r="F102" s="1"/>
    </row>
    <row r="103" spans="1:6" s="2" customFormat="1" x14ac:dyDescent="0.2">
      <c r="A103" s="108">
        <v>45146</v>
      </c>
      <c r="B103" s="93">
        <v>60.78</v>
      </c>
      <c r="C103" s="110" t="s">
        <v>128</v>
      </c>
      <c r="D103" s="110" t="s">
        <v>107</v>
      </c>
      <c r="E103" s="110" t="s">
        <v>129</v>
      </c>
      <c r="F103" s="1"/>
    </row>
    <row r="104" spans="1:6" s="2" customFormat="1" x14ac:dyDescent="0.2">
      <c r="A104" s="108">
        <v>45146</v>
      </c>
      <c r="B104" s="93">
        <v>39.409999999999997</v>
      </c>
      <c r="C104" s="110" t="s">
        <v>130</v>
      </c>
      <c r="D104" s="110" t="s">
        <v>131</v>
      </c>
      <c r="E104" s="110" t="s">
        <v>132</v>
      </c>
      <c r="F104" s="1"/>
    </row>
    <row r="105" spans="1:6" s="2" customFormat="1" x14ac:dyDescent="0.2">
      <c r="A105" s="108">
        <v>45146</v>
      </c>
      <c r="B105" s="93">
        <v>26.96</v>
      </c>
      <c r="C105" s="110" t="s">
        <v>133</v>
      </c>
      <c r="D105" s="110" t="s">
        <v>107</v>
      </c>
      <c r="E105" s="110" t="s">
        <v>129</v>
      </c>
      <c r="F105" s="1"/>
    </row>
    <row r="106" spans="1:6" s="2" customFormat="1" x14ac:dyDescent="0.2">
      <c r="A106" s="108">
        <v>45391</v>
      </c>
      <c r="B106" s="93">
        <v>23.78</v>
      </c>
      <c r="C106" s="110" t="s">
        <v>408</v>
      </c>
      <c r="D106" s="110" t="s">
        <v>258</v>
      </c>
      <c r="E106" s="110"/>
      <c r="F106" s="1"/>
    </row>
    <row r="107" spans="1:6" s="2" customFormat="1" x14ac:dyDescent="0.2">
      <c r="A107" s="108">
        <v>45148</v>
      </c>
      <c r="B107" s="93">
        <v>50</v>
      </c>
      <c r="C107" s="110" t="s">
        <v>128</v>
      </c>
      <c r="D107" s="110" t="s">
        <v>107</v>
      </c>
      <c r="E107" s="110" t="s">
        <v>134</v>
      </c>
      <c r="F107" s="1"/>
    </row>
    <row r="108" spans="1:6" s="2" customFormat="1" x14ac:dyDescent="0.2">
      <c r="A108" s="108">
        <v>45148</v>
      </c>
      <c r="B108" s="93">
        <v>9.48</v>
      </c>
      <c r="C108" s="110" t="s">
        <v>135</v>
      </c>
      <c r="D108" s="110" t="s">
        <v>131</v>
      </c>
      <c r="E108" s="110" t="s">
        <v>136</v>
      </c>
      <c r="F108" s="1"/>
    </row>
    <row r="109" spans="1:6" s="2" customFormat="1" x14ac:dyDescent="0.2">
      <c r="A109" s="108">
        <v>45148</v>
      </c>
      <c r="B109" s="93">
        <v>88.7</v>
      </c>
      <c r="C109" s="110" t="s">
        <v>137</v>
      </c>
      <c r="D109" s="110" t="s">
        <v>114</v>
      </c>
      <c r="E109" s="110" t="s">
        <v>115</v>
      </c>
      <c r="F109" s="1"/>
    </row>
    <row r="110" spans="1:6" s="2" customFormat="1" x14ac:dyDescent="0.2">
      <c r="A110" s="108">
        <v>45148</v>
      </c>
      <c r="B110" s="93">
        <v>5.22</v>
      </c>
      <c r="C110" s="110" t="s">
        <v>138</v>
      </c>
      <c r="D110" s="110" t="s">
        <v>131</v>
      </c>
      <c r="E110" s="110" t="s">
        <v>139</v>
      </c>
      <c r="F110" s="1"/>
    </row>
    <row r="111" spans="1:6" s="2" customFormat="1" x14ac:dyDescent="0.2">
      <c r="A111" s="108">
        <v>45152</v>
      </c>
      <c r="B111" s="93">
        <v>194.44</v>
      </c>
      <c r="C111" s="110" t="s">
        <v>140</v>
      </c>
      <c r="D111" s="110" t="s">
        <v>111</v>
      </c>
      <c r="E111" s="110" t="s">
        <v>124</v>
      </c>
      <c r="F111" s="1"/>
    </row>
    <row r="112" spans="1:6" s="2" customFormat="1" x14ac:dyDescent="0.2">
      <c r="A112" s="108">
        <v>45152</v>
      </c>
      <c r="B112" s="93">
        <v>188.33</v>
      </c>
      <c r="C112" s="110" t="s">
        <v>140</v>
      </c>
      <c r="D112" s="110" t="s">
        <v>111</v>
      </c>
      <c r="E112" s="110" t="s">
        <v>124</v>
      </c>
      <c r="F112" s="1"/>
    </row>
    <row r="113" spans="1:6" s="2" customFormat="1" x14ac:dyDescent="0.2">
      <c r="A113" s="108">
        <v>45152</v>
      </c>
      <c r="B113" s="93">
        <v>112.36</v>
      </c>
      <c r="C113" s="110" t="s">
        <v>142</v>
      </c>
      <c r="D113" s="110" t="s">
        <v>111</v>
      </c>
      <c r="E113" s="110" t="s">
        <v>124</v>
      </c>
      <c r="F113" s="1"/>
    </row>
    <row r="114" spans="1:6" s="2" customFormat="1" x14ac:dyDescent="0.2">
      <c r="A114" s="108">
        <v>45152</v>
      </c>
      <c r="B114" s="93">
        <v>9.8800000000000008</v>
      </c>
      <c r="C114" s="110" t="s">
        <v>142</v>
      </c>
      <c r="D114" s="110" t="s">
        <v>111</v>
      </c>
      <c r="E114" s="110" t="s">
        <v>124</v>
      </c>
      <c r="F114" s="1"/>
    </row>
    <row r="115" spans="1:6" s="2" customFormat="1" x14ac:dyDescent="0.2">
      <c r="A115" s="108">
        <v>45168</v>
      </c>
      <c r="B115" s="93">
        <v>88.87</v>
      </c>
      <c r="C115" s="110" t="s">
        <v>143</v>
      </c>
      <c r="D115" s="110" t="s">
        <v>107</v>
      </c>
      <c r="E115" s="110" t="s">
        <v>144</v>
      </c>
      <c r="F115" s="1"/>
    </row>
    <row r="116" spans="1:6" s="2" customFormat="1" x14ac:dyDescent="0.2">
      <c r="A116" s="108">
        <v>45168</v>
      </c>
      <c r="B116" s="93">
        <v>83.04</v>
      </c>
      <c r="C116" s="110" t="s">
        <v>141</v>
      </c>
      <c r="D116" s="110" t="s">
        <v>107</v>
      </c>
      <c r="E116" s="110" t="s">
        <v>145</v>
      </c>
      <c r="F116" s="1"/>
    </row>
    <row r="117" spans="1:6" s="2" customFormat="1" x14ac:dyDescent="0.2">
      <c r="A117" s="108">
        <v>45168</v>
      </c>
      <c r="B117" s="93">
        <v>20.72</v>
      </c>
      <c r="C117" s="110" t="s">
        <v>147</v>
      </c>
      <c r="D117" s="110" t="s">
        <v>107</v>
      </c>
      <c r="E117" s="110" t="s">
        <v>146</v>
      </c>
      <c r="F117" s="1"/>
    </row>
    <row r="118" spans="1:6" s="2" customFormat="1" x14ac:dyDescent="0.2">
      <c r="A118" s="108">
        <v>45168</v>
      </c>
      <c r="B118" s="93">
        <v>7.65</v>
      </c>
      <c r="C118" s="110" t="s">
        <v>147</v>
      </c>
      <c r="D118" s="110" t="s">
        <v>107</v>
      </c>
      <c r="E118" s="110" t="s">
        <v>146</v>
      </c>
      <c r="F118" s="1"/>
    </row>
    <row r="119" spans="1:6" s="2" customFormat="1" x14ac:dyDescent="0.2">
      <c r="A119" s="108">
        <v>45168</v>
      </c>
      <c r="B119" s="93">
        <v>37.39</v>
      </c>
      <c r="C119" s="110" t="s">
        <v>141</v>
      </c>
      <c r="D119" s="110" t="s">
        <v>114</v>
      </c>
      <c r="E119" s="110" t="s">
        <v>115</v>
      </c>
      <c r="F119" s="1"/>
    </row>
    <row r="120" spans="1:6" s="2" customFormat="1" x14ac:dyDescent="0.2">
      <c r="A120" s="108">
        <v>45170</v>
      </c>
      <c r="B120" s="93">
        <v>574.53</v>
      </c>
      <c r="C120" s="110" t="s">
        <v>148</v>
      </c>
      <c r="D120" s="110" t="s">
        <v>111</v>
      </c>
      <c r="E120" s="110" t="s">
        <v>124</v>
      </c>
      <c r="F120" s="1"/>
    </row>
    <row r="121" spans="1:6" s="2" customFormat="1" x14ac:dyDescent="0.2">
      <c r="A121" s="108">
        <v>45170</v>
      </c>
      <c r="B121" s="93">
        <v>447</v>
      </c>
      <c r="C121" s="110" t="s">
        <v>150</v>
      </c>
      <c r="D121" s="110" t="s">
        <v>149</v>
      </c>
      <c r="E121" s="110" t="s">
        <v>124</v>
      </c>
      <c r="F121" s="1"/>
    </row>
    <row r="122" spans="1:6" s="2" customFormat="1" x14ac:dyDescent="0.2">
      <c r="A122" s="108">
        <v>45175</v>
      </c>
      <c r="B122" s="93">
        <v>33.909999999999997</v>
      </c>
      <c r="C122" s="110" t="s">
        <v>148</v>
      </c>
      <c r="D122" s="110" t="s">
        <v>107</v>
      </c>
      <c r="E122" s="110" t="s">
        <v>151</v>
      </c>
      <c r="F122" s="1"/>
    </row>
    <row r="123" spans="1:6" s="2" customFormat="1" x14ac:dyDescent="0.2">
      <c r="A123" s="108">
        <v>45176</v>
      </c>
      <c r="B123" s="93">
        <v>67.83</v>
      </c>
      <c r="C123" s="110" t="s">
        <v>148</v>
      </c>
      <c r="D123" s="110" t="s">
        <v>114</v>
      </c>
      <c r="E123" s="110" t="s">
        <v>115</v>
      </c>
      <c r="F123" s="1"/>
    </row>
    <row r="124" spans="1:6" s="2" customFormat="1" x14ac:dyDescent="0.2">
      <c r="A124" s="108">
        <v>45176</v>
      </c>
      <c r="B124" s="93">
        <v>34.78</v>
      </c>
      <c r="C124" s="110" t="s">
        <v>148</v>
      </c>
      <c r="D124" s="110" t="s">
        <v>107</v>
      </c>
      <c r="E124" s="110" t="s">
        <v>151</v>
      </c>
      <c r="F124" s="1"/>
    </row>
    <row r="125" spans="1:6" s="2" customFormat="1" x14ac:dyDescent="0.2">
      <c r="A125" s="108">
        <v>45183</v>
      </c>
      <c r="B125" s="93">
        <v>74.7</v>
      </c>
      <c r="C125" s="110" t="s">
        <v>148</v>
      </c>
      <c r="D125" s="110" t="s">
        <v>111</v>
      </c>
      <c r="E125" s="110" t="s">
        <v>124</v>
      </c>
      <c r="F125" s="1"/>
    </row>
    <row r="126" spans="1:6" s="2" customFormat="1" x14ac:dyDescent="0.2">
      <c r="A126" s="108">
        <v>45183</v>
      </c>
      <c r="B126" s="93">
        <v>83.48</v>
      </c>
      <c r="C126" s="110" t="s">
        <v>148</v>
      </c>
      <c r="D126" s="110" t="s">
        <v>111</v>
      </c>
      <c r="E126" s="110" t="s">
        <v>124</v>
      </c>
      <c r="F126" s="1"/>
    </row>
    <row r="127" spans="1:6" s="2" customFormat="1" x14ac:dyDescent="0.2">
      <c r="A127" s="108">
        <v>45185</v>
      </c>
      <c r="B127" s="93">
        <v>7.39</v>
      </c>
      <c r="C127" s="110" t="s">
        <v>154</v>
      </c>
      <c r="D127" s="110" t="s">
        <v>152</v>
      </c>
      <c r="E127" s="110" t="s">
        <v>153</v>
      </c>
      <c r="F127" s="1"/>
    </row>
    <row r="128" spans="1:6" s="2" customFormat="1" x14ac:dyDescent="0.2">
      <c r="A128" s="108">
        <v>45185</v>
      </c>
      <c r="B128" s="93">
        <v>26.09</v>
      </c>
      <c r="C128" s="110" t="s">
        <v>155</v>
      </c>
      <c r="D128" s="110" t="s">
        <v>131</v>
      </c>
      <c r="E128" s="110" t="s">
        <v>156</v>
      </c>
      <c r="F128" s="1"/>
    </row>
    <row r="129" spans="1:6" s="2" customFormat="1" x14ac:dyDescent="0.2">
      <c r="A129" s="108">
        <v>45186</v>
      </c>
      <c r="B129" s="93">
        <v>11.65</v>
      </c>
      <c r="C129" s="110" t="s">
        <v>157</v>
      </c>
      <c r="D129" s="110" t="s">
        <v>107</v>
      </c>
      <c r="E129" s="110" t="s">
        <v>146</v>
      </c>
      <c r="F129" s="1"/>
    </row>
    <row r="130" spans="1:6" s="2" customFormat="1" x14ac:dyDescent="0.2">
      <c r="A130" s="108">
        <v>45191</v>
      </c>
      <c r="B130" s="93">
        <v>13.4</v>
      </c>
      <c r="C130" s="110" t="s">
        <v>161</v>
      </c>
      <c r="D130" s="110" t="s">
        <v>107</v>
      </c>
      <c r="E130" s="110" t="s">
        <v>162</v>
      </c>
      <c r="F130" s="1"/>
    </row>
    <row r="131" spans="1:6" s="2" customFormat="1" x14ac:dyDescent="0.2">
      <c r="A131" s="108">
        <v>45200</v>
      </c>
      <c r="B131" s="93">
        <v>125.81</v>
      </c>
      <c r="C131" s="110" t="s">
        <v>192</v>
      </c>
      <c r="D131" s="110" t="s">
        <v>193</v>
      </c>
      <c r="E131" s="110"/>
      <c r="F131" s="1"/>
    </row>
    <row r="132" spans="1:6" s="2" customFormat="1" x14ac:dyDescent="0.2">
      <c r="A132" s="108">
        <v>45200</v>
      </c>
      <c r="B132" s="93">
        <v>139.16999999999999</v>
      </c>
      <c r="C132" s="110" t="s">
        <v>194</v>
      </c>
      <c r="D132" s="110" t="s">
        <v>195</v>
      </c>
      <c r="E132" s="110"/>
      <c r="F132" s="1"/>
    </row>
    <row r="133" spans="1:6" s="2" customFormat="1" x14ac:dyDescent="0.2">
      <c r="A133" s="108">
        <v>45211</v>
      </c>
      <c r="B133" s="93">
        <v>39.130000000000003</v>
      </c>
      <c r="C133" s="110" t="s">
        <v>196</v>
      </c>
      <c r="D133" s="110" t="s">
        <v>197</v>
      </c>
      <c r="E133" s="110" t="s">
        <v>198</v>
      </c>
      <c r="F133" s="1"/>
    </row>
    <row r="134" spans="1:6" s="2" customFormat="1" x14ac:dyDescent="0.2">
      <c r="A134" s="108">
        <v>45212</v>
      </c>
      <c r="B134" s="93">
        <v>30.43</v>
      </c>
      <c r="C134" s="110" t="s">
        <v>199</v>
      </c>
      <c r="D134" s="110" t="s">
        <v>200</v>
      </c>
      <c r="E134" s="110" t="s">
        <v>201</v>
      </c>
      <c r="F134" s="1"/>
    </row>
    <row r="135" spans="1:6" s="2" customFormat="1" x14ac:dyDescent="0.2">
      <c r="A135" s="108">
        <v>45212</v>
      </c>
      <c r="B135" s="93">
        <v>30.03</v>
      </c>
      <c r="C135" s="110" t="s">
        <v>196</v>
      </c>
      <c r="D135" s="110" t="s">
        <v>110</v>
      </c>
      <c r="E135" s="110" t="s">
        <v>202</v>
      </c>
      <c r="F135" s="1"/>
    </row>
    <row r="136" spans="1:6" s="2" customFormat="1" x14ac:dyDescent="0.2">
      <c r="A136" s="108">
        <v>45229</v>
      </c>
      <c r="B136" s="93">
        <v>198.87</v>
      </c>
      <c r="C136" s="110" t="s">
        <v>203</v>
      </c>
      <c r="D136" s="110" t="s">
        <v>149</v>
      </c>
      <c r="E136" s="110" t="s">
        <v>204</v>
      </c>
      <c r="F136" s="1"/>
    </row>
    <row r="137" spans="1:6" s="2" customFormat="1" x14ac:dyDescent="0.2">
      <c r="A137" s="108">
        <v>45231</v>
      </c>
      <c r="B137" s="93">
        <v>194.57</v>
      </c>
      <c r="C137" s="110" t="s">
        <v>196</v>
      </c>
      <c r="D137" s="110" t="s">
        <v>149</v>
      </c>
      <c r="E137" s="110" t="s">
        <v>205</v>
      </c>
      <c r="F137" s="1"/>
    </row>
    <row r="138" spans="1:6" s="2" customFormat="1" x14ac:dyDescent="0.2">
      <c r="A138" s="108">
        <v>45231</v>
      </c>
      <c r="B138" s="93">
        <v>152.81</v>
      </c>
      <c r="C138" s="110" t="s">
        <v>206</v>
      </c>
      <c r="D138" s="110" t="s">
        <v>207</v>
      </c>
      <c r="E138" s="110" t="s">
        <v>208</v>
      </c>
      <c r="F138" s="1"/>
    </row>
    <row r="139" spans="1:6" s="2" customFormat="1" x14ac:dyDescent="0.2">
      <c r="A139" s="108">
        <v>45231</v>
      </c>
      <c r="B139" s="93">
        <v>162.79</v>
      </c>
      <c r="C139" s="110" t="s">
        <v>206</v>
      </c>
      <c r="D139" s="110" t="s">
        <v>207</v>
      </c>
      <c r="E139" s="110" t="s">
        <v>209</v>
      </c>
      <c r="F139" s="1"/>
    </row>
    <row r="140" spans="1:6" s="2" customFormat="1" x14ac:dyDescent="0.2">
      <c r="A140" s="108">
        <v>45231</v>
      </c>
      <c r="B140" s="93">
        <v>121.22</v>
      </c>
      <c r="C140" s="110" t="s">
        <v>196</v>
      </c>
      <c r="D140" s="110" t="s">
        <v>207</v>
      </c>
      <c r="E140" s="110" t="s">
        <v>209</v>
      </c>
      <c r="F140" s="1"/>
    </row>
    <row r="141" spans="1:6" s="2" customFormat="1" x14ac:dyDescent="0.2">
      <c r="A141" s="108">
        <v>45231</v>
      </c>
      <c r="B141" s="93">
        <v>297.74</v>
      </c>
      <c r="C141" s="110" t="s">
        <v>196</v>
      </c>
      <c r="D141" s="110" t="s">
        <v>207</v>
      </c>
      <c r="E141" s="110" t="s">
        <v>208</v>
      </c>
      <c r="F141" s="1"/>
    </row>
    <row r="142" spans="1:6" s="2" customFormat="1" x14ac:dyDescent="0.2">
      <c r="A142" s="108">
        <v>45231</v>
      </c>
      <c r="B142" s="93">
        <v>162.79</v>
      </c>
      <c r="C142" s="110" t="s">
        <v>196</v>
      </c>
      <c r="D142" s="110" t="s">
        <v>207</v>
      </c>
      <c r="E142" s="110" t="s">
        <v>209</v>
      </c>
      <c r="F142" s="1"/>
    </row>
    <row r="143" spans="1:6" s="2" customFormat="1" x14ac:dyDescent="0.2">
      <c r="A143" s="108">
        <v>45237</v>
      </c>
      <c r="B143" s="93">
        <v>81.739999999999995</v>
      </c>
      <c r="C143" s="110" t="s">
        <v>192</v>
      </c>
      <c r="D143" s="110" t="s">
        <v>107</v>
      </c>
      <c r="E143" s="110" t="s">
        <v>210</v>
      </c>
      <c r="F143" s="1"/>
    </row>
    <row r="144" spans="1:6" s="2" customFormat="1" x14ac:dyDescent="0.2">
      <c r="A144" s="108">
        <v>45237</v>
      </c>
      <c r="B144" s="93">
        <v>11.74</v>
      </c>
      <c r="C144" s="110" t="s">
        <v>192</v>
      </c>
      <c r="D144" s="110" t="s">
        <v>168</v>
      </c>
      <c r="E144" s="110" t="s">
        <v>211</v>
      </c>
      <c r="F144" s="1"/>
    </row>
    <row r="145" spans="1:6" s="2" customFormat="1" x14ac:dyDescent="0.2">
      <c r="A145" s="108">
        <v>45237</v>
      </c>
      <c r="B145" s="93">
        <v>9.0299999999999994</v>
      </c>
      <c r="C145" s="110" t="s">
        <v>192</v>
      </c>
      <c r="D145" s="110" t="s">
        <v>110</v>
      </c>
      <c r="E145" s="110" t="s">
        <v>212</v>
      </c>
      <c r="F145" s="1"/>
    </row>
    <row r="146" spans="1:6" s="2" customFormat="1" x14ac:dyDescent="0.2">
      <c r="A146" s="108">
        <v>45238</v>
      </c>
      <c r="B146" s="93">
        <v>39.83</v>
      </c>
      <c r="C146" s="110" t="s">
        <v>192</v>
      </c>
      <c r="D146" s="110" t="s">
        <v>168</v>
      </c>
      <c r="E146" s="110" t="s">
        <v>213</v>
      </c>
      <c r="F146" s="1"/>
    </row>
    <row r="147" spans="1:6" s="2" customFormat="1" x14ac:dyDescent="0.2">
      <c r="A147" s="108">
        <v>45238</v>
      </c>
      <c r="B147" s="93">
        <v>40.86</v>
      </c>
      <c r="C147" s="110" t="s">
        <v>192</v>
      </c>
      <c r="D147" s="110" t="s">
        <v>110</v>
      </c>
      <c r="E147" s="110" t="s">
        <v>214</v>
      </c>
      <c r="F147" s="1"/>
    </row>
    <row r="148" spans="1:6" s="2" customFormat="1" x14ac:dyDescent="0.2">
      <c r="A148" s="108">
        <v>45238</v>
      </c>
      <c r="B148" s="93">
        <v>98.26</v>
      </c>
      <c r="C148" s="110" t="s">
        <v>192</v>
      </c>
      <c r="D148" s="110" t="s">
        <v>215</v>
      </c>
      <c r="E148" s="110" t="s">
        <v>216</v>
      </c>
      <c r="F148" s="1"/>
    </row>
    <row r="149" spans="1:6" s="2" customFormat="1" x14ac:dyDescent="0.2">
      <c r="A149" s="108">
        <v>45243</v>
      </c>
      <c r="B149" s="93">
        <v>145.46</v>
      </c>
      <c r="C149" s="110" t="s">
        <v>206</v>
      </c>
      <c r="D149" s="110" t="s">
        <v>217</v>
      </c>
      <c r="E149" s="110" t="s">
        <v>218</v>
      </c>
      <c r="F149" s="1"/>
    </row>
    <row r="150" spans="1:6" s="2" customFormat="1" x14ac:dyDescent="0.2">
      <c r="A150" s="108">
        <v>45243</v>
      </c>
      <c r="B150" s="93">
        <v>30.52</v>
      </c>
      <c r="C150" s="110" t="s">
        <v>206</v>
      </c>
      <c r="D150" s="110" t="s">
        <v>219</v>
      </c>
      <c r="E150" s="110" t="s">
        <v>220</v>
      </c>
      <c r="F150" s="1"/>
    </row>
    <row r="151" spans="1:6" s="2" customFormat="1" x14ac:dyDescent="0.2">
      <c r="A151" s="108">
        <v>45243</v>
      </c>
      <c r="B151" s="93">
        <v>57.63</v>
      </c>
      <c r="C151" s="110" t="s">
        <v>206</v>
      </c>
      <c r="D151" s="110" t="s">
        <v>107</v>
      </c>
      <c r="E151" s="110" t="s">
        <v>221</v>
      </c>
      <c r="F151" s="1"/>
    </row>
    <row r="152" spans="1:6" s="2" customFormat="1" x14ac:dyDescent="0.2">
      <c r="A152" s="108">
        <v>45244</v>
      </c>
      <c r="B152" s="93">
        <v>18.52</v>
      </c>
      <c r="C152" s="110" t="s">
        <v>206</v>
      </c>
      <c r="D152" s="110" t="s">
        <v>222</v>
      </c>
      <c r="E152" s="110" t="s">
        <v>220</v>
      </c>
      <c r="F152" s="1"/>
    </row>
    <row r="153" spans="1:6" s="2" customFormat="1" x14ac:dyDescent="0.2">
      <c r="A153" s="108">
        <v>45244</v>
      </c>
      <c r="B153" s="93">
        <v>381.39</v>
      </c>
      <c r="C153" s="110" t="s">
        <v>203</v>
      </c>
      <c r="D153" s="110" t="s">
        <v>207</v>
      </c>
      <c r="E153" s="110" t="s">
        <v>223</v>
      </c>
      <c r="F153" s="1"/>
    </row>
    <row r="154" spans="1:6" s="2" customFormat="1" x14ac:dyDescent="0.2">
      <c r="A154" s="108">
        <v>45244</v>
      </c>
      <c r="B154" s="93">
        <v>602.22</v>
      </c>
      <c r="C154" s="110" t="s">
        <v>192</v>
      </c>
      <c r="D154" s="110" t="s">
        <v>149</v>
      </c>
      <c r="E154" s="110" t="s">
        <v>213</v>
      </c>
      <c r="F154" s="1"/>
    </row>
    <row r="155" spans="1:6" s="2" customFormat="1" x14ac:dyDescent="0.2">
      <c r="A155" s="108">
        <v>45244</v>
      </c>
      <c r="B155" s="93">
        <v>2.15</v>
      </c>
      <c r="C155" s="110" t="s">
        <v>206</v>
      </c>
      <c r="D155" s="110" t="s">
        <v>110</v>
      </c>
      <c r="E155" s="110" t="s">
        <v>224</v>
      </c>
      <c r="F155" s="1"/>
    </row>
    <row r="156" spans="1:6" s="2" customFormat="1" x14ac:dyDescent="0.2">
      <c r="A156" s="108">
        <v>45244</v>
      </c>
      <c r="B156" s="93">
        <v>74.78</v>
      </c>
      <c r="C156" s="110" t="s">
        <v>206</v>
      </c>
      <c r="D156" s="110" t="s">
        <v>215</v>
      </c>
      <c r="E156" s="110" t="s">
        <v>225</v>
      </c>
      <c r="F156" s="1"/>
    </row>
    <row r="157" spans="1:6" s="2" customFormat="1" x14ac:dyDescent="0.2">
      <c r="A157" s="108">
        <v>45258</v>
      </c>
      <c r="B157" s="93">
        <v>103.45</v>
      </c>
      <c r="C157" s="110" t="s">
        <v>203</v>
      </c>
      <c r="D157" s="110" t="s">
        <v>107</v>
      </c>
      <c r="E157" s="110" t="s">
        <v>226</v>
      </c>
      <c r="F157" s="1"/>
    </row>
    <row r="158" spans="1:6" s="2" customFormat="1" x14ac:dyDescent="0.2">
      <c r="A158" s="108">
        <v>45259</v>
      </c>
      <c r="B158" s="93">
        <v>64.349999999999994</v>
      </c>
      <c r="C158" s="110" t="s">
        <v>203</v>
      </c>
      <c r="D158" s="110" t="s">
        <v>215</v>
      </c>
      <c r="E158" s="110" t="s">
        <v>216</v>
      </c>
      <c r="F158" s="1"/>
    </row>
    <row r="159" spans="1:6" s="2" customFormat="1" x14ac:dyDescent="0.2">
      <c r="A159" s="108">
        <v>45259</v>
      </c>
      <c r="B159" s="93">
        <v>15.83</v>
      </c>
      <c r="C159" s="110" t="s">
        <v>203</v>
      </c>
      <c r="D159" s="110" t="s">
        <v>197</v>
      </c>
      <c r="E159" s="110" t="s">
        <v>227</v>
      </c>
      <c r="F159" s="1"/>
    </row>
    <row r="160" spans="1:6" s="2" customFormat="1" x14ac:dyDescent="0.2">
      <c r="A160" s="108">
        <v>45261</v>
      </c>
      <c r="B160" s="93">
        <v>223.27</v>
      </c>
      <c r="C160" s="110" t="s">
        <v>203</v>
      </c>
      <c r="D160" s="110" t="s">
        <v>228</v>
      </c>
      <c r="E160" s="110" t="s">
        <v>223</v>
      </c>
      <c r="F160" s="1"/>
    </row>
    <row r="161" spans="1:6" s="2" customFormat="1" x14ac:dyDescent="0.2">
      <c r="A161" s="108">
        <v>45261</v>
      </c>
      <c r="B161" s="93">
        <v>187.61</v>
      </c>
      <c r="C161" s="110" t="s">
        <v>206</v>
      </c>
      <c r="D161" s="110" t="s">
        <v>149</v>
      </c>
      <c r="E161" s="110" t="s">
        <v>205</v>
      </c>
      <c r="F161" s="1"/>
    </row>
    <row r="162" spans="1:6" s="2" customFormat="1" x14ac:dyDescent="0.2">
      <c r="A162" s="108">
        <v>45323</v>
      </c>
      <c r="B162" s="93">
        <v>407.55</v>
      </c>
      <c r="C162" s="110" t="s">
        <v>284</v>
      </c>
      <c r="D162" s="110" t="s">
        <v>228</v>
      </c>
      <c r="E162" s="110"/>
      <c r="F162" s="1"/>
    </row>
    <row r="163" spans="1:6" s="2" customFormat="1" x14ac:dyDescent="0.2">
      <c r="A163" s="108">
        <v>45350</v>
      </c>
      <c r="B163" s="93">
        <v>278.79000000000002</v>
      </c>
      <c r="C163" s="110" t="s">
        <v>285</v>
      </c>
      <c r="D163" s="110" t="s">
        <v>228</v>
      </c>
      <c r="E163" s="110"/>
      <c r="F163" s="1"/>
    </row>
    <row r="164" spans="1:6" s="2" customFormat="1" x14ac:dyDescent="0.2">
      <c r="A164" s="108">
        <v>45350</v>
      </c>
      <c r="B164" s="93">
        <v>52.65</v>
      </c>
      <c r="C164" s="110" t="s">
        <v>286</v>
      </c>
      <c r="D164" s="110" t="s">
        <v>287</v>
      </c>
      <c r="E164" s="110"/>
      <c r="F164" s="1"/>
    </row>
    <row r="165" spans="1:6" s="2" customFormat="1" x14ac:dyDescent="0.2">
      <c r="A165" s="108">
        <v>45351</v>
      </c>
      <c r="B165" s="93">
        <v>36.979999999999997</v>
      </c>
      <c r="C165" s="110" t="s">
        <v>288</v>
      </c>
      <c r="D165" s="110" t="s">
        <v>289</v>
      </c>
      <c r="E165" s="110"/>
      <c r="F165" s="1"/>
    </row>
    <row r="166" spans="1:6" s="2" customFormat="1" x14ac:dyDescent="0.2">
      <c r="A166" s="108">
        <v>45351</v>
      </c>
      <c r="B166" s="93">
        <v>55.06</v>
      </c>
      <c r="C166" s="110" t="s">
        <v>290</v>
      </c>
      <c r="D166" s="110" t="s">
        <v>258</v>
      </c>
      <c r="E166" s="110"/>
      <c r="F166" s="1"/>
    </row>
    <row r="167" spans="1:6" s="2" customFormat="1" x14ac:dyDescent="0.2">
      <c r="A167" s="108">
        <v>45351</v>
      </c>
      <c r="B167" s="93">
        <v>5</v>
      </c>
      <c r="C167" s="110" t="s">
        <v>291</v>
      </c>
      <c r="D167" s="110" t="s">
        <v>131</v>
      </c>
      <c r="E167" s="110" t="s">
        <v>292</v>
      </c>
      <c r="F167" s="1"/>
    </row>
    <row r="168" spans="1:6" s="2" customFormat="1" x14ac:dyDescent="0.2">
      <c r="A168" s="108">
        <v>45351</v>
      </c>
      <c r="B168" s="93">
        <v>79.010000000000005</v>
      </c>
      <c r="C168" s="110" t="s">
        <v>293</v>
      </c>
      <c r="D168" s="110" t="s">
        <v>114</v>
      </c>
      <c r="E168" s="110" t="s">
        <v>115</v>
      </c>
      <c r="F168" s="1"/>
    </row>
    <row r="169" spans="1:6" s="2" customFormat="1" x14ac:dyDescent="0.2">
      <c r="A169" s="108">
        <v>45351</v>
      </c>
      <c r="B169" s="93">
        <v>16.09</v>
      </c>
      <c r="C169" s="110" t="s">
        <v>288</v>
      </c>
      <c r="D169" s="110" t="s">
        <v>131</v>
      </c>
      <c r="E169" s="110" t="s">
        <v>227</v>
      </c>
      <c r="F169" s="1"/>
    </row>
    <row r="170" spans="1:6" s="2" customFormat="1" x14ac:dyDescent="0.2">
      <c r="A170" s="108">
        <v>45351</v>
      </c>
      <c r="B170" s="93">
        <v>9</v>
      </c>
      <c r="C170" s="110" t="s">
        <v>294</v>
      </c>
      <c r="D170" s="110" t="s">
        <v>258</v>
      </c>
      <c r="E170" s="110"/>
      <c r="F170" s="1"/>
    </row>
    <row r="171" spans="1:6" s="2" customFormat="1" x14ac:dyDescent="0.2">
      <c r="A171" s="108">
        <v>45351</v>
      </c>
      <c r="B171" s="93">
        <v>9.56</v>
      </c>
      <c r="C171" s="110" t="s">
        <v>295</v>
      </c>
      <c r="D171" s="110" t="s">
        <v>258</v>
      </c>
      <c r="E171" s="110"/>
      <c r="F171" s="1"/>
    </row>
    <row r="172" spans="1:6" s="2" customFormat="1" x14ac:dyDescent="0.2">
      <c r="A172" s="108">
        <v>45352</v>
      </c>
      <c r="B172" s="93">
        <v>359.01</v>
      </c>
      <c r="C172" s="110" t="s">
        <v>296</v>
      </c>
      <c r="D172" s="110" t="s">
        <v>228</v>
      </c>
      <c r="E172" s="110" t="s">
        <v>223</v>
      </c>
      <c r="F172" s="1"/>
    </row>
    <row r="173" spans="1:6" s="2" customFormat="1" x14ac:dyDescent="0.2">
      <c r="A173" s="108">
        <v>45372</v>
      </c>
      <c r="B173" s="93">
        <v>2.25</v>
      </c>
      <c r="C173" s="110" t="s">
        <v>297</v>
      </c>
      <c r="D173" s="110" t="s">
        <v>114</v>
      </c>
      <c r="E173" s="110" t="s">
        <v>298</v>
      </c>
      <c r="F173" s="1"/>
    </row>
    <row r="174" spans="1:6" s="2" customFormat="1" x14ac:dyDescent="0.2">
      <c r="A174" s="108">
        <v>45372</v>
      </c>
      <c r="B174" s="93">
        <v>191</v>
      </c>
      <c r="C174" s="110" t="s">
        <v>297</v>
      </c>
      <c r="D174" s="110" t="s">
        <v>261</v>
      </c>
      <c r="E174" s="110" t="s">
        <v>299</v>
      </c>
      <c r="F174" s="1"/>
    </row>
    <row r="175" spans="1:6" s="2" customFormat="1" x14ac:dyDescent="0.2">
      <c r="A175" s="108">
        <v>45373</v>
      </c>
      <c r="B175" s="93">
        <v>6</v>
      </c>
      <c r="C175" s="110" t="s">
        <v>297</v>
      </c>
      <c r="D175" s="110" t="s">
        <v>114</v>
      </c>
      <c r="E175" s="110" t="s">
        <v>298</v>
      </c>
      <c r="F175" s="1"/>
    </row>
    <row r="176" spans="1:6" s="2" customFormat="1" x14ac:dyDescent="0.2">
      <c r="A176" s="108">
        <v>45373</v>
      </c>
      <c r="B176" s="93">
        <v>27.61</v>
      </c>
      <c r="C176" s="110" t="s">
        <v>297</v>
      </c>
      <c r="D176" s="110" t="s">
        <v>107</v>
      </c>
      <c r="E176" s="110" t="s">
        <v>110</v>
      </c>
      <c r="F176" s="1"/>
    </row>
    <row r="177" spans="1:6" s="2" customFormat="1" x14ac:dyDescent="0.2">
      <c r="A177" s="108">
        <v>45373</v>
      </c>
      <c r="B177" s="93">
        <v>50</v>
      </c>
      <c r="C177" s="110" t="s">
        <v>297</v>
      </c>
      <c r="D177" s="110" t="s">
        <v>107</v>
      </c>
      <c r="E177" s="110" t="s">
        <v>300</v>
      </c>
      <c r="F177" s="1"/>
    </row>
    <row r="178" spans="1:6" s="2" customFormat="1" x14ac:dyDescent="0.2">
      <c r="A178" s="108">
        <v>45373</v>
      </c>
      <c r="B178" s="93">
        <v>3</v>
      </c>
      <c r="C178" s="110" t="s">
        <v>297</v>
      </c>
      <c r="D178" s="110" t="s">
        <v>114</v>
      </c>
      <c r="E178" s="110" t="s">
        <v>298</v>
      </c>
      <c r="F178" s="1"/>
    </row>
    <row r="179" spans="1:6" s="2" customFormat="1" x14ac:dyDescent="0.2">
      <c r="A179" s="108">
        <v>45374</v>
      </c>
      <c r="B179" s="93">
        <v>2.25</v>
      </c>
      <c r="C179" s="110" t="s">
        <v>297</v>
      </c>
      <c r="D179" s="110" t="s">
        <v>114</v>
      </c>
      <c r="E179" s="110" t="s">
        <v>298</v>
      </c>
      <c r="F179" s="1"/>
    </row>
    <row r="180" spans="1:6" s="2" customFormat="1" x14ac:dyDescent="0.2">
      <c r="A180" s="108">
        <v>45383</v>
      </c>
      <c r="B180" s="93">
        <v>144.52000000000001</v>
      </c>
      <c r="C180" s="110" t="s">
        <v>324</v>
      </c>
      <c r="D180" s="110" t="s">
        <v>325</v>
      </c>
      <c r="E180" s="110"/>
      <c r="F180" s="1"/>
    </row>
    <row r="181" spans="1:6" s="2" customFormat="1" x14ac:dyDescent="0.2">
      <c r="A181" s="108">
        <v>45383</v>
      </c>
      <c r="B181" s="93">
        <v>283.41000000000003</v>
      </c>
      <c r="C181" s="110" t="s">
        <v>324</v>
      </c>
      <c r="D181" s="110" t="s">
        <v>325</v>
      </c>
      <c r="E181" s="110"/>
      <c r="F181" s="1"/>
    </row>
    <row r="182" spans="1:6" s="2" customFormat="1" x14ac:dyDescent="0.2">
      <c r="A182" s="108">
        <v>45383</v>
      </c>
      <c r="B182" s="93">
        <v>23</v>
      </c>
      <c r="C182" s="110" t="s">
        <v>324</v>
      </c>
      <c r="D182" s="110" t="s">
        <v>326</v>
      </c>
      <c r="E182" s="110"/>
      <c r="F182" s="1"/>
    </row>
    <row r="183" spans="1:6" s="2" customFormat="1" x14ac:dyDescent="0.2">
      <c r="A183" s="108">
        <v>45383</v>
      </c>
      <c r="B183" s="93">
        <v>23</v>
      </c>
      <c r="C183" s="110" t="s">
        <v>324</v>
      </c>
      <c r="D183" s="110" t="s">
        <v>327</v>
      </c>
      <c r="E183" s="110"/>
      <c r="F183" s="1"/>
    </row>
    <row r="184" spans="1:6" s="2" customFormat="1" x14ac:dyDescent="0.2">
      <c r="A184" s="108">
        <v>45383</v>
      </c>
      <c r="B184" s="93">
        <v>11.5</v>
      </c>
      <c r="C184" s="110" t="s">
        <v>324</v>
      </c>
      <c r="D184" s="110" t="s">
        <v>328</v>
      </c>
      <c r="E184" s="110"/>
      <c r="F184" s="1"/>
    </row>
    <row r="185" spans="1:6" s="2" customFormat="1" x14ac:dyDescent="0.2">
      <c r="A185" s="108">
        <v>45383</v>
      </c>
      <c r="B185" s="93">
        <v>299.89</v>
      </c>
      <c r="C185" s="110" t="s">
        <v>329</v>
      </c>
      <c r="D185" s="110" t="s">
        <v>330</v>
      </c>
      <c r="E185" s="110"/>
      <c r="F185" s="1"/>
    </row>
    <row r="186" spans="1:6" s="2" customFormat="1" x14ac:dyDescent="0.2">
      <c r="A186" s="108">
        <v>45383</v>
      </c>
      <c r="B186" s="93">
        <v>184.36</v>
      </c>
      <c r="C186" s="110" t="s">
        <v>331</v>
      </c>
      <c r="D186" s="110" t="s">
        <v>332</v>
      </c>
      <c r="E186" s="110"/>
      <c r="F186" s="1"/>
    </row>
    <row r="187" spans="1:6" s="2" customFormat="1" x14ac:dyDescent="0.2">
      <c r="A187" s="108">
        <v>45383</v>
      </c>
      <c r="B187" s="93">
        <v>355.75</v>
      </c>
      <c r="C187" s="110" t="s">
        <v>333</v>
      </c>
      <c r="D187" s="110" t="s">
        <v>149</v>
      </c>
      <c r="E187" s="110" t="s">
        <v>334</v>
      </c>
      <c r="F187" s="1"/>
    </row>
    <row r="188" spans="1:6" s="2" customFormat="1" x14ac:dyDescent="0.2">
      <c r="A188" s="108">
        <v>45383</v>
      </c>
      <c r="B188" s="93">
        <f>325.92+14.03</f>
        <v>339.95</v>
      </c>
      <c r="C188" s="110" t="s">
        <v>335</v>
      </c>
      <c r="D188" s="110" t="s">
        <v>336</v>
      </c>
      <c r="E188" s="110"/>
      <c r="F188" s="1"/>
    </row>
    <row r="189" spans="1:6" s="2" customFormat="1" x14ac:dyDescent="0.2">
      <c r="A189" s="108">
        <v>45408</v>
      </c>
      <c r="B189" s="93">
        <v>522.5</v>
      </c>
      <c r="C189" s="110" t="s">
        <v>337</v>
      </c>
      <c r="D189" s="110" t="s">
        <v>338</v>
      </c>
      <c r="E189" s="110"/>
      <c r="F189" s="1"/>
    </row>
    <row r="190" spans="1:6" s="2" customFormat="1" x14ac:dyDescent="0.2">
      <c r="A190" s="108">
        <v>45408</v>
      </c>
      <c r="B190" s="93">
        <v>353.4</v>
      </c>
      <c r="C190" s="110" t="s">
        <v>339</v>
      </c>
      <c r="D190" s="110" t="s">
        <v>340</v>
      </c>
      <c r="E190" s="110"/>
      <c r="F190" s="1"/>
    </row>
    <row r="191" spans="1:6" s="2" customFormat="1" x14ac:dyDescent="0.2">
      <c r="A191" s="108">
        <v>45420</v>
      </c>
      <c r="B191" s="93">
        <v>23</v>
      </c>
      <c r="C191" s="110" t="s">
        <v>341</v>
      </c>
      <c r="D191" s="110" t="s">
        <v>342</v>
      </c>
      <c r="E191" s="110" t="s">
        <v>343</v>
      </c>
      <c r="F191" s="1"/>
    </row>
    <row r="192" spans="1:6" s="2" customFormat="1" x14ac:dyDescent="0.2">
      <c r="A192" s="108">
        <v>45420</v>
      </c>
      <c r="B192" s="93">
        <v>36.18</v>
      </c>
      <c r="C192" s="110" t="s">
        <v>341</v>
      </c>
      <c r="D192" s="110" t="s">
        <v>258</v>
      </c>
      <c r="E192" s="110"/>
      <c r="F192" s="1"/>
    </row>
    <row r="193" spans="1:6" s="2" customFormat="1" x14ac:dyDescent="0.2">
      <c r="A193" s="108">
        <v>45420</v>
      </c>
      <c r="B193" s="93">
        <v>42.32</v>
      </c>
      <c r="C193" s="110" t="s">
        <v>335</v>
      </c>
      <c r="D193" s="110" t="s">
        <v>258</v>
      </c>
      <c r="E193" s="110"/>
      <c r="F193" s="1"/>
    </row>
    <row r="194" spans="1:6" s="2" customFormat="1" x14ac:dyDescent="0.2">
      <c r="A194" s="108">
        <v>45420</v>
      </c>
      <c r="B194" s="93">
        <v>11.01</v>
      </c>
      <c r="C194" s="110" t="s">
        <v>335</v>
      </c>
      <c r="D194" s="110" t="s">
        <v>344</v>
      </c>
      <c r="E194" s="110"/>
      <c r="F194" s="1"/>
    </row>
    <row r="195" spans="1:6" s="2" customFormat="1" x14ac:dyDescent="0.2">
      <c r="A195" s="108">
        <v>45421</v>
      </c>
      <c r="B195" s="93">
        <v>39.68</v>
      </c>
      <c r="C195" s="110" t="s">
        <v>341</v>
      </c>
      <c r="D195" s="110" t="s">
        <v>258</v>
      </c>
      <c r="E195" s="110"/>
      <c r="F195" s="1"/>
    </row>
    <row r="196" spans="1:6" s="2" customFormat="1" x14ac:dyDescent="0.2">
      <c r="A196" s="108">
        <v>45421</v>
      </c>
      <c r="B196" s="93">
        <v>36.369999999999997</v>
      </c>
      <c r="C196" s="110" t="s">
        <v>341</v>
      </c>
      <c r="D196" s="110" t="s">
        <v>258</v>
      </c>
      <c r="E196" s="110"/>
      <c r="F196" s="1"/>
    </row>
    <row r="197" spans="1:6" s="2" customFormat="1" x14ac:dyDescent="0.2">
      <c r="A197" s="108">
        <v>45442</v>
      </c>
      <c r="B197" s="93">
        <v>22.18</v>
      </c>
      <c r="C197" s="110" t="s">
        <v>345</v>
      </c>
      <c r="D197" s="110" t="s">
        <v>258</v>
      </c>
      <c r="E197" s="110"/>
      <c r="F197" s="1"/>
    </row>
    <row r="198" spans="1:6" s="2" customFormat="1" x14ac:dyDescent="0.2">
      <c r="A198" s="108" t="s">
        <v>346</v>
      </c>
      <c r="B198" s="93">
        <v>23.1</v>
      </c>
      <c r="C198" s="110" t="s">
        <v>345</v>
      </c>
      <c r="D198" s="110" t="s">
        <v>347</v>
      </c>
      <c r="E198" s="110" t="s">
        <v>348</v>
      </c>
      <c r="F198" s="1"/>
    </row>
    <row r="199" spans="1:6" s="2" customFormat="1" x14ac:dyDescent="0.2">
      <c r="A199" s="108">
        <v>45443</v>
      </c>
      <c r="B199" s="93">
        <v>16.2</v>
      </c>
      <c r="C199" s="110" t="s">
        <v>345</v>
      </c>
      <c r="D199" s="110" t="s">
        <v>347</v>
      </c>
      <c r="E199" s="110" t="s">
        <v>349</v>
      </c>
      <c r="F199" s="1"/>
    </row>
    <row r="200" spans="1:6" s="2" customFormat="1" x14ac:dyDescent="0.2">
      <c r="A200" s="108">
        <v>45444</v>
      </c>
      <c r="B200" s="93">
        <f>52.22+4.04</f>
        <v>56.26</v>
      </c>
      <c r="C200" s="110" t="s">
        <v>350</v>
      </c>
      <c r="D200" s="110" t="s">
        <v>351</v>
      </c>
      <c r="E200" s="110"/>
      <c r="F200" s="1"/>
    </row>
    <row r="201" spans="1:6" s="2" customFormat="1" x14ac:dyDescent="0.2">
      <c r="A201" s="108">
        <v>45444</v>
      </c>
      <c r="B201" s="93">
        <v>204.93</v>
      </c>
      <c r="C201" s="110" t="s">
        <v>352</v>
      </c>
      <c r="D201" s="110" t="s">
        <v>353</v>
      </c>
      <c r="E201" s="110"/>
      <c r="F201" s="1"/>
    </row>
    <row r="202" spans="1:6" s="2" customFormat="1" x14ac:dyDescent="0.2">
      <c r="A202" s="108">
        <v>45444</v>
      </c>
      <c r="B202" s="93">
        <v>241.57</v>
      </c>
      <c r="C202" s="110" t="s">
        <v>345</v>
      </c>
      <c r="D202" s="110" t="s">
        <v>354</v>
      </c>
      <c r="E202" s="110"/>
      <c r="F202" s="1"/>
    </row>
    <row r="203" spans="1:6" s="2" customFormat="1" x14ac:dyDescent="0.2">
      <c r="A203" s="108">
        <v>45444</v>
      </c>
      <c r="B203" s="93">
        <v>377.34</v>
      </c>
      <c r="C203" s="110" t="s">
        <v>345</v>
      </c>
      <c r="D203" s="110" t="s">
        <v>355</v>
      </c>
      <c r="E203" s="110"/>
      <c r="F203" s="1"/>
    </row>
    <row r="204" spans="1:6" s="2" customFormat="1" x14ac:dyDescent="0.2">
      <c r="A204" s="108">
        <v>45444</v>
      </c>
      <c r="B204" s="93">
        <v>23</v>
      </c>
      <c r="C204" s="110" t="s">
        <v>350</v>
      </c>
      <c r="D204" s="110" t="s">
        <v>356</v>
      </c>
      <c r="E204" s="110"/>
      <c r="F204" s="1"/>
    </row>
    <row r="205" spans="1:6" s="2" customFormat="1" x14ac:dyDescent="0.2">
      <c r="A205" s="108">
        <v>45444</v>
      </c>
      <c r="B205" s="93">
        <v>167.81</v>
      </c>
      <c r="C205" s="110" t="s">
        <v>350</v>
      </c>
      <c r="D205" s="110" t="s">
        <v>357</v>
      </c>
      <c r="E205" s="110"/>
      <c r="F205" s="1"/>
    </row>
    <row r="206" spans="1:6" s="2" customFormat="1" x14ac:dyDescent="0.2">
      <c r="A206" s="108">
        <v>45444</v>
      </c>
      <c r="B206" s="93">
        <v>193.03</v>
      </c>
      <c r="C206" s="110" t="s">
        <v>350</v>
      </c>
      <c r="D206" s="110" t="s">
        <v>358</v>
      </c>
      <c r="E206" s="110"/>
      <c r="F206" s="1"/>
    </row>
    <row r="207" spans="1:6" s="2" customFormat="1" x14ac:dyDescent="0.2">
      <c r="A207" s="108">
        <v>45447</v>
      </c>
      <c r="B207" s="93">
        <v>16.22</v>
      </c>
      <c r="C207" s="110" t="s">
        <v>359</v>
      </c>
      <c r="D207" s="110" t="s">
        <v>107</v>
      </c>
      <c r="E207" s="110" t="s">
        <v>360</v>
      </c>
      <c r="F207" s="1"/>
    </row>
    <row r="208" spans="1:6" s="2" customFormat="1" x14ac:dyDescent="0.2">
      <c r="A208" s="108" t="s">
        <v>361</v>
      </c>
      <c r="B208" s="93">
        <v>22.21</v>
      </c>
      <c r="C208" s="110" t="s">
        <v>350</v>
      </c>
      <c r="D208" s="110" t="s">
        <v>258</v>
      </c>
      <c r="E208" s="110"/>
      <c r="F208" s="1"/>
    </row>
    <row r="209" spans="1:6" s="2" customFormat="1" x14ac:dyDescent="0.2">
      <c r="A209" s="108">
        <v>45449</v>
      </c>
      <c r="B209" s="93">
        <v>50.84</v>
      </c>
      <c r="C209" s="110" t="s">
        <v>350</v>
      </c>
      <c r="D209" s="110" t="s">
        <v>258</v>
      </c>
      <c r="E209" s="110"/>
      <c r="F209" s="1"/>
    </row>
    <row r="210" spans="1:6" s="2" customFormat="1" x14ac:dyDescent="0.2">
      <c r="A210" s="108">
        <v>45449</v>
      </c>
      <c r="B210" s="93">
        <v>11.4</v>
      </c>
      <c r="C210" s="110" t="s">
        <v>350</v>
      </c>
      <c r="D210" s="110" t="s">
        <v>107</v>
      </c>
      <c r="E210" s="110" t="s">
        <v>362</v>
      </c>
      <c r="F210" s="1"/>
    </row>
    <row r="211" spans="1:6" s="2" customFormat="1" x14ac:dyDescent="0.2">
      <c r="A211" s="108">
        <v>45450</v>
      </c>
      <c r="B211" s="93">
        <v>59.56</v>
      </c>
      <c r="C211" s="110" t="s">
        <v>350</v>
      </c>
      <c r="D211" s="110" t="s">
        <v>258</v>
      </c>
      <c r="E211" s="110"/>
      <c r="F211" s="1"/>
    </row>
    <row r="212" spans="1:6" s="2" customFormat="1" x14ac:dyDescent="0.2">
      <c r="A212" s="108">
        <v>45450</v>
      </c>
      <c r="B212" s="93">
        <v>15.05</v>
      </c>
      <c r="C212" s="110" t="s">
        <v>363</v>
      </c>
      <c r="D212" s="110" t="s">
        <v>258</v>
      </c>
      <c r="E212" s="110"/>
      <c r="F212" s="1"/>
    </row>
    <row r="213" spans="1:6" s="2" customFormat="1" x14ac:dyDescent="0.2">
      <c r="A213" s="108">
        <v>45450</v>
      </c>
      <c r="B213" s="93">
        <v>40.950000000000003</v>
      </c>
      <c r="C213" s="110" t="s">
        <v>350</v>
      </c>
      <c r="D213" s="110" t="s">
        <v>107</v>
      </c>
      <c r="E213" s="110" t="s">
        <v>364</v>
      </c>
      <c r="F213" s="1"/>
    </row>
    <row r="214" spans="1:6" s="2" customFormat="1" x14ac:dyDescent="0.2">
      <c r="A214" s="108">
        <v>45450</v>
      </c>
      <c r="B214" s="93">
        <v>13.5</v>
      </c>
      <c r="C214" s="110" t="s">
        <v>365</v>
      </c>
      <c r="D214" s="110" t="s">
        <v>107</v>
      </c>
      <c r="E214" s="110" t="s">
        <v>362</v>
      </c>
      <c r="F214" s="1"/>
    </row>
    <row r="215" spans="1:6" s="2" customFormat="1" x14ac:dyDescent="0.2">
      <c r="A215" s="108">
        <v>45455</v>
      </c>
      <c r="B215" s="93">
        <v>19.100000000000001</v>
      </c>
      <c r="C215" s="110" t="s">
        <v>366</v>
      </c>
      <c r="D215" s="110" t="s">
        <v>347</v>
      </c>
      <c r="E215" s="110" t="s">
        <v>227</v>
      </c>
      <c r="F215" s="1"/>
    </row>
    <row r="216" spans="1:6" s="2" customFormat="1" x14ac:dyDescent="0.2">
      <c r="A216" s="108">
        <v>45457</v>
      </c>
      <c r="B216" s="93">
        <v>60.43</v>
      </c>
      <c r="C216" s="110" t="s">
        <v>329</v>
      </c>
      <c r="D216" s="110" t="s">
        <v>258</v>
      </c>
      <c r="E216" s="110"/>
      <c r="F216" s="1"/>
    </row>
    <row r="217" spans="1:6" s="2" customFormat="1" x14ac:dyDescent="0.2">
      <c r="A217" s="108">
        <v>45458</v>
      </c>
      <c r="B217" s="93">
        <v>163.19999999999999</v>
      </c>
      <c r="C217" s="110" t="s">
        <v>350</v>
      </c>
      <c r="D217" s="110" t="s">
        <v>367</v>
      </c>
      <c r="E217" s="110"/>
      <c r="F217" s="1"/>
    </row>
    <row r="218" spans="1:6" s="2" customFormat="1" x14ac:dyDescent="0.2">
      <c r="A218" s="108">
        <v>45458</v>
      </c>
      <c r="B218" s="93">
        <v>112.09</v>
      </c>
      <c r="C218" s="110" t="s">
        <v>329</v>
      </c>
      <c r="D218" s="110" t="s">
        <v>368</v>
      </c>
      <c r="E218" s="110"/>
      <c r="F218" s="1"/>
    </row>
    <row r="219" spans="1:6" s="2" customFormat="1" x14ac:dyDescent="0.2">
      <c r="A219" s="108">
        <v>45458</v>
      </c>
      <c r="B219" s="93">
        <v>195.75</v>
      </c>
      <c r="C219" s="110" t="s">
        <v>345</v>
      </c>
      <c r="D219" s="110" t="s">
        <v>149</v>
      </c>
      <c r="E219" s="110" t="s">
        <v>369</v>
      </c>
      <c r="F219" s="1"/>
    </row>
    <row r="220" spans="1:6" s="2" customFormat="1" x14ac:dyDescent="0.2">
      <c r="A220" s="108">
        <v>45458</v>
      </c>
      <c r="B220" s="93">
        <v>417.94</v>
      </c>
      <c r="C220" s="110" t="s">
        <v>350</v>
      </c>
      <c r="D220" s="110" t="s">
        <v>149</v>
      </c>
      <c r="E220" s="110" t="s">
        <v>370</v>
      </c>
      <c r="F220" s="1"/>
    </row>
    <row r="221" spans="1:6" s="2" customFormat="1" x14ac:dyDescent="0.2">
      <c r="A221" s="108">
        <v>45463</v>
      </c>
      <c r="B221" s="93">
        <v>9.7200000000000006</v>
      </c>
      <c r="C221" s="110" t="s">
        <v>371</v>
      </c>
      <c r="D221" s="110" t="s">
        <v>258</v>
      </c>
      <c r="E221" s="110"/>
      <c r="F221" s="1"/>
    </row>
    <row r="222" spans="1:6" s="2" customFormat="1" x14ac:dyDescent="0.2">
      <c r="A222" s="108">
        <v>45463</v>
      </c>
      <c r="B222" s="93">
        <v>76.2</v>
      </c>
      <c r="C222" s="110" t="s">
        <v>371</v>
      </c>
      <c r="D222" s="110" t="s">
        <v>107</v>
      </c>
      <c r="E222" s="110" t="s">
        <v>372</v>
      </c>
      <c r="F222" s="1"/>
    </row>
    <row r="223" spans="1:6" s="2" customFormat="1" x14ac:dyDescent="0.2">
      <c r="A223" s="108">
        <v>45464</v>
      </c>
      <c r="B223" s="93">
        <v>55</v>
      </c>
      <c r="C223" s="110" t="s">
        <v>371</v>
      </c>
      <c r="D223" s="110" t="s">
        <v>107</v>
      </c>
      <c r="E223" s="110" t="s">
        <v>373</v>
      </c>
      <c r="F223" s="1"/>
    </row>
    <row r="224" spans="1:6" s="2" customFormat="1" x14ac:dyDescent="0.2">
      <c r="A224" s="108">
        <v>45464</v>
      </c>
      <c r="B224" s="93">
        <v>37.380000000000003</v>
      </c>
      <c r="C224" s="110" t="s">
        <v>371</v>
      </c>
      <c r="D224" s="110" t="s">
        <v>258</v>
      </c>
      <c r="E224" s="110"/>
      <c r="F224" s="1"/>
    </row>
    <row r="225" spans="1:6" s="2" customFormat="1" x14ac:dyDescent="0.2">
      <c r="A225" s="108">
        <v>45464</v>
      </c>
      <c r="B225" s="93">
        <v>33.28</v>
      </c>
      <c r="C225" s="110" t="s">
        <v>371</v>
      </c>
      <c r="D225" s="110" t="s">
        <v>258</v>
      </c>
      <c r="E225" s="110"/>
      <c r="F225" s="1"/>
    </row>
    <row r="226" spans="1:6" s="2" customFormat="1" x14ac:dyDescent="0.2">
      <c r="A226" s="108">
        <v>45466</v>
      </c>
      <c r="B226" s="93">
        <v>15.31</v>
      </c>
      <c r="C226" s="110" t="s">
        <v>371</v>
      </c>
      <c r="D226" s="110" t="s">
        <v>258</v>
      </c>
      <c r="E226" s="110"/>
      <c r="F226" s="1"/>
    </row>
    <row r="227" spans="1:6" s="2" customFormat="1" x14ac:dyDescent="0.2">
      <c r="A227" s="108">
        <v>45473</v>
      </c>
      <c r="B227" s="93">
        <v>210.48</v>
      </c>
      <c r="C227" s="110" t="s">
        <v>371</v>
      </c>
      <c r="D227" s="110" t="s">
        <v>374</v>
      </c>
      <c r="E227" s="110"/>
      <c r="F227" s="1"/>
    </row>
    <row r="228" spans="1:6" s="2" customFormat="1" x14ac:dyDescent="0.2">
      <c r="A228" s="108">
        <v>45473</v>
      </c>
      <c r="B228" s="93">
        <v>328.3</v>
      </c>
      <c r="C228" s="110" t="s">
        <v>371</v>
      </c>
      <c r="D228" s="110" t="s">
        <v>375</v>
      </c>
      <c r="E228" s="110"/>
      <c r="F228" s="1"/>
    </row>
    <row r="229" spans="1:6" s="2" customFormat="1" x14ac:dyDescent="0.2">
      <c r="A229" s="108">
        <v>45473</v>
      </c>
      <c r="B229" s="93">
        <v>117.37</v>
      </c>
      <c r="C229" s="110" t="s">
        <v>371</v>
      </c>
      <c r="D229" s="110" t="s">
        <v>375</v>
      </c>
      <c r="E229" s="110"/>
      <c r="F229" s="1"/>
    </row>
    <row r="230" spans="1:6" s="2" customFormat="1" x14ac:dyDescent="0.2">
      <c r="A230" s="108">
        <v>45473</v>
      </c>
      <c r="B230" s="93">
        <v>23</v>
      </c>
      <c r="C230" s="110" t="s">
        <v>376</v>
      </c>
      <c r="D230" s="110" t="s">
        <v>377</v>
      </c>
      <c r="E230" s="110"/>
      <c r="F230" s="1"/>
    </row>
    <row r="231" spans="1:6" s="2" customFormat="1" x14ac:dyDescent="0.2">
      <c r="A231" s="108">
        <v>45473</v>
      </c>
      <c r="B231" s="93">
        <v>211.85</v>
      </c>
      <c r="C231" s="110" t="s">
        <v>329</v>
      </c>
      <c r="D231" s="110" t="s">
        <v>149</v>
      </c>
      <c r="E231" s="110" t="s">
        <v>378</v>
      </c>
      <c r="F231" s="1"/>
    </row>
    <row r="232" spans="1:6" s="2" customFormat="1" x14ac:dyDescent="0.2">
      <c r="A232" s="108"/>
      <c r="B232" s="93"/>
      <c r="C232" s="110"/>
      <c r="D232" s="110"/>
      <c r="E232" s="110"/>
      <c r="F232" s="1"/>
    </row>
    <row r="233" spans="1:6" s="2" customFormat="1" x14ac:dyDescent="0.2">
      <c r="A233" s="113" t="s">
        <v>72</v>
      </c>
      <c r="B233" s="112">
        <f>SUM(B95:B232)</f>
        <v>15323.520000000004</v>
      </c>
      <c r="C233" s="103"/>
      <c r="D233" s="128"/>
      <c r="E233" s="128"/>
      <c r="F233" s="1"/>
    </row>
    <row r="234" spans="1:6" s="2" customFormat="1" x14ac:dyDescent="0.2">
      <c r="F234" s="1"/>
    </row>
    <row r="235" spans="1:6" x14ac:dyDescent="0.2">
      <c r="F235" s="17"/>
    </row>
    <row r="236" spans="1:6" ht="10.5" customHeight="1" x14ac:dyDescent="0.2">
      <c r="A236" s="17"/>
      <c r="B236" s="19"/>
      <c r="C236" s="17"/>
      <c r="D236" s="17"/>
      <c r="E236" s="17"/>
      <c r="F236" s="17"/>
    </row>
    <row r="237" spans="1:6" ht="24.75" customHeight="1" x14ac:dyDescent="0.2">
      <c r="A237" s="129" t="s">
        <v>73</v>
      </c>
      <c r="B237" s="129"/>
      <c r="C237" s="129"/>
      <c r="D237" s="129"/>
      <c r="E237" s="129"/>
      <c r="F237" s="17"/>
    </row>
    <row r="238" spans="1:6" ht="27" customHeight="1" x14ac:dyDescent="0.2">
      <c r="A238" s="24" t="s">
        <v>67</v>
      </c>
      <c r="B238" s="24" t="s">
        <v>13</v>
      </c>
      <c r="C238" s="24" t="s">
        <v>74</v>
      </c>
      <c r="D238" s="24" t="s">
        <v>75</v>
      </c>
      <c r="E238" s="24" t="s">
        <v>71</v>
      </c>
      <c r="F238" s="28"/>
    </row>
    <row r="239" spans="1:6" s="2" customFormat="1" hidden="1" x14ac:dyDescent="0.2">
      <c r="A239" s="78"/>
      <c r="B239" s="79"/>
      <c r="C239" s="80"/>
      <c r="D239" s="80"/>
      <c r="E239" s="81"/>
      <c r="F239" s="1"/>
    </row>
    <row r="240" spans="1:6" s="2" customFormat="1" x14ac:dyDescent="0.2">
      <c r="A240" s="108">
        <v>45140</v>
      </c>
      <c r="B240" s="93">
        <v>26.52</v>
      </c>
      <c r="C240" s="93" t="s">
        <v>126</v>
      </c>
      <c r="D240" s="94" t="s">
        <v>114</v>
      </c>
      <c r="E240" s="95" t="s">
        <v>127</v>
      </c>
      <c r="F240" s="1"/>
    </row>
    <row r="241" spans="1:6" s="2" customFormat="1" x14ac:dyDescent="0.2">
      <c r="A241" s="108">
        <v>45209</v>
      </c>
      <c r="B241" s="93">
        <v>5.65</v>
      </c>
      <c r="C241" s="93" t="s">
        <v>229</v>
      </c>
      <c r="D241" s="94" t="s">
        <v>215</v>
      </c>
      <c r="E241" s="95" t="s">
        <v>230</v>
      </c>
      <c r="F241" s="1"/>
    </row>
    <row r="242" spans="1:6" s="2" customFormat="1" x14ac:dyDescent="0.2">
      <c r="A242" s="108">
        <v>45232</v>
      </c>
      <c r="B242" s="93">
        <v>6.96</v>
      </c>
      <c r="C242" s="93" t="s">
        <v>231</v>
      </c>
      <c r="D242" s="94" t="s">
        <v>215</v>
      </c>
      <c r="E242" s="95" t="s">
        <v>230</v>
      </c>
      <c r="F242" s="1"/>
    </row>
    <row r="243" spans="1:6" s="2" customFormat="1" x14ac:dyDescent="0.2">
      <c r="A243" s="108">
        <v>45251</v>
      </c>
      <c r="B243" s="93">
        <v>17.39</v>
      </c>
      <c r="C243" s="93" t="s">
        <v>232</v>
      </c>
      <c r="D243" s="94" t="s">
        <v>107</v>
      </c>
      <c r="E243" s="95" t="s">
        <v>230</v>
      </c>
      <c r="F243" s="1"/>
    </row>
    <row r="244" spans="1:6" s="2" customFormat="1" x14ac:dyDescent="0.2">
      <c r="A244" s="108">
        <v>45260</v>
      </c>
      <c r="B244" s="93">
        <v>6.96</v>
      </c>
      <c r="C244" s="93" t="s">
        <v>233</v>
      </c>
      <c r="D244" s="94" t="s">
        <v>215</v>
      </c>
      <c r="E244" s="95" t="s">
        <v>230</v>
      </c>
      <c r="F244" s="1"/>
    </row>
    <row r="245" spans="1:6" s="2" customFormat="1" x14ac:dyDescent="0.2">
      <c r="A245" s="108">
        <v>45260</v>
      </c>
      <c r="B245" s="93">
        <v>5.65</v>
      </c>
      <c r="C245" s="93" t="s">
        <v>234</v>
      </c>
      <c r="D245" s="94" t="s">
        <v>215</v>
      </c>
      <c r="E245" s="95" t="s">
        <v>230</v>
      </c>
      <c r="F245" s="1" t="s">
        <v>235</v>
      </c>
    </row>
    <row r="246" spans="1:6" s="2" customFormat="1" x14ac:dyDescent="0.2">
      <c r="A246" s="108">
        <v>45343</v>
      </c>
      <c r="B246" s="93">
        <v>5.5</v>
      </c>
      <c r="C246" s="93" t="s">
        <v>301</v>
      </c>
      <c r="D246" s="94" t="s">
        <v>114</v>
      </c>
      <c r="E246" s="95"/>
      <c r="F246" s="1"/>
    </row>
    <row r="247" spans="1:6" s="2" customFormat="1" x14ac:dyDescent="0.2">
      <c r="A247" s="108">
        <v>45343</v>
      </c>
      <c r="B247" s="93">
        <v>6.6</v>
      </c>
      <c r="C247" s="93" t="s">
        <v>302</v>
      </c>
      <c r="D247" s="94" t="s">
        <v>114</v>
      </c>
      <c r="E247" s="95"/>
      <c r="F247" s="1"/>
    </row>
    <row r="248" spans="1:6" s="2" customFormat="1" x14ac:dyDescent="0.2">
      <c r="A248" s="108">
        <v>45356</v>
      </c>
      <c r="B248" s="93">
        <v>6.5</v>
      </c>
      <c r="C248" s="93" t="s">
        <v>303</v>
      </c>
      <c r="D248" s="94" t="s">
        <v>215</v>
      </c>
      <c r="E248" s="95"/>
      <c r="F248" s="1"/>
    </row>
    <row r="249" spans="1:6" s="2" customFormat="1" x14ac:dyDescent="0.2">
      <c r="A249" s="108">
        <v>45357</v>
      </c>
      <c r="B249" s="93">
        <v>12.6</v>
      </c>
      <c r="C249" s="93" t="s">
        <v>304</v>
      </c>
      <c r="D249" s="94" t="s">
        <v>107</v>
      </c>
      <c r="E249" s="95" t="s">
        <v>300</v>
      </c>
      <c r="F249" s="1" t="s">
        <v>235</v>
      </c>
    </row>
    <row r="250" spans="1:6" s="2" customFormat="1" x14ac:dyDescent="0.2">
      <c r="A250" s="108">
        <v>45390</v>
      </c>
      <c r="B250" s="93">
        <v>9.7200000000000006</v>
      </c>
      <c r="C250" s="93" t="s">
        <v>379</v>
      </c>
      <c r="D250" s="94" t="s">
        <v>258</v>
      </c>
      <c r="E250" s="95"/>
      <c r="F250" s="1"/>
    </row>
    <row r="251" spans="1:6" s="2" customFormat="1" x14ac:dyDescent="0.2">
      <c r="A251" s="108">
        <v>45399</v>
      </c>
      <c r="B251" s="93">
        <v>7.8</v>
      </c>
      <c r="C251" s="93" t="s">
        <v>359</v>
      </c>
      <c r="D251" s="94" t="s">
        <v>114</v>
      </c>
      <c r="E251" s="95" t="s">
        <v>380</v>
      </c>
      <c r="F251" s="1"/>
    </row>
    <row r="252" spans="1:6" s="2" customFormat="1" x14ac:dyDescent="0.2">
      <c r="A252" s="108">
        <v>45411</v>
      </c>
      <c r="B252" s="93">
        <v>21.36</v>
      </c>
      <c r="C252" s="93" t="s">
        <v>381</v>
      </c>
      <c r="D252" s="94" t="s">
        <v>258</v>
      </c>
      <c r="E252" s="95"/>
      <c r="F252" s="1" t="s">
        <v>235</v>
      </c>
    </row>
    <row r="253" spans="1:6" s="2" customFormat="1" x14ac:dyDescent="0.2">
      <c r="A253" s="108">
        <v>45434</v>
      </c>
      <c r="B253" s="93">
        <v>29.28</v>
      </c>
      <c r="C253" s="93" t="s">
        <v>382</v>
      </c>
      <c r="D253" s="94" t="s">
        <v>258</v>
      </c>
      <c r="E253" s="95"/>
      <c r="F253" s="1"/>
    </row>
    <row r="254" spans="1:6" s="2" customFormat="1" x14ac:dyDescent="0.2">
      <c r="A254" s="108">
        <v>45434</v>
      </c>
      <c r="B254" s="93">
        <v>7.8</v>
      </c>
      <c r="C254" s="93" t="s">
        <v>382</v>
      </c>
      <c r="D254" s="94" t="s">
        <v>114</v>
      </c>
      <c r="E254" s="95" t="s">
        <v>380</v>
      </c>
      <c r="F254" s="1"/>
    </row>
    <row r="255" spans="1:6" s="2" customFormat="1" x14ac:dyDescent="0.2">
      <c r="A255" s="92"/>
      <c r="B255" s="93"/>
      <c r="C255" s="94"/>
      <c r="D255" s="94"/>
      <c r="E255" s="95"/>
      <c r="F255" s="1"/>
    </row>
    <row r="256" spans="1:6" s="2" customFormat="1" hidden="1" x14ac:dyDescent="0.2">
      <c r="A256" s="78"/>
      <c r="B256" s="79"/>
      <c r="C256" s="80"/>
      <c r="D256" s="80"/>
      <c r="E256" s="81"/>
      <c r="F256" s="1"/>
    </row>
    <row r="257" spans="1:6" ht="19.5" customHeight="1" x14ac:dyDescent="0.2">
      <c r="A257" s="55" t="s">
        <v>76</v>
      </c>
      <c r="B257" s="56">
        <f>SUM(B239:B256)</f>
        <v>176.29</v>
      </c>
      <c r="C257" s="103"/>
      <c r="D257" s="128"/>
      <c r="E257" s="128"/>
      <c r="F257" s="17"/>
    </row>
    <row r="258" spans="1:6" ht="10.5" customHeight="1" x14ac:dyDescent="0.2">
      <c r="A258" s="17"/>
      <c r="B258" s="43"/>
      <c r="C258" s="19"/>
      <c r="D258" s="17"/>
      <c r="E258" s="17"/>
      <c r="F258" s="17"/>
    </row>
    <row r="259" spans="1:6" ht="34.5" customHeight="1" x14ac:dyDescent="0.2">
      <c r="A259" s="31" t="s">
        <v>77</v>
      </c>
      <c r="B259" s="44">
        <f>SUM(B233,B90,B257)</f>
        <v>47088.100000000013</v>
      </c>
      <c r="C259" s="32"/>
      <c r="D259" s="32"/>
      <c r="E259" s="32"/>
      <c r="F259" s="17"/>
    </row>
    <row r="260" spans="1:6" x14ac:dyDescent="0.2">
      <c r="A260" s="17"/>
      <c r="B260" s="19"/>
      <c r="C260" s="17"/>
      <c r="D260" s="17"/>
      <c r="E260" s="17"/>
      <c r="F260" s="17"/>
    </row>
    <row r="261" spans="1:6" x14ac:dyDescent="0.2">
      <c r="A261" s="18"/>
      <c r="B261" s="19"/>
      <c r="C261" s="17"/>
      <c r="D261" s="17"/>
      <c r="E261" s="17"/>
      <c r="F261" s="17"/>
    </row>
    <row r="262" spans="1:6" x14ac:dyDescent="0.2"/>
    <row r="263" spans="1:6" x14ac:dyDescent="0.2"/>
    <row r="264" spans="1:6" x14ac:dyDescent="0.2"/>
    <row r="265" spans="1:6" x14ac:dyDescent="0.2"/>
    <row r="266" spans="1:6" x14ac:dyDescent="0.2"/>
    <row r="267" spans="1:6" x14ac:dyDescent="0.2"/>
    <row r="268" spans="1:6" x14ac:dyDescent="0.2"/>
    <row r="269" spans="1:6" x14ac:dyDescent="0.2"/>
    <row r="270" spans="1:6" x14ac:dyDescent="0.2"/>
    <row r="271" spans="1:6" x14ac:dyDescent="0.2"/>
    <row r="272" spans="1:6" x14ac:dyDescent="0.2"/>
    <row r="273" x14ac:dyDescent="0.2"/>
    <row r="274" x14ac:dyDescent="0.2"/>
    <row r="275" x14ac:dyDescent="0.2"/>
    <row r="276" x14ac:dyDescent="0.2"/>
    <row r="277" x14ac:dyDescent="0.2"/>
    <row r="278" x14ac:dyDescent="0.2"/>
    <row r="279" x14ac:dyDescent="0.2"/>
    <row r="280" x14ac:dyDescent="0.2"/>
    <row r="281" x14ac:dyDescent="0.2"/>
    <row r="282" x14ac:dyDescent="0.2"/>
    <row r="283" x14ac:dyDescent="0.2"/>
    <row r="284" x14ac:dyDescent="0.2"/>
    <row r="285" x14ac:dyDescent="0.2"/>
    <row r="286" x14ac:dyDescent="0.2"/>
    <row r="287" x14ac:dyDescent="0.2"/>
    <row r="288" x14ac:dyDescent="0.2"/>
    <row r="289" x14ac:dyDescent="0.2"/>
    <row r="290" x14ac:dyDescent="0.2"/>
    <row r="291" x14ac:dyDescent="0.2"/>
    <row r="292" x14ac:dyDescent="0.2"/>
    <row r="293" x14ac:dyDescent="0.2"/>
    <row r="294" x14ac:dyDescent="0.2"/>
    <row r="295" x14ac:dyDescent="0.2"/>
    <row r="296" x14ac:dyDescent="0.2"/>
    <row r="297" x14ac:dyDescent="0.2"/>
    <row r="298" x14ac:dyDescent="0.2"/>
    <row r="299" x14ac:dyDescent="0.2"/>
    <row r="300" x14ac:dyDescent="0.2"/>
    <row r="301" x14ac:dyDescent="0.2"/>
    <row r="302" x14ac:dyDescent="0.2"/>
    <row r="303" x14ac:dyDescent="0.2"/>
    <row r="304" x14ac:dyDescent="0.2"/>
    <row r="305" x14ac:dyDescent="0.2"/>
    <row r="306" x14ac:dyDescent="0.2"/>
    <row r="307" x14ac:dyDescent="0.2"/>
    <row r="308" x14ac:dyDescent="0.2"/>
    <row r="309" x14ac:dyDescent="0.2"/>
    <row r="310" x14ac:dyDescent="0.2"/>
    <row r="311" x14ac:dyDescent="0.2"/>
    <row r="312" x14ac:dyDescent="0.2"/>
    <row r="313" x14ac:dyDescent="0.2"/>
    <row r="314" x14ac:dyDescent="0.2"/>
    <row r="315" x14ac:dyDescent="0.2"/>
    <row r="316" x14ac:dyDescent="0.2"/>
    <row r="317" x14ac:dyDescent="0.2"/>
    <row r="318" x14ac:dyDescent="0.2"/>
    <row r="319" x14ac:dyDescent="0.2"/>
    <row r="320" x14ac:dyDescent="0.2"/>
    <row r="321" x14ac:dyDescent="0.2"/>
    <row r="322" x14ac:dyDescent="0.2"/>
    <row r="323" x14ac:dyDescent="0.2"/>
    <row r="324" x14ac:dyDescent="0.2"/>
    <row r="325" x14ac:dyDescent="0.2"/>
    <row r="326" x14ac:dyDescent="0.2"/>
    <row r="327" x14ac:dyDescent="0.2"/>
    <row r="328" x14ac:dyDescent="0.2"/>
    <row r="329" x14ac:dyDescent="0.2"/>
    <row r="330" x14ac:dyDescent="0.2"/>
    <row r="331" x14ac:dyDescent="0.2"/>
    <row r="332" x14ac:dyDescent="0.2"/>
    <row r="333" x14ac:dyDescent="0.2"/>
    <row r="334" x14ac:dyDescent="0.2"/>
    <row r="335" x14ac:dyDescent="0.2"/>
    <row r="336" x14ac:dyDescent="0.2"/>
    <row r="337" x14ac:dyDescent="0.2"/>
    <row r="338" x14ac:dyDescent="0.2"/>
    <row r="339" x14ac:dyDescent="0.2"/>
    <row r="340" x14ac:dyDescent="0.2"/>
    <row r="341" x14ac:dyDescent="0.2"/>
    <row r="342" x14ac:dyDescent="0.2"/>
    <row r="343" x14ac:dyDescent="0.2"/>
    <row r="344" x14ac:dyDescent="0.2"/>
    <row r="345" x14ac:dyDescent="0.2"/>
    <row r="346" x14ac:dyDescent="0.2"/>
    <row r="347" x14ac:dyDescent="0.2"/>
    <row r="348" x14ac:dyDescent="0.2"/>
    <row r="349" x14ac:dyDescent="0.2"/>
    <row r="350" x14ac:dyDescent="0.2"/>
    <row r="351" x14ac:dyDescent="0.2"/>
    <row r="352" x14ac:dyDescent="0.2"/>
    <row r="353" x14ac:dyDescent="0.2"/>
    <row r="354" x14ac:dyDescent="0.2"/>
    <row r="355" x14ac:dyDescent="0.2"/>
    <row r="356" x14ac:dyDescent="0.2"/>
    <row r="357" x14ac:dyDescent="0.2"/>
    <row r="358" x14ac:dyDescent="0.2"/>
    <row r="359" x14ac:dyDescent="0.2"/>
    <row r="360" x14ac:dyDescent="0.2"/>
    <row r="361" x14ac:dyDescent="0.2"/>
    <row r="362" x14ac:dyDescent="0.2"/>
    <row r="363" x14ac:dyDescent="0.2"/>
    <row r="364" x14ac:dyDescent="0.2"/>
    <row r="365" x14ac:dyDescent="0.2"/>
    <row r="366" x14ac:dyDescent="0.2"/>
    <row r="367" x14ac:dyDescent="0.2"/>
    <row r="368" x14ac:dyDescent="0.2"/>
    <row r="369" x14ac:dyDescent="0.2"/>
    <row r="370" x14ac:dyDescent="0.2"/>
    <row r="371" x14ac:dyDescent="0.2"/>
    <row r="372" x14ac:dyDescent="0.2"/>
    <row r="373" x14ac:dyDescent="0.2"/>
    <row r="374" x14ac:dyDescent="0.2"/>
    <row r="375" x14ac:dyDescent="0.2"/>
    <row r="376" x14ac:dyDescent="0.2"/>
    <row r="377" x14ac:dyDescent="0.2"/>
    <row r="378" x14ac:dyDescent="0.2"/>
    <row r="379" x14ac:dyDescent="0.2"/>
    <row r="380" x14ac:dyDescent="0.2"/>
    <row r="381" x14ac:dyDescent="0.2"/>
    <row r="382" x14ac:dyDescent="0.2"/>
    <row r="383" x14ac:dyDescent="0.2"/>
    <row r="384" x14ac:dyDescent="0.2"/>
    <row r="385" x14ac:dyDescent="0.2"/>
    <row r="386" x14ac:dyDescent="0.2"/>
    <row r="387" x14ac:dyDescent="0.2"/>
    <row r="388" x14ac:dyDescent="0.2"/>
    <row r="389" x14ac:dyDescent="0.2"/>
    <row r="390" x14ac:dyDescent="0.2"/>
    <row r="391" x14ac:dyDescent="0.2"/>
    <row r="392" x14ac:dyDescent="0.2"/>
    <row r="393" x14ac:dyDescent="0.2"/>
    <row r="394" x14ac:dyDescent="0.2"/>
    <row r="395" x14ac:dyDescent="0.2"/>
    <row r="396" x14ac:dyDescent="0.2"/>
    <row r="397" x14ac:dyDescent="0.2"/>
    <row r="398" x14ac:dyDescent="0.2"/>
    <row r="399" x14ac:dyDescent="0.2"/>
    <row r="400" x14ac:dyDescent="0.2"/>
    <row r="401" x14ac:dyDescent="0.2"/>
    <row r="402" x14ac:dyDescent="0.2"/>
    <row r="403" x14ac:dyDescent="0.2"/>
    <row r="404" x14ac:dyDescent="0.2"/>
    <row r="405" x14ac:dyDescent="0.2"/>
    <row r="406" x14ac:dyDescent="0.2"/>
    <row r="407" x14ac:dyDescent="0.2"/>
    <row r="408" x14ac:dyDescent="0.2"/>
    <row r="409" x14ac:dyDescent="0.2"/>
    <row r="410" x14ac:dyDescent="0.2"/>
    <row r="411" x14ac:dyDescent="0.2"/>
    <row r="412" x14ac:dyDescent="0.2"/>
    <row r="413" x14ac:dyDescent="0.2"/>
    <row r="414" x14ac:dyDescent="0.2"/>
    <row r="415" x14ac:dyDescent="0.2"/>
    <row r="416" x14ac:dyDescent="0.2"/>
    <row r="417" x14ac:dyDescent="0.2"/>
    <row r="418" x14ac:dyDescent="0.2"/>
    <row r="419" x14ac:dyDescent="0.2"/>
    <row r="420" x14ac:dyDescent="0.2"/>
    <row r="421" x14ac:dyDescent="0.2"/>
    <row r="422" x14ac:dyDescent="0.2"/>
    <row r="423" x14ac:dyDescent="0.2"/>
    <row r="424" x14ac:dyDescent="0.2"/>
    <row r="425" x14ac:dyDescent="0.2"/>
    <row r="426" x14ac:dyDescent="0.2"/>
    <row r="427" x14ac:dyDescent="0.2"/>
    <row r="428" x14ac:dyDescent="0.2"/>
    <row r="429" x14ac:dyDescent="0.2"/>
    <row r="430" x14ac:dyDescent="0.2"/>
    <row r="431" x14ac:dyDescent="0.2"/>
    <row r="432" x14ac:dyDescent="0.2"/>
    <row r="433" x14ac:dyDescent="0.2"/>
    <row r="434" x14ac:dyDescent="0.2"/>
    <row r="435" x14ac:dyDescent="0.2"/>
    <row r="436" x14ac:dyDescent="0.2"/>
    <row r="437" x14ac:dyDescent="0.2"/>
    <row r="438" x14ac:dyDescent="0.2"/>
    <row r="439" x14ac:dyDescent="0.2"/>
    <row r="440" x14ac:dyDescent="0.2"/>
    <row r="441" x14ac:dyDescent="0.2"/>
    <row r="442" x14ac:dyDescent="0.2"/>
    <row r="443" x14ac:dyDescent="0.2"/>
    <row r="444" x14ac:dyDescent="0.2"/>
    <row r="445" x14ac:dyDescent="0.2"/>
    <row r="446" x14ac:dyDescent="0.2"/>
    <row r="447" x14ac:dyDescent="0.2"/>
    <row r="448" x14ac:dyDescent="0.2"/>
    <row r="449" x14ac:dyDescent="0.2"/>
    <row r="450" x14ac:dyDescent="0.2"/>
    <row r="451" x14ac:dyDescent="0.2"/>
    <row r="452" x14ac:dyDescent="0.2"/>
    <row r="453" x14ac:dyDescent="0.2"/>
    <row r="454" x14ac:dyDescent="0.2"/>
    <row r="455" x14ac:dyDescent="0.2"/>
    <row r="456" x14ac:dyDescent="0.2"/>
    <row r="457" x14ac:dyDescent="0.2"/>
    <row r="458" x14ac:dyDescent="0.2"/>
    <row r="459" x14ac:dyDescent="0.2"/>
    <row r="460" x14ac:dyDescent="0.2"/>
    <row r="461" x14ac:dyDescent="0.2"/>
    <row r="462" x14ac:dyDescent="0.2"/>
    <row r="463" x14ac:dyDescent="0.2"/>
    <row r="464" x14ac:dyDescent="0.2"/>
    <row r="465" x14ac:dyDescent="0.2"/>
    <row r="466" x14ac:dyDescent="0.2"/>
    <row r="467" x14ac:dyDescent="0.2"/>
    <row r="468" x14ac:dyDescent="0.2"/>
    <row r="469" x14ac:dyDescent="0.2"/>
    <row r="470" x14ac:dyDescent="0.2"/>
    <row r="471" x14ac:dyDescent="0.2"/>
    <row r="472" x14ac:dyDescent="0.2"/>
    <row r="473" x14ac:dyDescent="0.2"/>
    <row r="474" x14ac:dyDescent="0.2"/>
    <row r="475" x14ac:dyDescent="0.2"/>
    <row r="476" x14ac:dyDescent="0.2"/>
    <row r="477" x14ac:dyDescent="0.2"/>
    <row r="478" x14ac:dyDescent="0.2"/>
    <row r="479" x14ac:dyDescent="0.2"/>
    <row r="480" x14ac:dyDescent="0.2"/>
    <row r="481" x14ac:dyDescent="0.2"/>
    <row r="482" x14ac:dyDescent="0.2"/>
    <row r="483" x14ac:dyDescent="0.2"/>
    <row r="484" x14ac:dyDescent="0.2"/>
    <row r="485" x14ac:dyDescent="0.2"/>
    <row r="486" x14ac:dyDescent="0.2"/>
    <row r="487" x14ac:dyDescent="0.2"/>
    <row r="488" x14ac:dyDescent="0.2"/>
    <row r="489" x14ac:dyDescent="0.2"/>
    <row r="490" x14ac:dyDescent="0.2"/>
    <row r="491" x14ac:dyDescent="0.2"/>
    <row r="492" x14ac:dyDescent="0.2"/>
    <row r="493" x14ac:dyDescent="0.2"/>
    <row r="494" x14ac:dyDescent="0.2"/>
    <row r="495" x14ac:dyDescent="0.2"/>
    <row r="496" x14ac:dyDescent="0.2"/>
    <row r="497" x14ac:dyDescent="0.2"/>
    <row r="498" x14ac:dyDescent="0.2"/>
    <row r="499" x14ac:dyDescent="0.2"/>
    <row r="500" x14ac:dyDescent="0.2"/>
    <row r="501" x14ac:dyDescent="0.2"/>
    <row r="502" x14ac:dyDescent="0.2"/>
    <row r="503" x14ac:dyDescent="0.2"/>
    <row r="504" x14ac:dyDescent="0.2"/>
    <row r="505" x14ac:dyDescent="0.2"/>
    <row r="506" x14ac:dyDescent="0.2"/>
    <row r="507" x14ac:dyDescent="0.2"/>
    <row r="508" x14ac:dyDescent="0.2"/>
    <row r="509" x14ac:dyDescent="0.2"/>
    <row r="510" x14ac:dyDescent="0.2"/>
    <row r="511" x14ac:dyDescent="0.2"/>
    <row r="512" x14ac:dyDescent="0.2"/>
    <row r="513" x14ac:dyDescent="0.2"/>
    <row r="514" x14ac:dyDescent="0.2"/>
    <row r="515" x14ac:dyDescent="0.2"/>
    <row r="516" x14ac:dyDescent="0.2"/>
    <row r="517" x14ac:dyDescent="0.2"/>
    <row r="518" x14ac:dyDescent="0.2"/>
    <row r="519" x14ac:dyDescent="0.2"/>
    <row r="520" x14ac:dyDescent="0.2"/>
    <row r="521" x14ac:dyDescent="0.2"/>
    <row r="522" x14ac:dyDescent="0.2"/>
    <row r="523" x14ac:dyDescent="0.2"/>
    <row r="524" x14ac:dyDescent="0.2"/>
    <row r="525" x14ac:dyDescent="0.2"/>
    <row r="526" x14ac:dyDescent="0.2"/>
    <row r="527" x14ac:dyDescent="0.2"/>
    <row r="528" x14ac:dyDescent="0.2"/>
    <row r="529" x14ac:dyDescent="0.2"/>
    <row r="530" x14ac:dyDescent="0.2"/>
    <row r="531" x14ac:dyDescent="0.2"/>
    <row r="532" x14ac:dyDescent="0.2"/>
    <row r="533" x14ac:dyDescent="0.2"/>
    <row r="534" x14ac:dyDescent="0.2"/>
    <row r="535" x14ac:dyDescent="0.2"/>
    <row r="536" x14ac:dyDescent="0.2"/>
    <row r="537" x14ac:dyDescent="0.2"/>
    <row r="538" x14ac:dyDescent="0.2"/>
    <row r="539" x14ac:dyDescent="0.2"/>
    <row r="540" x14ac:dyDescent="0.2"/>
    <row r="541" x14ac:dyDescent="0.2"/>
    <row r="542" x14ac:dyDescent="0.2"/>
    <row r="543" x14ac:dyDescent="0.2"/>
    <row r="544" x14ac:dyDescent="0.2"/>
    <row r="545" x14ac:dyDescent="0.2"/>
    <row r="546" x14ac:dyDescent="0.2"/>
    <row r="547" x14ac:dyDescent="0.2"/>
    <row r="548" x14ac:dyDescent="0.2"/>
    <row r="549" x14ac:dyDescent="0.2"/>
    <row r="550" x14ac:dyDescent="0.2"/>
    <row r="551" x14ac:dyDescent="0.2"/>
    <row r="552" x14ac:dyDescent="0.2"/>
    <row r="553" x14ac:dyDescent="0.2"/>
    <row r="554" x14ac:dyDescent="0.2"/>
    <row r="555" x14ac:dyDescent="0.2"/>
    <row r="556" x14ac:dyDescent="0.2"/>
    <row r="557" x14ac:dyDescent="0.2"/>
    <row r="558" x14ac:dyDescent="0.2"/>
    <row r="559" x14ac:dyDescent="0.2"/>
    <row r="560" x14ac:dyDescent="0.2"/>
    <row r="561" x14ac:dyDescent="0.2"/>
    <row r="562" x14ac:dyDescent="0.2"/>
    <row r="563" x14ac:dyDescent="0.2"/>
    <row r="564" x14ac:dyDescent="0.2"/>
    <row r="565" x14ac:dyDescent="0.2"/>
    <row r="566" x14ac:dyDescent="0.2"/>
    <row r="567" x14ac:dyDescent="0.2"/>
    <row r="568" x14ac:dyDescent="0.2"/>
    <row r="569" x14ac:dyDescent="0.2"/>
    <row r="570" x14ac:dyDescent="0.2"/>
    <row r="571" x14ac:dyDescent="0.2"/>
    <row r="572" x14ac:dyDescent="0.2"/>
    <row r="573" x14ac:dyDescent="0.2"/>
    <row r="574" x14ac:dyDescent="0.2"/>
    <row r="575" x14ac:dyDescent="0.2"/>
    <row r="576" x14ac:dyDescent="0.2"/>
    <row r="577" x14ac:dyDescent="0.2"/>
    <row r="578" x14ac:dyDescent="0.2"/>
    <row r="579" x14ac:dyDescent="0.2"/>
    <row r="580" x14ac:dyDescent="0.2"/>
    <row r="581" x14ac:dyDescent="0.2"/>
    <row r="582" x14ac:dyDescent="0.2"/>
    <row r="583" x14ac:dyDescent="0.2"/>
    <row r="584" x14ac:dyDescent="0.2"/>
    <row r="585" x14ac:dyDescent="0.2"/>
    <row r="586" x14ac:dyDescent="0.2"/>
    <row r="587" x14ac:dyDescent="0.2"/>
    <row r="588" x14ac:dyDescent="0.2"/>
    <row r="589" x14ac:dyDescent="0.2"/>
    <row r="590" x14ac:dyDescent="0.2"/>
    <row r="591" x14ac:dyDescent="0.2"/>
    <row r="592" x14ac:dyDescent="0.2"/>
    <row r="593" x14ac:dyDescent="0.2"/>
    <row r="594" x14ac:dyDescent="0.2"/>
    <row r="595" x14ac:dyDescent="0.2"/>
    <row r="596" x14ac:dyDescent="0.2"/>
    <row r="597" x14ac:dyDescent="0.2"/>
    <row r="598" x14ac:dyDescent="0.2"/>
    <row r="599" x14ac:dyDescent="0.2"/>
    <row r="600" x14ac:dyDescent="0.2"/>
    <row r="601" x14ac:dyDescent="0.2"/>
    <row r="602" x14ac:dyDescent="0.2"/>
    <row r="603" x14ac:dyDescent="0.2"/>
    <row r="604" x14ac:dyDescent="0.2"/>
    <row r="605" x14ac:dyDescent="0.2"/>
    <row r="606" x14ac:dyDescent="0.2"/>
    <row r="607" x14ac:dyDescent="0.2"/>
    <row r="608" x14ac:dyDescent="0.2"/>
    <row r="609" x14ac:dyDescent="0.2"/>
    <row r="610" x14ac:dyDescent="0.2"/>
    <row r="611" x14ac:dyDescent="0.2"/>
    <row r="612" x14ac:dyDescent="0.2"/>
    <row r="613" x14ac:dyDescent="0.2"/>
    <row r="614" x14ac:dyDescent="0.2"/>
    <row r="615" x14ac:dyDescent="0.2"/>
    <row r="616" x14ac:dyDescent="0.2"/>
    <row r="617" x14ac:dyDescent="0.2"/>
    <row r="618" x14ac:dyDescent="0.2"/>
    <row r="619" x14ac:dyDescent="0.2"/>
    <row r="620" x14ac:dyDescent="0.2"/>
    <row r="621" x14ac:dyDescent="0.2"/>
    <row r="622" x14ac:dyDescent="0.2"/>
    <row r="623" x14ac:dyDescent="0.2"/>
    <row r="624" x14ac:dyDescent="0.2"/>
    <row r="625" x14ac:dyDescent="0.2"/>
    <row r="626" x14ac:dyDescent="0.2"/>
    <row r="627" x14ac:dyDescent="0.2"/>
    <row r="628" x14ac:dyDescent="0.2"/>
    <row r="629" x14ac:dyDescent="0.2"/>
    <row r="630" x14ac:dyDescent="0.2"/>
    <row r="631" x14ac:dyDescent="0.2"/>
    <row r="632" x14ac:dyDescent="0.2"/>
    <row r="633" x14ac:dyDescent="0.2"/>
  </sheetData>
  <sheetProtection formatCells="0" formatRows="0" insertColumns="0" insertRows="0" deleteRows="0"/>
  <sortState xmlns:xlrd2="http://schemas.microsoft.com/office/spreadsheetml/2017/richdata2" ref="A24:E90">
    <sortCondition ref="A24:A90"/>
  </sortState>
  <mergeCells count="15">
    <mergeCell ref="B8:E8"/>
    <mergeCell ref="B6:E6"/>
    <mergeCell ref="D257:E257"/>
    <mergeCell ref="A2:E2"/>
    <mergeCell ref="A237:E237"/>
    <mergeCell ref="B3:E3"/>
    <mergeCell ref="B4:E4"/>
    <mergeCell ref="B5:E5"/>
    <mergeCell ref="A9:E9"/>
    <mergeCell ref="A10:E10"/>
    <mergeCell ref="B7:E7"/>
    <mergeCell ref="D233:E233"/>
    <mergeCell ref="A11:E11"/>
    <mergeCell ref="D90:E90"/>
    <mergeCell ref="A92:E92"/>
  </mergeCells>
  <phoneticPr fontId="31" type="noConversion"/>
  <dataValidations xWindow="1663" yWindow="775" count="3">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239 A256 A91 A120:A232" xr:uid="{00000000-0002-0000-0200-000000000000}">
      <formula1>$B$5</formula1>
      <formula2>$B$6</formula2>
    </dataValidation>
    <dataValidation allowBlank="1" showInputMessage="1" showErrorMessage="1" prompt="Insert additional rows as needed:_x000a_- 'right click' on a row number (left of screen)_x000a_- select 'Insert' (this will insert a row above it)" sqref="A238 A93:A94 A12" xr:uid="{00000000-0002-0000-0200-000001000000}"/>
    <dataValidation type="date" errorStyle="warning" allowBlank="1" showInputMessage="1" showErrorMessage="1" error="This date may be outside the timeframe indicated (eg 2018/19 year)" prompt="Any non-standard date format or date outside the disclosure period (typically 1 July - 30 June) will raise an alert. Check entry and select 'Yes' to accept/continue." sqref="A91 A123 A127 A99 A240:A255 A101:A108 A13:A88" xr:uid="{67A21C94-90C0-4AFE-B6AC-F64AD77E4F2B}">
      <formula1>$B$5</formula1>
      <formula2>$B$6</formula2>
    </dataValidation>
  </dataValidations>
  <pageMargins left="0.70866141732283472" right="0.70866141732283472" top="0.74803149606299213" bottom="0.74803149606299213" header="0.31496062992125984" footer="0.31496062992125984"/>
  <pageSetup paperSize="8" scale="78" fitToHeight="0" orientation="landscape" r:id="rId1"/>
  <headerFooter alignWithMargins="0">
    <oddFooter>&amp;LCE Expense Disclosure Workbook 2018&amp;RWorksheet - Travel</oddFooter>
  </headerFooter>
  <legacyDrawing r:id="rId2"/>
  <extLst>
    <ext xmlns:x14="http://schemas.microsoft.com/office/spreadsheetml/2009/9/main" uri="{CCE6A557-97BC-4b89-ADB6-D9C93CAAB3DF}">
      <x14:dataValidations xmlns:xm="http://schemas.microsoft.com/office/excel/2006/main" xWindow="1663" yWindow="775" count="3">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r:uid="{00000000-0002-0000-0200-000002000000}">
          <x14:formula1>
            <xm:f>'Summary and sign-off'!$A$27:$A$28</xm:f>
          </x14:formula1>
          <xm:sqref>B7:E7</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r:uid="{00000000-0002-0000-0200-000003000000}">
          <x14:formula1>
            <xm:f>'Summary and sign-off'!$A$29:$A$30</xm:f>
          </x14:formula1>
          <xm:sqref>B8:E8</xm:sqref>
        </x14:dataValidation>
        <x14:dataValidation type="decimal" operator="greaterThan" allowBlank="1" showInputMessage="1" showErrorMessage="1" error="This cell must contain a dollar figure" xr:uid="{00000000-0002-0000-0200-000004000000}">
          <x14:formula1>
            <xm:f>'Summary and sign-off'!$A$47</xm:f>
          </x14:formula1>
          <xm:sqref>B91 B110:B112 B114 B19:B26 B102:B108 B239:B256 B120:B232 B28:B88</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39997558519241921"/>
    <pageSetUpPr fitToPage="1"/>
  </sheetPr>
  <dimension ref="A1:J90"/>
  <sheetViews>
    <sheetView zoomScaleNormal="100" workbookViewId="0">
      <selection sqref="A1:E1"/>
    </sheetView>
  </sheetViews>
  <sheetFormatPr defaultColWidth="0" defaultRowHeight="12.75" zeroHeight="1" x14ac:dyDescent="0.2"/>
  <cols>
    <col min="1" max="1" width="35.5703125" customWidth="1"/>
    <col min="2" max="2" width="14.42578125" customWidth="1"/>
    <col min="3" max="3" width="71.42578125" customWidth="1"/>
    <col min="4" max="4" width="50" customWidth="1"/>
    <col min="5" max="5" width="21.42578125" customWidth="1"/>
    <col min="6" max="6" width="39.42578125" customWidth="1"/>
    <col min="7" max="10" width="9.140625" hidden="1" customWidth="1"/>
    <col min="11" max="13" width="0" hidden="1" customWidth="1"/>
  </cols>
  <sheetData>
    <row r="1" spans="1:6" ht="26.25" customHeight="1" x14ac:dyDescent="0.2">
      <c r="A1" s="124" t="s">
        <v>59</v>
      </c>
      <c r="B1" s="124"/>
      <c r="C1" s="124"/>
      <c r="D1" s="124"/>
      <c r="E1" s="124"/>
    </row>
    <row r="2" spans="1:6" ht="21" customHeight="1" x14ac:dyDescent="0.2">
      <c r="A2" s="3" t="s">
        <v>1</v>
      </c>
      <c r="B2" s="127" t="str">
        <f>'Summary and sign-off'!B2:F2</f>
        <v>New Zealand Infrastructure Commission / Te Waihanga</v>
      </c>
      <c r="C2" s="127"/>
      <c r="D2" s="127"/>
      <c r="E2" s="127"/>
    </row>
    <row r="3" spans="1:6" ht="21" customHeight="1" x14ac:dyDescent="0.2">
      <c r="A3" s="3" t="s">
        <v>60</v>
      </c>
      <c r="B3" s="127" t="str">
        <f>'Summary and sign-off'!B3:F3</f>
        <v>Ross Copland</v>
      </c>
      <c r="C3" s="127"/>
      <c r="D3" s="127"/>
      <c r="E3" s="127"/>
    </row>
    <row r="4" spans="1:6" ht="21" customHeight="1" x14ac:dyDescent="0.2">
      <c r="A4" s="3" t="s">
        <v>61</v>
      </c>
      <c r="B4" s="127">
        <f>'Summary and sign-off'!B4:F4</f>
        <v>45108</v>
      </c>
      <c r="C4" s="127"/>
      <c r="D4" s="127"/>
      <c r="E4" s="127"/>
    </row>
    <row r="5" spans="1:6" ht="21" customHeight="1" x14ac:dyDescent="0.2">
      <c r="A5" s="3" t="s">
        <v>62</v>
      </c>
      <c r="B5" s="127">
        <f>'Summary and sign-off'!B5:F5</f>
        <v>45473</v>
      </c>
      <c r="C5" s="127"/>
      <c r="D5" s="127"/>
      <c r="E5" s="127"/>
    </row>
    <row r="6" spans="1:6" ht="21" customHeight="1" x14ac:dyDescent="0.2">
      <c r="A6" s="3" t="s">
        <v>63</v>
      </c>
      <c r="B6" s="122" t="s">
        <v>29</v>
      </c>
      <c r="C6" s="122"/>
      <c r="D6" s="122"/>
      <c r="E6" s="122"/>
    </row>
    <row r="7" spans="1:6" ht="21" customHeight="1" x14ac:dyDescent="0.2">
      <c r="A7" s="3" t="s">
        <v>7</v>
      </c>
      <c r="B7" s="122" t="s">
        <v>31</v>
      </c>
      <c r="C7" s="122"/>
      <c r="D7" s="122"/>
      <c r="E7" s="122"/>
    </row>
    <row r="8" spans="1:6" ht="35.25" customHeight="1" x14ac:dyDescent="0.25">
      <c r="A8" s="137" t="s">
        <v>78</v>
      </c>
      <c r="B8" s="137"/>
      <c r="C8" s="138"/>
      <c r="D8" s="138"/>
      <c r="E8" s="138"/>
      <c r="F8" s="27"/>
    </row>
    <row r="9" spans="1:6" ht="35.25" customHeight="1" x14ac:dyDescent="0.25">
      <c r="A9" s="135" t="s">
        <v>79</v>
      </c>
      <c r="B9" s="136"/>
      <c r="C9" s="136"/>
      <c r="D9" s="136"/>
      <c r="E9" s="136"/>
      <c r="F9" s="27"/>
    </row>
    <row r="10" spans="1:6" ht="27" customHeight="1" x14ac:dyDescent="0.2">
      <c r="A10" s="24" t="s">
        <v>80</v>
      </c>
      <c r="B10" s="24" t="s">
        <v>13</v>
      </c>
      <c r="C10" s="24" t="s">
        <v>81</v>
      </c>
      <c r="D10" s="24" t="s">
        <v>82</v>
      </c>
      <c r="E10" s="24" t="s">
        <v>71</v>
      </c>
      <c r="F10" s="20"/>
    </row>
    <row r="11" spans="1:6" s="2" customFormat="1" hidden="1" x14ac:dyDescent="0.2">
      <c r="A11" s="82"/>
      <c r="B11" s="79"/>
      <c r="C11" s="83"/>
      <c r="D11" s="83"/>
      <c r="E11" s="84"/>
    </row>
    <row r="12" spans="1:6" s="2" customFormat="1" x14ac:dyDescent="0.2">
      <c r="A12" s="118">
        <v>45110</v>
      </c>
      <c r="B12" s="93">
        <v>10.09</v>
      </c>
      <c r="C12" s="97" t="s">
        <v>104</v>
      </c>
      <c r="D12" s="97" t="s">
        <v>105</v>
      </c>
      <c r="E12" s="98" t="s">
        <v>106</v>
      </c>
    </row>
    <row r="13" spans="1:6" s="2" customFormat="1" x14ac:dyDescent="0.2">
      <c r="A13" s="118">
        <v>45139</v>
      </c>
      <c r="B13" s="93">
        <v>200.01</v>
      </c>
      <c r="C13" s="97" t="s">
        <v>119</v>
      </c>
      <c r="D13" s="97" t="s">
        <v>120</v>
      </c>
      <c r="E13" s="98" t="s">
        <v>122</v>
      </c>
    </row>
    <row r="14" spans="1:6" s="2" customFormat="1" x14ac:dyDescent="0.2">
      <c r="A14" s="118">
        <v>45139</v>
      </c>
      <c r="B14" s="93">
        <v>19.96</v>
      </c>
      <c r="C14" s="97" t="s">
        <v>119</v>
      </c>
      <c r="D14" s="97" t="s">
        <v>121</v>
      </c>
      <c r="E14" s="98" t="s">
        <v>123</v>
      </c>
    </row>
    <row r="15" spans="1:6" s="2" customFormat="1" x14ac:dyDescent="0.2">
      <c r="A15" s="118">
        <v>45191</v>
      </c>
      <c r="B15" s="93">
        <v>88.25</v>
      </c>
      <c r="C15" s="97" t="s">
        <v>160</v>
      </c>
      <c r="D15" s="97" t="s">
        <v>158</v>
      </c>
      <c r="E15" s="98" t="s">
        <v>159</v>
      </c>
    </row>
    <row r="16" spans="1:6" s="2" customFormat="1" x14ac:dyDescent="0.2">
      <c r="A16" s="118">
        <v>45194</v>
      </c>
      <c r="B16" s="93">
        <v>93.04</v>
      </c>
      <c r="C16" s="97" t="s">
        <v>163</v>
      </c>
      <c r="D16" s="97" t="s">
        <v>158</v>
      </c>
      <c r="E16" s="98" t="s">
        <v>164</v>
      </c>
    </row>
    <row r="17" spans="1:5" s="2" customFormat="1" x14ac:dyDescent="0.2">
      <c r="A17" s="118">
        <v>45203</v>
      </c>
      <c r="B17" s="93">
        <v>11.57</v>
      </c>
      <c r="C17" s="97" t="s">
        <v>236</v>
      </c>
      <c r="D17" s="97" t="s">
        <v>237</v>
      </c>
      <c r="E17" s="98" t="s">
        <v>238</v>
      </c>
    </row>
    <row r="18" spans="1:5" s="2" customFormat="1" x14ac:dyDescent="0.2">
      <c r="A18" s="118">
        <v>45212</v>
      </c>
      <c r="B18" s="93">
        <v>21.74</v>
      </c>
      <c r="C18" s="97" t="s">
        <v>239</v>
      </c>
      <c r="D18" s="97" t="s">
        <v>240</v>
      </c>
      <c r="E18" s="98" t="s">
        <v>241</v>
      </c>
    </row>
    <row r="19" spans="1:5" s="2" customFormat="1" x14ac:dyDescent="0.2">
      <c r="A19" s="118">
        <v>45232</v>
      </c>
      <c r="B19" s="93">
        <v>74.78</v>
      </c>
      <c r="C19" s="97" t="s">
        <v>242</v>
      </c>
      <c r="D19" s="97" t="s">
        <v>243</v>
      </c>
      <c r="E19" s="98" t="s">
        <v>244</v>
      </c>
    </row>
    <row r="20" spans="1:5" s="2" customFormat="1" x14ac:dyDescent="0.2">
      <c r="A20" s="118">
        <v>45233</v>
      </c>
      <c r="B20" s="93">
        <v>150.34</v>
      </c>
      <c r="C20" s="97" t="s">
        <v>245</v>
      </c>
      <c r="D20" s="97" t="s">
        <v>246</v>
      </c>
      <c r="E20" s="98" t="s">
        <v>247</v>
      </c>
    </row>
    <row r="21" spans="1:5" s="2" customFormat="1" x14ac:dyDescent="0.2">
      <c r="A21" s="118">
        <v>45238</v>
      </c>
      <c r="B21" s="93">
        <v>22.26</v>
      </c>
      <c r="C21" s="97" t="s">
        <v>248</v>
      </c>
      <c r="D21" s="97" t="s">
        <v>249</v>
      </c>
      <c r="E21" s="98" t="s">
        <v>250</v>
      </c>
    </row>
    <row r="22" spans="1:5" s="2" customFormat="1" x14ac:dyDescent="0.2">
      <c r="A22" s="118">
        <v>45351</v>
      </c>
      <c r="B22" s="93">
        <v>56.01</v>
      </c>
      <c r="C22" s="97" t="s">
        <v>407</v>
      </c>
      <c r="D22" s="97" t="s">
        <v>305</v>
      </c>
      <c r="E22" s="98" t="s">
        <v>306</v>
      </c>
    </row>
    <row r="23" spans="1:5" s="2" customFormat="1" x14ac:dyDescent="0.2">
      <c r="A23" s="118">
        <v>45392</v>
      </c>
      <c r="B23" s="93">
        <v>12.2</v>
      </c>
      <c r="C23" s="97" t="s">
        <v>383</v>
      </c>
      <c r="D23" s="97" t="s">
        <v>384</v>
      </c>
      <c r="E23" s="98" t="s">
        <v>385</v>
      </c>
    </row>
    <row r="24" spans="1:5" s="2" customFormat="1" x14ac:dyDescent="0.2">
      <c r="A24" s="118">
        <v>45420</v>
      </c>
      <c r="B24" s="93">
        <v>230.4</v>
      </c>
      <c r="C24" s="97" t="s">
        <v>400</v>
      </c>
      <c r="D24" s="97" t="s">
        <v>386</v>
      </c>
      <c r="E24" s="98" t="s">
        <v>387</v>
      </c>
    </row>
    <row r="25" spans="1:5" s="2" customFormat="1" x14ac:dyDescent="0.2">
      <c r="A25" s="118">
        <v>45426</v>
      </c>
      <c r="B25" s="93">
        <v>16.22</v>
      </c>
      <c r="C25" s="97" t="s">
        <v>401</v>
      </c>
      <c r="D25" s="97" t="s">
        <v>384</v>
      </c>
      <c r="E25" s="98" t="s">
        <v>388</v>
      </c>
    </row>
    <row r="26" spans="1:5" s="2" customFormat="1" x14ac:dyDescent="0.2">
      <c r="A26" s="118">
        <v>45447</v>
      </c>
      <c r="B26" s="93">
        <v>11.6</v>
      </c>
      <c r="C26" s="97" t="s">
        <v>402</v>
      </c>
      <c r="D26" s="97" t="s">
        <v>384</v>
      </c>
      <c r="E26" s="98" t="s">
        <v>389</v>
      </c>
    </row>
    <row r="27" spans="1:5" s="2" customFormat="1" x14ac:dyDescent="0.2">
      <c r="A27" s="118">
        <v>45450</v>
      </c>
      <c r="B27" s="93">
        <v>25</v>
      </c>
      <c r="C27" s="97" t="s">
        <v>403</v>
      </c>
      <c r="D27" s="97" t="s">
        <v>384</v>
      </c>
      <c r="E27" s="98" t="s">
        <v>390</v>
      </c>
    </row>
    <row r="28" spans="1:5" s="2" customFormat="1" x14ac:dyDescent="0.2">
      <c r="A28" s="118">
        <v>45455</v>
      </c>
      <c r="B28" s="93">
        <v>33.299999999999997</v>
      </c>
      <c r="C28" s="97" t="s">
        <v>404</v>
      </c>
      <c r="D28" s="97" t="s">
        <v>391</v>
      </c>
      <c r="E28" s="98" t="s">
        <v>392</v>
      </c>
    </row>
    <row r="29" spans="1:5" s="2" customFormat="1" x14ac:dyDescent="0.2">
      <c r="A29" s="118">
        <v>45464</v>
      </c>
      <c r="B29" s="93">
        <v>126.48</v>
      </c>
      <c r="C29" s="97" t="s">
        <v>405</v>
      </c>
      <c r="D29" s="97" t="s">
        <v>393</v>
      </c>
      <c r="E29" s="98" t="s">
        <v>394</v>
      </c>
    </row>
    <row r="30" spans="1:5" s="2" customFormat="1" x14ac:dyDescent="0.2">
      <c r="A30" s="118"/>
      <c r="B30" s="93"/>
      <c r="C30" s="97"/>
      <c r="D30" s="97"/>
      <c r="E30" s="98"/>
    </row>
    <row r="31" spans="1:5" s="2" customFormat="1" x14ac:dyDescent="0.2">
      <c r="C31" s="115"/>
    </row>
    <row r="32" spans="1:5" s="2" customFormat="1" ht="11.25" hidden="1" customHeight="1" x14ac:dyDescent="0.2">
      <c r="A32" s="82"/>
      <c r="B32" s="79"/>
      <c r="C32" s="114"/>
      <c r="D32" s="83"/>
      <c r="E32" s="84"/>
    </row>
    <row r="33" spans="1:6" ht="34.5" customHeight="1" x14ac:dyDescent="0.2">
      <c r="A33" s="39" t="s">
        <v>83</v>
      </c>
      <c r="B33" s="48">
        <f>SUM(B11:B32)</f>
        <v>1203.2500000000002</v>
      </c>
      <c r="C33" s="54" t="str">
        <f>IF(SUBTOTAL(3,B11:B32)=SUBTOTAL(103,B11:B32),'Summary and sign-off'!$A$48,'Summary and sign-off'!$A$49)</f>
        <v>Check - there are no hidden rows with data</v>
      </c>
      <c r="D33" s="128" t="str">
        <f>IF('Summary and sign-off'!F58='Summary and sign-off'!F54,'Summary and sign-off'!A51,'Summary and sign-off'!A50)</f>
        <v>Check - each entry provides sufficient information</v>
      </c>
      <c r="E33" s="128"/>
      <c r="F33" s="2"/>
    </row>
    <row r="34" spans="1:6" x14ac:dyDescent="0.2">
      <c r="A34" s="18"/>
      <c r="B34" s="17"/>
      <c r="C34" s="17"/>
      <c r="D34" s="17"/>
      <c r="E34" s="17"/>
    </row>
    <row r="35" spans="1:6" x14ac:dyDescent="0.2">
      <c r="A35" s="18"/>
      <c r="B35" s="19"/>
      <c r="C35" s="17"/>
      <c r="D35" s="17"/>
      <c r="E35" s="17"/>
    </row>
    <row r="36" spans="1:6" ht="12.75" customHeight="1" x14ac:dyDescent="0.2">
      <c r="A36" s="20"/>
      <c r="B36" s="20"/>
      <c r="C36" s="20"/>
      <c r="D36" s="20"/>
      <c r="E36" s="20"/>
    </row>
    <row r="37" spans="1:6" x14ac:dyDescent="0.2">
      <c r="A37" s="20"/>
      <c r="B37" s="20"/>
      <c r="C37" s="28"/>
      <c r="D37" s="28"/>
      <c r="E37" s="28"/>
    </row>
    <row r="38" spans="1:6" x14ac:dyDescent="0.2">
      <c r="A38" s="20"/>
      <c r="B38" s="19"/>
      <c r="C38" s="17"/>
      <c r="D38" s="17"/>
      <c r="E38" s="17"/>
      <c r="F38" s="17"/>
    </row>
    <row r="39" spans="1:6" x14ac:dyDescent="0.2">
      <c r="A39" s="20"/>
      <c r="B39" s="20"/>
      <c r="C39" s="28"/>
      <c r="D39" s="28"/>
      <c r="E39" s="28"/>
    </row>
    <row r="40" spans="1:6" ht="12.75" customHeight="1" x14ac:dyDescent="0.2">
      <c r="A40" s="20"/>
      <c r="B40" s="20"/>
      <c r="C40" s="22"/>
      <c r="D40" s="22"/>
      <c r="E40" s="22"/>
    </row>
    <row r="41" spans="1:6" x14ac:dyDescent="0.2">
      <c r="A41" s="17"/>
      <c r="B41" s="17"/>
      <c r="C41" s="17"/>
      <c r="D41" s="17"/>
      <c r="E41" s="17"/>
    </row>
    <row r="42" spans="1:6" x14ac:dyDescent="0.2"/>
    <row r="43" spans="1:6" x14ac:dyDescent="0.2"/>
    <row r="44" spans="1:6" x14ac:dyDescent="0.2"/>
    <row r="45" spans="1:6" x14ac:dyDescent="0.2"/>
    <row r="46" spans="1:6" x14ac:dyDescent="0.2"/>
    <row r="47" spans="1:6" x14ac:dyDescent="0.2"/>
    <row r="48" spans="1:6" x14ac:dyDescent="0.2"/>
    <row r="50" x14ac:dyDescent="0.2"/>
    <row r="51" x14ac:dyDescent="0.2"/>
    <row r="52" x14ac:dyDescent="0.2"/>
    <row r="53" x14ac:dyDescent="0.2"/>
    <row r="54" x14ac:dyDescent="0.2"/>
    <row r="55" x14ac:dyDescent="0.2"/>
    <row r="56" x14ac:dyDescent="0.2"/>
    <row r="57" x14ac:dyDescent="0.2"/>
    <row r="58" x14ac:dyDescent="0.2"/>
    <row r="59" x14ac:dyDescent="0.2"/>
    <row r="60" x14ac:dyDescent="0.2"/>
    <row r="61" x14ac:dyDescent="0.2"/>
    <row r="62" x14ac:dyDescent="0.2"/>
    <row r="69" x14ac:dyDescent="0.2"/>
    <row r="70" x14ac:dyDescent="0.2"/>
    <row r="71" x14ac:dyDescent="0.2"/>
    <row r="72" x14ac:dyDescent="0.2"/>
    <row r="73" x14ac:dyDescent="0.2"/>
    <row r="74" x14ac:dyDescent="0.2"/>
    <row r="75" x14ac:dyDescent="0.2"/>
    <row r="76" x14ac:dyDescent="0.2"/>
    <row r="77" x14ac:dyDescent="0.2"/>
    <row r="78" x14ac:dyDescent="0.2"/>
    <row r="79" x14ac:dyDescent="0.2"/>
    <row r="81" x14ac:dyDescent="0.2"/>
    <row r="82" x14ac:dyDescent="0.2"/>
    <row r="83" x14ac:dyDescent="0.2"/>
    <row r="84" x14ac:dyDescent="0.2"/>
    <row r="88" x14ac:dyDescent="0.2"/>
    <row r="89" x14ac:dyDescent="0.2"/>
    <row r="90" x14ac:dyDescent="0.2"/>
  </sheetData>
  <sheetProtection sheet="1" formatCells="0" insertRows="0" deleteRows="0"/>
  <mergeCells count="10">
    <mergeCell ref="D33:E33"/>
    <mergeCell ref="B6:E6"/>
    <mergeCell ref="B5:E5"/>
    <mergeCell ref="A1:E1"/>
    <mergeCell ref="A9:E9"/>
    <mergeCell ref="B2:E2"/>
    <mergeCell ref="B3:E3"/>
    <mergeCell ref="B4:E4"/>
    <mergeCell ref="A8:E8"/>
    <mergeCell ref="B7:E7"/>
  </mergeCells>
  <dataValidations count="3">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11:A12 A32" xr:uid="{00000000-0002-0000-0300-000000000000}">
      <formula1>$B$4</formula1>
      <formula2>$B$5</formula2>
    </dataValidation>
    <dataValidation allowBlank="1" showInputMessage="1" showErrorMessage="1" prompt="Insert additional rows as needed:_x000a_- 'right click' on a row number (left of screen)_x000a_- select 'Insert' (this will insert a row above it)" sqref="A10" xr:uid="{00000000-0002-0000-0300-000001000000}"/>
    <dataValidation type="date" errorStyle="warning" allowBlank="1" showInputMessage="1" showErrorMessage="1" error="This date may be outside the timeframe indicated (eg 2018/19 year)" prompt="Any non-standard date format or date outside the disclosure period (typically 1 July - 30 June) will raise an alert. Check entry and select 'Yes' to accept/continue." sqref="A13:A15 A30" xr:uid="{9A7E9F63-43B8-46EF-8656-0D5E1A7A706A}">
      <formula1>$B$4</formula1>
      <formula2>$B$5</formula2>
    </dataValidation>
  </dataValidations>
  <printOptions gridLines="1"/>
  <pageMargins left="0.70866141732283472" right="0.70866141732283472" top="0.74803149606299213" bottom="0.74803149606299213" header="0.31496062992125984" footer="0.31496062992125984"/>
  <pageSetup paperSize="8" fitToHeight="0" orientation="landscape" r:id="rId1"/>
  <headerFooter alignWithMargins="0">
    <oddFooter>&amp;LCE Expense Disclosure Workbook 2018&amp;RWorksheet - Hospitality</oddFooter>
  </headerFooter>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r:uid="{00000000-0002-0000-0300-000002000000}">
          <x14:formula1>
            <xm:f>'Summary and sign-off'!$A$27:$A$28</xm:f>
          </x14:formula1>
          <xm:sqref>B6:E6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r:uid="{00000000-0002-0000-0300-000003000000}">
          <x14:formula1>
            <xm:f>'Summary and sign-off'!$A$29:$A$30</xm:f>
          </x14:formula1>
          <xm:sqref>B7:E7</xm:sqref>
        </x14:dataValidation>
        <x14:dataValidation type="decimal" operator="greaterThan" allowBlank="1" showInputMessage="1" showErrorMessage="1" error="This cell must contain a dollar figure" xr:uid="{00000000-0002-0000-0300-000004000000}">
          <x14:formula1>
            <xm:f>'Summary and sign-off'!$A$47</xm:f>
          </x14:formula1>
          <xm:sqref>B11:B15 B32 B30</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tint="0.39997558519241921"/>
    <pageSetUpPr fitToPage="1"/>
  </sheetPr>
  <dimension ref="A1:M100"/>
  <sheetViews>
    <sheetView zoomScaleNormal="100" workbookViewId="0">
      <selection sqref="A1:E1"/>
    </sheetView>
  </sheetViews>
  <sheetFormatPr defaultColWidth="0" defaultRowHeight="12.75" zeroHeight="1" x14ac:dyDescent="0.2"/>
  <cols>
    <col min="1" max="1" width="35.5703125" customWidth="1"/>
    <col min="2" max="2" width="14.42578125" customWidth="1"/>
    <col min="3" max="3" width="71.42578125" customWidth="1"/>
    <col min="4" max="4" width="50" customWidth="1"/>
    <col min="5" max="5" width="21.42578125" customWidth="1"/>
    <col min="6" max="6" width="36.85546875" customWidth="1"/>
    <col min="7" max="10" width="9.140625" hidden="1" customWidth="1"/>
    <col min="11" max="13" width="0" hidden="1" customWidth="1"/>
    <col min="14" max="16384" width="9.140625" hidden="1"/>
  </cols>
  <sheetData>
    <row r="1" spans="1:6" ht="26.25" customHeight="1" x14ac:dyDescent="0.2">
      <c r="A1" s="124" t="s">
        <v>59</v>
      </c>
      <c r="B1" s="124"/>
      <c r="C1" s="124"/>
      <c r="D1" s="124"/>
      <c r="E1" s="124"/>
    </row>
    <row r="2" spans="1:6" ht="21" customHeight="1" x14ac:dyDescent="0.2">
      <c r="A2" s="3" t="s">
        <v>1</v>
      </c>
      <c r="B2" s="127" t="str">
        <f>'Summary and sign-off'!B2:F2</f>
        <v>New Zealand Infrastructure Commission / Te Waihanga</v>
      </c>
      <c r="C2" s="127"/>
      <c r="D2" s="127"/>
      <c r="E2" s="127"/>
    </row>
    <row r="3" spans="1:6" ht="21" customHeight="1" x14ac:dyDescent="0.2">
      <c r="A3" s="3" t="s">
        <v>60</v>
      </c>
      <c r="B3" s="127" t="str">
        <f>'Summary and sign-off'!B3:F3</f>
        <v>Ross Copland</v>
      </c>
      <c r="C3" s="127"/>
      <c r="D3" s="127"/>
      <c r="E3" s="127"/>
    </row>
    <row r="4" spans="1:6" ht="21" customHeight="1" x14ac:dyDescent="0.2">
      <c r="A4" s="3" t="s">
        <v>61</v>
      </c>
      <c r="B4" s="127">
        <f>'Summary and sign-off'!B4:F4</f>
        <v>45108</v>
      </c>
      <c r="C4" s="127"/>
      <c r="D4" s="127"/>
      <c r="E4" s="127"/>
    </row>
    <row r="5" spans="1:6" ht="21" customHeight="1" x14ac:dyDescent="0.2">
      <c r="A5" s="3" t="s">
        <v>62</v>
      </c>
      <c r="B5" s="127">
        <f>'Summary and sign-off'!B5:F5</f>
        <v>45473</v>
      </c>
      <c r="C5" s="127"/>
      <c r="D5" s="127"/>
      <c r="E5" s="127"/>
    </row>
    <row r="6" spans="1:6" ht="21" customHeight="1" x14ac:dyDescent="0.2">
      <c r="A6" s="3" t="s">
        <v>63</v>
      </c>
      <c r="B6" s="122" t="s">
        <v>29</v>
      </c>
      <c r="C6" s="122"/>
      <c r="D6" s="122"/>
      <c r="E6" s="122"/>
      <c r="F6" s="23"/>
    </row>
    <row r="7" spans="1:6" ht="21" customHeight="1" x14ac:dyDescent="0.2">
      <c r="A7" s="3" t="s">
        <v>7</v>
      </c>
      <c r="B7" s="122" t="s">
        <v>31</v>
      </c>
      <c r="C7" s="122"/>
      <c r="D7" s="122"/>
      <c r="E7" s="122"/>
      <c r="F7" s="23"/>
    </row>
    <row r="8" spans="1:6" ht="35.25" customHeight="1" x14ac:dyDescent="0.2">
      <c r="A8" s="131" t="s">
        <v>84</v>
      </c>
      <c r="B8" s="131"/>
      <c r="C8" s="138"/>
      <c r="D8" s="138"/>
      <c r="E8" s="138"/>
    </row>
    <row r="9" spans="1:6" ht="35.25" customHeight="1" x14ac:dyDescent="0.2">
      <c r="A9" s="139" t="s">
        <v>85</v>
      </c>
      <c r="B9" s="140"/>
      <c r="C9" s="140"/>
      <c r="D9" s="140"/>
      <c r="E9" s="140"/>
    </row>
    <row r="10" spans="1:6" ht="27" customHeight="1" x14ac:dyDescent="0.2">
      <c r="A10" s="24" t="s">
        <v>67</v>
      </c>
      <c r="B10" s="24" t="s">
        <v>13</v>
      </c>
      <c r="C10" s="24" t="s">
        <v>86</v>
      </c>
      <c r="D10" s="24" t="s">
        <v>87</v>
      </c>
      <c r="E10" s="24" t="s">
        <v>71</v>
      </c>
      <c r="F10" s="20"/>
    </row>
    <row r="11" spans="1:6" s="2" customFormat="1" hidden="1" x14ac:dyDescent="0.2">
      <c r="A11" s="82"/>
      <c r="B11" s="79"/>
      <c r="C11" s="83"/>
      <c r="D11" s="83"/>
      <c r="E11" s="84"/>
    </row>
    <row r="12" spans="1:6" s="2" customFormat="1" x14ac:dyDescent="0.2">
      <c r="A12" s="118">
        <v>45135</v>
      </c>
      <c r="B12" s="93">
        <v>38.17</v>
      </c>
      <c r="C12" s="96" t="s">
        <v>185</v>
      </c>
      <c r="D12" s="92" t="s">
        <v>186</v>
      </c>
      <c r="E12" s="106" t="s">
        <v>307</v>
      </c>
    </row>
    <row r="13" spans="1:6" s="2" customFormat="1" x14ac:dyDescent="0.2">
      <c r="A13" s="118">
        <v>45166</v>
      </c>
      <c r="B13" s="93">
        <v>38.61</v>
      </c>
      <c r="C13" s="96" t="s">
        <v>185</v>
      </c>
      <c r="D13" s="92" t="s">
        <v>186</v>
      </c>
      <c r="E13" s="106" t="s">
        <v>307</v>
      </c>
    </row>
    <row r="14" spans="1:6" s="2" customFormat="1" x14ac:dyDescent="0.2">
      <c r="A14" s="118">
        <v>45197</v>
      </c>
      <c r="B14" s="93">
        <v>94.56</v>
      </c>
      <c r="C14" s="96" t="s">
        <v>185</v>
      </c>
      <c r="D14" s="92" t="s">
        <v>186</v>
      </c>
      <c r="E14" s="106" t="s">
        <v>307</v>
      </c>
    </row>
    <row r="15" spans="1:6" s="2" customFormat="1" x14ac:dyDescent="0.2">
      <c r="A15" s="118">
        <v>45227</v>
      </c>
      <c r="B15" s="93">
        <v>38</v>
      </c>
      <c r="C15" s="96" t="s">
        <v>185</v>
      </c>
      <c r="D15" s="92" t="s">
        <v>251</v>
      </c>
      <c r="E15" s="106" t="s">
        <v>307</v>
      </c>
    </row>
    <row r="16" spans="1:6" s="2" customFormat="1" x14ac:dyDescent="0.2">
      <c r="A16" s="118">
        <v>45258</v>
      </c>
      <c r="B16" s="93">
        <v>46.32</v>
      </c>
      <c r="C16" s="96" t="s">
        <v>185</v>
      </c>
      <c r="D16" s="92" t="s">
        <v>251</v>
      </c>
      <c r="E16" s="106" t="s">
        <v>307</v>
      </c>
    </row>
    <row r="17" spans="1:5" s="2" customFormat="1" x14ac:dyDescent="0.2">
      <c r="A17" s="118">
        <v>45258</v>
      </c>
      <c r="B17" s="93">
        <v>43.7</v>
      </c>
      <c r="C17" s="96" t="s">
        <v>185</v>
      </c>
      <c r="D17" s="92" t="s">
        <v>252</v>
      </c>
      <c r="E17" s="106" t="s">
        <v>307</v>
      </c>
    </row>
    <row r="18" spans="1:5" s="2" customFormat="1" x14ac:dyDescent="0.2">
      <c r="A18" s="118">
        <v>45288</v>
      </c>
      <c r="B18" s="93">
        <v>44.09</v>
      </c>
      <c r="C18" s="96" t="s">
        <v>185</v>
      </c>
      <c r="D18" s="92" t="s">
        <v>251</v>
      </c>
      <c r="E18" s="106" t="s">
        <v>307</v>
      </c>
    </row>
    <row r="19" spans="1:5" s="2" customFormat="1" x14ac:dyDescent="0.2">
      <c r="A19" s="118">
        <v>45288</v>
      </c>
      <c r="B19" s="93">
        <v>43.7</v>
      </c>
      <c r="C19" s="96" t="s">
        <v>185</v>
      </c>
      <c r="D19" s="92" t="s">
        <v>252</v>
      </c>
      <c r="E19" s="106" t="s">
        <v>307</v>
      </c>
    </row>
    <row r="20" spans="1:5" s="2" customFormat="1" x14ac:dyDescent="0.2">
      <c r="A20" s="118">
        <v>45319</v>
      </c>
      <c r="B20" s="93">
        <v>45.41</v>
      </c>
      <c r="C20" s="96" t="s">
        <v>185</v>
      </c>
      <c r="D20" s="92" t="s">
        <v>186</v>
      </c>
      <c r="E20" s="106" t="s">
        <v>307</v>
      </c>
    </row>
    <row r="21" spans="1:5" s="2" customFormat="1" x14ac:dyDescent="0.2">
      <c r="A21" s="118">
        <v>45319</v>
      </c>
      <c r="B21" s="93">
        <v>43.7</v>
      </c>
      <c r="C21" s="96" t="s">
        <v>185</v>
      </c>
      <c r="D21" s="92" t="s">
        <v>308</v>
      </c>
      <c r="E21" s="106" t="s">
        <v>307</v>
      </c>
    </row>
    <row r="22" spans="1:5" s="2" customFormat="1" x14ac:dyDescent="0.2">
      <c r="A22" s="118">
        <v>45350</v>
      </c>
      <c r="B22" s="93">
        <v>45.22</v>
      </c>
      <c r="C22" s="96" t="s">
        <v>185</v>
      </c>
      <c r="D22" s="92" t="s">
        <v>186</v>
      </c>
      <c r="E22" s="106" t="s">
        <v>307</v>
      </c>
    </row>
    <row r="23" spans="1:5" s="2" customFormat="1" x14ac:dyDescent="0.2">
      <c r="A23" s="118">
        <v>45350</v>
      </c>
      <c r="B23" s="93">
        <v>43.7</v>
      </c>
      <c r="C23" s="96" t="s">
        <v>185</v>
      </c>
      <c r="D23" s="92" t="s">
        <v>308</v>
      </c>
      <c r="E23" s="106" t="s">
        <v>307</v>
      </c>
    </row>
    <row r="24" spans="1:5" s="2" customFormat="1" x14ac:dyDescent="0.2">
      <c r="A24" s="118">
        <v>45379</v>
      </c>
      <c r="B24" s="93">
        <v>149.99</v>
      </c>
      <c r="C24" s="96" t="s">
        <v>185</v>
      </c>
      <c r="D24" s="92" t="s">
        <v>186</v>
      </c>
      <c r="E24" s="106" t="s">
        <v>307</v>
      </c>
    </row>
    <row r="25" spans="1:5" s="2" customFormat="1" x14ac:dyDescent="0.2">
      <c r="A25" s="118">
        <v>45379</v>
      </c>
      <c r="B25" s="93">
        <v>107.62</v>
      </c>
      <c r="C25" s="96" t="s">
        <v>185</v>
      </c>
      <c r="D25" s="92" t="s">
        <v>308</v>
      </c>
      <c r="E25" s="106" t="s">
        <v>307</v>
      </c>
    </row>
    <row r="26" spans="1:5" s="2" customFormat="1" x14ac:dyDescent="0.2">
      <c r="A26" s="118">
        <v>45410</v>
      </c>
      <c r="B26" s="93">
        <v>45.8</v>
      </c>
      <c r="C26" s="96" t="s">
        <v>185</v>
      </c>
      <c r="D26" s="92" t="s">
        <v>395</v>
      </c>
      <c r="E26" s="106" t="s">
        <v>307</v>
      </c>
    </row>
    <row r="27" spans="1:5" s="2" customFormat="1" x14ac:dyDescent="0.2">
      <c r="A27" s="118">
        <v>45440</v>
      </c>
      <c r="B27" s="93">
        <v>85.64</v>
      </c>
      <c r="C27" s="96" t="s">
        <v>185</v>
      </c>
      <c r="D27" s="92" t="s">
        <v>395</v>
      </c>
      <c r="E27" s="106" t="s">
        <v>307</v>
      </c>
    </row>
    <row r="28" spans="1:5" s="2" customFormat="1" x14ac:dyDescent="0.2">
      <c r="A28" s="118">
        <v>45471</v>
      </c>
      <c r="B28" s="93">
        <v>44.09</v>
      </c>
      <c r="C28" s="96" t="s">
        <v>185</v>
      </c>
      <c r="D28" s="92" t="s">
        <v>395</v>
      </c>
      <c r="E28" s="106" t="s">
        <v>307</v>
      </c>
    </row>
    <row r="29" spans="1:5" s="2" customFormat="1" x14ac:dyDescent="0.2">
      <c r="A29" s="96"/>
      <c r="B29" s="93"/>
      <c r="C29" s="97"/>
      <c r="D29" s="97"/>
      <c r="E29" s="98"/>
    </row>
    <row r="30" spans="1:5" s="2" customFormat="1" hidden="1" x14ac:dyDescent="0.2">
      <c r="A30" s="82"/>
      <c r="B30" s="79"/>
      <c r="C30" s="83"/>
      <c r="D30" s="83"/>
      <c r="E30" s="84"/>
    </row>
    <row r="31" spans="1:5" ht="34.5" customHeight="1" x14ac:dyDescent="0.2">
      <c r="A31" s="39" t="s">
        <v>88</v>
      </c>
      <c r="B31" s="48">
        <f>SUM(B11:B30)</f>
        <v>998.32</v>
      </c>
      <c r="C31" s="54" t="str">
        <f>IF(SUBTOTAL(3,B11:B30)=SUBTOTAL(103,B11:B30),'Summary and sign-off'!$A$48,'Summary and sign-off'!$A$49)</f>
        <v>Check - there are no hidden rows with data</v>
      </c>
      <c r="D31" s="128" t="str">
        <f>IF('Summary and sign-off'!F59='Summary and sign-off'!F54,'Summary and sign-off'!A51,'Summary and sign-off'!A50)</f>
        <v>Check - each entry provides sufficient information</v>
      </c>
      <c r="E31" s="128"/>
    </row>
    <row r="32" spans="1:5" ht="14.1" customHeight="1" x14ac:dyDescent="0.2">
      <c r="B32" s="17"/>
      <c r="C32" s="17"/>
      <c r="D32" s="17"/>
      <c r="E32" s="17"/>
    </row>
    <row r="33" spans="1:6" x14ac:dyDescent="0.2">
      <c r="A33" s="18"/>
      <c r="B33" s="17"/>
      <c r="C33" s="17"/>
      <c r="D33" s="17"/>
      <c r="E33" s="17"/>
    </row>
    <row r="34" spans="1:6" ht="12.6" customHeight="1" x14ac:dyDescent="0.2">
      <c r="A34" s="20"/>
      <c r="B34" s="17"/>
      <c r="C34" s="17"/>
      <c r="D34" s="17"/>
      <c r="E34" s="17"/>
    </row>
    <row r="35" spans="1:6" x14ac:dyDescent="0.2">
      <c r="A35" s="20"/>
      <c r="B35" s="19"/>
      <c r="C35" s="17"/>
      <c r="D35" s="17"/>
      <c r="E35" s="17"/>
      <c r="F35" s="17"/>
    </row>
    <row r="36" spans="1:6" x14ac:dyDescent="0.2">
      <c r="A36" s="20"/>
      <c r="C36" s="17"/>
      <c r="D36" s="17"/>
      <c r="E36" s="17"/>
      <c r="F36" s="17"/>
    </row>
    <row r="37" spans="1:6" ht="12.75" customHeight="1" x14ac:dyDescent="0.2">
      <c r="A37" s="20"/>
      <c r="B37" s="25"/>
      <c r="C37" s="22"/>
      <c r="D37" s="22"/>
      <c r="E37" s="22"/>
      <c r="F37" s="22"/>
    </row>
    <row r="38" spans="1:6" x14ac:dyDescent="0.2">
      <c r="B38" s="26"/>
      <c r="C38" s="17"/>
      <c r="D38" s="17"/>
      <c r="E38" s="17"/>
    </row>
    <row r="39" spans="1:6" hidden="1" x14ac:dyDescent="0.2">
      <c r="A39" s="17"/>
      <c r="B39" s="17"/>
      <c r="C39" s="17"/>
      <c r="D39" s="17"/>
    </row>
    <row r="40" spans="1:6" ht="12.75" hidden="1" customHeight="1" x14ac:dyDescent="0.2"/>
    <row r="41" spans="1:6" hidden="1" x14ac:dyDescent="0.2">
      <c r="A41" s="17"/>
      <c r="B41" s="17"/>
      <c r="C41" s="17"/>
      <c r="D41" s="17"/>
      <c r="E41" s="17"/>
    </row>
    <row r="42" spans="1:6" hidden="1" x14ac:dyDescent="0.2">
      <c r="A42" s="17"/>
      <c r="B42" s="17"/>
      <c r="C42" s="17"/>
      <c r="D42" s="17"/>
      <c r="E42" s="17"/>
    </row>
    <row r="43" spans="1:6" hidden="1" x14ac:dyDescent="0.2">
      <c r="A43" s="17"/>
      <c r="B43" s="17"/>
      <c r="C43" s="17"/>
      <c r="D43" s="17"/>
      <c r="E43" s="17"/>
    </row>
    <row r="44" spans="1:6" hidden="1" x14ac:dyDescent="0.2">
      <c r="A44" s="17"/>
      <c r="B44" s="17"/>
      <c r="C44" s="17"/>
      <c r="D44" s="17"/>
      <c r="E44" s="17"/>
    </row>
    <row r="45" spans="1:6" hidden="1" x14ac:dyDescent="0.2">
      <c r="A45" s="17"/>
      <c r="B45" s="17"/>
      <c r="C45" s="17"/>
      <c r="D45" s="17"/>
      <c r="E45" s="17"/>
    </row>
    <row r="46" spans="1:6" x14ac:dyDescent="0.2"/>
    <row r="47" spans="1:6" x14ac:dyDescent="0.2"/>
    <row r="48" spans="1:6" x14ac:dyDescent="0.2"/>
    <row r="49" x14ac:dyDescent="0.2"/>
    <row r="50" x14ac:dyDescent="0.2"/>
    <row r="51" x14ac:dyDescent="0.2"/>
    <row r="52" x14ac:dyDescent="0.2"/>
    <row r="53" x14ac:dyDescent="0.2"/>
    <row r="54" x14ac:dyDescent="0.2"/>
    <row r="55" x14ac:dyDescent="0.2"/>
    <row r="56" x14ac:dyDescent="0.2"/>
    <row r="57" x14ac:dyDescent="0.2"/>
    <row r="58" x14ac:dyDescent="0.2"/>
    <row r="59" x14ac:dyDescent="0.2"/>
    <row r="60" x14ac:dyDescent="0.2"/>
    <row r="61" x14ac:dyDescent="0.2"/>
    <row r="62" x14ac:dyDescent="0.2"/>
    <row r="63" x14ac:dyDescent="0.2"/>
    <row r="64" x14ac:dyDescent="0.2"/>
    <row r="65" x14ac:dyDescent="0.2"/>
    <row r="66" x14ac:dyDescent="0.2"/>
    <row r="67" x14ac:dyDescent="0.2"/>
    <row r="68" x14ac:dyDescent="0.2"/>
    <row r="69" x14ac:dyDescent="0.2"/>
    <row r="70" x14ac:dyDescent="0.2"/>
    <row r="71" x14ac:dyDescent="0.2"/>
    <row r="72" x14ac:dyDescent="0.2"/>
    <row r="73" x14ac:dyDescent="0.2"/>
    <row r="74" x14ac:dyDescent="0.2"/>
    <row r="75" x14ac:dyDescent="0.2"/>
    <row r="76" x14ac:dyDescent="0.2"/>
    <row r="77" x14ac:dyDescent="0.2"/>
    <row r="78" x14ac:dyDescent="0.2"/>
    <row r="79" x14ac:dyDescent="0.2"/>
    <row r="80" x14ac:dyDescent="0.2"/>
    <row r="81" x14ac:dyDescent="0.2"/>
    <row r="82" x14ac:dyDescent="0.2"/>
    <row r="83" x14ac:dyDescent="0.2"/>
    <row r="84" x14ac:dyDescent="0.2"/>
    <row r="85" x14ac:dyDescent="0.2"/>
    <row r="86" x14ac:dyDescent="0.2"/>
    <row r="87" x14ac:dyDescent="0.2"/>
    <row r="88" x14ac:dyDescent="0.2"/>
    <row r="89" x14ac:dyDescent="0.2"/>
    <row r="90" x14ac:dyDescent="0.2"/>
    <row r="91" x14ac:dyDescent="0.2"/>
    <row r="92" x14ac:dyDescent="0.2"/>
    <row r="93" x14ac:dyDescent="0.2"/>
    <row r="94" x14ac:dyDescent="0.2"/>
    <row r="95" x14ac:dyDescent="0.2"/>
    <row r="96" x14ac:dyDescent="0.2"/>
    <row r="97" x14ac:dyDescent="0.2"/>
    <row r="98" x14ac:dyDescent="0.2"/>
    <row r="99" x14ac:dyDescent="0.2"/>
    <row r="100" x14ac:dyDescent="0.2"/>
  </sheetData>
  <sheetProtection sheet="1" formatCells="0" insertRows="0" deleteRows="0"/>
  <mergeCells count="10">
    <mergeCell ref="D31:E31"/>
    <mergeCell ref="B6:E6"/>
    <mergeCell ref="B5:E5"/>
    <mergeCell ref="B7:E7"/>
    <mergeCell ref="A1:E1"/>
    <mergeCell ref="B2:E2"/>
    <mergeCell ref="B3:E3"/>
    <mergeCell ref="B4:E4"/>
    <mergeCell ref="A9:E9"/>
    <mergeCell ref="A8:E8"/>
  </mergeCells>
  <phoneticPr fontId="31" type="noConversion"/>
  <dataValidations xWindow="1456" yWindow="615" count="3">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30 A11 A13:A28" xr:uid="{00000000-0002-0000-0400-000000000000}">
      <formula1>$B$4</formula1>
      <formula2>$B$5</formula2>
    </dataValidation>
    <dataValidation allowBlank="1" showInputMessage="1" showErrorMessage="1" prompt="Insert additional rows as needed:_x000a_- 'right click' on a row number (left of screen)_x000a_- select 'Insert' (this will insert a row above it)" sqref="A10" xr:uid="{00000000-0002-0000-0400-000001000000}"/>
    <dataValidation type="date" errorStyle="warning" allowBlank="1" showInputMessage="1" showErrorMessage="1" error="This date may be outside the timeframe indicated (eg 2018/19 year)" prompt="Any non-standard date format or date outside the disclosure period (typically 1 July - 30 June) will raise an alert. Check entry and select 'Yes' to accept/continue." sqref="A29" xr:uid="{687D4BD6-8F5F-4681-B352-360D3908846F}">
      <formula1>$B$4</formula1>
      <formula2>$B$5</formula2>
    </dataValidation>
  </dataValidations>
  <printOptions gridLines="1"/>
  <pageMargins left="0.70866141732283472" right="0.70866141732283472" top="0.74803149606299213" bottom="0.74803149606299213" header="0.31496062992125984" footer="0.31496062992125984"/>
  <pageSetup paperSize="8" fitToHeight="0" orientation="landscape" r:id="rId1"/>
  <headerFooter alignWithMargins="0">
    <oddFooter>&amp;LCE Expense Disclosure Workbook 2018&amp;RWorksheet - All other expenses</oddFooter>
  </headerFooter>
  <legacyDrawing r:id="rId2"/>
  <extLst>
    <ext xmlns:x14="http://schemas.microsoft.com/office/spreadsheetml/2009/9/main" uri="{CCE6A557-97BC-4b89-ADB6-D9C93CAAB3DF}">
      <x14:dataValidations xmlns:xm="http://schemas.microsoft.com/office/excel/2006/main" xWindow="1456" yWindow="615" count="3">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r:uid="{00000000-0002-0000-0400-000002000000}">
          <x14:formula1>
            <xm:f>'Summary and sign-off'!$A$27:$A$28</xm:f>
          </x14:formula1>
          <xm:sqref>B6:E6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r:uid="{00000000-0002-0000-0400-000003000000}">
          <x14:formula1>
            <xm:f>'Summary and sign-off'!$A$29:$A$30</xm:f>
          </x14:formula1>
          <xm:sqref>B7:E7</xm:sqref>
        </x14:dataValidation>
        <x14:dataValidation type="decimal" operator="greaterThan" allowBlank="1" showInputMessage="1" showErrorMessage="1" error="This cell must contain a dollar figure" xr:uid="{00000000-0002-0000-0400-000004000000}">
          <x14:formula1>
            <xm:f>'Summary and sign-off'!$A$47</xm:f>
          </x14:formula1>
          <xm:sqref>B11 B13:B30</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8" tint="-0.249977111117893"/>
    <pageSetUpPr fitToPage="1"/>
  </sheetPr>
  <dimension ref="A1:J67"/>
  <sheetViews>
    <sheetView zoomScaleNormal="100" workbookViewId="0">
      <selection sqref="A1:F1"/>
    </sheetView>
  </sheetViews>
  <sheetFormatPr defaultColWidth="0" defaultRowHeight="12.75" zeroHeight="1" x14ac:dyDescent="0.2"/>
  <cols>
    <col min="1" max="1" width="35.5703125" customWidth="1"/>
    <col min="2" max="2" width="46.85546875" customWidth="1"/>
    <col min="3" max="3" width="22.140625" customWidth="1"/>
    <col min="4" max="4" width="25.42578125" customWidth="1"/>
    <col min="5" max="6" width="35.5703125" customWidth="1"/>
    <col min="7" max="7" width="38" customWidth="1"/>
    <col min="8" max="10" width="9.140625" hidden="1" customWidth="1"/>
    <col min="11" max="15" width="0" hidden="1" customWidth="1"/>
  </cols>
  <sheetData>
    <row r="1" spans="1:6" ht="26.25" customHeight="1" x14ac:dyDescent="0.2">
      <c r="A1" s="124" t="s">
        <v>89</v>
      </c>
      <c r="B1" s="124"/>
      <c r="C1" s="124"/>
      <c r="D1" s="124"/>
      <c r="E1" s="124"/>
      <c r="F1" s="124"/>
    </row>
    <row r="2" spans="1:6" ht="21" customHeight="1" x14ac:dyDescent="0.2">
      <c r="A2" s="3" t="s">
        <v>1</v>
      </c>
      <c r="B2" s="127" t="str">
        <f>'Summary and sign-off'!B2:F2</f>
        <v>New Zealand Infrastructure Commission / Te Waihanga</v>
      </c>
      <c r="C2" s="127"/>
      <c r="D2" s="127"/>
      <c r="E2" s="127"/>
      <c r="F2" s="127"/>
    </row>
    <row r="3" spans="1:6" ht="21" customHeight="1" x14ac:dyDescent="0.2">
      <c r="A3" s="3" t="s">
        <v>60</v>
      </c>
      <c r="B3" s="127" t="str">
        <f>'Summary and sign-off'!B3:F3</f>
        <v>Ross Copland</v>
      </c>
      <c r="C3" s="127"/>
      <c r="D3" s="127"/>
      <c r="E3" s="127"/>
      <c r="F3" s="127"/>
    </row>
    <row r="4" spans="1:6" ht="21" customHeight="1" x14ac:dyDescent="0.2">
      <c r="A4" s="3" t="s">
        <v>61</v>
      </c>
      <c r="B4" s="127">
        <f>'Summary and sign-off'!B4:F4</f>
        <v>45108</v>
      </c>
      <c r="C4" s="127"/>
      <c r="D4" s="127"/>
      <c r="E4" s="127"/>
      <c r="F4" s="127"/>
    </row>
    <row r="5" spans="1:6" ht="21" customHeight="1" x14ac:dyDescent="0.2">
      <c r="A5" s="3" t="s">
        <v>62</v>
      </c>
      <c r="B5" s="127">
        <f>'Summary and sign-off'!B5:F5</f>
        <v>45473</v>
      </c>
      <c r="C5" s="127"/>
      <c r="D5" s="127"/>
      <c r="E5" s="127"/>
      <c r="F5" s="127"/>
    </row>
    <row r="6" spans="1:6" ht="21" customHeight="1" x14ac:dyDescent="0.2">
      <c r="A6" s="3" t="s">
        <v>90</v>
      </c>
      <c r="B6" s="122" t="s">
        <v>29</v>
      </c>
      <c r="C6" s="122"/>
      <c r="D6" s="122"/>
      <c r="E6" s="122"/>
      <c r="F6" s="122"/>
    </row>
    <row r="7" spans="1:6" ht="21" customHeight="1" x14ac:dyDescent="0.2">
      <c r="A7" s="3" t="s">
        <v>7</v>
      </c>
      <c r="B7" s="122" t="s">
        <v>31</v>
      </c>
      <c r="C7" s="122"/>
      <c r="D7" s="122"/>
      <c r="E7" s="122"/>
      <c r="F7" s="122"/>
    </row>
    <row r="8" spans="1:6" ht="36" customHeight="1" x14ac:dyDescent="0.2">
      <c r="A8" s="131" t="s">
        <v>91</v>
      </c>
      <c r="B8" s="131"/>
      <c r="C8" s="131"/>
      <c r="D8" s="131"/>
      <c r="E8" s="131"/>
      <c r="F8" s="131"/>
    </row>
    <row r="9" spans="1:6" ht="36" customHeight="1" x14ac:dyDescent="0.2">
      <c r="A9" s="139" t="s">
        <v>92</v>
      </c>
      <c r="B9" s="140"/>
      <c r="C9" s="140"/>
      <c r="D9" s="140"/>
      <c r="E9" s="140"/>
      <c r="F9" s="140"/>
    </row>
    <row r="10" spans="1:6" ht="39" customHeight="1" x14ac:dyDescent="0.2">
      <c r="A10" s="24" t="s">
        <v>67</v>
      </c>
      <c r="B10" s="87" t="s">
        <v>93</v>
      </c>
      <c r="C10" s="87" t="s">
        <v>94</v>
      </c>
      <c r="D10" s="87" t="s">
        <v>95</v>
      </c>
      <c r="E10" s="87" t="s">
        <v>96</v>
      </c>
      <c r="F10" s="87" t="s">
        <v>97</v>
      </c>
    </row>
    <row r="11" spans="1:6" s="2" customFormat="1" hidden="1" x14ac:dyDescent="0.2">
      <c r="A11" s="78"/>
      <c r="B11" s="83"/>
      <c r="C11" s="85"/>
      <c r="D11" s="83"/>
      <c r="E11" s="86"/>
      <c r="F11" s="84"/>
    </row>
    <row r="12" spans="1:6" s="2" customFormat="1" x14ac:dyDescent="0.2">
      <c r="A12" s="92"/>
      <c r="B12" s="99"/>
      <c r="C12" s="100"/>
      <c r="D12" s="99"/>
      <c r="E12" s="101"/>
      <c r="F12" s="102"/>
    </row>
    <row r="13" spans="1:6" s="2" customFormat="1" x14ac:dyDescent="0.2">
      <c r="A13" s="92"/>
      <c r="B13" s="109" t="s">
        <v>103</v>
      </c>
      <c r="C13" s="100"/>
      <c r="D13" s="99"/>
      <c r="E13" s="101"/>
      <c r="F13" s="102"/>
    </row>
    <row r="14" spans="1:6" s="2" customFormat="1" x14ac:dyDescent="0.2">
      <c r="A14" s="92"/>
      <c r="B14" s="99"/>
      <c r="C14" s="100"/>
      <c r="D14" s="99"/>
      <c r="E14" s="101"/>
      <c r="F14" s="102"/>
    </row>
    <row r="15" spans="1:6" s="2" customFormat="1" x14ac:dyDescent="0.2">
      <c r="A15" s="92"/>
      <c r="B15" s="99"/>
      <c r="C15" s="100"/>
      <c r="D15" s="99"/>
      <c r="E15" s="101"/>
      <c r="F15" s="102"/>
    </row>
    <row r="16" spans="1:6" s="2" customFormat="1" x14ac:dyDescent="0.2">
      <c r="A16" s="92"/>
      <c r="B16" s="99"/>
      <c r="C16" s="100"/>
      <c r="D16" s="99"/>
      <c r="E16" s="101"/>
      <c r="F16" s="102"/>
    </row>
    <row r="17" spans="1:7" s="2" customFormat="1" x14ac:dyDescent="0.2">
      <c r="A17" s="92"/>
      <c r="B17" s="99"/>
      <c r="C17" s="100"/>
      <c r="D17" s="99"/>
      <c r="E17" s="101"/>
      <c r="F17" s="102"/>
    </row>
    <row r="18" spans="1:7" s="2" customFormat="1" x14ac:dyDescent="0.2">
      <c r="A18" s="92"/>
      <c r="B18" s="99"/>
      <c r="C18" s="100"/>
      <c r="D18" s="99"/>
      <c r="E18" s="101"/>
      <c r="F18" s="102"/>
    </row>
    <row r="19" spans="1:7" s="2" customFormat="1" x14ac:dyDescent="0.2">
      <c r="A19" s="92"/>
      <c r="B19" s="99"/>
      <c r="C19" s="100"/>
      <c r="D19" s="99"/>
      <c r="E19" s="101"/>
      <c r="F19" s="102"/>
    </row>
    <row r="20" spans="1:7" s="2" customFormat="1" x14ac:dyDescent="0.2">
      <c r="A20" s="92"/>
      <c r="B20" s="99"/>
      <c r="C20" s="100"/>
      <c r="D20" s="99"/>
      <c r="E20" s="101"/>
      <c r="F20" s="102"/>
    </row>
    <row r="21" spans="1:7" s="2" customFormat="1" x14ac:dyDescent="0.2">
      <c r="A21" s="92"/>
      <c r="B21" s="99"/>
      <c r="C21" s="100"/>
      <c r="D21" s="99"/>
      <c r="E21" s="101"/>
      <c r="F21" s="102"/>
    </row>
    <row r="22" spans="1:7" s="2" customFormat="1" x14ac:dyDescent="0.2">
      <c r="A22" s="92"/>
      <c r="B22" s="99"/>
      <c r="C22" s="100"/>
      <c r="D22" s="99"/>
      <c r="E22" s="101"/>
      <c r="F22" s="102"/>
    </row>
    <row r="23" spans="1:7" s="2" customFormat="1" x14ac:dyDescent="0.2">
      <c r="A23" s="92"/>
      <c r="B23" s="99"/>
      <c r="C23" s="100"/>
      <c r="D23" s="99"/>
      <c r="E23" s="101"/>
      <c r="F23" s="102"/>
    </row>
    <row r="24" spans="1:7" s="2" customFormat="1" hidden="1" x14ac:dyDescent="0.2">
      <c r="A24" s="78"/>
      <c r="B24" s="83"/>
      <c r="C24" s="85"/>
      <c r="D24" s="83"/>
      <c r="E24" s="86"/>
      <c r="F24" s="84"/>
    </row>
    <row r="25" spans="1:7" ht="34.5" customHeight="1" x14ac:dyDescent="0.2">
      <c r="A25" s="88" t="s">
        <v>98</v>
      </c>
      <c r="B25" s="89" t="s">
        <v>99</v>
      </c>
      <c r="C25" s="90">
        <f>C26+C27</f>
        <v>0</v>
      </c>
      <c r="D25" s="91" t="str">
        <f>IF(SUBTOTAL(3,C11:C24)=SUBTOTAL(103,C11:C24),'Summary and sign-off'!$A$48,'Summary and sign-off'!$A$49)</f>
        <v>Check - there are no hidden rows with data</v>
      </c>
      <c r="E25" s="128" t="str">
        <f>IF('Summary and sign-off'!F60='Summary and sign-off'!F54,'Summary and sign-off'!A52,'Summary and sign-off'!A50)</f>
        <v>Not all lines have an entry for "Description", "Was the gift accepted?" and "Estimated value in NZ$"</v>
      </c>
      <c r="F25" s="128"/>
      <c r="G25" s="2"/>
    </row>
    <row r="26" spans="1:7" ht="25.5" customHeight="1" x14ac:dyDescent="0.25">
      <c r="A26" s="40"/>
      <c r="B26" s="41" t="s">
        <v>45</v>
      </c>
      <c r="C26" s="42">
        <f>COUNTIF(C11:C24,'Summary and sign-off'!A45)</f>
        <v>0</v>
      </c>
      <c r="D26" s="14"/>
      <c r="E26" s="15"/>
      <c r="F26" s="16"/>
    </row>
    <row r="27" spans="1:7" ht="25.5" customHeight="1" x14ac:dyDescent="0.25">
      <c r="A27" s="40"/>
      <c r="B27" s="41" t="s">
        <v>46</v>
      </c>
      <c r="C27" s="42">
        <f>COUNTIF(C11:C24,'Summary and sign-off'!A46)</f>
        <v>0</v>
      </c>
      <c r="D27" s="14"/>
      <c r="E27" s="15"/>
      <c r="F27" s="16"/>
    </row>
    <row r="28" spans="1:7" x14ac:dyDescent="0.2">
      <c r="A28" s="17"/>
      <c r="B28" s="18"/>
      <c r="C28" s="17"/>
      <c r="D28" s="19"/>
      <c r="E28" s="19"/>
      <c r="F28" s="17"/>
    </row>
    <row r="29" spans="1:7" x14ac:dyDescent="0.2">
      <c r="A29" s="18"/>
      <c r="B29" s="18"/>
      <c r="C29" s="18"/>
      <c r="D29" s="18"/>
      <c r="E29" s="18"/>
      <c r="F29" s="18"/>
    </row>
    <row r="30" spans="1:7" ht="12.6" customHeight="1" x14ac:dyDescent="0.2">
      <c r="A30" s="20"/>
      <c r="B30" s="17"/>
      <c r="C30" s="17"/>
      <c r="D30" s="17"/>
      <c r="E30" s="17"/>
    </row>
    <row r="31" spans="1:7" x14ac:dyDescent="0.2">
      <c r="A31" s="20"/>
      <c r="B31" s="19"/>
      <c r="C31" s="17"/>
      <c r="D31" s="17"/>
      <c r="E31" s="17"/>
      <c r="F31" s="17"/>
    </row>
    <row r="32" spans="1:7" x14ac:dyDescent="0.2">
      <c r="A32" s="20"/>
      <c r="B32" s="21"/>
      <c r="C32" s="21"/>
      <c r="D32" s="21"/>
      <c r="E32" s="21"/>
      <c r="F32" s="21"/>
    </row>
    <row r="33" spans="1:6" ht="12.75" customHeight="1" x14ac:dyDescent="0.2">
      <c r="A33" s="20"/>
      <c r="B33" s="17"/>
      <c r="C33" s="17"/>
      <c r="D33" s="17"/>
      <c r="E33" s="17"/>
      <c r="F33" s="17"/>
    </row>
    <row r="34" spans="1:6" ht="12.95" customHeight="1" x14ac:dyDescent="0.2">
      <c r="A34" s="20"/>
      <c r="B34" s="17"/>
      <c r="C34" s="17"/>
      <c r="D34" s="17"/>
      <c r="E34" s="17"/>
      <c r="F34" s="17"/>
    </row>
    <row r="35" spans="1:6" x14ac:dyDescent="0.2">
      <c r="A35" s="20"/>
      <c r="C35" s="17"/>
      <c r="D35" s="17"/>
      <c r="E35" s="17"/>
      <c r="F35" s="17"/>
    </row>
    <row r="36" spans="1:6" ht="12.75" customHeight="1" x14ac:dyDescent="0.2">
      <c r="A36" s="20"/>
      <c r="B36" s="20"/>
      <c r="C36" s="22"/>
      <c r="D36" s="22"/>
      <c r="E36" s="22"/>
      <c r="F36" s="22"/>
    </row>
    <row r="37" spans="1:6" ht="12.75" customHeight="1" x14ac:dyDescent="0.2">
      <c r="A37" s="20"/>
      <c r="B37" s="20"/>
      <c r="C37" s="22"/>
      <c r="D37" s="22"/>
      <c r="E37" s="22"/>
      <c r="F37" s="22"/>
    </row>
    <row r="38" spans="1:6" ht="12.75" hidden="1" customHeight="1" x14ac:dyDescent="0.2">
      <c r="A38" s="20"/>
      <c r="B38" s="20"/>
      <c r="C38" s="22"/>
      <c r="D38" s="22"/>
      <c r="E38" s="22"/>
      <c r="F38" s="22"/>
    </row>
    <row r="41" spans="1:6" hidden="1" x14ac:dyDescent="0.2">
      <c r="A41" s="18"/>
      <c r="B41" s="18"/>
      <c r="C41" s="18"/>
      <c r="D41" s="18"/>
      <c r="E41" s="18"/>
      <c r="F41" s="18"/>
    </row>
    <row r="42" spans="1:6" hidden="1" x14ac:dyDescent="0.2">
      <c r="A42" s="18"/>
      <c r="B42" s="18"/>
      <c r="C42" s="18"/>
      <c r="D42" s="18"/>
      <c r="E42" s="18"/>
      <c r="F42" s="18"/>
    </row>
    <row r="43" spans="1:6" hidden="1" x14ac:dyDescent="0.2">
      <c r="A43" s="18"/>
      <c r="B43" s="18"/>
      <c r="C43" s="18"/>
      <c r="D43" s="18"/>
      <c r="E43" s="18"/>
      <c r="F43" s="18"/>
    </row>
    <row r="44" spans="1:6" hidden="1" x14ac:dyDescent="0.2">
      <c r="A44" s="18"/>
      <c r="B44" s="18"/>
      <c r="C44" s="18"/>
      <c r="D44" s="18"/>
      <c r="E44" s="18"/>
      <c r="F44" s="18"/>
    </row>
    <row r="45" spans="1:6" hidden="1" x14ac:dyDescent="0.2">
      <c r="A45" s="18"/>
      <c r="B45" s="18"/>
      <c r="C45" s="18"/>
      <c r="D45" s="18"/>
      <c r="E45" s="18"/>
      <c r="F45" s="18"/>
    </row>
    <row r="66" x14ac:dyDescent="0.2"/>
    <row r="67" x14ac:dyDescent="0.2"/>
  </sheetData>
  <sheetProtection sheet="1" formatCells="0" insertRows="0" deleteRows="0"/>
  <dataConsolidate/>
  <mergeCells count="10">
    <mergeCell ref="E25:F25"/>
    <mergeCell ref="A8:F8"/>
    <mergeCell ref="A1:F1"/>
    <mergeCell ref="A9:F9"/>
    <mergeCell ref="B2:F2"/>
    <mergeCell ref="B3:F3"/>
    <mergeCell ref="B4:F4"/>
    <mergeCell ref="B7:F7"/>
    <mergeCell ref="B5:F5"/>
    <mergeCell ref="B6:F6"/>
  </mergeCells>
  <dataValidations count="3">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11:A12 A24" xr:uid="{00000000-0002-0000-0500-000000000000}">
      <formula1>$B$4</formula1>
      <formula2>$B$5</formula2>
    </dataValidation>
    <dataValidation allowBlank="1" showInputMessage="1" showErrorMessage="1" prompt="Insert additional rows as needed:_x000a_- 'right click' on a row number (left of screen)_x000a_- select 'Insert' (this will insert a row above it)" sqref="A10" xr:uid="{00000000-0002-0000-0500-000001000000}"/>
    <dataValidation type="date" errorStyle="warning" allowBlank="1" showInputMessage="1" showErrorMessage="1" error="This date may be outside the timeframe indicated (eg 2018/19 year)" prompt="Any non-standard date format or date outside the disclosure period (typically 1 July - 30 June) will raise an alert. Check entry and select 'Yes' to accept/continue." sqref="A13 A14 A15 A16 A17 A18 A19 A20 A21 A22 A23" xr:uid="{E2AC63DE-68EE-4701-85B3-49225E7647B2}">
      <formula1>$B$4</formula1>
      <formula2>$B$5</formula2>
    </dataValidation>
  </dataValidations>
  <printOptions gridLines="1"/>
  <pageMargins left="0.70866141732283472" right="0.70866141732283472" top="0.74803149606299213" bottom="0.74803149606299213" header="0.31496062992125984" footer="0.31496062992125984"/>
  <pageSetup paperSize="9" scale="66" fitToHeight="0" orientation="landscape" r:id="rId1"/>
  <headerFooter alignWithMargins="0">
    <oddFooter>&amp;LCE Expense Disclosure Workbook 2018&amp;RWorksheet - Gifts and benefits</oddFooter>
  </headerFooter>
  <legacyDrawing r:id="rId2"/>
  <extLst>
    <ext xmlns:x14="http://schemas.microsoft.com/office/spreadsheetml/2009/9/main" uri="{CCE6A557-97BC-4b89-ADB6-D9C93CAAB3DF}">
      <x14:dataValidations xmlns:xm="http://schemas.microsoft.com/office/excel/2006/main" count="4">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r:uid="{00000000-0002-0000-0500-000004000000}">
          <x14:formula1>
            <xm:f>'Summary and sign-off'!$A$27:$A$28</xm:f>
          </x14:formula1>
          <xm:sqref>B6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r:uid="{00000000-0002-0000-0500-000005000000}">
          <x14:formula1>
            <xm:f>'Summary and sign-off'!$A$29:$A$30</xm:f>
          </x14:formula1>
          <xm:sqref>B7:F7</xm:sqref>
        </x14:dataValidation>
        <x14:dataValidation type="list" allowBlank="1" showInputMessage="1" showErrorMessage="1" error="Use the drop down list (at the right of the cell)" xr:uid="{00000000-0002-0000-0500-000002000000}">
          <x14:formula1>
            <xm:f>'Summary and sign-off'!$A$45:$A$46</xm:f>
          </x14:formula1>
          <xm:sqref>C11:C24</xm:sqref>
        </x14:dataValidation>
        <x14:dataValidation type="list" errorStyle="information" operator="greaterThan" allowBlank="1" showInputMessage="1" prompt="Provide specific $ value if possible" xr:uid="{00000000-0002-0000-0500-000003000000}">
          <x14:formula1>
            <xm:f>'Summary and sign-off'!$A$39:$A$44</xm:f>
          </x14:formula1>
          <xm:sqref>E11:E24</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1161d57e-ac95-4d9d-9ef8-5a5951c6d75c">
      <UserInfo>
        <DisplayName>Rony Bose</DisplayName>
        <AccountId>87</AccountId>
        <AccountType/>
      </UserInfo>
      <UserInfo>
        <DisplayName>Ross Copland</DisplayName>
        <AccountId>22</AccountId>
        <AccountType/>
      </UserInfo>
      <UserInfo>
        <DisplayName>SharingLinks.7a7259d6-0155-4e3c-9d15-7cf2b3a42f62.Flexible.31a345bc-e2dc-47e0-ae4f-264724e156e6</DisplayName>
        <AccountId>86</AccountId>
        <AccountType/>
      </UserInfo>
      <UserInfo>
        <DisplayName>Sarah McNaught</DisplayName>
        <AccountId>24</AccountId>
        <AccountType/>
      </UserInfo>
    </SharedWithUsers>
    <aa7c49aa6eb1460cb612f650f90660ce xmlns="1161d57e-ac95-4d9d-9ef8-5a5951c6d75c">
      <Terms xmlns="http://schemas.microsoft.com/office/infopath/2007/PartnerControls"/>
    </aa7c49aa6eb1460cb612f650f90660ce>
    <TaxCatchAll xmlns="1161d57e-ac95-4d9d-9ef8-5a5951c6d75c" xsi:nil="true"/>
    <pdd2002b5445457d92b9e684c33175b2 xmlns="1161d57e-ac95-4d9d-9ef8-5a5951c6d75c">
      <Terms xmlns="http://schemas.microsoft.com/office/infopath/2007/PartnerControls"/>
    </pdd2002b5445457d92b9e684c33175b2>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8325AF0599D10C4E8C62FEE3F4828763" ma:contentTypeVersion="10" ma:contentTypeDescription="Create a new document." ma:contentTypeScope="" ma:versionID="ee784cae8cebec4fdebb6521577cf9c0">
  <xsd:schema xmlns:xsd="http://www.w3.org/2001/XMLSchema" xmlns:xs="http://www.w3.org/2001/XMLSchema" xmlns:p="http://schemas.microsoft.com/office/2006/metadata/properties" xmlns:ns2="1161d57e-ac95-4d9d-9ef8-5a5951c6d75c" xmlns:ns3="b1e0d1a4-7ec3-4bd1-8d17-f25a2fe5ebba" targetNamespace="http://schemas.microsoft.com/office/2006/metadata/properties" ma:root="true" ma:fieldsID="9f45d7771af1c25601d46364142db7d4" ns2:_="" ns3:_="">
    <xsd:import namespace="1161d57e-ac95-4d9d-9ef8-5a5951c6d75c"/>
    <xsd:import namespace="b1e0d1a4-7ec3-4bd1-8d17-f25a2fe5ebba"/>
    <xsd:element name="properties">
      <xsd:complexType>
        <xsd:sequence>
          <xsd:element name="documentManagement">
            <xsd:complexType>
              <xsd:all>
                <xsd:element ref="ns2:aa7c49aa6eb1460cb612f650f90660ce" minOccurs="0"/>
                <xsd:element ref="ns2:TaxCatchAll" minOccurs="0"/>
                <xsd:element ref="ns2:TaxCatchAllLabel" minOccurs="0"/>
                <xsd:element ref="ns2:pdd2002b5445457d92b9e684c33175b2" minOccurs="0"/>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161d57e-ac95-4d9d-9ef8-5a5951c6d75c" elementFormDefault="qualified">
    <xsd:import namespace="http://schemas.microsoft.com/office/2006/documentManagement/types"/>
    <xsd:import namespace="http://schemas.microsoft.com/office/infopath/2007/PartnerControls"/>
    <xsd:element name="aa7c49aa6eb1460cb612f650f90660ce" ma:index="8" nillable="true" ma:taxonomy="true" ma:internalName="aa7c49aa6eb1460cb612f650f90660ce" ma:taxonomyFieldName="Division" ma:displayName="Division" ma:default="" ma:fieldId="{aa7c49aa-6eb1-460c-b612-f650f90660ce}" ma:sspId="108190a9-8e58-4467-9414-9b8785624fc0" ma:termSetId="3369ef65-b757-4b0b-89a0-94e1e971fc56"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6c27a765-d0b6-4cb0-8c9d-a8f27b3d9f7c}" ma:internalName="TaxCatchAll" ma:showField="CatchAllData" ma:web="1161d57e-ac95-4d9d-9ef8-5a5951c6d75c">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6c27a765-d0b6-4cb0-8c9d-a8f27b3d9f7c}" ma:internalName="TaxCatchAllLabel" ma:readOnly="true" ma:showField="CatchAllDataLabel" ma:web="1161d57e-ac95-4d9d-9ef8-5a5951c6d75c">
      <xsd:complexType>
        <xsd:complexContent>
          <xsd:extension base="dms:MultiChoiceLookup">
            <xsd:sequence>
              <xsd:element name="Value" type="dms:Lookup" maxOccurs="unbounded" minOccurs="0" nillable="true"/>
            </xsd:sequence>
          </xsd:extension>
        </xsd:complexContent>
      </xsd:complexType>
    </xsd:element>
    <xsd:element name="pdd2002b5445457d92b9e684c33175b2" ma:index="12" nillable="true" ma:taxonomy="true" ma:internalName="pdd2002b5445457d92b9e684c33175b2" ma:taxonomyFieldName="Financial_x0020_Year" ma:displayName="Financial Year" ma:default="" ma:fieldId="{9dd2002b-5445-457d-92b9-e684c33175b2}" ma:sspId="108190a9-8e58-4467-9414-9b8785624fc0" ma:termSetId="6778c1df-05ef-4b72-9acb-8f87cd31ac65" ma:anchorId="00000000-0000-0000-0000-000000000000" ma:open="false" ma:isKeyword="false">
      <xsd:complexType>
        <xsd:sequence>
          <xsd:element ref="pc:Terms" minOccurs="0" maxOccurs="1"/>
        </xsd:sequence>
      </xsd:complexType>
    </xsd:element>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1e0d1a4-7ec3-4bd1-8d17-f25a2fe5ebba" elementFormDefault="qualified">
    <xsd:import namespace="http://schemas.microsoft.com/office/2006/documentManagement/types"/>
    <xsd:import namespace="http://schemas.microsoft.com/office/infopath/2007/PartnerControls"/>
    <xsd:element name="MediaServiceMetadata" ma:index="16" nillable="true" ma:displayName="MediaServiceMetadata" ma:hidden="true" ma:internalName="MediaServiceMetadata" ma:readOnly="true">
      <xsd:simpleType>
        <xsd:restriction base="dms:Note"/>
      </xsd:simpleType>
    </xsd:element>
    <xsd:element name="MediaServiceFastMetadata" ma:index="17" nillable="true" ma:displayName="MediaServiceFastMetadata" ma:hidden="true" ma:internalName="MediaServiceFastMetadata" ma:readOnly="true">
      <xsd:simpleType>
        <xsd:restriction base="dms:Note"/>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579D7F4-D0D7-4BCB-BBEA-E7C37A64913E}">
  <ds:schemaRefs>
    <ds:schemaRef ds:uri="http://schemas.microsoft.com/office/2006/documentManagement/types"/>
    <ds:schemaRef ds:uri="http://www.w3.org/XML/1998/namespace"/>
    <ds:schemaRef ds:uri="b1e0d1a4-7ec3-4bd1-8d17-f25a2fe5ebba"/>
    <ds:schemaRef ds:uri="http://purl.org/dc/elements/1.1/"/>
    <ds:schemaRef ds:uri="http://purl.org/dc/terms/"/>
    <ds:schemaRef ds:uri="http://purl.org/dc/dcmitype/"/>
    <ds:schemaRef ds:uri="http://schemas.microsoft.com/office/infopath/2007/PartnerControls"/>
    <ds:schemaRef ds:uri="http://schemas.openxmlformats.org/package/2006/metadata/core-properties"/>
    <ds:schemaRef ds:uri="1161d57e-ac95-4d9d-9ef8-5a5951c6d75c"/>
    <ds:schemaRef ds:uri="http://schemas.microsoft.com/office/2006/metadata/properties"/>
  </ds:schemaRefs>
</ds:datastoreItem>
</file>

<file path=customXml/itemProps2.xml><?xml version="1.0" encoding="utf-8"?>
<ds:datastoreItem xmlns:ds="http://schemas.openxmlformats.org/officeDocument/2006/customXml" ds:itemID="{8FCB0DCA-2DCC-4880-9113-DCC6F2C9EF6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161d57e-ac95-4d9d-9ef8-5a5951c6d75c"/>
    <ds:schemaRef ds:uri="b1e0d1a4-7ec3-4bd1-8d17-f25a2fe5ebb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355239B-9AE2-4B03-A0BA-F908E35005C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Summary and sign-off</vt:lpstr>
      <vt:lpstr>Travel</vt:lpstr>
      <vt:lpstr>Hospitality</vt:lpstr>
      <vt:lpstr>All other expenses</vt:lpstr>
      <vt:lpstr>Gifts and benefits</vt:lpstr>
      <vt:lpstr>'All other expenses'!Print_Area</vt:lpstr>
      <vt:lpstr>'Gifts and benefits'!Print_Area</vt:lpstr>
      <vt:lpstr>Hospitality!Print_Area</vt:lpstr>
      <vt:lpstr>'Summary and sign-off'!Print_Area</vt:lpstr>
      <vt:lpstr>Travel!Print_Area</vt:lpstr>
    </vt:vector>
  </TitlesOfParts>
  <Manager/>
  <Company>SSC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CE-Expense-Disclosure-Workbook-2018</dc:title>
  <dc:subject/>
  <dc:creator>mortensenm</dc:creator>
  <cp:keywords/>
  <dc:description>Version 7 - for review by SIT - ready 2/10/18</dc:description>
  <cp:lastModifiedBy>Caine Garrity</cp:lastModifiedBy>
  <cp:revision/>
  <cp:lastPrinted>2023-07-17T01:34:27Z</cp:lastPrinted>
  <dcterms:created xsi:type="dcterms:W3CDTF">2010-10-17T20:59:02Z</dcterms:created>
  <dcterms:modified xsi:type="dcterms:W3CDTF">2024-07-29T22:32:54Z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0x0101008325AF0599D10C4E8C62FEE3F4828763</vt:lpwstr>
  </property>
  <property fmtid="{D5CDD505-2E9C-101B-9397-08002B2CF9AE}" pid="3" name="Modified_x0020_By">
    <vt:lpwstr/>
  </property>
  <property fmtid="{D5CDD505-2E9C-101B-9397-08002B2CF9AE}" pid="4" name="Created By">
    <vt:lpwstr/>
  </property>
  <property fmtid="{D5CDD505-2E9C-101B-9397-08002B2CF9AE}" pid="5" name="Modified By">
    <vt:lpwstr/>
  </property>
  <property fmtid="{D5CDD505-2E9C-101B-9397-08002B2CF9AE}" pid="6" name="Created_x0020_By">
    <vt:lpwstr/>
  </property>
  <property fmtid="{D5CDD505-2E9C-101B-9397-08002B2CF9AE}" pid="7" name="AuthorIds_UIVersion_3585">
    <vt:lpwstr>122</vt:lpwstr>
  </property>
  <property fmtid="{D5CDD505-2E9C-101B-9397-08002B2CF9AE}" pid="8" name="AuthorIds_UIVersion_3587">
    <vt:lpwstr>122</vt:lpwstr>
  </property>
  <property fmtid="{D5CDD505-2E9C-101B-9397-08002B2CF9AE}" pid="9" name="_dlc_DocIdItemGuid">
    <vt:lpwstr>7132db39-8620-438b-a768-7a99ec14233a</vt:lpwstr>
  </property>
  <property fmtid="{D5CDD505-2E9C-101B-9397-08002B2CF9AE}" pid="10" name="SharedWithUsers">
    <vt:lpwstr>87;#Rony Bose;#22;#Ross Copland;#86;#SharingLinks.7a7259d6-0155-4e3c-9d15-7cf2b3a42f62.Flexible.31a345bc-e2dc-47e0-ae4f-264724e156e6;#24;#Sarah McNaught</vt:lpwstr>
  </property>
  <property fmtid="{D5CDD505-2E9C-101B-9397-08002B2CF9AE}" pid="11" name="Financial Year">
    <vt:lpwstr/>
  </property>
  <property fmtid="{D5CDD505-2E9C-101B-9397-08002B2CF9AE}" pid="12" name="Order">
    <vt:r8>800</vt:r8>
  </property>
  <property fmtid="{D5CDD505-2E9C-101B-9397-08002B2CF9AE}" pid="13" name="xd_Signature">
    <vt:bool>false</vt:bool>
  </property>
  <property fmtid="{D5CDD505-2E9C-101B-9397-08002B2CF9AE}" pid="14" name="xd_ProgID">
    <vt:lpwstr/>
  </property>
  <property fmtid="{D5CDD505-2E9C-101B-9397-08002B2CF9AE}" pid="15" name="ComplianceAssetId">
    <vt:lpwstr/>
  </property>
  <property fmtid="{D5CDD505-2E9C-101B-9397-08002B2CF9AE}" pid="16" name="TemplateUrl">
    <vt:lpwstr/>
  </property>
  <property fmtid="{D5CDD505-2E9C-101B-9397-08002B2CF9AE}" pid="17" name="Document Type">
    <vt:lpwstr/>
  </property>
  <property fmtid="{D5CDD505-2E9C-101B-9397-08002B2CF9AE}" pid="18" name="TriggerFlowInfo">
    <vt:lpwstr/>
  </property>
  <property fmtid="{D5CDD505-2E9C-101B-9397-08002B2CF9AE}" pid="19" name="_ExtendedDescription">
    <vt:lpwstr/>
  </property>
  <property fmtid="{D5CDD505-2E9C-101B-9397-08002B2CF9AE}" pid="20" name="pdd2002b5445457d92b9e684c33175b2">
    <vt:lpwstr/>
  </property>
  <property fmtid="{D5CDD505-2E9C-101B-9397-08002B2CF9AE}" pid="21" name="TaxCatchAll">
    <vt:lpwstr/>
  </property>
  <property fmtid="{D5CDD505-2E9C-101B-9397-08002B2CF9AE}" pid="22" name="Division">
    <vt:lpwstr/>
  </property>
  <property fmtid="{D5CDD505-2E9C-101B-9397-08002B2CF9AE}" pid="23" name="aa7c49aa6eb1460cb612f650f90660ce">
    <vt:lpwstr/>
  </property>
</Properties>
</file>