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7.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1.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2.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3.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BasVanLaanen\Downloads\"/>
    </mc:Choice>
  </mc:AlternateContent>
  <xr:revisionPtr revIDLastSave="0" documentId="8_{05D79C83-EBEE-49FE-829B-A8F15898DB8D}" xr6:coauthVersionLast="47" xr6:coauthVersionMax="47" xr10:uidLastSave="{00000000-0000-0000-0000-000000000000}"/>
  <bookViews>
    <workbookView xWindow="-110" yWindow="-110" windowWidth="38620" windowHeight="21220" tabRatio="764" firstSheet="7" activeTab="18" xr2:uid="{00000000-000D-0000-FFFF-FFFF00000000}"/>
  </bookViews>
  <sheets>
    <sheet name="Contents" sheetId="34" r:id="rId1"/>
    <sheet name="IDI disclaimer" sheetId="35" r:id="rId2"/>
    <sheet name="Section 1&gt;&gt;&gt;" sheetId="25" r:id="rId3"/>
    <sheet name="Workforce by region" sheetId="4" r:id="rId4"/>
    <sheet name="Workforce by stage" sheetId="28" r:id="rId5"/>
    <sheet name="Workforce by occupation" sheetId="10" r:id="rId6"/>
    <sheet name="Section 2&gt;&gt;&gt;" sheetId="30" r:id="rId7"/>
    <sheet name="Occupation by qualification" sheetId="9" r:id="rId8"/>
    <sheet name="Occupation by visa status" sheetId="5" r:id="rId9"/>
    <sheet name="Occupation by industry tenure" sheetId="36" r:id="rId10"/>
    <sheet name="Section 3&gt;&gt;&gt;" sheetId="31" r:id="rId11"/>
    <sheet name="Occupation by age" sheetId="6" r:id="rId12"/>
    <sheet name="Occupation by ethnicity" sheetId="41" r:id="rId13"/>
    <sheet name="Occupation by gender" sheetId="40" r:id="rId14"/>
    <sheet name="Industry tenure by ethnicity" sheetId="39" r:id="rId15"/>
    <sheet name="Ethnicity by region" sheetId="8" r:id="rId16"/>
    <sheet name="Qualification by visa, eth, age" sheetId="2" r:id="rId17"/>
    <sheet name="Occupation and age by ethnicity" sheetId="38" r:id="rId18"/>
    <sheet name="Occupation and age by gender" sheetId="19" r:id="rId19"/>
  </sheets>
  <definedNames>
    <definedName name="_Ref145686028" localSheetId="17">'Occupation and age by ethnicity'!$A$72</definedName>
    <definedName name="_Ref145686028" localSheetId="18">'Occupation and age by gender'!$M$6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1" i="10" l="1"/>
  <c r="F121" i="10"/>
  <c r="D121" i="10"/>
  <c r="S9" i="38"/>
  <c r="T9" i="38"/>
  <c r="U9" i="38"/>
  <c r="R36" i="38"/>
  <c r="Q36" i="38"/>
  <c r="P36" i="38"/>
  <c r="O36" i="38"/>
  <c r="N36" i="38"/>
  <c r="M36" i="38"/>
  <c r="L36" i="38"/>
  <c r="R35" i="38"/>
  <c r="Q35" i="38"/>
  <c r="P35" i="38"/>
  <c r="O35" i="38"/>
  <c r="N35" i="38"/>
  <c r="M35" i="38"/>
  <c r="L35" i="38"/>
  <c r="R34" i="38"/>
  <c r="Q34" i="38"/>
  <c r="P34" i="38"/>
  <c r="O34" i="38"/>
  <c r="N34" i="38"/>
  <c r="M34" i="38"/>
  <c r="L34" i="38"/>
  <c r="R33" i="38"/>
  <c r="Q33" i="38"/>
  <c r="P33" i="38"/>
  <c r="O33" i="38"/>
  <c r="N33" i="38"/>
  <c r="M33" i="38"/>
  <c r="L33" i="38"/>
  <c r="R32" i="38"/>
  <c r="Q32" i="38"/>
  <c r="P32" i="38"/>
  <c r="O32" i="38"/>
  <c r="N32" i="38"/>
  <c r="M32" i="38"/>
  <c r="L32" i="38"/>
  <c r="R31" i="38"/>
  <c r="Q31" i="38"/>
  <c r="P31" i="38"/>
  <c r="O31" i="38"/>
  <c r="N31" i="38"/>
  <c r="M31" i="38"/>
  <c r="L31" i="38"/>
  <c r="R47" i="38"/>
  <c r="Q47" i="38"/>
  <c r="P47" i="38"/>
  <c r="O47" i="38"/>
  <c r="N47" i="38"/>
  <c r="M47" i="38"/>
  <c r="L47" i="38"/>
  <c r="R46" i="38"/>
  <c r="Q46" i="38"/>
  <c r="P46" i="38"/>
  <c r="O46" i="38"/>
  <c r="N46" i="38"/>
  <c r="M46" i="38"/>
  <c r="L46" i="38"/>
  <c r="R45" i="38"/>
  <c r="Q45" i="38"/>
  <c r="P45" i="38"/>
  <c r="O45" i="38"/>
  <c r="N45" i="38"/>
  <c r="M45" i="38"/>
  <c r="L45" i="38"/>
  <c r="R44" i="38"/>
  <c r="Q44" i="38"/>
  <c r="P44" i="38"/>
  <c r="O44" i="38"/>
  <c r="N44" i="38"/>
  <c r="M44" i="38"/>
  <c r="L44" i="38"/>
  <c r="R43" i="38"/>
  <c r="Q43" i="38"/>
  <c r="P43" i="38"/>
  <c r="O43" i="38"/>
  <c r="N43" i="38"/>
  <c r="M43" i="38"/>
  <c r="L43" i="38"/>
  <c r="R42" i="38"/>
  <c r="Q42" i="38"/>
  <c r="P42" i="38"/>
  <c r="O42" i="38"/>
  <c r="N42" i="38"/>
  <c r="M42" i="38"/>
  <c r="R58" i="38"/>
  <c r="Q58" i="38"/>
  <c r="P58" i="38"/>
  <c r="O58" i="38"/>
  <c r="N58" i="38"/>
  <c r="M58" i="38"/>
  <c r="L58" i="38"/>
  <c r="R57" i="38"/>
  <c r="Q57" i="38"/>
  <c r="P57" i="38"/>
  <c r="O57" i="38"/>
  <c r="N57" i="38"/>
  <c r="M57" i="38"/>
  <c r="L57" i="38"/>
  <c r="R56" i="38"/>
  <c r="Q56" i="38"/>
  <c r="P56" i="38"/>
  <c r="O56" i="38"/>
  <c r="N56" i="38"/>
  <c r="M56" i="38"/>
  <c r="L56" i="38"/>
  <c r="R55" i="38"/>
  <c r="Q55" i="38"/>
  <c r="P55" i="38"/>
  <c r="O55" i="38"/>
  <c r="N55" i="38"/>
  <c r="M55" i="38"/>
  <c r="L55" i="38"/>
  <c r="R54" i="38"/>
  <c r="Q54" i="38"/>
  <c r="P54" i="38"/>
  <c r="O54" i="38"/>
  <c r="N54" i="38"/>
  <c r="M54" i="38"/>
  <c r="L54" i="38"/>
  <c r="R53" i="38"/>
  <c r="Q53" i="38"/>
  <c r="P53" i="38"/>
  <c r="O53" i="38"/>
  <c r="N53" i="38"/>
  <c r="M53" i="38"/>
  <c r="L53" i="38"/>
  <c r="L42" i="38"/>
  <c r="L20" i="38"/>
  <c r="M20" i="38"/>
  <c r="N20" i="38"/>
  <c r="O20" i="38"/>
  <c r="P20" i="38"/>
  <c r="Q20" i="38"/>
  <c r="R20" i="38"/>
  <c r="M21" i="38"/>
  <c r="N21" i="38"/>
  <c r="O21" i="38"/>
  <c r="P21" i="38"/>
  <c r="Q21" i="38"/>
  <c r="R21" i="38"/>
  <c r="M22" i="38"/>
  <c r="N22" i="38"/>
  <c r="O22" i="38"/>
  <c r="P22" i="38"/>
  <c r="Q22" i="38"/>
  <c r="R22" i="38"/>
  <c r="M23" i="38"/>
  <c r="N23" i="38"/>
  <c r="O23" i="38"/>
  <c r="P23" i="38"/>
  <c r="Q23" i="38"/>
  <c r="R23" i="38"/>
  <c r="M24" i="38"/>
  <c r="N24" i="38"/>
  <c r="O24" i="38"/>
  <c r="P24" i="38"/>
  <c r="Q24" i="38"/>
  <c r="R24" i="38"/>
  <c r="M25" i="38"/>
  <c r="N25" i="38"/>
  <c r="O25" i="38"/>
  <c r="P25" i="38"/>
  <c r="Q25" i="38"/>
  <c r="R25" i="38"/>
  <c r="L21" i="38"/>
  <c r="L22" i="38"/>
  <c r="L23" i="38"/>
  <c r="L24" i="38"/>
  <c r="L25" i="38"/>
  <c r="L9" i="38"/>
  <c r="K58" i="38"/>
  <c r="J58" i="38"/>
  <c r="I58" i="38"/>
  <c r="K57" i="38"/>
  <c r="J57" i="38"/>
  <c r="I57" i="38"/>
  <c r="K56" i="38"/>
  <c r="J56" i="38"/>
  <c r="I56" i="38"/>
  <c r="K55" i="38"/>
  <c r="J55" i="38"/>
  <c r="I55" i="38"/>
  <c r="K54" i="38"/>
  <c r="J54" i="38"/>
  <c r="I54" i="38"/>
  <c r="K53" i="38"/>
  <c r="J53" i="38"/>
  <c r="I53" i="38"/>
  <c r="K48" i="38"/>
  <c r="J48" i="38"/>
  <c r="K47" i="38"/>
  <c r="J47" i="38"/>
  <c r="I47" i="38"/>
  <c r="K46" i="38"/>
  <c r="J46" i="38"/>
  <c r="I46" i="38"/>
  <c r="K45" i="38"/>
  <c r="J45" i="38"/>
  <c r="I45" i="38"/>
  <c r="K44" i="38"/>
  <c r="J44" i="38"/>
  <c r="I44" i="38"/>
  <c r="K43" i="38"/>
  <c r="J43" i="38"/>
  <c r="I43" i="38"/>
  <c r="K42" i="38"/>
  <c r="J42" i="38"/>
  <c r="I42" i="38"/>
  <c r="H37" i="38"/>
  <c r="G37" i="38"/>
  <c r="F37" i="38"/>
  <c r="E37" i="38"/>
  <c r="D37" i="38"/>
  <c r="C37" i="38"/>
  <c r="B37" i="38"/>
  <c r="K36" i="38"/>
  <c r="J36" i="38"/>
  <c r="I36" i="38"/>
  <c r="K35" i="38"/>
  <c r="J35" i="38"/>
  <c r="I35" i="38"/>
  <c r="K34" i="38"/>
  <c r="J34" i="38"/>
  <c r="I34" i="38"/>
  <c r="K33" i="38"/>
  <c r="J33" i="38"/>
  <c r="I33" i="38"/>
  <c r="K32" i="38"/>
  <c r="J32" i="38"/>
  <c r="I32" i="38"/>
  <c r="K31" i="38"/>
  <c r="J31" i="38"/>
  <c r="I31" i="38"/>
  <c r="H26" i="38"/>
  <c r="G26" i="38"/>
  <c r="F26" i="38"/>
  <c r="E26" i="38"/>
  <c r="D26" i="38"/>
  <c r="C26" i="38"/>
  <c r="B26" i="38"/>
  <c r="K25" i="38"/>
  <c r="J25" i="38"/>
  <c r="I25" i="38"/>
  <c r="K24" i="38"/>
  <c r="J24" i="38"/>
  <c r="I24" i="38"/>
  <c r="K23" i="38"/>
  <c r="J23" i="38"/>
  <c r="I23" i="38"/>
  <c r="K22" i="38"/>
  <c r="J22" i="38"/>
  <c r="I22" i="38"/>
  <c r="K21" i="38"/>
  <c r="J21" i="38"/>
  <c r="I21" i="38"/>
  <c r="K20" i="38"/>
  <c r="J20" i="38"/>
  <c r="I20" i="38"/>
  <c r="U54" i="38" l="1"/>
  <c r="T47" i="38"/>
  <c r="Q59" i="38"/>
  <c r="J59" i="38"/>
  <c r="K59" i="38"/>
  <c r="I59" i="38"/>
  <c r="J26" i="38"/>
  <c r="K37" i="38"/>
  <c r="I26" i="38"/>
  <c r="I37" i="38"/>
  <c r="J37" i="38"/>
  <c r="I48" i="38"/>
  <c r="K26" i="38"/>
  <c r="S9" i="41"/>
  <c r="T9" i="41"/>
  <c r="U9" i="41"/>
  <c r="V9" i="41"/>
  <c r="W9" i="41"/>
  <c r="S10" i="41"/>
  <c r="T10" i="41"/>
  <c r="U10" i="41"/>
  <c r="V10" i="41"/>
  <c r="W10" i="41"/>
  <c r="S11" i="41"/>
  <c r="T11" i="41"/>
  <c r="U11" i="41"/>
  <c r="V11" i="41"/>
  <c r="W11" i="41"/>
  <c r="S12" i="41"/>
  <c r="T12" i="41"/>
  <c r="U12" i="41"/>
  <c r="V12" i="41"/>
  <c r="W12" i="41"/>
  <c r="S13" i="41"/>
  <c r="T13" i="41"/>
  <c r="U13" i="41"/>
  <c r="V13" i="41"/>
  <c r="W13" i="41"/>
  <c r="S14" i="41"/>
  <c r="T14" i="41"/>
  <c r="U14" i="41"/>
  <c r="V14" i="41"/>
  <c r="W14" i="41"/>
  <c r="R10" i="41"/>
  <c r="R11" i="41"/>
  <c r="R12" i="41"/>
  <c r="R13" i="41"/>
  <c r="R14" i="41"/>
  <c r="R9" i="41"/>
  <c r="I121" i="41"/>
  <c r="H121" i="41"/>
  <c r="G121" i="41"/>
  <c r="F121" i="41"/>
  <c r="E121" i="41"/>
  <c r="D121" i="41"/>
  <c r="J119" i="41"/>
  <c r="O119" i="41" s="1"/>
  <c r="J118" i="41"/>
  <c r="O118" i="41" s="1"/>
  <c r="J117" i="41"/>
  <c r="O117" i="41" s="1"/>
  <c r="J116" i="41"/>
  <c r="N116" i="41" s="1"/>
  <c r="J115" i="41"/>
  <c r="M115" i="41" s="1"/>
  <c r="J114" i="41"/>
  <c r="L114" i="41" s="1"/>
  <c r="J113" i="41"/>
  <c r="K113" i="41" s="1"/>
  <c r="J112" i="41"/>
  <c r="O112" i="41" s="1"/>
  <c r="J111" i="41"/>
  <c r="O111" i="41" s="1"/>
  <c r="J110" i="41"/>
  <c r="J109" i="41"/>
  <c r="O109" i="41" s="1"/>
  <c r="J108" i="41"/>
  <c r="N108" i="41" s="1"/>
  <c r="J107" i="41"/>
  <c r="K107" i="41" s="1"/>
  <c r="J106" i="41"/>
  <c r="O106" i="41" s="1"/>
  <c r="J105" i="41"/>
  <c r="N105" i="41" s="1"/>
  <c r="J104" i="41"/>
  <c r="O104" i="41" s="1"/>
  <c r="J103" i="41"/>
  <c r="O103" i="41" s="1"/>
  <c r="J102" i="41"/>
  <c r="J101" i="41"/>
  <c r="N101" i="41" s="1"/>
  <c r="J100" i="41"/>
  <c r="N100" i="41" s="1"/>
  <c r="J99" i="41"/>
  <c r="L99" i="41" s="1"/>
  <c r="J98" i="41"/>
  <c r="O98" i="41" s="1"/>
  <c r="J97" i="41"/>
  <c r="M97" i="41" s="1"/>
  <c r="J96" i="41"/>
  <c r="O96" i="41" s="1"/>
  <c r="J95" i="41"/>
  <c r="O95" i="41" s="1"/>
  <c r="J94" i="41"/>
  <c r="L94" i="41" s="1"/>
  <c r="J93" i="41"/>
  <c r="N93" i="41" s="1"/>
  <c r="J92" i="41"/>
  <c r="J91" i="41"/>
  <c r="L91" i="41" s="1"/>
  <c r="J90" i="41"/>
  <c r="O90" i="41" s="1"/>
  <c r="J89" i="41"/>
  <c r="O89" i="41" s="1"/>
  <c r="J88" i="41"/>
  <c r="K88" i="41" s="1"/>
  <c r="J87" i="41"/>
  <c r="M87" i="41" s="1"/>
  <c r="J86" i="41"/>
  <c r="O86" i="41" s="1"/>
  <c r="J85" i="41"/>
  <c r="N85" i="41" s="1"/>
  <c r="J84" i="41"/>
  <c r="O84" i="41" s="1"/>
  <c r="J83" i="41"/>
  <c r="N83" i="41" s="1"/>
  <c r="J82" i="41"/>
  <c r="M82" i="41" s="1"/>
  <c r="J81" i="41"/>
  <c r="N81" i="41" s="1"/>
  <c r="J80" i="41"/>
  <c r="K80" i="41" s="1"/>
  <c r="J79" i="41"/>
  <c r="L79" i="41" s="1"/>
  <c r="J78" i="41"/>
  <c r="O78" i="41" s="1"/>
  <c r="J77" i="41"/>
  <c r="N77" i="41" s="1"/>
  <c r="J76" i="41"/>
  <c r="O76" i="41" s="1"/>
  <c r="O75" i="41"/>
  <c r="J75" i="41"/>
  <c r="N75" i="41" s="1"/>
  <c r="J74" i="41"/>
  <c r="M74" i="41" s="1"/>
  <c r="J73" i="41"/>
  <c r="N73" i="41" s="1"/>
  <c r="J72" i="41"/>
  <c r="K72" i="41" s="1"/>
  <c r="J71" i="41"/>
  <c r="M71" i="41" s="1"/>
  <c r="J70" i="41"/>
  <c r="O70" i="41" s="1"/>
  <c r="J69" i="41"/>
  <c r="N69" i="41" s="1"/>
  <c r="J68" i="41"/>
  <c r="M68" i="41" s="1"/>
  <c r="J67" i="41"/>
  <c r="N67" i="41" s="1"/>
  <c r="J66" i="41"/>
  <c r="M66" i="41" s="1"/>
  <c r="J65" i="41"/>
  <c r="N65" i="41" s="1"/>
  <c r="J64" i="41"/>
  <c r="J63" i="41"/>
  <c r="M63" i="41" s="1"/>
  <c r="J62" i="41"/>
  <c r="N62" i="41" s="1"/>
  <c r="J61" i="41"/>
  <c r="N61" i="41" s="1"/>
  <c r="J60" i="41"/>
  <c r="M60" i="41" s="1"/>
  <c r="J59" i="41"/>
  <c r="J58" i="41"/>
  <c r="J57" i="41"/>
  <c r="N57" i="41" s="1"/>
  <c r="J56" i="41"/>
  <c r="O56" i="41" s="1"/>
  <c r="J55" i="41"/>
  <c r="M55" i="41" s="1"/>
  <c r="J54" i="41"/>
  <c r="O54" i="41" s="1"/>
  <c r="J53" i="41"/>
  <c r="O53" i="41" s="1"/>
  <c r="J52" i="41"/>
  <c r="O52" i="41" s="1"/>
  <c r="J51" i="41"/>
  <c r="O51" i="41" s="1"/>
  <c r="J50" i="41"/>
  <c r="N50" i="41" s="1"/>
  <c r="J49" i="41"/>
  <c r="M49" i="41" s="1"/>
  <c r="J48" i="41"/>
  <c r="L48" i="41" s="1"/>
  <c r="J47" i="41"/>
  <c r="O47" i="41" s="1"/>
  <c r="J46" i="41"/>
  <c r="L46" i="41" s="1"/>
  <c r="J45" i="41"/>
  <c r="O45" i="41" s="1"/>
  <c r="J44" i="41"/>
  <c r="O44" i="41" s="1"/>
  <c r="J43" i="41"/>
  <c r="O43" i="41" s="1"/>
  <c r="J42" i="41"/>
  <c r="N42" i="41" s="1"/>
  <c r="J41" i="41"/>
  <c r="M41" i="41" s="1"/>
  <c r="J40" i="41"/>
  <c r="K40" i="41" s="1"/>
  <c r="J39" i="41"/>
  <c r="K39" i="41" s="1"/>
  <c r="J38" i="41"/>
  <c r="O38" i="41" s="1"/>
  <c r="J37" i="41"/>
  <c r="O37" i="41" s="1"/>
  <c r="J36" i="41"/>
  <c r="O36" i="41" s="1"/>
  <c r="J35" i="41"/>
  <c r="O35" i="41" s="1"/>
  <c r="J34" i="41"/>
  <c r="N34" i="41" s="1"/>
  <c r="J33" i="41"/>
  <c r="M33" i="41" s="1"/>
  <c r="J32" i="41"/>
  <c r="L32" i="41" s="1"/>
  <c r="J31" i="41"/>
  <c r="K31" i="41" s="1"/>
  <c r="J30" i="41"/>
  <c r="K30" i="41" s="1"/>
  <c r="J29" i="41"/>
  <c r="O29" i="41" s="1"/>
  <c r="J28" i="41"/>
  <c r="O28" i="41" s="1"/>
  <c r="J27" i="41"/>
  <c r="O27" i="41" s="1"/>
  <c r="J26" i="41"/>
  <c r="J25" i="41"/>
  <c r="M25" i="41" s="1"/>
  <c r="J24" i="41"/>
  <c r="N24" i="41" s="1"/>
  <c r="J23" i="41"/>
  <c r="M23" i="41" s="1"/>
  <c r="J22" i="41"/>
  <c r="N22" i="41" s="1"/>
  <c r="J21" i="41"/>
  <c r="O21" i="41" s="1"/>
  <c r="J20" i="41"/>
  <c r="K20" i="41" s="1"/>
  <c r="J19" i="41"/>
  <c r="O19" i="41" s="1"/>
  <c r="J18" i="41"/>
  <c r="O18" i="41" s="1"/>
  <c r="J17" i="41"/>
  <c r="N17" i="41" s="1"/>
  <c r="J16" i="41"/>
  <c r="M16" i="41" s="1"/>
  <c r="J15" i="41"/>
  <c r="N15" i="41" s="1"/>
  <c r="J14" i="41"/>
  <c r="M14" i="41" s="1"/>
  <c r="J13" i="41"/>
  <c r="L13" i="41" s="1"/>
  <c r="J12" i="41"/>
  <c r="K12" i="41" s="1"/>
  <c r="J11" i="41"/>
  <c r="O11" i="41" s="1"/>
  <c r="J10" i="41"/>
  <c r="O10" i="41" s="1"/>
  <c r="J9" i="41"/>
  <c r="N14" i="40"/>
  <c r="N13" i="40"/>
  <c r="N12" i="40"/>
  <c r="N11" i="40"/>
  <c r="N10" i="40"/>
  <c r="N9" i="40"/>
  <c r="N8" i="40"/>
  <c r="G118" i="40"/>
  <c r="G114" i="40"/>
  <c r="G78" i="40"/>
  <c r="G27" i="40"/>
  <c r="G20" i="40"/>
  <c r="H12" i="39"/>
  <c r="H11" i="39"/>
  <c r="H10" i="39"/>
  <c r="H9" i="39"/>
  <c r="G13" i="39"/>
  <c r="F13" i="39"/>
  <c r="F18" i="39" s="1"/>
  <c r="D13" i="39"/>
  <c r="C13" i="39"/>
  <c r="C18" i="39" s="1"/>
  <c r="B13" i="39"/>
  <c r="H70" i="38"/>
  <c r="R26" i="38" s="1"/>
  <c r="G70" i="38"/>
  <c r="Q26" i="38" s="1"/>
  <c r="F70" i="38"/>
  <c r="P59" i="38" s="1"/>
  <c r="E70" i="38"/>
  <c r="O48" i="38" s="1"/>
  <c r="D70" i="38"/>
  <c r="N37" i="38" s="1"/>
  <c r="C70" i="38"/>
  <c r="M59" i="38" s="1"/>
  <c r="B70" i="38"/>
  <c r="L59" i="38" s="1"/>
  <c r="H15" i="38"/>
  <c r="G15" i="38"/>
  <c r="Q15" i="38" s="1"/>
  <c r="F15" i="38"/>
  <c r="E15" i="38"/>
  <c r="D15" i="38"/>
  <c r="C15" i="38"/>
  <c r="B15" i="38"/>
  <c r="H25" i="19"/>
  <c r="G25" i="19"/>
  <c r="F25" i="19"/>
  <c r="E25" i="19"/>
  <c r="D25" i="19"/>
  <c r="C25" i="19"/>
  <c r="B25" i="19"/>
  <c r="H14" i="19"/>
  <c r="G14" i="19"/>
  <c r="F14" i="19"/>
  <c r="E14" i="19"/>
  <c r="D14" i="19"/>
  <c r="C14" i="19"/>
  <c r="B14" i="19"/>
  <c r="R14" i="38"/>
  <c r="Q14" i="38"/>
  <c r="P14" i="38"/>
  <c r="O14" i="38"/>
  <c r="N14" i="38"/>
  <c r="M14" i="38"/>
  <c r="L14" i="38"/>
  <c r="R13" i="38"/>
  <c r="Q13" i="38"/>
  <c r="P13" i="38"/>
  <c r="O13" i="38"/>
  <c r="N13" i="38"/>
  <c r="M13" i="38"/>
  <c r="L13" i="38"/>
  <c r="R12" i="38"/>
  <c r="Q12" i="38"/>
  <c r="P12" i="38"/>
  <c r="O12" i="38"/>
  <c r="N12" i="38"/>
  <c r="M12" i="38"/>
  <c r="L12" i="38"/>
  <c r="R11" i="38"/>
  <c r="Q11" i="38"/>
  <c r="P11" i="38"/>
  <c r="O11" i="38"/>
  <c r="N11" i="38"/>
  <c r="M11" i="38"/>
  <c r="L11" i="38"/>
  <c r="R10" i="38"/>
  <c r="Q10" i="38"/>
  <c r="P10" i="38"/>
  <c r="O10" i="38"/>
  <c r="N10" i="38"/>
  <c r="M10" i="38"/>
  <c r="L10" i="38"/>
  <c r="R9" i="38"/>
  <c r="Q9" i="38"/>
  <c r="P9" i="38"/>
  <c r="O9" i="38"/>
  <c r="N9" i="38"/>
  <c r="M9" i="38"/>
  <c r="K69" i="38"/>
  <c r="U58" i="38" s="1"/>
  <c r="J69" i="38"/>
  <c r="T58" i="38" s="1"/>
  <c r="I69" i="38"/>
  <c r="S25" i="38" s="1"/>
  <c r="K68" i="38"/>
  <c r="U24" i="38" s="1"/>
  <c r="J68" i="38"/>
  <c r="T35" i="38" s="1"/>
  <c r="I68" i="38"/>
  <c r="S24" i="38" s="1"/>
  <c r="K67" i="38"/>
  <c r="U56" i="38" s="1"/>
  <c r="J67" i="38"/>
  <c r="T34" i="38" s="1"/>
  <c r="I67" i="38"/>
  <c r="S34" i="38" s="1"/>
  <c r="K66" i="38"/>
  <c r="U55" i="38" s="1"/>
  <c r="J66" i="38"/>
  <c r="T55" i="38" s="1"/>
  <c r="I66" i="38"/>
  <c r="S55" i="38" s="1"/>
  <c r="K65" i="38"/>
  <c r="U21" i="38" s="1"/>
  <c r="J65" i="38"/>
  <c r="T43" i="38" s="1"/>
  <c r="I65" i="38"/>
  <c r="S43" i="38" s="1"/>
  <c r="K64" i="38"/>
  <c r="U53" i="38" s="1"/>
  <c r="J64" i="38"/>
  <c r="T31" i="38" s="1"/>
  <c r="I64" i="38"/>
  <c r="S53" i="38" s="1"/>
  <c r="K14" i="38"/>
  <c r="J14" i="38"/>
  <c r="I14" i="38"/>
  <c r="K13" i="38"/>
  <c r="J13" i="38"/>
  <c r="T13" i="38" s="1"/>
  <c r="I13" i="38"/>
  <c r="K12" i="38"/>
  <c r="J12" i="38"/>
  <c r="I12" i="38"/>
  <c r="K11" i="38"/>
  <c r="J11" i="38"/>
  <c r="I11" i="38"/>
  <c r="K10" i="38"/>
  <c r="U10" i="38" s="1"/>
  <c r="J10" i="38"/>
  <c r="I10" i="38"/>
  <c r="K9" i="38"/>
  <c r="J9" i="38"/>
  <c r="I9" i="38"/>
  <c r="Q9" i="5"/>
  <c r="R9" i="5"/>
  <c r="S9" i="5"/>
  <c r="T9" i="5"/>
  <c r="Q10" i="5"/>
  <c r="R10" i="5"/>
  <c r="S10" i="5"/>
  <c r="T10" i="5"/>
  <c r="Q11" i="5"/>
  <c r="R11" i="5"/>
  <c r="S11" i="5"/>
  <c r="T11" i="5"/>
  <c r="Q12" i="5"/>
  <c r="R12" i="5"/>
  <c r="S12" i="5"/>
  <c r="T12" i="5"/>
  <c r="Q13" i="5"/>
  <c r="R13" i="5"/>
  <c r="S13" i="5"/>
  <c r="T13" i="5"/>
  <c r="Q14" i="5"/>
  <c r="R14" i="5"/>
  <c r="S14" i="5"/>
  <c r="T14" i="5"/>
  <c r="P10" i="5"/>
  <c r="P11" i="5"/>
  <c r="P12" i="5"/>
  <c r="P13" i="5"/>
  <c r="P14" i="5"/>
  <c r="P9" i="5"/>
  <c r="M10" i="5"/>
  <c r="M34" i="5"/>
  <c r="M74" i="5"/>
  <c r="I10" i="5"/>
  <c r="I11" i="5"/>
  <c r="M11" i="5" s="1"/>
  <c r="I12" i="5"/>
  <c r="M12" i="5" s="1"/>
  <c r="I13" i="5"/>
  <c r="M13" i="5" s="1"/>
  <c r="I14" i="5"/>
  <c r="M14" i="5" s="1"/>
  <c r="I15" i="5"/>
  <c r="M15" i="5" s="1"/>
  <c r="I16" i="5"/>
  <c r="M16" i="5" s="1"/>
  <c r="I17" i="5"/>
  <c r="M17" i="5" s="1"/>
  <c r="I18" i="5"/>
  <c r="M18" i="5" s="1"/>
  <c r="I19" i="5"/>
  <c r="M19" i="5" s="1"/>
  <c r="I20" i="5"/>
  <c r="M20" i="5" s="1"/>
  <c r="I21" i="5"/>
  <c r="M21" i="5" s="1"/>
  <c r="I22" i="5"/>
  <c r="M22" i="5" s="1"/>
  <c r="I23" i="5"/>
  <c r="M23" i="5" s="1"/>
  <c r="I24" i="5"/>
  <c r="M24" i="5" s="1"/>
  <c r="I25" i="5"/>
  <c r="M25" i="5" s="1"/>
  <c r="I26" i="5"/>
  <c r="M26" i="5" s="1"/>
  <c r="I27" i="5"/>
  <c r="M27" i="5" s="1"/>
  <c r="I28" i="5"/>
  <c r="M28" i="5" s="1"/>
  <c r="I29" i="5"/>
  <c r="M29" i="5" s="1"/>
  <c r="I30" i="5"/>
  <c r="M30" i="5" s="1"/>
  <c r="I31" i="5"/>
  <c r="M31" i="5" s="1"/>
  <c r="I32" i="5"/>
  <c r="M32" i="5" s="1"/>
  <c r="I33" i="5"/>
  <c r="M33" i="5" s="1"/>
  <c r="I34" i="5"/>
  <c r="I35" i="5"/>
  <c r="M35" i="5" s="1"/>
  <c r="I36" i="5"/>
  <c r="M36" i="5" s="1"/>
  <c r="I37" i="5"/>
  <c r="M37" i="5" s="1"/>
  <c r="I38" i="5"/>
  <c r="M38" i="5" s="1"/>
  <c r="I39" i="5"/>
  <c r="M39" i="5" s="1"/>
  <c r="I40" i="5"/>
  <c r="M40" i="5" s="1"/>
  <c r="I41" i="5"/>
  <c r="M41" i="5" s="1"/>
  <c r="I42" i="5"/>
  <c r="M42" i="5" s="1"/>
  <c r="I43" i="5"/>
  <c r="M43" i="5" s="1"/>
  <c r="I44" i="5"/>
  <c r="M44" i="5" s="1"/>
  <c r="I45" i="5"/>
  <c r="M45" i="5" s="1"/>
  <c r="I46" i="5"/>
  <c r="M46" i="5" s="1"/>
  <c r="I47" i="5"/>
  <c r="M47" i="5" s="1"/>
  <c r="I48" i="5"/>
  <c r="M48" i="5" s="1"/>
  <c r="I49" i="5"/>
  <c r="M49" i="5" s="1"/>
  <c r="I50" i="5"/>
  <c r="M50" i="5" s="1"/>
  <c r="I51" i="5"/>
  <c r="M51" i="5" s="1"/>
  <c r="I52" i="5"/>
  <c r="M52" i="5" s="1"/>
  <c r="I53" i="5"/>
  <c r="M53" i="5" s="1"/>
  <c r="I54" i="5"/>
  <c r="M54" i="5" s="1"/>
  <c r="I55" i="5"/>
  <c r="M55" i="5" s="1"/>
  <c r="I56" i="5"/>
  <c r="M56" i="5" s="1"/>
  <c r="I57" i="5"/>
  <c r="M57" i="5" s="1"/>
  <c r="I58" i="5"/>
  <c r="M58" i="5" s="1"/>
  <c r="I59" i="5"/>
  <c r="M59" i="5" s="1"/>
  <c r="I60" i="5"/>
  <c r="M60" i="5" s="1"/>
  <c r="I61" i="5"/>
  <c r="M61" i="5" s="1"/>
  <c r="I62" i="5"/>
  <c r="M62" i="5" s="1"/>
  <c r="I63" i="5"/>
  <c r="M63" i="5" s="1"/>
  <c r="I64" i="5"/>
  <c r="M64" i="5" s="1"/>
  <c r="I65" i="5"/>
  <c r="M65" i="5" s="1"/>
  <c r="I66" i="5"/>
  <c r="M66" i="5" s="1"/>
  <c r="I67" i="5"/>
  <c r="M67" i="5" s="1"/>
  <c r="I68" i="5"/>
  <c r="M68" i="5" s="1"/>
  <c r="I69" i="5"/>
  <c r="M69" i="5" s="1"/>
  <c r="I70" i="5"/>
  <c r="M70" i="5" s="1"/>
  <c r="I71" i="5"/>
  <c r="M71" i="5" s="1"/>
  <c r="I72" i="5"/>
  <c r="M72" i="5" s="1"/>
  <c r="I73" i="5"/>
  <c r="M73" i="5" s="1"/>
  <c r="I74" i="5"/>
  <c r="I75" i="5"/>
  <c r="M75" i="5" s="1"/>
  <c r="I76" i="5"/>
  <c r="M76" i="5" s="1"/>
  <c r="I77" i="5"/>
  <c r="M77" i="5" s="1"/>
  <c r="I78" i="5"/>
  <c r="M78" i="5" s="1"/>
  <c r="I79" i="5"/>
  <c r="M79" i="5" s="1"/>
  <c r="I80" i="5"/>
  <c r="M80" i="5" s="1"/>
  <c r="I81" i="5"/>
  <c r="M81" i="5" s="1"/>
  <c r="I82" i="5"/>
  <c r="M82" i="5" s="1"/>
  <c r="I83" i="5"/>
  <c r="M83" i="5" s="1"/>
  <c r="I84" i="5"/>
  <c r="M84" i="5" s="1"/>
  <c r="I85" i="5"/>
  <c r="M85" i="5" s="1"/>
  <c r="I86" i="5"/>
  <c r="M86" i="5" s="1"/>
  <c r="I87" i="5"/>
  <c r="M87" i="5" s="1"/>
  <c r="I88" i="5"/>
  <c r="M88" i="5" s="1"/>
  <c r="I89" i="5"/>
  <c r="M89" i="5" s="1"/>
  <c r="I90" i="5"/>
  <c r="M90" i="5" s="1"/>
  <c r="I91" i="5"/>
  <c r="M91" i="5" s="1"/>
  <c r="I92" i="5"/>
  <c r="M92" i="5" s="1"/>
  <c r="I93" i="5"/>
  <c r="M93" i="5" s="1"/>
  <c r="I94" i="5"/>
  <c r="M94" i="5" s="1"/>
  <c r="I95" i="5"/>
  <c r="M95" i="5" s="1"/>
  <c r="I96" i="5"/>
  <c r="M96" i="5" s="1"/>
  <c r="I97" i="5"/>
  <c r="M97" i="5" s="1"/>
  <c r="I98" i="5"/>
  <c r="M98" i="5" s="1"/>
  <c r="I99" i="5"/>
  <c r="M99" i="5" s="1"/>
  <c r="I100" i="5"/>
  <c r="M100" i="5" s="1"/>
  <c r="I101" i="5"/>
  <c r="M101" i="5" s="1"/>
  <c r="I102" i="5"/>
  <c r="M102" i="5" s="1"/>
  <c r="I103" i="5"/>
  <c r="M103" i="5" s="1"/>
  <c r="I104" i="5"/>
  <c r="M104" i="5" s="1"/>
  <c r="I105" i="5"/>
  <c r="M105" i="5" s="1"/>
  <c r="I106" i="5"/>
  <c r="M106" i="5" s="1"/>
  <c r="I107" i="5"/>
  <c r="M107" i="5" s="1"/>
  <c r="I108" i="5"/>
  <c r="M108" i="5" s="1"/>
  <c r="I109" i="5"/>
  <c r="M109" i="5" s="1"/>
  <c r="I110" i="5"/>
  <c r="M110" i="5" s="1"/>
  <c r="I111" i="5"/>
  <c r="M111" i="5" s="1"/>
  <c r="I112" i="5"/>
  <c r="M112" i="5" s="1"/>
  <c r="I113" i="5"/>
  <c r="M113" i="5" s="1"/>
  <c r="I114" i="5"/>
  <c r="M114" i="5" s="1"/>
  <c r="I115" i="5"/>
  <c r="M115" i="5" s="1"/>
  <c r="I116" i="5"/>
  <c r="M116" i="5" s="1"/>
  <c r="I117" i="5"/>
  <c r="M117" i="5" s="1"/>
  <c r="I118" i="5"/>
  <c r="M118" i="5" s="1"/>
  <c r="I119" i="5"/>
  <c r="M119" i="5" s="1"/>
  <c r="I9" i="5"/>
  <c r="M9" i="5" s="1"/>
  <c r="I76" i="36"/>
  <c r="M76" i="36" s="1"/>
  <c r="I68" i="36"/>
  <c r="M68" i="36" s="1"/>
  <c r="M60" i="36"/>
  <c r="I60" i="36"/>
  <c r="I16" i="36"/>
  <c r="M16" i="36" s="1"/>
  <c r="I12" i="36"/>
  <c r="M12" i="36" s="1"/>
  <c r="G121" i="36"/>
  <c r="F121" i="36"/>
  <c r="P11" i="36"/>
  <c r="E26" i="4"/>
  <c r="T23" i="2"/>
  <c r="T27" i="2" s="1"/>
  <c r="S23" i="2"/>
  <c r="S28" i="2" s="1"/>
  <c r="U11" i="2"/>
  <c r="U12" i="2"/>
  <c r="U13" i="2"/>
  <c r="U14" i="2"/>
  <c r="U15" i="2"/>
  <c r="U16" i="2"/>
  <c r="U17" i="2"/>
  <c r="U18" i="2"/>
  <c r="U19" i="2"/>
  <c r="U20" i="2"/>
  <c r="U21" i="2"/>
  <c r="U22" i="2"/>
  <c r="U10" i="2"/>
  <c r="S36" i="38" l="1"/>
  <c r="T53" i="38"/>
  <c r="T25" i="38"/>
  <c r="U35" i="38"/>
  <c r="U57" i="38"/>
  <c r="S46" i="38"/>
  <c r="R59" i="38"/>
  <c r="R37" i="38"/>
  <c r="S22" i="38"/>
  <c r="U47" i="38"/>
  <c r="S31" i="38"/>
  <c r="T22" i="38"/>
  <c r="S11" i="38"/>
  <c r="U13" i="38"/>
  <c r="L37" i="38"/>
  <c r="U25" i="38"/>
  <c r="T56" i="38"/>
  <c r="S33" i="38"/>
  <c r="T32" i="38"/>
  <c r="S10" i="38"/>
  <c r="U12" i="38"/>
  <c r="N26" i="38"/>
  <c r="S45" i="38"/>
  <c r="S58" i="38"/>
  <c r="U20" i="38"/>
  <c r="T36" i="38"/>
  <c r="O59" i="38"/>
  <c r="T33" i="38"/>
  <c r="S54" i="38"/>
  <c r="U23" i="38"/>
  <c r="T45" i="38"/>
  <c r="T23" i="38"/>
  <c r="J70" i="38"/>
  <c r="T48" i="38" s="1"/>
  <c r="N48" i="38"/>
  <c r="S56" i="38"/>
  <c r="T21" i="38"/>
  <c r="T42" i="38"/>
  <c r="R48" i="38"/>
  <c r="T54" i="38"/>
  <c r="U33" i="38"/>
  <c r="T57" i="38"/>
  <c r="U43" i="38"/>
  <c r="S35" i="38"/>
  <c r="O15" i="38"/>
  <c r="K70" i="38"/>
  <c r="U48" i="38" s="1"/>
  <c r="P37" i="38"/>
  <c r="P26" i="38"/>
  <c r="L48" i="38"/>
  <c r="U44" i="38"/>
  <c r="U22" i="38"/>
  <c r="O26" i="38"/>
  <c r="U42" i="38"/>
  <c r="U31" i="38"/>
  <c r="S42" i="38"/>
  <c r="Q48" i="38"/>
  <c r="S23" i="38"/>
  <c r="U46" i="38"/>
  <c r="S20" i="38"/>
  <c r="O37" i="38"/>
  <c r="T24" i="38"/>
  <c r="U26" i="38"/>
  <c r="U59" i="38"/>
  <c r="M37" i="38"/>
  <c r="M26" i="38"/>
  <c r="U36" i="38"/>
  <c r="S47" i="38"/>
  <c r="T20" i="38"/>
  <c r="S44" i="38"/>
  <c r="T46" i="38"/>
  <c r="U32" i="38"/>
  <c r="M48" i="38"/>
  <c r="N59" i="38"/>
  <c r="U34" i="38"/>
  <c r="T44" i="38"/>
  <c r="S57" i="38"/>
  <c r="Q37" i="38"/>
  <c r="U45" i="38"/>
  <c r="S21" i="38"/>
  <c r="P48" i="38"/>
  <c r="S32" i="38"/>
  <c r="L26" i="38"/>
  <c r="T12" i="38"/>
  <c r="U11" i="38"/>
  <c r="T14" i="38"/>
  <c r="R15" i="38"/>
  <c r="L15" i="38"/>
  <c r="I70" i="38"/>
  <c r="S26" i="38" s="1"/>
  <c r="I15" i="38"/>
  <c r="J15" i="38"/>
  <c r="T15" i="38" s="1"/>
  <c r="T11" i="38"/>
  <c r="S14" i="38"/>
  <c r="K15" i="38"/>
  <c r="U15" i="38" s="1"/>
  <c r="N15" i="38"/>
  <c r="S12" i="38"/>
  <c r="U14" i="38"/>
  <c r="P15" i="38"/>
  <c r="T10" i="38"/>
  <c r="S13" i="38"/>
  <c r="M15" i="38"/>
  <c r="J9" i="40"/>
  <c r="J10" i="40"/>
  <c r="J11" i="40"/>
  <c r="O115" i="41"/>
  <c r="M38" i="41"/>
  <c r="X12" i="41"/>
  <c r="L35" i="41"/>
  <c r="K85" i="41"/>
  <c r="O23" i="41"/>
  <c r="L73" i="41"/>
  <c r="M107" i="41"/>
  <c r="M113" i="41"/>
  <c r="X10" i="41"/>
  <c r="O30" i="41"/>
  <c r="K101" i="41"/>
  <c r="O107" i="41"/>
  <c r="K24" i="41"/>
  <c r="L52" i="41"/>
  <c r="K81" i="41"/>
  <c r="K95" i="41"/>
  <c r="L36" i="41"/>
  <c r="L68" i="41"/>
  <c r="M73" i="41"/>
  <c r="K76" i="41"/>
  <c r="L85" i="41"/>
  <c r="N32" i="41"/>
  <c r="M36" i="41"/>
  <c r="M40" i="41"/>
  <c r="N68" i="41"/>
  <c r="O73" i="41"/>
  <c r="L82" i="41"/>
  <c r="M85" i="41"/>
  <c r="K103" i="41"/>
  <c r="X13" i="41"/>
  <c r="X9" i="41"/>
  <c r="K27" i="41"/>
  <c r="O32" i="41"/>
  <c r="N82" i="41"/>
  <c r="O85" i="41"/>
  <c r="N23" i="41"/>
  <c r="M37" i="41"/>
  <c r="L74" i="41"/>
  <c r="M99" i="41"/>
  <c r="X14" i="41"/>
  <c r="K38" i="41"/>
  <c r="K43" i="41"/>
  <c r="M75" i="41"/>
  <c r="L80" i="41"/>
  <c r="K84" i="41"/>
  <c r="O87" i="41"/>
  <c r="N112" i="41"/>
  <c r="X11" i="41"/>
  <c r="AC11" i="41" s="1"/>
  <c r="M12" i="41"/>
  <c r="M13" i="41"/>
  <c r="K14" i="41"/>
  <c r="M52" i="41"/>
  <c r="M53" i="41"/>
  <c r="K54" i="41"/>
  <c r="K60" i="41"/>
  <c r="K61" i="41"/>
  <c r="N76" i="41"/>
  <c r="K77" i="41"/>
  <c r="L95" i="41"/>
  <c r="O17" i="41"/>
  <c r="L54" i="41"/>
  <c r="L61" i="41"/>
  <c r="L77" i="41"/>
  <c r="M95" i="41"/>
  <c r="L12" i="41"/>
  <c r="M17" i="41"/>
  <c r="K19" i="41"/>
  <c r="L20" i="41"/>
  <c r="L21" i="41"/>
  <c r="M21" i="41"/>
  <c r="N21" i="41"/>
  <c r="K22" i="41"/>
  <c r="K23" i="41"/>
  <c r="L30" i="41"/>
  <c r="M45" i="41"/>
  <c r="K46" i="41"/>
  <c r="L47" i="41"/>
  <c r="M54" i="41"/>
  <c r="O61" i="41"/>
  <c r="K63" i="41"/>
  <c r="L66" i="41"/>
  <c r="M77" i="41"/>
  <c r="L81" i="41"/>
  <c r="N95" i="41"/>
  <c r="L96" i="41"/>
  <c r="K98" i="41"/>
  <c r="O105" i="41"/>
  <c r="K106" i="41"/>
  <c r="L17" i="41"/>
  <c r="L14" i="41"/>
  <c r="N14" i="41"/>
  <c r="L23" i="41"/>
  <c r="M30" i="41"/>
  <c r="K35" i="41"/>
  <c r="N47" i="41"/>
  <c r="N54" i="41"/>
  <c r="N63" i="41"/>
  <c r="N66" i="41"/>
  <c r="O67" i="41"/>
  <c r="K68" i="41"/>
  <c r="K71" i="41"/>
  <c r="L72" i="41"/>
  <c r="K73" i="41"/>
  <c r="O77" i="41"/>
  <c r="M81" i="41"/>
  <c r="N96" i="41"/>
  <c r="M98" i="41"/>
  <c r="M106" i="41"/>
  <c r="L107" i="41"/>
  <c r="N30" i="41"/>
  <c r="O63" i="41"/>
  <c r="O81" i="41"/>
  <c r="N98" i="41"/>
  <c r="M9" i="41"/>
  <c r="L11" i="41"/>
  <c r="N16" i="41"/>
  <c r="O22" i="41"/>
  <c r="O24" i="41"/>
  <c r="M28" i="41"/>
  <c r="M29" i="41"/>
  <c r="O31" i="41"/>
  <c r="M32" i="41"/>
  <c r="L39" i="41"/>
  <c r="M46" i="41"/>
  <c r="N48" i="41"/>
  <c r="L51" i="41"/>
  <c r="O57" i="41"/>
  <c r="N60" i="41"/>
  <c r="O65" i="41"/>
  <c r="L69" i="41"/>
  <c r="O79" i="41"/>
  <c r="N84" i="41"/>
  <c r="O91" i="41"/>
  <c r="L93" i="41"/>
  <c r="N97" i="41"/>
  <c r="M103" i="41"/>
  <c r="M119" i="41"/>
  <c r="N11" i="41"/>
  <c r="O16" i="41"/>
  <c r="M39" i="41"/>
  <c r="N46" i="41"/>
  <c r="O48" i="41"/>
  <c r="O60" i="41"/>
  <c r="M69" i="41"/>
  <c r="O93" i="41"/>
  <c r="O97" i="41"/>
  <c r="N103" i="41"/>
  <c r="L104" i="41"/>
  <c r="N39" i="41"/>
  <c r="O46" i="41"/>
  <c r="K67" i="41"/>
  <c r="O69" i="41"/>
  <c r="N71" i="41"/>
  <c r="L76" i="41"/>
  <c r="K87" i="41"/>
  <c r="L98" i="41"/>
  <c r="N104" i="41"/>
  <c r="K105" i="41"/>
  <c r="K109" i="41"/>
  <c r="K111" i="41"/>
  <c r="L38" i="41"/>
  <c r="O39" i="41"/>
  <c r="L40" i="41"/>
  <c r="K47" i="41"/>
  <c r="M61" i="41"/>
  <c r="M67" i="41"/>
  <c r="O71" i="41"/>
  <c r="N87" i="41"/>
  <c r="M105" i="41"/>
  <c r="N109" i="41"/>
  <c r="M111" i="41"/>
  <c r="L112" i="41"/>
  <c r="L22" i="41"/>
  <c r="L24" i="41"/>
  <c r="L31" i="41"/>
  <c r="N38" i="41"/>
  <c r="N40" i="41"/>
  <c r="L43" i="41"/>
  <c r="L44" i="41"/>
  <c r="M47" i="41"/>
  <c r="K57" i="41"/>
  <c r="K65" i="41"/>
  <c r="K79" i="41"/>
  <c r="M83" i="41"/>
  <c r="M89" i="41"/>
  <c r="K90" i="41"/>
  <c r="K97" i="41"/>
  <c r="L106" i="41"/>
  <c r="O113" i="41"/>
  <c r="K114" i="41"/>
  <c r="M24" i="41"/>
  <c r="M31" i="41"/>
  <c r="O40" i="41"/>
  <c r="M44" i="41"/>
  <c r="L57" i="41"/>
  <c r="L65" i="41"/>
  <c r="M79" i="41"/>
  <c r="O83" i="41"/>
  <c r="L90" i="41"/>
  <c r="L97" i="41"/>
  <c r="N114" i="41"/>
  <c r="O15" i="41"/>
  <c r="K16" i="41"/>
  <c r="L16" i="41"/>
  <c r="M22" i="41"/>
  <c r="L9" i="41"/>
  <c r="K11" i="41"/>
  <c r="L27" i="41"/>
  <c r="L28" i="41"/>
  <c r="N31" i="41"/>
  <c r="M48" i="41"/>
  <c r="K51" i="41"/>
  <c r="M57" i="41"/>
  <c r="L60" i="41"/>
  <c r="M65" i="41"/>
  <c r="O68" i="41"/>
  <c r="K69" i="41"/>
  <c r="N74" i="41"/>
  <c r="N79" i="41"/>
  <c r="L84" i="41"/>
  <c r="N90" i="41"/>
  <c r="M91" i="41"/>
  <c r="K93" i="41"/>
  <c r="O99" i="41"/>
  <c r="O101" i="41"/>
  <c r="L103" i="41"/>
  <c r="N106" i="41"/>
  <c r="L115" i="41"/>
  <c r="K117" i="41"/>
  <c r="L118" i="41"/>
  <c r="K119" i="41"/>
  <c r="V15" i="41"/>
  <c r="W15" i="41"/>
  <c r="J121" i="41"/>
  <c r="M121" i="41" s="1"/>
  <c r="N13" i="41"/>
  <c r="O14" i="41"/>
  <c r="K18" i="41"/>
  <c r="L19" i="41"/>
  <c r="M20" i="41"/>
  <c r="K10" i="41"/>
  <c r="K9" i="41"/>
  <c r="L10" i="41"/>
  <c r="M11" i="41"/>
  <c r="N12" i="41"/>
  <c r="O13" i="41"/>
  <c r="K17" i="41"/>
  <c r="L18" i="41"/>
  <c r="M19" i="41"/>
  <c r="N20" i="41"/>
  <c r="M10" i="41"/>
  <c r="O12" i="41"/>
  <c r="M18" i="41"/>
  <c r="N19" i="41"/>
  <c r="O20" i="41"/>
  <c r="N26" i="41"/>
  <c r="M26" i="41"/>
  <c r="L26" i="41"/>
  <c r="K26" i="41"/>
  <c r="O26" i="41"/>
  <c r="N10" i="41"/>
  <c r="K15" i="41"/>
  <c r="N18" i="41"/>
  <c r="N9" i="41"/>
  <c r="L15" i="41"/>
  <c r="K21" i="41"/>
  <c r="O9" i="41"/>
  <c r="K13" i="41"/>
  <c r="M15" i="41"/>
  <c r="N25" i="41"/>
  <c r="N33" i="41"/>
  <c r="O34" i="41"/>
  <c r="N41" i="41"/>
  <c r="O42" i="41"/>
  <c r="N49" i="41"/>
  <c r="O50" i="41"/>
  <c r="N55" i="41"/>
  <c r="N56" i="41"/>
  <c r="M56" i="41"/>
  <c r="O25" i="41"/>
  <c r="K29" i="41"/>
  <c r="O33" i="41"/>
  <c r="K37" i="41"/>
  <c r="O41" i="41"/>
  <c r="K45" i="41"/>
  <c r="O49" i="41"/>
  <c r="K53" i="41"/>
  <c r="O55" i="41"/>
  <c r="K56" i="41"/>
  <c r="K28" i="41"/>
  <c r="L29" i="41"/>
  <c r="K36" i="41"/>
  <c r="L37" i="41"/>
  <c r="K44" i="41"/>
  <c r="L45" i="41"/>
  <c r="K52" i="41"/>
  <c r="L53" i="41"/>
  <c r="L56" i="41"/>
  <c r="N59" i="41"/>
  <c r="L59" i="41"/>
  <c r="N29" i="41"/>
  <c r="K34" i="41"/>
  <c r="N37" i="41"/>
  <c r="K42" i="41"/>
  <c r="N45" i="41"/>
  <c r="K50" i="41"/>
  <c r="N53" i="41"/>
  <c r="M58" i="41"/>
  <c r="K58" i="41"/>
  <c r="O58" i="41"/>
  <c r="K59" i="41"/>
  <c r="K64" i="41"/>
  <c r="O64" i="41"/>
  <c r="N64" i="41"/>
  <c r="M64" i="41"/>
  <c r="K25" i="41"/>
  <c r="M27" i="41"/>
  <c r="N28" i="41"/>
  <c r="K33" i="41"/>
  <c r="L34" i="41"/>
  <c r="M35" i="41"/>
  <c r="N36" i="41"/>
  <c r="K41" i="41"/>
  <c r="L42" i="41"/>
  <c r="M43" i="41"/>
  <c r="N44" i="41"/>
  <c r="K49" i="41"/>
  <c r="L50" i="41"/>
  <c r="M51" i="41"/>
  <c r="N52" i="41"/>
  <c r="K55" i="41"/>
  <c r="L58" i="41"/>
  <c r="M59" i="41"/>
  <c r="L64" i="41"/>
  <c r="L25" i="41"/>
  <c r="N27" i="41"/>
  <c r="K32" i="41"/>
  <c r="L33" i="41"/>
  <c r="M34" i="41"/>
  <c r="N35" i="41"/>
  <c r="L41" i="41"/>
  <c r="M42" i="41"/>
  <c r="N43" i="41"/>
  <c r="K48" i="41"/>
  <c r="L49" i="41"/>
  <c r="M50" i="41"/>
  <c r="N51" i="41"/>
  <c r="L55" i="41"/>
  <c r="N58" i="41"/>
  <c r="O59" i="41"/>
  <c r="O62" i="41"/>
  <c r="L62" i="41"/>
  <c r="K62" i="41"/>
  <c r="M62" i="41"/>
  <c r="L63" i="41"/>
  <c r="O66" i="41"/>
  <c r="K70" i="41"/>
  <c r="L71" i="41"/>
  <c r="M72" i="41"/>
  <c r="O74" i="41"/>
  <c r="K78" i="41"/>
  <c r="M80" i="41"/>
  <c r="O82" i="41"/>
  <c r="K86" i="41"/>
  <c r="L87" i="41"/>
  <c r="O102" i="41"/>
  <c r="N102" i="41"/>
  <c r="M102" i="41"/>
  <c r="L102" i="41"/>
  <c r="K102" i="41"/>
  <c r="L70" i="41"/>
  <c r="N72" i="41"/>
  <c r="L78" i="41"/>
  <c r="N80" i="41"/>
  <c r="L86" i="41"/>
  <c r="M70" i="41"/>
  <c r="O72" i="41"/>
  <c r="M78" i="41"/>
  <c r="O80" i="41"/>
  <c r="M86" i="41"/>
  <c r="N70" i="41"/>
  <c r="K75" i="41"/>
  <c r="N78" i="41"/>
  <c r="K83" i="41"/>
  <c r="N86" i="41"/>
  <c r="L88" i="41"/>
  <c r="O110" i="41"/>
  <c r="N110" i="41"/>
  <c r="M110" i="41"/>
  <c r="L110" i="41"/>
  <c r="K110" i="41"/>
  <c r="K66" i="41"/>
  <c r="L67" i="41"/>
  <c r="K74" i="41"/>
  <c r="L75" i="41"/>
  <c r="M76" i="41"/>
  <c r="K82" i="41"/>
  <c r="L83" i="41"/>
  <c r="M84" i="41"/>
  <c r="M88" i="41"/>
  <c r="N92" i="41"/>
  <c r="M92" i="41"/>
  <c r="L92" i="41"/>
  <c r="K92" i="41"/>
  <c r="O92" i="41"/>
  <c r="N88" i="41"/>
  <c r="N89" i="41"/>
  <c r="L89" i="41"/>
  <c r="O88" i="41"/>
  <c r="K89" i="41"/>
  <c r="O94" i="41"/>
  <c r="N94" i="41"/>
  <c r="M94" i="41"/>
  <c r="K94" i="41"/>
  <c r="M90" i="41"/>
  <c r="N91" i="41"/>
  <c r="K96" i="41"/>
  <c r="N99" i="41"/>
  <c r="O100" i="41"/>
  <c r="K104" i="41"/>
  <c r="L105" i="41"/>
  <c r="N107" i="41"/>
  <c r="O108" i="41"/>
  <c r="K112" i="41"/>
  <c r="L113" i="41"/>
  <c r="M114" i="41"/>
  <c r="N115" i="41"/>
  <c r="O116" i="41"/>
  <c r="U15" i="41"/>
  <c r="M96" i="41"/>
  <c r="M104" i="41"/>
  <c r="L111" i="41"/>
  <c r="M112" i="41"/>
  <c r="N113" i="41"/>
  <c r="O114" i="41"/>
  <c r="K118" i="41"/>
  <c r="L119" i="41"/>
  <c r="K100" i="41"/>
  <c r="L101" i="41"/>
  <c r="K108" i="41"/>
  <c r="L109" i="41"/>
  <c r="N111" i="41"/>
  <c r="K116" i="41"/>
  <c r="L117" i="41"/>
  <c r="M118" i="41"/>
  <c r="N119" i="41"/>
  <c r="K91" i="41"/>
  <c r="M93" i="41"/>
  <c r="K99" i="41"/>
  <c r="L100" i="41"/>
  <c r="M101" i="41"/>
  <c r="L108" i="41"/>
  <c r="M109" i="41"/>
  <c r="K115" i="41"/>
  <c r="L116" i="41"/>
  <c r="M117" i="41"/>
  <c r="N118" i="41"/>
  <c r="R15" i="41"/>
  <c r="M100" i="41"/>
  <c r="M108" i="41"/>
  <c r="M116" i="41"/>
  <c r="N117" i="41"/>
  <c r="S15" i="41"/>
  <c r="T15" i="41"/>
  <c r="G112" i="40"/>
  <c r="K12" i="40"/>
  <c r="K13" i="40"/>
  <c r="J8" i="40"/>
  <c r="G90" i="40"/>
  <c r="G102" i="40"/>
  <c r="K10" i="40"/>
  <c r="G55" i="40"/>
  <c r="G9" i="40"/>
  <c r="K11" i="40"/>
  <c r="K9" i="40"/>
  <c r="J12" i="40"/>
  <c r="J13" i="40"/>
  <c r="G32" i="40"/>
  <c r="G48" i="40"/>
  <c r="K8" i="40"/>
  <c r="G25" i="40"/>
  <c r="G29" i="40"/>
  <c r="G44" i="40"/>
  <c r="G72" i="40"/>
  <c r="G53" i="40"/>
  <c r="G33" i="40"/>
  <c r="G16" i="40"/>
  <c r="G28" i="40"/>
  <c r="G79" i="40"/>
  <c r="G87" i="40"/>
  <c r="G91" i="40"/>
  <c r="G95" i="40"/>
  <c r="G111" i="40"/>
  <c r="G13" i="40"/>
  <c r="G54" i="40"/>
  <c r="G17" i="40"/>
  <c r="G39" i="40"/>
  <c r="G43" i="40"/>
  <c r="G62" i="40"/>
  <c r="G88" i="40"/>
  <c r="G103" i="40"/>
  <c r="G36" i="40"/>
  <c r="G40" i="40"/>
  <c r="G63" i="40"/>
  <c r="G71" i="40"/>
  <c r="G92" i="40"/>
  <c r="G100" i="40"/>
  <c r="G108" i="40"/>
  <c r="G116" i="40"/>
  <c r="G41" i="40"/>
  <c r="G83" i="40"/>
  <c r="G117" i="40"/>
  <c r="G80" i="40"/>
  <c r="G35" i="40"/>
  <c r="G45" i="40"/>
  <c r="G85" i="40"/>
  <c r="G94" i="40"/>
  <c r="G98" i="40"/>
  <c r="G104" i="40"/>
  <c r="G19" i="40"/>
  <c r="G82" i="40"/>
  <c r="G49" i="40"/>
  <c r="G52" i="40"/>
  <c r="G56" i="40"/>
  <c r="G59" i="40"/>
  <c r="G70" i="40"/>
  <c r="G86" i="40"/>
  <c r="G37" i="40"/>
  <c r="G99" i="40"/>
  <c r="G47" i="40"/>
  <c r="G64" i="40"/>
  <c r="G67" i="40"/>
  <c r="G74" i="40"/>
  <c r="G96" i="40"/>
  <c r="G110" i="40"/>
  <c r="G21" i="40"/>
  <c r="G75" i="40"/>
  <c r="G107" i="40"/>
  <c r="G115" i="40"/>
  <c r="E120" i="40"/>
  <c r="G18" i="40"/>
  <c r="G14" i="40"/>
  <c r="G11" i="40"/>
  <c r="D120" i="40"/>
  <c r="G26" i="40"/>
  <c r="G34" i="40"/>
  <c r="G42" i="40"/>
  <c r="G23" i="40"/>
  <c r="G31" i="40"/>
  <c r="G50" i="40"/>
  <c r="G22" i="40"/>
  <c r="G30" i="40"/>
  <c r="G38" i="40"/>
  <c r="G46" i="40"/>
  <c r="G51" i="40"/>
  <c r="G57" i="40"/>
  <c r="G58" i="40"/>
  <c r="G65" i="40"/>
  <c r="G66" i="40"/>
  <c r="G73" i="40"/>
  <c r="G81" i="40"/>
  <c r="G89" i="40"/>
  <c r="G61" i="40"/>
  <c r="G69" i="40"/>
  <c r="G77" i="40"/>
  <c r="G84" i="40"/>
  <c r="G60" i="40"/>
  <c r="G68" i="40"/>
  <c r="G76" i="40"/>
  <c r="G101" i="40"/>
  <c r="G93" i="40"/>
  <c r="G109" i="40"/>
  <c r="G106" i="40"/>
  <c r="G97" i="40"/>
  <c r="G105" i="40"/>
  <c r="G113" i="40"/>
  <c r="D18" i="39"/>
  <c r="H8" i="39"/>
  <c r="E13" i="39"/>
  <c r="E17" i="39" s="1"/>
  <c r="F17" i="39"/>
  <c r="B18" i="39"/>
  <c r="B17" i="39"/>
  <c r="C17" i="39"/>
  <c r="D17" i="39"/>
  <c r="S31" i="2"/>
  <c r="S29" i="2"/>
  <c r="Q9" i="36"/>
  <c r="S30" i="2"/>
  <c r="T30" i="2"/>
  <c r="S32" i="2"/>
  <c r="T29" i="2"/>
  <c r="U23" i="2"/>
  <c r="U32" i="2" s="1"/>
  <c r="T32" i="2"/>
  <c r="T28" i="2"/>
  <c r="S27" i="2"/>
  <c r="T31" i="2"/>
  <c r="S10" i="36"/>
  <c r="P10" i="36"/>
  <c r="R10" i="36"/>
  <c r="Q10" i="36"/>
  <c r="T14" i="36"/>
  <c r="Q13" i="36"/>
  <c r="S11" i="36"/>
  <c r="T11" i="36"/>
  <c r="P9" i="36"/>
  <c r="S14" i="36"/>
  <c r="R11" i="36"/>
  <c r="T9" i="36"/>
  <c r="R13" i="36"/>
  <c r="P14" i="36"/>
  <c r="R14" i="36"/>
  <c r="T12" i="36"/>
  <c r="Q11" i="36"/>
  <c r="S9" i="36"/>
  <c r="Q12" i="36"/>
  <c r="P13" i="36"/>
  <c r="Q14" i="36"/>
  <c r="S12" i="36"/>
  <c r="R9" i="36"/>
  <c r="T13" i="36"/>
  <c r="S13" i="36"/>
  <c r="P12" i="36"/>
  <c r="R12" i="36"/>
  <c r="T10" i="36"/>
  <c r="L12" i="36"/>
  <c r="L16" i="36"/>
  <c r="I35" i="36"/>
  <c r="M35" i="36" s="1"/>
  <c r="I71" i="36"/>
  <c r="M71" i="36" s="1"/>
  <c r="I79" i="36"/>
  <c r="M79" i="36" s="1"/>
  <c r="I91" i="36"/>
  <c r="K91" i="36" s="1"/>
  <c r="I95" i="36"/>
  <c r="M95" i="36" s="1"/>
  <c r="H121" i="36"/>
  <c r="I11" i="36"/>
  <c r="M11" i="36" s="1"/>
  <c r="I15" i="36"/>
  <c r="K15" i="36" s="1"/>
  <c r="I27" i="36"/>
  <c r="M27" i="36" s="1"/>
  <c r="L11" i="36"/>
  <c r="I14" i="36"/>
  <c r="M14" i="36" s="1"/>
  <c r="I26" i="36"/>
  <c r="M26" i="36" s="1"/>
  <c r="I34" i="36"/>
  <c r="K34" i="36" s="1"/>
  <c r="I42" i="36"/>
  <c r="M42" i="36" s="1"/>
  <c r="I50" i="36"/>
  <c r="J50" i="36" s="1"/>
  <c r="I58" i="36"/>
  <c r="M58" i="36" s="1"/>
  <c r="I74" i="36"/>
  <c r="M74" i="36" s="1"/>
  <c r="I90" i="36"/>
  <c r="M90" i="36" s="1"/>
  <c r="I102" i="36"/>
  <c r="M102" i="36" s="1"/>
  <c r="I110" i="36"/>
  <c r="K110" i="36" s="1"/>
  <c r="I10" i="36"/>
  <c r="M10" i="36" s="1"/>
  <c r="I18" i="36"/>
  <c r="K18" i="36" s="1"/>
  <c r="K26" i="36"/>
  <c r="K58" i="36"/>
  <c r="K74" i="36"/>
  <c r="K90" i="36"/>
  <c r="D121" i="36"/>
  <c r="I17" i="36"/>
  <c r="M17" i="36" s="1"/>
  <c r="I69" i="36"/>
  <c r="M69" i="36" s="1"/>
  <c r="I85" i="36"/>
  <c r="M85" i="36" s="1"/>
  <c r="I13" i="36"/>
  <c r="M13" i="36" s="1"/>
  <c r="E121" i="36"/>
  <c r="K12" i="36"/>
  <c r="K60" i="36"/>
  <c r="K76" i="36"/>
  <c r="U9" i="5"/>
  <c r="U14" i="5"/>
  <c r="U13" i="5"/>
  <c r="U12" i="5"/>
  <c r="U11" i="5"/>
  <c r="U10" i="5"/>
  <c r="K14" i="36"/>
  <c r="K16" i="36"/>
  <c r="I20" i="36"/>
  <c r="M20" i="36" s="1"/>
  <c r="I22" i="36"/>
  <c r="M22" i="36" s="1"/>
  <c r="I21" i="36"/>
  <c r="L21" i="36" s="1"/>
  <c r="J11" i="36"/>
  <c r="J12" i="36"/>
  <c r="J16" i="36"/>
  <c r="I19" i="36"/>
  <c r="M19" i="36" s="1"/>
  <c r="I9" i="36"/>
  <c r="L9" i="36" s="1"/>
  <c r="I66" i="36"/>
  <c r="J66" i="36" s="1"/>
  <c r="I23" i="36"/>
  <c r="M23" i="36" s="1"/>
  <c r="I31" i="36"/>
  <c r="L31" i="36" s="1"/>
  <c r="I39" i="36"/>
  <c r="J39" i="36" s="1"/>
  <c r="I47" i="36"/>
  <c r="L47" i="36" s="1"/>
  <c r="I55" i="36"/>
  <c r="K55" i="36" s="1"/>
  <c r="I63" i="36"/>
  <c r="K63" i="36" s="1"/>
  <c r="I65" i="36"/>
  <c r="M65" i="36" s="1"/>
  <c r="K66" i="36"/>
  <c r="L26" i="36"/>
  <c r="J26" i="36"/>
  <c r="I28" i="36"/>
  <c r="M28" i="36" s="1"/>
  <c r="I36" i="36"/>
  <c r="J36" i="36" s="1"/>
  <c r="I44" i="36"/>
  <c r="K44" i="36" s="1"/>
  <c r="L50" i="36"/>
  <c r="I52" i="36"/>
  <c r="M52" i="36" s="1"/>
  <c r="I25" i="36"/>
  <c r="M25" i="36" s="1"/>
  <c r="I33" i="36"/>
  <c r="M33" i="36" s="1"/>
  <c r="I41" i="36"/>
  <c r="M41" i="36" s="1"/>
  <c r="I49" i="36"/>
  <c r="M49" i="36" s="1"/>
  <c r="I57" i="36"/>
  <c r="M57" i="36" s="1"/>
  <c r="L63" i="36"/>
  <c r="I30" i="36"/>
  <c r="L30" i="36" s="1"/>
  <c r="I38" i="36"/>
  <c r="L38" i="36" s="1"/>
  <c r="I46" i="36"/>
  <c r="M46" i="36" s="1"/>
  <c r="I54" i="36"/>
  <c r="M54" i="36" s="1"/>
  <c r="L60" i="36"/>
  <c r="J60" i="36"/>
  <c r="I62" i="36"/>
  <c r="M62" i="36" s="1"/>
  <c r="I43" i="36"/>
  <c r="L43" i="36" s="1"/>
  <c r="I51" i="36"/>
  <c r="M51" i="36" s="1"/>
  <c r="I59" i="36"/>
  <c r="M59" i="36" s="1"/>
  <c r="I24" i="36"/>
  <c r="L24" i="36" s="1"/>
  <c r="I32" i="36"/>
  <c r="M32" i="36" s="1"/>
  <c r="I40" i="36"/>
  <c r="M40" i="36" s="1"/>
  <c r="I48" i="36"/>
  <c r="M48" i="36" s="1"/>
  <c r="L54" i="36"/>
  <c r="I56" i="36"/>
  <c r="M56" i="36" s="1"/>
  <c r="I64" i="36"/>
  <c r="M64" i="36" s="1"/>
  <c r="I29" i="36"/>
  <c r="M29" i="36" s="1"/>
  <c r="I37" i="36"/>
  <c r="L37" i="36" s="1"/>
  <c r="I45" i="36"/>
  <c r="J45" i="36" s="1"/>
  <c r="I53" i="36"/>
  <c r="J53" i="36" s="1"/>
  <c r="I61" i="36"/>
  <c r="M61" i="36" s="1"/>
  <c r="I67" i="36"/>
  <c r="K67" i="36" s="1"/>
  <c r="I73" i="36"/>
  <c r="M73" i="36" s="1"/>
  <c r="L68" i="36"/>
  <c r="J68" i="36"/>
  <c r="I70" i="36"/>
  <c r="L70" i="36" s="1"/>
  <c r="L76" i="36"/>
  <c r="J76" i="36"/>
  <c r="I78" i="36"/>
  <c r="M78" i="36" s="1"/>
  <c r="I80" i="36"/>
  <c r="M80" i="36" s="1"/>
  <c r="K68" i="36"/>
  <c r="I75" i="36"/>
  <c r="M75" i="36" s="1"/>
  <c r="I72" i="36"/>
  <c r="M72" i="36" s="1"/>
  <c r="L75" i="36"/>
  <c r="I77" i="36"/>
  <c r="M77" i="36" s="1"/>
  <c r="I81" i="36"/>
  <c r="M81" i="36" s="1"/>
  <c r="I82" i="36"/>
  <c r="M82" i="36" s="1"/>
  <c r="I83" i="36"/>
  <c r="L83" i="36" s="1"/>
  <c r="K85" i="36"/>
  <c r="I113" i="36"/>
  <c r="J113" i="36" s="1"/>
  <c r="L85" i="36"/>
  <c r="J85" i="36"/>
  <c r="I87" i="36"/>
  <c r="L87" i="36" s="1"/>
  <c r="L95" i="36"/>
  <c r="J95" i="36"/>
  <c r="I84" i="36"/>
  <c r="M84" i="36" s="1"/>
  <c r="I92" i="36"/>
  <c r="M92" i="36" s="1"/>
  <c r="I96" i="36"/>
  <c r="M96" i="36" s="1"/>
  <c r="I89" i="36"/>
  <c r="M89" i="36" s="1"/>
  <c r="I86" i="36"/>
  <c r="M86" i="36" s="1"/>
  <c r="I94" i="36"/>
  <c r="K94" i="36" s="1"/>
  <c r="I97" i="36"/>
  <c r="M97" i="36" s="1"/>
  <c r="I99" i="36"/>
  <c r="J99" i="36" s="1"/>
  <c r="I88" i="36"/>
  <c r="M88" i="36" s="1"/>
  <c r="I105" i="36"/>
  <c r="L105" i="36" s="1"/>
  <c r="I93" i="36"/>
  <c r="M93" i="36" s="1"/>
  <c r="I98" i="36"/>
  <c r="M98" i="36" s="1"/>
  <c r="I103" i="36"/>
  <c r="M103" i="36" s="1"/>
  <c r="I111" i="36"/>
  <c r="M111" i="36" s="1"/>
  <c r="I119" i="36"/>
  <c r="J119" i="36" s="1"/>
  <c r="I100" i="36"/>
  <c r="M100" i="36" s="1"/>
  <c r="I108" i="36"/>
  <c r="K108" i="36" s="1"/>
  <c r="I116" i="36"/>
  <c r="M116" i="36" s="1"/>
  <c r="I118" i="36"/>
  <c r="M118" i="36" s="1"/>
  <c r="I107" i="36"/>
  <c r="M107" i="36" s="1"/>
  <c r="I115" i="36"/>
  <c r="M115" i="36" s="1"/>
  <c r="I104" i="36"/>
  <c r="M104" i="36" s="1"/>
  <c r="L110" i="36"/>
  <c r="J110" i="36"/>
  <c r="I112" i="36"/>
  <c r="M112" i="36" s="1"/>
  <c r="L118" i="36"/>
  <c r="J118" i="36"/>
  <c r="I101" i="36"/>
  <c r="M101" i="36" s="1"/>
  <c r="L107" i="36"/>
  <c r="J107" i="36"/>
  <c r="I109" i="36"/>
  <c r="L109" i="36" s="1"/>
  <c r="I117" i="36"/>
  <c r="M117" i="36" s="1"/>
  <c r="I106" i="36"/>
  <c r="M106" i="36" s="1"/>
  <c r="I114" i="36"/>
  <c r="M114" i="36" s="1"/>
  <c r="U37" i="38" l="1"/>
  <c r="S59" i="38"/>
  <c r="T59" i="38"/>
  <c r="T37" i="38"/>
  <c r="S48" i="38"/>
  <c r="S37" i="38"/>
  <c r="T26" i="38"/>
  <c r="S15" i="38"/>
  <c r="L121" i="41"/>
  <c r="K121" i="41"/>
  <c r="Z11" i="41"/>
  <c r="X15" i="41"/>
  <c r="O121" i="41"/>
  <c r="N121" i="41"/>
  <c r="AC12" i="41"/>
  <c r="AA12" i="41"/>
  <c r="AB12" i="41"/>
  <c r="Y12" i="41"/>
  <c r="Z12" i="41"/>
  <c r="AA11" i="41"/>
  <c r="AB11" i="41"/>
  <c r="Y11" i="41"/>
  <c r="L10" i="40"/>
  <c r="L11" i="40"/>
  <c r="L9" i="40"/>
  <c r="G12" i="40"/>
  <c r="L12" i="40"/>
  <c r="M12" i="40" s="1"/>
  <c r="G24" i="40"/>
  <c r="L13" i="40"/>
  <c r="L8" i="40"/>
  <c r="M8" i="40" s="1"/>
  <c r="K14" i="40"/>
  <c r="G10" i="40"/>
  <c r="J14" i="40"/>
  <c r="F120" i="40"/>
  <c r="G120" i="40" s="1"/>
  <c r="G15" i="40"/>
  <c r="G8" i="40"/>
  <c r="E18" i="39"/>
  <c r="H13" i="39"/>
  <c r="G18" i="39" s="1"/>
  <c r="L36" i="36"/>
  <c r="L58" i="36"/>
  <c r="U31" i="2"/>
  <c r="U29" i="2"/>
  <c r="U28" i="2"/>
  <c r="U27" i="2"/>
  <c r="U30" i="2"/>
  <c r="K102" i="36"/>
  <c r="U13" i="36"/>
  <c r="Y13" i="36" s="1"/>
  <c r="J90" i="36"/>
  <c r="L71" i="36"/>
  <c r="U11" i="36"/>
  <c r="L102" i="36"/>
  <c r="J74" i="36"/>
  <c r="U10" i="36"/>
  <c r="J102" i="36"/>
  <c r="L51" i="36"/>
  <c r="L90" i="36"/>
  <c r="L119" i="36"/>
  <c r="J84" i="36"/>
  <c r="L74" i="36"/>
  <c r="J27" i="36"/>
  <c r="J22" i="36"/>
  <c r="J14" i="36"/>
  <c r="L13" i="36"/>
  <c r="K79" i="36"/>
  <c r="U12" i="36"/>
  <c r="X12" i="36" s="1"/>
  <c r="K119" i="36"/>
  <c r="L22" i="36"/>
  <c r="L52" i="36"/>
  <c r="J13" i="36"/>
  <c r="L14" i="36"/>
  <c r="U9" i="36"/>
  <c r="V9" i="36" s="1"/>
  <c r="U14" i="36"/>
  <c r="X14" i="36" s="1"/>
  <c r="J63" i="36"/>
  <c r="K11" i="36"/>
  <c r="K88" i="36"/>
  <c r="K17" i="36"/>
  <c r="L113" i="36"/>
  <c r="L88" i="36"/>
  <c r="K22" i="36"/>
  <c r="J17" i="36"/>
  <c r="M36" i="36"/>
  <c r="J104" i="36"/>
  <c r="M37" i="36"/>
  <c r="M15" i="36"/>
  <c r="L92" i="36"/>
  <c r="J88" i="36"/>
  <c r="J78" i="36"/>
  <c r="J51" i="36"/>
  <c r="L27" i="36"/>
  <c r="J30" i="36"/>
  <c r="J47" i="36"/>
  <c r="M109" i="36"/>
  <c r="K116" i="36"/>
  <c r="L72" i="36"/>
  <c r="J69" i="36"/>
  <c r="K35" i="36"/>
  <c r="J79" i="36"/>
  <c r="L69" i="36"/>
  <c r="L65" i="36"/>
  <c r="J42" i="36"/>
  <c r="K27" i="36"/>
  <c r="L15" i="36"/>
  <c r="L18" i="36"/>
  <c r="L79" i="36"/>
  <c r="J67" i="36"/>
  <c r="J35" i="36"/>
  <c r="J52" i="36"/>
  <c r="L23" i="36"/>
  <c r="L42" i="36"/>
  <c r="J21" i="36"/>
  <c r="J18" i="36"/>
  <c r="K69" i="36"/>
  <c r="M70" i="36"/>
  <c r="J116" i="36"/>
  <c r="L35" i="36"/>
  <c r="K65" i="36"/>
  <c r="J15" i="36"/>
  <c r="L20" i="36"/>
  <c r="K13" i="36"/>
  <c r="M38" i="36"/>
  <c r="L116" i="36"/>
  <c r="L49" i="36"/>
  <c r="J58" i="36"/>
  <c r="K20" i="36"/>
  <c r="K95" i="36"/>
  <c r="M47" i="36"/>
  <c r="M44" i="36"/>
  <c r="M30" i="36"/>
  <c r="K56" i="36"/>
  <c r="M105" i="36"/>
  <c r="L104" i="36"/>
  <c r="K105" i="36"/>
  <c r="J105" i="36"/>
  <c r="L93" i="36"/>
  <c r="K81" i="36"/>
  <c r="L78" i="36"/>
  <c r="J71" i="36"/>
  <c r="K72" i="36"/>
  <c r="J43" i="36"/>
  <c r="L33" i="36"/>
  <c r="J23" i="36"/>
  <c r="K40" i="36"/>
  <c r="K21" i="36"/>
  <c r="K71" i="36"/>
  <c r="M43" i="36"/>
  <c r="M21" i="36"/>
  <c r="M66" i="36"/>
  <c r="M34" i="36"/>
  <c r="L103" i="36"/>
  <c r="L106" i="36"/>
  <c r="L99" i="36"/>
  <c r="L94" i="36"/>
  <c r="L19" i="36"/>
  <c r="L10" i="36"/>
  <c r="M99" i="36"/>
  <c r="M67" i="36"/>
  <c r="M108" i="36"/>
  <c r="M39" i="36"/>
  <c r="K104" i="36"/>
  <c r="J73" i="36"/>
  <c r="J83" i="36"/>
  <c r="L17" i="36"/>
  <c r="M63" i="36"/>
  <c r="M31" i="36"/>
  <c r="K117" i="36"/>
  <c r="L73" i="36"/>
  <c r="J34" i="36"/>
  <c r="L61" i="36"/>
  <c r="K10" i="36"/>
  <c r="K50" i="36"/>
  <c r="M91" i="36"/>
  <c r="M24" i="36"/>
  <c r="M50" i="36"/>
  <c r="M18" i="36"/>
  <c r="J19" i="36"/>
  <c r="M94" i="36"/>
  <c r="L108" i="36"/>
  <c r="J91" i="36"/>
  <c r="J87" i="36"/>
  <c r="K113" i="36"/>
  <c r="L77" i="36"/>
  <c r="L34" i="36"/>
  <c r="K24" i="36"/>
  <c r="K19" i="36"/>
  <c r="K42" i="36"/>
  <c r="M119" i="36"/>
  <c r="M87" i="36"/>
  <c r="M55" i="36"/>
  <c r="M53" i="36"/>
  <c r="M110" i="36"/>
  <c r="L91" i="36"/>
  <c r="J10" i="36"/>
  <c r="M9" i="36"/>
  <c r="M83" i="36"/>
  <c r="M113" i="36"/>
  <c r="M45" i="36"/>
  <c r="J86" i="36"/>
  <c r="J97" i="36"/>
  <c r="K96" i="36"/>
  <c r="K86" i="36"/>
  <c r="L59" i="36"/>
  <c r="J82" i="36"/>
  <c r="L41" i="36"/>
  <c r="L56" i="36"/>
  <c r="Q15" i="36"/>
  <c r="K53" i="36"/>
  <c r="K9" i="36"/>
  <c r="J114" i="36"/>
  <c r="K57" i="36"/>
  <c r="J57" i="36"/>
  <c r="J25" i="36"/>
  <c r="K28" i="36"/>
  <c r="J28" i="36"/>
  <c r="J112" i="36"/>
  <c r="K101" i="36"/>
  <c r="K92" i="36"/>
  <c r="L67" i="36"/>
  <c r="L57" i="36"/>
  <c r="K62" i="36"/>
  <c r="J62" i="36"/>
  <c r="J46" i="36"/>
  <c r="J55" i="36"/>
  <c r="L53" i="36"/>
  <c r="L32" i="36"/>
  <c r="S15" i="36"/>
  <c r="K29" i="36"/>
  <c r="J37" i="36"/>
  <c r="K80" i="36"/>
  <c r="J80" i="36"/>
  <c r="L112" i="36"/>
  <c r="J115" i="36"/>
  <c r="K103" i="36"/>
  <c r="J103" i="36"/>
  <c r="J109" i="36"/>
  <c r="J98" i="36"/>
  <c r="J101" i="36"/>
  <c r="J96" i="36"/>
  <c r="L84" i="36"/>
  <c r="J72" i="36"/>
  <c r="K97" i="36"/>
  <c r="K78" i="36"/>
  <c r="J48" i="36"/>
  <c r="J44" i="36"/>
  <c r="L55" i="36"/>
  <c r="L39" i="36"/>
  <c r="L29" i="36"/>
  <c r="L66" i="36"/>
  <c r="L48" i="36"/>
  <c r="J61" i="36"/>
  <c r="K45" i="36"/>
  <c r="I121" i="36"/>
  <c r="K121" i="36" s="1"/>
  <c r="K31" i="36"/>
  <c r="K46" i="36"/>
  <c r="K30" i="36"/>
  <c r="T15" i="36"/>
  <c r="L115" i="36"/>
  <c r="L114" i="36"/>
  <c r="L86" i="36"/>
  <c r="L89" i="36"/>
  <c r="L96" i="36"/>
  <c r="K98" i="36"/>
  <c r="K87" i="36"/>
  <c r="J70" i="36"/>
  <c r="J64" i="36"/>
  <c r="L46" i="36"/>
  <c r="K51" i="36"/>
  <c r="L44" i="36"/>
  <c r="L28" i="36"/>
  <c r="J81" i="36"/>
  <c r="K52" i="36"/>
  <c r="K36" i="36"/>
  <c r="J65" i="36"/>
  <c r="K47" i="36"/>
  <c r="K25" i="36"/>
  <c r="J32" i="36"/>
  <c r="K59" i="36"/>
  <c r="K41" i="36"/>
  <c r="J41" i="36"/>
  <c r="J106" i="36"/>
  <c r="K106" i="36"/>
  <c r="J100" i="36"/>
  <c r="L117" i="36"/>
  <c r="L101" i="36"/>
  <c r="L97" i="36"/>
  <c r="J94" i="36"/>
  <c r="K115" i="36"/>
  <c r="L98" i="36"/>
  <c r="K93" i="36"/>
  <c r="K82" i="36"/>
  <c r="J93" i="36"/>
  <c r="K75" i="36"/>
  <c r="J75" i="36"/>
  <c r="L82" i="36"/>
  <c r="K77" i="36"/>
  <c r="J77" i="36"/>
  <c r="J24" i="36"/>
  <c r="L25" i="36"/>
  <c r="K49" i="36"/>
  <c r="J49" i="36"/>
  <c r="K33" i="36"/>
  <c r="J33" i="36"/>
  <c r="L45" i="36"/>
  <c r="K23" i="36"/>
  <c r="L64" i="36"/>
  <c r="K48" i="36"/>
  <c r="K32" i="36"/>
  <c r="J9" i="36"/>
  <c r="J20" i="36"/>
  <c r="K109" i="36"/>
  <c r="L100" i="36"/>
  <c r="J108" i="36"/>
  <c r="K99" i="36"/>
  <c r="K118" i="36"/>
  <c r="J92" i="36"/>
  <c r="K100" i="36"/>
  <c r="K107" i="36"/>
  <c r="L81" i="36"/>
  <c r="L62" i="36"/>
  <c r="J40" i="36"/>
  <c r="J54" i="36"/>
  <c r="J38" i="36"/>
  <c r="J31" i="36"/>
  <c r="K83" i="36"/>
  <c r="L40" i="36"/>
  <c r="K64" i="36"/>
  <c r="K61" i="36"/>
  <c r="J56" i="36"/>
  <c r="K114" i="36"/>
  <c r="K111" i="36"/>
  <c r="J111" i="36"/>
  <c r="K112" i="36"/>
  <c r="K89" i="36"/>
  <c r="J89" i="36"/>
  <c r="K84" i="36"/>
  <c r="L111" i="36"/>
  <c r="J117" i="36"/>
  <c r="L80" i="36"/>
  <c r="K70" i="36"/>
  <c r="K73" i="36"/>
  <c r="J59" i="36"/>
  <c r="K43" i="36"/>
  <c r="R15" i="36"/>
  <c r="P15" i="36"/>
  <c r="K37" i="36"/>
  <c r="J29" i="36"/>
  <c r="K39" i="36"/>
  <c r="K54" i="36"/>
  <c r="K38" i="36"/>
  <c r="AC10" i="41" l="1"/>
  <c r="Z10" i="41"/>
  <c r="Y10" i="41"/>
  <c r="AB10" i="41"/>
  <c r="AA10" i="41"/>
  <c r="AC9" i="41"/>
  <c r="AB9" i="41"/>
  <c r="AA9" i="41"/>
  <c r="Y9" i="41"/>
  <c r="Z9" i="41"/>
  <c r="AC13" i="41"/>
  <c r="AB13" i="41"/>
  <c r="Z13" i="41"/>
  <c r="AA13" i="41"/>
  <c r="Y13" i="41"/>
  <c r="AC14" i="41"/>
  <c r="AA14" i="41"/>
  <c r="AB14" i="41"/>
  <c r="Z14" i="41"/>
  <c r="Y14" i="41"/>
  <c r="M11" i="40"/>
  <c r="M10" i="40"/>
  <c r="M9" i="40"/>
  <c r="M13" i="40"/>
  <c r="L14" i="40"/>
  <c r="G17" i="39"/>
  <c r="W14" i="36"/>
  <c r="W9" i="36"/>
  <c r="Y9" i="36"/>
  <c r="X9" i="36"/>
  <c r="V14" i="36"/>
  <c r="Y14" i="36"/>
  <c r="W11" i="36"/>
  <c r="Y11" i="36"/>
  <c r="V12" i="36"/>
  <c r="Y12" i="36"/>
  <c r="V10" i="36"/>
  <c r="Y10" i="36"/>
  <c r="M121" i="36"/>
  <c r="L121" i="36"/>
  <c r="W12" i="36"/>
  <c r="J121" i="36"/>
  <c r="V13" i="36"/>
  <c r="Z9" i="36"/>
  <c r="X13" i="36"/>
  <c r="V11" i="36"/>
  <c r="W13" i="36"/>
  <c r="X10" i="36"/>
  <c r="X11" i="36"/>
  <c r="W10" i="36"/>
  <c r="U15" i="36"/>
  <c r="X15" i="36" s="1"/>
  <c r="AC15" i="41" l="1"/>
  <c r="Y15" i="41"/>
  <c r="AA15" i="41"/>
  <c r="AB15" i="41"/>
  <c r="Z15" i="41"/>
  <c r="M14" i="40"/>
  <c r="Z14" i="36"/>
  <c r="Z11" i="36"/>
  <c r="Z10" i="36"/>
  <c r="Z12" i="36"/>
  <c r="Y15" i="36"/>
  <c r="W15" i="36"/>
  <c r="V15" i="36"/>
  <c r="Z13" i="36"/>
  <c r="K8" i="19"/>
  <c r="K9" i="19"/>
  <c r="I13" i="19"/>
  <c r="J12" i="19"/>
  <c r="J11" i="19"/>
  <c r="I8" i="19"/>
  <c r="J8" i="19"/>
  <c r="K10" i="19"/>
  <c r="S10" i="6" l="1"/>
  <c r="U10" i="6"/>
  <c r="V14" i="6"/>
  <c r="W10" i="6"/>
  <c r="T12" i="6"/>
  <c r="V13" i="6"/>
  <c r="X9" i="6"/>
  <c r="T10" i="6"/>
  <c r="U14" i="6"/>
  <c r="S12" i="6"/>
  <c r="U13" i="6"/>
  <c r="W9" i="6"/>
  <c r="T14" i="6"/>
  <c r="T13" i="6"/>
  <c r="X11" i="6"/>
  <c r="V9" i="6"/>
  <c r="S14" i="6"/>
  <c r="S13" i="6"/>
  <c r="W11" i="6"/>
  <c r="U9" i="6"/>
  <c r="X12" i="6"/>
  <c r="V11" i="6"/>
  <c r="T9" i="6"/>
  <c r="W12" i="6"/>
  <c r="U11" i="6"/>
  <c r="S9" i="6"/>
  <c r="X10" i="6"/>
  <c r="X14" i="6"/>
  <c r="V12" i="6"/>
  <c r="X13" i="6"/>
  <c r="T11" i="6"/>
  <c r="V10" i="6"/>
  <c r="W14" i="6"/>
  <c r="U12" i="6"/>
  <c r="W13" i="6"/>
  <c r="S11" i="6"/>
  <c r="K106" i="6"/>
  <c r="N114" i="6"/>
  <c r="N110" i="6"/>
  <c r="K98" i="6"/>
  <c r="N98" i="6"/>
  <c r="K118" i="6"/>
  <c r="K102" i="6"/>
  <c r="O116" i="6"/>
  <c r="O112" i="6"/>
  <c r="L117" i="6"/>
  <c r="M114" i="6"/>
  <c r="K113" i="6"/>
  <c r="L109" i="6"/>
  <c r="M106" i="6"/>
  <c r="N105" i="6"/>
  <c r="L101" i="6"/>
  <c r="P97" i="6"/>
  <c r="L93" i="6"/>
  <c r="L89" i="6"/>
  <c r="L85" i="6"/>
  <c r="K81" i="6"/>
  <c r="L77" i="6"/>
  <c r="N73" i="6"/>
  <c r="L69" i="6"/>
  <c r="P65" i="6"/>
  <c r="L61" i="6"/>
  <c r="L57" i="6"/>
  <c r="L53" i="6"/>
  <c r="K49" i="6"/>
  <c r="L45" i="6"/>
  <c r="N41" i="6"/>
  <c r="N37" i="6"/>
  <c r="P33" i="6"/>
  <c r="L29" i="6"/>
  <c r="Y14" i="6"/>
  <c r="L21" i="6"/>
  <c r="L17" i="6"/>
  <c r="P13" i="6"/>
  <c r="O9" i="6"/>
  <c r="L114" i="6"/>
  <c r="P112" i="6"/>
  <c r="L102" i="6"/>
  <c r="L98" i="6"/>
  <c r="M82" i="6"/>
  <c r="L74" i="6"/>
  <c r="K70" i="6"/>
  <c r="N66" i="6"/>
  <c r="P62" i="6"/>
  <c r="M58" i="6"/>
  <c r="L54" i="6"/>
  <c r="M50" i="6"/>
  <c r="N46" i="6"/>
  <c r="L42" i="6"/>
  <c r="K38" i="6"/>
  <c r="N34" i="6"/>
  <c r="P30" i="6"/>
  <c r="M26" i="6"/>
  <c r="L22" i="6"/>
  <c r="M18" i="6"/>
  <c r="N14" i="6"/>
  <c r="K94" i="6"/>
  <c r="N78" i="6"/>
  <c r="P93" i="6"/>
  <c r="P53" i="6"/>
  <c r="P21" i="6"/>
  <c r="L86" i="6"/>
  <c r="L119" i="6"/>
  <c r="M115" i="6"/>
  <c r="M111" i="6"/>
  <c r="O109" i="6"/>
  <c r="M107" i="6"/>
  <c r="M103" i="6"/>
  <c r="P99" i="6"/>
  <c r="N95" i="6"/>
  <c r="O93" i="6"/>
  <c r="O91" i="6"/>
  <c r="L87" i="6"/>
  <c r="O83" i="6"/>
  <c r="O79" i="6"/>
  <c r="N75" i="6"/>
  <c r="M71" i="6"/>
  <c r="P67" i="6"/>
  <c r="N63" i="6"/>
  <c r="O61" i="6"/>
  <c r="O59" i="6"/>
  <c r="L55" i="6"/>
  <c r="O53" i="6"/>
  <c r="O51" i="6"/>
  <c r="M47" i="6"/>
  <c r="N43" i="6"/>
  <c r="M39" i="6"/>
  <c r="O37" i="6"/>
  <c r="P35" i="6"/>
  <c r="N31" i="6"/>
  <c r="O27" i="6"/>
  <c r="L23" i="6"/>
  <c r="O21" i="6"/>
  <c r="O19" i="6"/>
  <c r="M15" i="6"/>
  <c r="O13" i="6"/>
  <c r="N90" i="6"/>
  <c r="P118" i="6"/>
  <c r="P114" i="6"/>
  <c r="L112" i="6"/>
  <c r="P102" i="6"/>
  <c r="P98" i="6"/>
  <c r="N93" i="6"/>
  <c r="P86" i="6"/>
  <c r="P82" i="6"/>
  <c r="N77" i="6"/>
  <c r="N69" i="6"/>
  <c r="N61" i="6"/>
  <c r="N53" i="6"/>
  <c r="P50" i="6"/>
  <c r="P34" i="6"/>
  <c r="N29" i="6"/>
  <c r="P22" i="6"/>
  <c r="N21" i="6"/>
  <c r="N17" i="6"/>
  <c r="N13" i="6"/>
  <c r="O118" i="6"/>
  <c r="O114" i="6"/>
  <c r="M109" i="6"/>
  <c r="N108" i="6"/>
  <c r="O106" i="6"/>
  <c r="P104" i="6"/>
  <c r="O102" i="6"/>
  <c r="M100" i="6"/>
  <c r="O98" i="6"/>
  <c r="O96" i="6"/>
  <c r="M93" i="6"/>
  <c r="M92" i="6"/>
  <c r="O88" i="6"/>
  <c r="O86" i="6"/>
  <c r="M85" i="6"/>
  <c r="M84" i="6"/>
  <c r="N80" i="6"/>
  <c r="N76" i="6"/>
  <c r="O72" i="6"/>
  <c r="M69" i="6"/>
  <c r="M68" i="6"/>
  <c r="P64" i="6"/>
  <c r="M61" i="6"/>
  <c r="M60" i="6"/>
  <c r="O56" i="6"/>
  <c r="M53" i="6"/>
  <c r="M52" i="6"/>
  <c r="O50" i="6"/>
  <c r="M49" i="6"/>
  <c r="O48" i="6"/>
  <c r="N44" i="6"/>
  <c r="O40" i="6"/>
  <c r="M36" i="6"/>
  <c r="P32" i="6"/>
  <c r="M29" i="6"/>
  <c r="M28" i="6"/>
  <c r="O24" i="6"/>
  <c r="M20" i="6"/>
  <c r="M13" i="6"/>
  <c r="N12" i="6"/>
  <c r="Z15" i="36"/>
  <c r="J9" i="19"/>
  <c r="K13" i="19"/>
  <c r="J13" i="19"/>
  <c r="I10" i="19"/>
  <c r="I11" i="19"/>
  <c r="K12" i="19"/>
  <c r="I9" i="19"/>
  <c r="I12" i="19"/>
  <c r="J10" i="19"/>
  <c r="K11" i="19"/>
  <c r="I14" i="19"/>
  <c r="H121" i="6"/>
  <c r="G121" i="6"/>
  <c r="F121" i="6"/>
  <c r="E121" i="6"/>
  <c r="D121" i="6"/>
  <c r="I121" i="6"/>
  <c r="F10" i="10"/>
  <c r="F11" i="10"/>
  <c r="F22" i="10"/>
  <c r="F56" i="10"/>
  <c r="F15" i="10"/>
  <c r="F24" i="10"/>
  <c r="F9" i="10"/>
  <c r="F25" i="10"/>
  <c r="F28" i="10"/>
  <c r="F43" i="10"/>
  <c r="F12" i="10"/>
  <c r="F50" i="10"/>
  <c r="F68" i="10"/>
  <c r="F13" i="10"/>
  <c r="F62" i="10"/>
  <c r="F84" i="10"/>
  <c r="F17" i="10"/>
  <c r="F83" i="10"/>
  <c r="F87" i="10"/>
  <c r="F96" i="10"/>
  <c r="F75" i="10"/>
  <c r="F90" i="10"/>
  <c r="F81" i="10"/>
  <c r="F116" i="10"/>
  <c r="F16" i="10"/>
  <c r="Q15" i="9"/>
  <c r="Q20" i="9"/>
  <c r="Q23" i="9"/>
  <c r="Q28" i="9"/>
  <c r="Q31" i="9"/>
  <c r="Q39" i="9"/>
  <c r="Q47" i="9"/>
  <c r="Q55" i="9"/>
  <c r="N9" i="6" l="1"/>
  <c r="P101" i="6"/>
  <c r="M41" i="6"/>
  <c r="O82" i="6"/>
  <c r="O94" i="6"/>
  <c r="M9" i="6"/>
  <c r="O101" i="6"/>
  <c r="P113" i="6"/>
  <c r="O29" i="6"/>
  <c r="P17" i="6"/>
  <c r="L118" i="6"/>
  <c r="M98" i="6"/>
  <c r="M25" i="6"/>
  <c r="P54" i="6"/>
  <c r="N101" i="6"/>
  <c r="P29" i="6"/>
  <c r="M89" i="6"/>
  <c r="P61" i="6"/>
  <c r="P78" i="6"/>
  <c r="P18" i="6"/>
  <c r="N109" i="6"/>
  <c r="P69" i="6"/>
  <c r="O26" i="6"/>
  <c r="M81" i="6"/>
  <c r="O17" i="6"/>
  <c r="K86" i="6"/>
  <c r="K17" i="6"/>
  <c r="M102" i="6"/>
  <c r="M65" i="6"/>
  <c r="P26" i="6"/>
  <c r="N65" i="6"/>
  <c r="P94" i="6"/>
  <c r="P109" i="6"/>
  <c r="M97" i="6"/>
  <c r="P66" i="6"/>
  <c r="N97" i="6"/>
  <c r="M17" i="6"/>
  <c r="M33" i="6"/>
  <c r="N33" i="6"/>
  <c r="K23" i="6"/>
  <c r="O69" i="6"/>
  <c r="O117" i="6"/>
  <c r="P49" i="6"/>
  <c r="O58" i="6"/>
  <c r="M83" i="6"/>
  <c r="O85" i="6"/>
  <c r="N112" i="6"/>
  <c r="M77" i="6"/>
  <c r="O110" i="6"/>
  <c r="P58" i="6"/>
  <c r="N85" i="6"/>
  <c r="P106" i="6"/>
  <c r="O45" i="6"/>
  <c r="Y10" i="6"/>
  <c r="AC10" i="6" s="1"/>
  <c r="Y12" i="6"/>
  <c r="O78" i="6"/>
  <c r="M101" i="6"/>
  <c r="Y11" i="6"/>
  <c r="AD11" i="6" s="1"/>
  <c r="P77" i="6"/>
  <c r="N116" i="6"/>
  <c r="K50" i="6"/>
  <c r="L34" i="6"/>
  <c r="K9" i="6"/>
  <c r="P110" i="6"/>
  <c r="M112" i="6"/>
  <c r="P81" i="6"/>
  <c r="Y13" i="6"/>
  <c r="P85" i="6"/>
  <c r="M21" i="6"/>
  <c r="O34" i="6"/>
  <c r="M105" i="6"/>
  <c r="L44" i="6"/>
  <c r="O77" i="6"/>
  <c r="K34" i="6"/>
  <c r="L106" i="6"/>
  <c r="K77" i="6"/>
  <c r="N106" i="6"/>
  <c r="Y9" i="6"/>
  <c r="AB9" i="6" s="1"/>
  <c r="K36" i="6"/>
  <c r="N45" i="6"/>
  <c r="N11" i="6"/>
  <c r="K87" i="6"/>
  <c r="P45" i="6"/>
  <c r="P117" i="6"/>
  <c r="K18" i="6"/>
  <c r="K42" i="6"/>
  <c r="K45" i="6"/>
  <c r="M118" i="6"/>
  <c r="M73" i="6"/>
  <c r="O16" i="6"/>
  <c r="N88" i="6"/>
  <c r="N26" i="6"/>
  <c r="K52" i="6"/>
  <c r="O66" i="6"/>
  <c r="L116" i="6"/>
  <c r="K111" i="6"/>
  <c r="P116" i="6"/>
  <c r="L25" i="6"/>
  <c r="N94" i="6"/>
  <c r="O18" i="6"/>
  <c r="O42" i="6"/>
  <c r="O90" i="6"/>
  <c r="N117" i="6"/>
  <c r="N60" i="6"/>
  <c r="K78" i="6"/>
  <c r="K68" i="6"/>
  <c r="K115" i="6"/>
  <c r="N87" i="6"/>
  <c r="L9" i="6"/>
  <c r="J121" i="6"/>
  <c r="M121" i="6" s="1"/>
  <c r="K20" i="6"/>
  <c r="M45" i="6"/>
  <c r="L10" i="6"/>
  <c r="N118" i="6"/>
  <c r="P42" i="6"/>
  <c r="P90" i="6"/>
  <c r="M116" i="6"/>
  <c r="L13" i="6"/>
  <c r="M48" i="6"/>
  <c r="M37" i="6"/>
  <c r="M24" i="6"/>
  <c r="K63" i="6"/>
  <c r="M88" i="6"/>
  <c r="L35" i="6"/>
  <c r="N92" i="6"/>
  <c r="K10" i="6"/>
  <c r="K74" i="6"/>
  <c r="P44" i="6"/>
  <c r="N91" i="6"/>
  <c r="K37" i="6"/>
  <c r="L37" i="6"/>
  <c r="K28" i="6"/>
  <c r="K60" i="6"/>
  <c r="K80" i="6"/>
  <c r="K88" i="6"/>
  <c r="K96" i="6"/>
  <c r="K104" i="6"/>
  <c r="P10" i="6"/>
  <c r="L48" i="6"/>
  <c r="K15" i="6"/>
  <c r="K39" i="6"/>
  <c r="M64" i="6"/>
  <c r="K103" i="6"/>
  <c r="P37" i="6"/>
  <c r="L67" i="6"/>
  <c r="M79" i="6"/>
  <c r="P48" i="6"/>
  <c r="N119" i="6"/>
  <c r="K61" i="6"/>
  <c r="K101" i="6"/>
  <c r="P47" i="6"/>
  <c r="K112" i="6"/>
  <c r="L12" i="6"/>
  <c r="P74" i="6"/>
  <c r="M16" i="6"/>
  <c r="M40" i="6"/>
  <c r="K79" i="6"/>
  <c r="M104" i="6"/>
  <c r="L39" i="6"/>
  <c r="L99" i="6"/>
  <c r="K58" i="6"/>
  <c r="N55" i="6"/>
  <c r="K21" i="6"/>
  <c r="K85" i="6"/>
  <c r="K117" i="6"/>
  <c r="P51" i="6"/>
  <c r="N102" i="6"/>
  <c r="K114" i="6"/>
  <c r="O10" i="6"/>
  <c r="O74" i="6"/>
  <c r="L76" i="6"/>
  <c r="L108" i="6"/>
  <c r="K55" i="6"/>
  <c r="M80" i="6"/>
  <c r="K107" i="6"/>
  <c r="L71" i="6"/>
  <c r="P12" i="6"/>
  <c r="N59" i="6"/>
  <c r="N58" i="6"/>
  <c r="L16" i="6"/>
  <c r="K31" i="6"/>
  <c r="M56" i="6"/>
  <c r="K95" i="6"/>
  <c r="L103" i="6"/>
  <c r="P16" i="6"/>
  <c r="L66" i="6"/>
  <c r="P108" i="6"/>
  <c r="M113" i="6"/>
  <c r="K69" i="6"/>
  <c r="M117" i="6"/>
  <c r="P111" i="6"/>
  <c r="K12" i="6"/>
  <c r="K44" i="6"/>
  <c r="K76" i="6"/>
  <c r="K84" i="6"/>
  <c r="K92" i="6"/>
  <c r="K100" i="6"/>
  <c r="L96" i="6"/>
  <c r="M32" i="6"/>
  <c r="K71" i="6"/>
  <c r="M96" i="6"/>
  <c r="N24" i="6"/>
  <c r="O80" i="6"/>
  <c r="K66" i="6"/>
  <c r="N23" i="6"/>
  <c r="P76" i="6"/>
  <c r="K29" i="6"/>
  <c r="K93" i="6"/>
  <c r="P15" i="6"/>
  <c r="P79" i="6"/>
  <c r="M57" i="6"/>
  <c r="L80" i="6"/>
  <c r="K47" i="6"/>
  <c r="M72" i="6"/>
  <c r="K119" i="6"/>
  <c r="N28" i="6"/>
  <c r="N56" i="6"/>
  <c r="K26" i="6"/>
  <c r="N27" i="6"/>
  <c r="P80" i="6"/>
  <c r="K13" i="6"/>
  <c r="K53" i="6"/>
  <c r="K109" i="6"/>
  <c r="P19" i="6"/>
  <c r="P83" i="6"/>
  <c r="P115" i="6"/>
  <c r="M119" i="6"/>
  <c r="K108" i="6"/>
  <c r="L24" i="6"/>
  <c r="L56" i="6"/>
  <c r="L88" i="6"/>
  <c r="L15" i="6"/>
  <c r="P25" i="6"/>
  <c r="N36" i="6"/>
  <c r="L47" i="6"/>
  <c r="P57" i="6"/>
  <c r="N68" i="6"/>
  <c r="L79" i="6"/>
  <c r="P89" i="6"/>
  <c r="N100" i="6"/>
  <c r="L111" i="6"/>
  <c r="M11" i="6"/>
  <c r="M19" i="6"/>
  <c r="M27" i="6"/>
  <c r="M35" i="6"/>
  <c r="M43" i="6"/>
  <c r="M51" i="6"/>
  <c r="M59" i="6"/>
  <c r="M67" i="6"/>
  <c r="M75" i="6"/>
  <c r="L14" i="6"/>
  <c r="P24" i="6"/>
  <c r="N35" i="6"/>
  <c r="L46" i="6"/>
  <c r="P56" i="6"/>
  <c r="N67" i="6"/>
  <c r="L78" i="6"/>
  <c r="P88" i="6"/>
  <c r="N99" i="6"/>
  <c r="L110" i="6"/>
  <c r="M14" i="6"/>
  <c r="M22" i="6"/>
  <c r="M30" i="6"/>
  <c r="M38" i="6"/>
  <c r="M46" i="6"/>
  <c r="M54" i="6"/>
  <c r="M62" i="6"/>
  <c r="M70" i="6"/>
  <c r="M78" i="6"/>
  <c r="M86" i="6"/>
  <c r="M94" i="6"/>
  <c r="M110" i="6"/>
  <c r="P27" i="6"/>
  <c r="N38" i="6"/>
  <c r="L49" i="6"/>
  <c r="P59" i="6"/>
  <c r="N70" i="6"/>
  <c r="L81" i="6"/>
  <c r="P91" i="6"/>
  <c r="L113" i="6"/>
  <c r="K116" i="6"/>
  <c r="M91" i="6"/>
  <c r="P14" i="6"/>
  <c r="N25" i="6"/>
  <c r="L36" i="6"/>
  <c r="P46" i="6"/>
  <c r="N57" i="6"/>
  <c r="L68" i="6"/>
  <c r="N89" i="6"/>
  <c r="L100" i="6"/>
  <c r="N16" i="6"/>
  <c r="L27" i="6"/>
  <c r="N48" i="6"/>
  <c r="L59" i="6"/>
  <c r="L91" i="6"/>
  <c r="O12" i="6"/>
  <c r="O20" i="6"/>
  <c r="O28" i="6"/>
  <c r="O36" i="6"/>
  <c r="O44" i="6"/>
  <c r="O52" i="6"/>
  <c r="O60" i="6"/>
  <c r="O68" i="6"/>
  <c r="O76" i="6"/>
  <c r="N15" i="6"/>
  <c r="L26" i="6"/>
  <c r="P36" i="6"/>
  <c r="N47" i="6"/>
  <c r="L58" i="6"/>
  <c r="P68" i="6"/>
  <c r="N79" i="6"/>
  <c r="L90" i="6"/>
  <c r="P100" i="6"/>
  <c r="N111" i="6"/>
  <c r="O15" i="6"/>
  <c r="O23" i="6"/>
  <c r="O31" i="6"/>
  <c r="O39" i="6"/>
  <c r="O47" i="6"/>
  <c r="O55" i="6"/>
  <c r="O63" i="6"/>
  <c r="O71" i="6"/>
  <c r="O87" i="6"/>
  <c r="O95" i="6"/>
  <c r="O103" i="6"/>
  <c r="O111" i="6"/>
  <c r="O119" i="6"/>
  <c r="N18" i="6"/>
  <c r="P39" i="6"/>
  <c r="N50" i="6"/>
  <c r="P71" i="6"/>
  <c r="N82" i="6"/>
  <c r="P103" i="6"/>
  <c r="M99" i="6"/>
  <c r="O104" i="6"/>
  <c r="L38" i="6"/>
  <c r="L70" i="6"/>
  <c r="N30" i="6"/>
  <c r="L41" i="6"/>
  <c r="N62" i="6"/>
  <c r="L73" i="6"/>
  <c r="L105" i="6"/>
  <c r="O92" i="6"/>
  <c r="O108" i="6"/>
  <c r="O14" i="6"/>
  <c r="O22" i="6"/>
  <c r="O30" i="6"/>
  <c r="O38" i="6"/>
  <c r="O46" i="6"/>
  <c r="O54" i="6"/>
  <c r="O62" i="6"/>
  <c r="O70" i="6"/>
  <c r="L28" i="6"/>
  <c r="P38" i="6"/>
  <c r="N49" i="6"/>
  <c r="L60" i="6"/>
  <c r="P70" i="6"/>
  <c r="N81" i="6"/>
  <c r="L92" i="6"/>
  <c r="N113" i="6"/>
  <c r="K90" i="6"/>
  <c r="O25" i="6"/>
  <c r="O33" i="6"/>
  <c r="O41" i="6"/>
  <c r="O49" i="6"/>
  <c r="O57" i="6"/>
  <c r="O65" i="6"/>
  <c r="O73" i="6"/>
  <c r="O81" i="6"/>
  <c r="O89" i="6"/>
  <c r="O97" i="6"/>
  <c r="O105" i="6"/>
  <c r="O113" i="6"/>
  <c r="L19" i="6"/>
  <c r="N40" i="6"/>
  <c r="L51" i="6"/>
  <c r="N72" i="6"/>
  <c r="L83" i="6"/>
  <c r="N104" i="6"/>
  <c r="L115" i="6"/>
  <c r="O84" i="6"/>
  <c r="K14" i="6"/>
  <c r="K22" i="6"/>
  <c r="K30" i="6"/>
  <c r="K46" i="6"/>
  <c r="K54" i="6"/>
  <c r="K62" i="6"/>
  <c r="L18" i="6"/>
  <c r="P28" i="6"/>
  <c r="N39" i="6"/>
  <c r="L50" i="6"/>
  <c r="P60" i="6"/>
  <c r="N71" i="6"/>
  <c r="L82" i="6"/>
  <c r="P92" i="6"/>
  <c r="N103" i="6"/>
  <c r="M87" i="6"/>
  <c r="K25" i="6"/>
  <c r="K33" i="6"/>
  <c r="K41" i="6"/>
  <c r="K57" i="6"/>
  <c r="K65" i="6"/>
  <c r="K73" i="6"/>
  <c r="K89" i="6"/>
  <c r="K97" i="6"/>
  <c r="K105" i="6"/>
  <c r="N10" i="6"/>
  <c r="P31" i="6"/>
  <c r="N42" i="6"/>
  <c r="P63" i="6"/>
  <c r="N74" i="6"/>
  <c r="P95" i="6"/>
  <c r="K110" i="6"/>
  <c r="P9" i="6"/>
  <c r="K16" i="6"/>
  <c r="L40" i="6"/>
  <c r="L72" i="6"/>
  <c r="L104" i="6"/>
  <c r="K11" i="6"/>
  <c r="K19" i="6"/>
  <c r="N20" i="6"/>
  <c r="L31" i="6"/>
  <c r="P41" i="6"/>
  <c r="N52" i="6"/>
  <c r="L63" i="6"/>
  <c r="P73" i="6"/>
  <c r="N84" i="6"/>
  <c r="L95" i="6"/>
  <c r="P105" i="6"/>
  <c r="M23" i="6"/>
  <c r="M31" i="6"/>
  <c r="M55" i="6"/>
  <c r="M63" i="6"/>
  <c r="K82" i="6"/>
  <c r="N19" i="6"/>
  <c r="L30" i="6"/>
  <c r="P40" i="6"/>
  <c r="N51" i="6"/>
  <c r="L62" i="6"/>
  <c r="P72" i="6"/>
  <c r="N83" i="6"/>
  <c r="L94" i="6"/>
  <c r="N115" i="6"/>
  <c r="M10" i="6"/>
  <c r="M34" i="6"/>
  <c r="M42" i="6"/>
  <c r="M66" i="6"/>
  <c r="M74" i="6"/>
  <c r="M90" i="6"/>
  <c r="P11" i="6"/>
  <c r="N22" i="6"/>
  <c r="L33" i="6"/>
  <c r="P43" i="6"/>
  <c r="N54" i="6"/>
  <c r="L65" i="6"/>
  <c r="P75" i="6"/>
  <c r="N86" i="6"/>
  <c r="L97" i="6"/>
  <c r="P107" i="6"/>
  <c r="M95" i="6"/>
  <c r="K24" i="6"/>
  <c r="K32" i="6"/>
  <c r="K40" i="6"/>
  <c r="K48" i="6"/>
  <c r="K56" i="6"/>
  <c r="K64" i="6"/>
  <c r="K72" i="6"/>
  <c r="L20" i="6"/>
  <c r="L52" i="6"/>
  <c r="L84" i="6"/>
  <c r="K27" i="6"/>
  <c r="K35" i="6"/>
  <c r="K43" i="6"/>
  <c r="K51" i="6"/>
  <c r="K59" i="6"/>
  <c r="K67" i="6"/>
  <c r="K75" i="6"/>
  <c r="K83" i="6"/>
  <c r="K91" i="6"/>
  <c r="K99" i="6"/>
  <c r="L11" i="6"/>
  <c r="N32" i="6"/>
  <c r="L43" i="6"/>
  <c r="N64" i="6"/>
  <c r="L75" i="6"/>
  <c r="N96" i="6"/>
  <c r="L107" i="6"/>
  <c r="O32" i="6"/>
  <c r="O64" i="6"/>
  <c r="P20" i="6"/>
  <c r="P52" i="6"/>
  <c r="P84" i="6"/>
  <c r="O11" i="6"/>
  <c r="O35" i="6"/>
  <c r="O43" i="6"/>
  <c r="O67" i="6"/>
  <c r="O75" i="6"/>
  <c r="O99" i="6"/>
  <c r="O107" i="6"/>
  <c r="O115" i="6"/>
  <c r="P23" i="6"/>
  <c r="P55" i="6"/>
  <c r="P87" i="6"/>
  <c r="P119" i="6"/>
  <c r="O100" i="6"/>
  <c r="L32" i="6"/>
  <c r="L64" i="6"/>
  <c r="M12" i="6"/>
  <c r="M44" i="6"/>
  <c r="M76" i="6"/>
  <c r="M108" i="6"/>
  <c r="P96" i="6"/>
  <c r="N107" i="6"/>
  <c r="Q75" i="9"/>
  <c r="Q35" i="9"/>
  <c r="V35" i="9" s="1"/>
  <c r="Q14" i="9"/>
  <c r="U14" i="9" s="1"/>
  <c r="F114" i="10"/>
  <c r="F91" i="10"/>
  <c r="F92" i="10"/>
  <c r="F100" i="10"/>
  <c r="F61" i="10"/>
  <c r="F70" i="10"/>
  <c r="F36" i="10"/>
  <c r="F27" i="10"/>
  <c r="F67" i="10"/>
  <c r="F44" i="10"/>
  <c r="F19" i="10"/>
  <c r="F32" i="10"/>
  <c r="F111" i="10"/>
  <c r="F101" i="10"/>
  <c r="F80" i="10"/>
  <c r="F55" i="10"/>
  <c r="F79" i="10"/>
  <c r="F93" i="10"/>
  <c r="F31" i="10"/>
  <c r="F54" i="10"/>
  <c r="F34" i="10"/>
  <c r="F18" i="10"/>
  <c r="F30" i="10"/>
  <c r="F86" i="10"/>
  <c r="AA14" i="9"/>
  <c r="Q36" i="9"/>
  <c r="R36" i="9" s="1"/>
  <c r="AG14" i="9"/>
  <c r="Z14" i="9"/>
  <c r="F42" i="10"/>
  <c r="J14" i="19"/>
  <c r="K14" i="19"/>
  <c r="Z11" i="9"/>
  <c r="AB12" i="9"/>
  <c r="AL13" i="9"/>
  <c r="AA11" i="9"/>
  <c r="AH14" i="9"/>
  <c r="AI12" i="9"/>
  <c r="AD13" i="9"/>
  <c r="AF11" i="9"/>
  <c r="AG9" i="9"/>
  <c r="AH10" i="9"/>
  <c r="AA12" i="9"/>
  <c r="AB13" i="9"/>
  <c r="AL9" i="9"/>
  <c r="AH12" i="9"/>
  <c r="AK13" i="9"/>
  <c r="AC13" i="9"/>
  <c r="AE11" i="9"/>
  <c r="AF9" i="9"/>
  <c r="AG10" i="9"/>
  <c r="Q10" i="9"/>
  <c r="Z9" i="9"/>
  <c r="AA13" i="9"/>
  <c r="AB9" i="9"/>
  <c r="AF14" i="9"/>
  <c r="AG12" i="9"/>
  <c r="AJ13" i="9"/>
  <c r="AD11" i="9"/>
  <c r="AE9" i="9"/>
  <c r="AF10" i="9"/>
  <c r="Z10" i="9"/>
  <c r="Z12" i="9"/>
  <c r="AA9" i="9"/>
  <c r="AE14" i="9"/>
  <c r="AF12" i="9"/>
  <c r="AI13" i="9"/>
  <c r="AK11" i="9"/>
  <c r="AC11" i="9"/>
  <c r="AD9" i="9"/>
  <c r="AE10" i="9"/>
  <c r="AL14" i="9"/>
  <c r="AL10" i="9"/>
  <c r="AD14" i="9"/>
  <c r="AE12" i="9"/>
  <c r="AH13" i="9"/>
  <c r="AJ11" i="9"/>
  <c r="AK9" i="9"/>
  <c r="AC9" i="9"/>
  <c r="AD10" i="9"/>
  <c r="AB14" i="9"/>
  <c r="AB10" i="9"/>
  <c r="AK14" i="9"/>
  <c r="AC14" i="9"/>
  <c r="AD12" i="9"/>
  <c r="AG13" i="9"/>
  <c r="AI11" i="9"/>
  <c r="AJ9" i="9"/>
  <c r="AK10" i="9"/>
  <c r="AC10" i="9"/>
  <c r="Z13" i="9"/>
  <c r="AL11" i="9"/>
  <c r="AA10" i="9"/>
  <c r="AJ14" i="9"/>
  <c r="AK12" i="9"/>
  <c r="AC12" i="9"/>
  <c r="AF13" i="9"/>
  <c r="AH11" i="9"/>
  <c r="AI9" i="9"/>
  <c r="AJ10" i="9"/>
  <c r="AL12" i="9"/>
  <c r="AB11" i="9"/>
  <c r="AI14" i="9"/>
  <c r="AJ12" i="9"/>
  <c r="AE13" i="9"/>
  <c r="AG11" i="9"/>
  <c r="AH9" i="9"/>
  <c r="AI10" i="9"/>
  <c r="AC14" i="6"/>
  <c r="Q63" i="9"/>
  <c r="W63" i="9" s="1"/>
  <c r="Q58" i="9"/>
  <c r="W58" i="9" s="1"/>
  <c r="Q22" i="9"/>
  <c r="U22" i="9" s="1"/>
  <c r="Q24" i="9"/>
  <c r="W24" i="9" s="1"/>
  <c r="F113" i="10"/>
  <c r="F117" i="10"/>
  <c r="F95" i="10"/>
  <c r="F109" i="10"/>
  <c r="F73" i="10"/>
  <c r="F38" i="10"/>
  <c r="F69" i="10"/>
  <c r="F77" i="10"/>
  <c r="F37" i="10"/>
  <c r="F29" i="10"/>
  <c r="F14" i="10"/>
  <c r="F53" i="10"/>
  <c r="F112" i="10"/>
  <c r="F104" i="10"/>
  <c r="F74" i="10"/>
  <c r="F82" i="10"/>
  <c r="F85" i="10"/>
  <c r="F48" i="10"/>
  <c r="F98" i="10"/>
  <c r="F88" i="10"/>
  <c r="F46" i="10"/>
  <c r="F65" i="10"/>
  <c r="F39" i="10"/>
  <c r="F118" i="10"/>
  <c r="F107" i="10"/>
  <c r="F97" i="10"/>
  <c r="F105" i="10"/>
  <c r="F26" i="10"/>
  <c r="F72" i="10"/>
  <c r="F60" i="10"/>
  <c r="F66" i="10"/>
  <c r="F49" i="10"/>
  <c r="F33" i="10"/>
  <c r="F71" i="10"/>
  <c r="F20" i="10"/>
  <c r="F57" i="10"/>
  <c r="F41" i="10"/>
  <c r="F110" i="10"/>
  <c r="F99" i="10"/>
  <c r="F108" i="10"/>
  <c r="F47" i="10"/>
  <c r="F52" i="10"/>
  <c r="F59" i="10"/>
  <c r="F58" i="10"/>
  <c r="F45" i="10"/>
  <c r="F78" i="10"/>
  <c r="F40" i="10"/>
  <c r="F21" i="10"/>
  <c r="F51" i="10"/>
  <c r="F63" i="10"/>
  <c r="F115" i="10"/>
  <c r="F119" i="10"/>
  <c r="F106" i="10"/>
  <c r="F103" i="10"/>
  <c r="F94" i="10"/>
  <c r="F89" i="10"/>
  <c r="F102" i="10"/>
  <c r="F76" i="10"/>
  <c r="F35" i="10"/>
  <c r="F64" i="10"/>
  <c r="F23" i="10"/>
  <c r="R28" i="9"/>
  <c r="R20" i="9"/>
  <c r="S20" i="9"/>
  <c r="S10" i="9"/>
  <c r="S14" i="9"/>
  <c r="Q12" i="9"/>
  <c r="R12" i="9" s="1"/>
  <c r="S36" i="9"/>
  <c r="T22" i="9"/>
  <c r="T14" i="9"/>
  <c r="S28" i="9"/>
  <c r="Q107" i="9"/>
  <c r="W107" i="9" s="1"/>
  <c r="Q99" i="9"/>
  <c r="T99" i="9" s="1"/>
  <c r="Q91" i="9"/>
  <c r="S91" i="9" s="1"/>
  <c r="Q83" i="9"/>
  <c r="W83" i="9" s="1"/>
  <c r="S75" i="9"/>
  <c r="Q67" i="9"/>
  <c r="S67" i="9" s="1"/>
  <c r="Q59" i="9"/>
  <c r="S59" i="9" s="1"/>
  <c r="Q51" i="9"/>
  <c r="S51" i="9" s="1"/>
  <c r="Q43" i="9"/>
  <c r="V43" i="9" s="1"/>
  <c r="S35" i="9"/>
  <c r="T28" i="9"/>
  <c r="R22" i="9"/>
  <c r="T20" i="9"/>
  <c r="R14" i="9"/>
  <c r="W75" i="9"/>
  <c r="U55" i="9"/>
  <c r="U47" i="9"/>
  <c r="U39" i="9"/>
  <c r="W35" i="9"/>
  <c r="H121" i="9"/>
  <c r="R75" i="9"/>
  <c r="R35" i="9"/>
  <c r="V75" i="9"/>
  <c r="S47" i="9"/>
  <c r="V10" i="9"/>
  <c r="T107" i="9"/>
  <c r="T75" i="9"/>
  <c r="T35" i="9"/>
  <c r="S39" i="9"/>
  <c r="R58" i="9"/>
  <c r="R10" i="9"/>
  <c r="U75" i="9"/>
  <c r="W55" i="9"/>
  <c r="W47" i="9"/>
  <c r="R55" i="9"/>
  <c r="R47" i="9"/>
  <c r="R39" i="9"/>
  <c r="R31" i="9"/>
  <c r="R23" i="9"/>
  <c r="R15" i="9"/>
  <c r="V55" i="9"/>
  <c r="V47" i="9"/>
  <c r="V39" i="9"/>
  <c r="V31" i="9"/>
  <c r="V23" i="9"/>
  <c r="V15" i="9"/>
  <c r="W14" i="9"/>
  <c r="T10" i="9"/>
  <c r="V14" i="9"/>
  <c r="S31" i="9"/>
  <c r="S23" i="9"/>
  <c r="S15" i="9"/>
  <c r="T55" i="9"/>
  <c r="T47" i="9"/>
  <c r="T39" i="9"/>
  <c r="T31" i="9"/>
  <c r="T23" i="9"/>
  <c r="T15" i="9"/>
  <c r="S55" i="9"/>
  <c r="U10" i="9"/>
  <c r="W10" i="9"/>
  <c r="W20" i="9"/>
  <c r="U20" i="9"/>
  <c r="U28" i="9"/>
  <c r="W28" i="9"/>
  <c r="W36" i="9"/>
  <c r="Q9" i="9"/>
  <c r="U9" i="9" s="1"/>
  <c r="Q97" i="9"/>
  <c r="R97" i="9" s="1"/>
  <c r="Q89" i="9"/>
  <c r="V89" i="9" s="1"/>
  <c r="Q81" i="9"/>
  <c r="T81" i="9" s="1"/>
  <c r="Q77" i="9"/>
  <c r="V77" i="9" s="1"/>
  <c r="Q73" i="9"/>
  <c r="R73" i="9" s="1"/>
  <c r="Q65" i="9"/>
  <c r="V65" i="9" s="1"/>
  <c r="Q57" i="9"/>
  <c r="T57" i="9" s="1"/>
  <c r="Q49" i="9"/>
  <c r="W49" i="9" s="1"/>
  <c r="Q45" i="9"/>
  <c r="W45" i="9" s="1"/>
  <c r="Q41" i="9"/>
  <c r="R41" i="9" s="1"/>
  <c r="Q37" i="9"/>
  <c r="S37" i="9" s="1"/>
  <c r="Q34" i="9"/>
  <c r="U34" i="9" s="1"/>
  <c r="Q33" i="9"/>
  <c r="R33" i="9" s="1"/>
  <c r="Q32" i="9"/>
  <c r="W32" i="9" s="1"/>
  <c r="Q30" i="9"/>
  <c r="W30" i="9" s="1"/>
  <c r="Q29" i="9"/>
  <c r="R29" i="9" s="1"/>
  <c r="Q27" i="9"/>
  <c r="V27" i="9" s="1"/>
  <c r="Q26" i="9"/>
  <c r="U26" i="9" s="1"/>
  <c r="Q25" i="9"/>
  <c r="Q21" i="9"/>
  <c r="V21" i="9" s="1"/>
  <c r="Q19" i="9"/>
  <c r="V19" i="9" s="1"/>
  <c r="Q17" i="9"/>
  <c r="W17" i="9" s="1"/>
  <c r="Q16" i="9"/>
  <c r="Q13" i="9"/>
  <c r="Q11" i="9"/>
  <c r="U31" i="9"/>
  <c r="J121" i="9"/>
  <c r="V28" i="9"/>
  <c r="L121" i="9"/>
  <c r="U43" i="9"/>
  <c r="W39" i="9"/>
  <c r="U35" i="9"/>
  <c r="W31" i="9"/>
  <c r="W23" i="9"/>
  <c r="W15" i="9"/>
  <c r="K121" i="9"/>
  <c r="U23" i="9"/>
  <c r="V20" i="9"/>
  <c r="U15" i="9"/>
  <c r="O121" i="9"/>
  <c r="N121" i="9"/>
  <c r="M121" i="9"/>
  <c r="I121" i="9"/>
  <c r="G121" i="9"/>
  <c r="Q113" i="9"/>
  <c r="U113" i="9" s="1"/>
  <c r="Q79" i="9"/>
  <c r="T79" i="9" s="1"/>
  <c r="Q71" i="9"/>
  <c r="S71" i="9" s="1"/>
  <c r="Q115" i="9"/>
  <c r="T115" i="9" s="1"/>
  <c r="Q95" i="9"/>
  <c r="R95" i="9" s="1"/>
  <c r="Q87" i="9"/>
  <c r="U87" i="9" s="1"/>
  <c r="Q103" i="9"/>
  <c r="T103" i="9" s="1"/>
  <c r="Q117" i="9"/>
  <c r="T117" i="9" s="1"/>
  <c r="Q101" i="9"/>
  <c r="S101" i="9" s="1"/>
  <c r="Q85" i="9"/>
  <c r="U85" i="9" s="1"/>
  <c r="Q69" i="9"/>
  <c r="U69" i="9" s="1"/>
  <c r="Q53" i="9"/>
  <c r="V53" i="9" s="1"/>
  <c r="Q111" i="9"/>
  <c r="U111" i="9" s="1"/>
  <c r="Q109" i="9"/>
  <c r="U109" i="9" s="1"/>
  <c r="Q93" i="9"/>
  <c r="R93" i="9" s="1"/>
  <c r="Q61" i="9"/>
  <c r="S61" i="9" s="1"/>
  <c r="Q54" i="9"/>
  <c r="R54" i="9" s="1"/>
  <c r="Q46" i="9"/>
  <c r="V46" i="9" s="1"/>
  <c r="Q38" i="9"/>
  <c r="V38" i="9" s="1"/>
  <c r="Q18" i="9"/>
  <c r="V18" i="9" s="1"/>
  <c r="Q105" i="9"/>
  <c r="R105" i="9" s="1"/>
  <c r="Q119" i="9"/>
  <c r="W119" i="9" s="1"/>
  <c r="Q116" i="9"/>
  <c r="W116" i="9" s="1"/>
  <c r="Q108" i="9"/>
  <c r="V108" i="9" s="1"/>
  <c r="Q100" i="9"/>
  <c r="W100" i="9" s="1"/>
  <c r="Q92" i="9"/>
  <c r="S92" i="9" s="1"/>
  <c r="Q84" i="9"/>
  <c r="R84" i="9" s="1"/>
  <c r="Q76" i="9"/>
  <c r="R76" i="9" s="1"/>
  <c r="Q68" i="9"/>
  <c r="V68" i="9" s="1"/>
  <c r="Q60" i="9"/>
  <c r="R60" i="9" s="1"/>
  <c r="Q52" i="9"/>
  <c r="W52" i="9" s="1"/>
  <c r="Q44" i="9"/>
  <c r="U44" i="9" s="1"/>
  <c r="Q114" i="9"/>
  <c r="S114" i="9" s="1"/>
  <c r="Q112" i="9"/>
  <c r="W112" i="9" s="1"/>
  <c r="Q106" i="9"/>
  <c r="S106" i="9" s="1"/>
  <c r="Q104" i="9"/>
  <c r="T104" i="9" s="1"/>
  <c r="Q102" i="9"/>
  <c r="R102" i="9" s="1"/>
  <c r="Q98" i="9"/>
  <c r="S98" i="9" s="1"/>
  <c r="Q96" i="9"/>
  <c r="V96" i="9" s="1"/>
  <c r="Q94" i="9"/>
  <c r="S94" i="9" s="1"/>
  <c r="Q90" i="9"/>
  <c r="S90" i="9" s="1"/>
  <c r="Q88" i="9"/>
  <c r="S88" i="9" s="1"/>
  <c r="Q86" i="9"/>
  <c r="U86" i="9" s="1"/>
  <c r="Q82" i="9"/>
  <c r="S82" i="9" s="1"/>
  <c r="Q80" i="9"/>
  <c r="S80" i="9" s="1"/>
  <c r="Q78" i="9"/>
  <c r="S78" i="9" s="1"/>
  <c r="Q74" i="9"/>
  <c r="S74" i="9" s="1"/>
  <c r="Q72" i="9"/>
  <c r="S72" i="9" s="1"/>
  <c r="Q70" i="9"/>
  <c r="R70" i="9" s="1"/>
  <c r="Q66" i="9"/>
  <c r="S66" i="9" s="1"/>
  <c r="Q64" i="9"/>
  <c r="T64" i="9" s="1"/>
  <c r="Q62" i="9"/>
  <c r="T62" i="9" s="1"/>
  <c r="Q56" i="9"/>
  <c r="U56" i="9" s="1"/>
  <c r="Q50" i="9"/>
  <c r="W50" i="9" s="1"/>
  <c r="Q48" i="9"/>
  <c r="W48" i="9" s="1"/>
  <c r="Q42" i="9"/>
  <c r="U42" i="9" s="1"/>
  <c r="Q40" i="9"/>
  <c r="W40" i="9" s="1"/>
  <c r="Q118" i="9"/>
  <c r="R118" i="9" s="1"/>
  <c r="Q110" i="9"/>
  <c r="T110" i="9" s="1"/>
  <c r="F121" i="9"/>
  <c r="D121" i="9"/>
  <c r="E121" i="9"/>
  <c r="P121" i="9"/>
  <c r="P12" i="2"/>
  <c r="P13" i="2"/>
  <c r="P14" i="2"/>
  <c r="P17" i="2"/>
  <c r="P19" i="2"/>
  <c r="P20" i="2"/>
  <c r="J33" i="5"/>
  <c r="J39" i="5"/>
  <c r="K114" i="5"/>
  <c r="J105" i="5"/>
  <c r="K71" i="5"/>
  <c r="K56" i="5"/>
  <c r="L112" i="5"/>
  <c r="J109" i="5"/>
  <c r="F20" i="4"/>
  <c r="F19" i="4"/>
  <c r="V36" i="9" l="1"/>
  <c r="T36" i="9"/>
  <c r="R43" i="9"/>
  <c r="U36" i="9"/>
  <c r="AB11" i="6"/>
  <c r="AA11" i="6"/>
  <c r="AC11" i="6"/>
  <c r="AE11" i="6"/>
  <c r="Z11" i="6"/>
  <c r="Z9" i="6"/>
  <c r="AC9" i="6"/>
  <c r="AA9" i="6"/>
  <c r="AD9" i="6"/>
  <c r="AE9" i="6"/>
  <c r="AD13" i="6"/>
  <c r="Z14" i="6"/>
  <c r="AB14" i="6"/>
  <c r="Z12" i="6"/>
  <c r="AD12" i="6"/>
  <c r="AB13" i="6"/>
  <c r="Z13" i="6"/>
  <c r="AA12" i="6"/>
  <c r="AD14" i="6"/>
  <c r="AC13" i="6"/>
  <c r="AB12" i="6"/>
  <c r="AC12" i="6"/>
  <c r="AE12" i="6"/>
  <c r="AE14" i="6"/>
  <c r="AE13" i="6"/>
  <c r="AA14" i="6"/>
  <c r="AA13" i="6"/>
  <c r="Z10" i="6"/>
  <c r="AB10" i="6"/>
  <c r="Y15" i="6"/>
  <c r="L121" i="6"/>
  <c r="O121" i="6"/>
  <c r="AD10" i="6"/>
  <c r="P121" i="6"/>
  <c r="N121" i="6"/>
  <c r="AE10" i="6"/>
  <c r="AA10" i="6"/>
  <c r="K121" i="6"/>
  <c r="M24" i="8"/>
  <c r="V59" i="9"/>
  <c r="S99" i="9"/>
  <c r="W59" i="9"/>
  <c r="P18" i="2"/>
  <c r="P16" i="2"/>
  <c r="O23" i="2"/>
  <c r="P21" i="2"/>
  <c r="N23" i="2"/>
  <c r="M23" i="2"/>
  <c r="P10" i="2"/>
  <c r="P15" i="2"/>
  <c r="L23" i="2"/>
  <c r="P22" i="2"/>
  <c r="K23" i="2"/>
  <c r="J23" i="2"/>
  <c r="P11" i="2"/>
  <c r="M12" i="8"/>
  <c r="N21" i="8"/>
  <c r="R99" i="9"/>
  <c r="U99" i="9"/>
  <c r="V99" i="9"/>
  <c r="V58" i="9"/>
  <c r="U27" i="9"/>
  <c r="W99" i="9"/>
  <c r="S58" i="9"/>
  <c r="T58" i="9"/>
  <c r="R63" i="9"/>
  <c r="S63" i="9"/>
  <c r="U58" i="9"/>
  <c r="T67" i="9"/>
  <c r="U63" i="9"/>
  <c r="AB15" i="9"/>
  <c r="AK15" i="9"/>
  <c r="W19" i="9"/>
  <c r="T83" i="9"/>
  <c r="V67" i="9"/>
  <c r="AI15" i="9"/>
  <c r="F11" i="4"/>
  <c r="B26" i="4"/>
  <c r="F13" i="4"/>
  <c r="F21" i="4"/>
  <c r="F10" i="4"/>
  <c r="F14" i="4"/>
  <c r="F22" i="4"/>
  <c r="F23" i="4"/>
  <c r="F18" i="4"/>
  <c r="F12" i="4"/>
  <c r="F16" i="4"/>
  <c r="C26" i="4"/>
  <c r="F15" i="4"/>
  <c r="F24" i="4"/>
  <c r="F25" i="4"/>
  <c r="G31" i="19"/>
  <c r="C31" i="19"/>
  <c r="C33" i="19"/>
  <c r="C32" i="19"/>
  <c r="E32" i="19"/>
  <c r="E31" i="19"/>
  <c r="E34" i="19"/>
  <c r="E33" i="19"/>
  <c r="G33" i="19"/>
  <c r="G32" i="19"/>
  <c r="G35" i="19"/>
  <c r="G34" i="19"/>
  <c r="C35" i="19"/>
  <c r="C34" i="19"/>
  <c r="E35" i="19"/>
  <c r="V12" i="9"/>
  <c r="T63" i="9"/>
  <c r="V63" i="9"/>
  <c r="V83" i="9"/>
  <c r="AE15" i="9"/>
  <c r="V91" i="9"/>
  <c r="T25" i="9"/>
  <c r="AM14" i="9"/>
  <c r="AN14" i="9" s="1"/>
  <c r="T12" i="9"/>
  <c r="AJ15" i="9"/>
  <c r="Z15" i="9"/>
  <c r="AL15" i="9"/>
  <c r="AH15" i="9"/>
  <c r="S89" i="9"/>
  <c r="U67" i="9"/>
  <c r="T43" i="9"/>
  <c r="AM9" i="9"/>
  <c r="AR9" i="9" s="1"/>
  <c r="V11" i="9"/>
  <c r="AM11" i="9"/>
  <c r="AR11" i="9" s="1"/>
  <c r="AA15" i="9"/>
  <c r="V13" i="9"/>
  <c r="AM13" i="9"/>
  <c r="AR13" i="9" s="1"/>
  <c r="U12" i="9"/>
  <c r="U83" i="9"/>
  <c r="R67" i="9"/>
  <c r="AC15" i="9"/>
  <c r="AF15" i="9"/>
  <c r="U32" i="9"/>
  <c r="W16" i="9"/>
  <c r="AM12" i="9"/>
  <c r="AN12" i="9" s="1"/>
  <c r="R9" i="9"/>
  <c r="AM10" i="9"/>
  <c r="W12" i="9"/>
  <c r="AD15" i="9"/>
  <c r="AG15" i="9"/>
  <c r="R15" i="5"/>
  <c r="S15" i="5"/>
  <c r="T15" i="5"/>
  <c r="I11" i="8"/>
  <c r="I14" i="8"/>
  <c r="J15" i="8"/>
  <c r="I13" i="8"/>
  <c r="N16" i="8"/>
  <c r="N17" i="8"/>
  <c r="L20" i="8"/>
  <c r="J14" i="5"/>
  <c r="T15" i="6"/>
  <c r="AA15" i="6" s="1"/>
  <c r="U15" i="6"/>
  <c r="V15" i="6"/>
  <c r="W15" i="6"/>
  <c r="X15" i="6"/>
  <c r="S15" i="6"/>
  <c r="R91" i="9"/>
  <c r="R24" i="9"/>
  <c r="W91" i="9"/>
  <c r="V24" i="9"/>
  <c r="S24" i="9"/>
  <c r="U91" i="9"/>
  <c r="S77" i="9"/>
  <c r="U24" i="9"/>
  <c r="V32" i="9"/>
  <c r="T24" i="9"/>
  <c r="T91" i="9"/>
  <c r="S9" i="9"/>
  <c r="R89" i="9"/>
  <c r="S65" i="9"/>
  <c r="R83" i="9"/>
  <c r="S26" i="9"/>
  <c r="S34" i="9"/>
  <c r="R51" i="9"/>
  <c r="R59" i="9"/>
  <c r="W22" i="9"/>
  <c r="U51" i="9"/>
  <c r="T51" i="9"/>
  <c r="S17" i="9"/>
  <c r="S41" i="9"/>
  <c r="V22" i="9"/>
  <c r="U107" i="9"/>
  <c r="T59" i="9"/>
  <c r="W43" i="9"/>
  <c r="S43" i="9"/>
  <c r="U59" i="9"/>
  <c r="U30" i="9"/>
  <c r="S32" i="9"/>
  <c r="V51" i="9"/>
  <c r="V107" i="9"/>
  <c r="W51" i="9"/>
  <c r="S22" i="9"/>
  <c r="S12" i="9"/>
  <c r="S49" i="9"/>
  <c r="G50" i="10"/>
  <c r="G107" i="10"/>
  <c r="G94" i="10"/>
  <c r="G21" i="10"/>
  <c r="G108" i="10"/>
  <c r="G43" i="10"/>
  <c r="G15" i="10"/>
  <c r="G48" i="10"/>
  <c r="G86" i="10"/>
  <c r="G19" i="10"/>
  <c r="G92" i="10"/>
  <c r="G84" i="10"/>
  <c r="G116" i="10"/>
  <c r="G103" i="10"/>
  <c r="G40" i="10"/>
  <c r="G17" i="10"/>
  <c r="G23" i="10"/>
  <c r="G106" i="10"/>
  <c r="G78" i="10"/>
  <c r="G110" i="10"/>
  <c r="G66" i="10"/>
  <c r="G14" i="10"/>
  <c r="G95" i="10"/>
  <c r="G68" i="10"/>
  <c r="G82" i="10"/>
  <c r="G80" i="10"/>
  <c r="G67" i="10"/>
  <c r="G114" i="10"/>
  <c r="G83" i="10"/>
  <c r="G55" i="10"/>
  <c r="G99" i="10"/>
  <c r="G118" i="10"/>
  <c r="G53" i="10"/>
  <c r="G109" i="10"/>
  <c r="G12" i="10"/>
  <c r="G85" i="10"/>
  <c r="G54" i="10"/>
  <c r="G44" i="10"/>
  <c r="G91" i="10"/>
  <c r="G30" i="10"/>
  <c r="G119" i="10"/>
  <c r="G45" i="10"/>
  <c r="G60" i="10"/>
  <c r="G29" i="10"/>
  <c r="G117" i="10"/>
  <c r="G39" i="10"/>
  <c r="G74" i="10"/>
  <c r="G34" i="10"/>
  <c r="G27" i="10"/>
  <c r="G11" i="10"/>
  <c r="G87" i="10"/>
  <c r="G22" i="10"/>
  <c r="G58" i="10"/>
  <c r="G41" i="10"/>
  <c r="G72" i="10"/>
  <c r="G37" i="10"/>
  <c r="G113" i="10"/>
  <c r="G65" i="10"/>
  <c r="G104" i="10"/>
  <c r="G111" i="10"/>
  <c r="G36" i="10"/>
  <c r="G25" i="10"/>
  <c r="G96" i="10"/>
  <c r="G28" i="10"/>
  <c r="G76" i="10"/>
  <c r="G57" i="10"/>
  <c r="G26" i="10"/>
  <c r="G77" i="10"/>
  <c r="G24" i="10"/>
  <c r="G46" i="10"/>
  <c r="G112" i="10"/>
  <c r="G10" i="10"/>
  <c r="G70" i="10"/>
  <c r="G42" i="10"/>
  <c r="G75" i="10"/>
  <c r="G115" i="10"/>
  <c r="G63" i="10"/>
  <c r="G52" i="10"/>
  <c r="G20" i="10"/>
  <c r="G105" i="10"/>
  <c r="G69" i="10"/>
  <c r="G93" i="10"/>
  <c r="G88" i="10"/>
  <c r="G16" i="10"/>
  <c r="G9" i="10"/>
  <c r="G61" i="10"/>
  <c r="G13" i="10"/>
  <c r="G90" i="10"/>
  <c r="G18" i="10"/>
  <c r="G73" i="10"/>
  <c r="G102" i="10"/>
  <c r="G89" i="10"/>
  <c r="G51" i="10"/>
  <c r="G47" i="10"/>
  <c r="G71" i="10"/>
  <c r="G97" i="10"/>
  <c r="G56" i="10"/>
  <c r="G38" i="10"/>
  <c r="G79" i="10"/>
  <c r="G98" i="10"/>
  <c r="G31" i="10"/>
  <c r="G32" i="10"/>
  <c r="G100" i="10"/>
  <c r="G62" i="10"/>
  <c r="G81" i="10"/>
  <c r="G101" i="10"/>
  <c r="G64" i="10"/>
  <c r="G35" i="10"/>
  <c r="G59" i="10"/>
  <c r="G33" i="10"/>
  <c r="G49" i="10"/>
  <c r="K25" i="5"/>
  <c r="W11" i="9"/>
  <c r="U19" i="9"/>
  <c r="V40" i="9"/>
  <c r="S11" i="9"/>
  <c r="S19" i="9"/>
  <c r="S27" i="9"/>
  <c r="S33" i="9"/>
  <c r="S45" i="9"/>
  <c r="S73" i="9"/>
  <c r="S97" i="9"/>
  <c r="W60" i="9"/>
  <c r="U80" i="9"/>
  <c r="V101" i="9"/>
  <c r="R17" i="9"/>
  <c r="R49" i="9"/>
  <c r="R81" i="9"/>
  <c r="R113" i="9"/>
  <c r="W53" i="9"/>
  <c r="U73" i="9"/>
  <c r="V94" i="9"/>
  <c r="W117" i="9"/>
  <c r="W54" i="9"/>
  <c r="U74" i="9"/>
  <c r="V95" i="9"/>
  <c r="W118" i="9"/>
  <c r="T37" i="9"/>
  <c r="T69" i="9"/>
  <c r="T101" i="9"/>
  <c r="V56" i="9"/>
  <c r="W79" i="9"/>
  <c r="R42" i="9"/>
  <c r="V49" i="9"/>
  <c r="W72" i="9"/>
  <c r="U92" i="9"/>
  <c r="V113" i="9"/>
  <c r="U21" i="9"/>
  <c r="V50" i="9"/>
  <c r="W73" i="9"/>
  <c r="U93" i="9"/>
  <c r="W74" i="9"/>
  <c r="U94" i="9"/>
  <c r="V115" i="9"/>
  <c r="T33" i="9"/>
  <c r="T65" i="9"/>
  <c r="T97" i="9"/>
  <c r="U38" i="9"/>
  <c r="U71" i="9"/>
  <c r="V92" i="9"/>
  <c r="W115" i="9"/>
  <c r="R30" i="9"/>
  <c r="R66" i="9"/>
  <c r="R80" i="9"/>
  <c r="S107" i="9"/>
  <c r="R16" i="9"/>
  <c r="S84" i="9"/>
  <c r="S69" i="9"/>
  <c r="T76" i="9"/>
  <c r="T108" i="9"/>
  <c r="S79" i="9"/>
  <c r="S104" i="9"/>
  <c r="T78" i="9"/>
  <c r="R92" i="9"/>
  <c r="S96" i="9"/>
  <c r="T30" i="9"/>
  <c r="R119" i="9"/>
  <c r="T38" i="9"/>
  <c r="V61" i="9"/>
  <c r="W84" i="9"/>
  <c r="U104" i="9"/>
  <c r="T87" i="9"/>
  <c r="T119" i="9"/>
  <c r="W29" i="9"/>
  <c r="V54" i="9"/>
  <c r="W77" i="9"/>
  <c r="U97" i="9"/>
  <c r="V118" i="9"/>
  <c r="T66" i="9"/>
  <c r="S40" i="9"/>
  <c r="W38" i="9"/>
  <c r="W78" i="9"/>
  <c r="U98" i="9"/>
  <c r="V119" i="9"/>
  <c r="R71" i="9"/>
  <c r="R103" i="9"/>
  <c r="V80" i="9"/>
  <c r="W103" i="9"/>
  <c r="T16" i="9"/>
  <c r="T48" i="9"/>
  <c r="U52" i="9"/>
  <c r="V73" i="9"/>
  <c r="W96" i="9"/>
  <c r="U116" i="9"/>
  <c r="R37" i="9"/>
  <c r="R69" i="9"/>
  <c r="R101" i="9"/>
  <c r="W25" i="9"/>
  <c r="U53" i="9"/>
  <c r="V74" i="9"/>
  <c r="W97" i="9"/>
  <c r="U54" i="9"/>
  <c r="W98" i="9"/>
  <c r="U118" i="9"/>
  <c r="V52" i="9"/>
  <c r="U95" i="9"/>
  <c r="V116" i="9"/>
  <c r="T72" i="9"/>
  <c r="R96" i="9"/>
  <c r="S76" i="9"/>
  <c r="S86" i="9"/>
  <c r="S85" i="9"/>
  <c r="S38" i="9"/>
  <c r="R78" i="9"/>
  <c r="R110" i="9"/>
  <c r="S87" i="9"/>
  <c r="T88" i="9"/>
  <c r="T94" i="9"/>
  <c r="R100" i="9"/>
  <c r="S112" i="9"/>
  <c r="T46" i="9"/>
  <c r="S113" i="9"/>
  <c r="T54" i="9"/>
  <c r="U40" i="9"/>
  <c r="S13" i="9"/>
  <c r="S21" i="9"/>
  <c r="S29" i="9"/>
  <c r="U64" i="9"/>
  <c r="V85" i="9"/>
  <c r="W108" i="9"/>
  <c r="R25" i="9"/>
  <c r="R57" i="9"/>
  <c r="V30" i="9"/>
  <c r="U57" i="9"/>
  <c r="V78" i="9"/>
  <c r="W101" i="9"/>
  <c r="T74" i="9"/>
  <c r="V79" i="9"/>
  <c r="W102" i="9"/>
  <c r="T13" i="9"/>
  <c r="T45" i="9"/>
  <c r="T77" i="9"/>
  <c r="T109" i="9"/>
  <c r="V104" i="9"/>
  <c r="R18" i="9"/>
  <c r="R50" i="9"/>
  <c r="W56" i="9"/>
  <c r="U76" i="9"/>
  <c r="V97" i="9"/>
  <c r="T11" i="9"/>
  <c r="V26" i="9"/>
  <c r="W57" i="9"/>
  <c r="U77" i="9"/>
  <c r="V98" i="9"/>
  <c r="U78" i="9"/>
  <c r="T9" i="9"/>
  <c r="T41" i="9"/>
  <c r="T73" i="9"/>
  <c r="W26" i="9"/>
  <c r="W42" i="9"/>
  <c r="V76" i="9"/>
  <c r="U119" i="9"/>
  <c r="R38" i="9"/>
  <c r="R74" i="9"/>
  <c r="T118" i="9"/>
  <c r="S83" i="9"/>
  <c r="S115" i="9"/>
  <c r="S116" i="9"/>
  <c r="T105" i="9"/>
  <c r="S93" i="9"/>
  <c r="S54" i="9"/>
  <c r="T84" i="9"/>
  <c r="T116" i="9"/>
  <c r="S95" i="9"/>
  <c r="R98" i="9"/>
  <c r="R44" i="9"/>
  <c r="R108" i="9"/>
  <c r="S105" i="9"/>
  <c r="R104" i="9"/>
  <c r="R90" i="9"/>
  <c r="T70" i="9"/>
  <c r="U48" i="9"/>
  <c r="W68" i="9"/>
  <c r="U88" i="9"/>
  <c r="V109" i="9"/>
  <c r="T95" i="9"/>
  <c r="W37" i="9"/>
  <c r="W61" i="9"/>
  <c r="U81" i="9"/>
  <c r="V102" i="9"/>
  <c r="T18" i="9"/>
  <c r="T82" i="9"/>
  <c r="W44" i="9"/>
  <c r="W62" i="9"/>
  <c r="U82" i="9"/>
  <c r="V103" i="9"/>
  <c r="R79" i="9"/>
  <c r="R111" i="9"/>
  <c r="V64" i="9"/>
  <c r="W87" i="9"/>
  <c r="T56" i="9"/>
  <c r="V57" i="9"/>
  <c r="W80" i="9"/>
  <c r="U100" i="9"/>
  <c r="R13" i="9"/>
  <c r="R45" i="9"/>
  <c r="R77" i="9"/>
  <c r="R109" i="9"/>
  <c r="W33" i="9"/>
  <c r="W81" i="9"/>
  <c r="U101" i="9"/>
  <c r="W82" i="9"/>
  <c r="U102" i="9"/>
  <c r="R11" i="9"/>
  <c r="W27" i="9"/>
  <c r="U79" i="9"/>
  <c r="V100" i="9"/>
  <c r="T44" i="9"/>
  <c r="T80" i="9"/>
  <c r="S60" i="9"/>
  <c r="R40" i="9"/>
  <c r="S118" i="9"/>
  <c r="R32" i="9"/>
  <c r="R107" i="9"/>
  <c r="R86" i="9"/>
  <c r="S103" i="9"/>
  <c r="S68" i="9"/>
  <c r="R52" i="9"/>
  <c r="R116" i="9"/>
  <c r="T96" i="9"/>
  <c r="T112" i="9"/>
  <c r="T86" i="9"/>
  <c r="S16" i="9"/>
  <c r="S25" i="9"/>
  <c r="S30" i="9"/>
  <c r="S57" i="9"/>
  <c r="S81" i="9"/>
  <c r="V69" i="9"/>
  <c r="W92" i="9"/>
  <c r="U112" i="9"/>
  <c r="R65" i="9"/>
  <c r="V62" i="9"/>
  <c r="W85" i="9"/>
  <c r="U105" i="9"/>
  <c r="T26" i="9"/>
  <c r="T90" i="9"/>
  <c r="W46" i="9"/>
  <c r="W86" i="9"/>
  <c r="U106" i="9"/>
  <c r="T21" i="9"/>
  <c r="T53" i="9"/>
  <c r="T85" i="9"/>
  <c r="V88" i="9"/>
  <c r="W111" i="9"/>
  <c r="R26" i="9"/>
  <c r="U60" i="9"/>
  <c r="V81" i="9"/>
  <c r="W104" i="9"/>
  <c r="T19" i="9"/>
  <c r="V34" i="9"/>
  <c r="U61" i="9"/>
  <c r="V82" i="9"/>
  <c r="W105" i="9"/>
  <c r="U62" i="9"/>
  <c r="W106" i="9"/>
  <c r="T17" i="9"/>
  <c r="T49" i="9"/>
  <c r="V44" i="9"/>
  <c r="V60" i="9"/>
  <c r="U103" i="9"/>
  <c r="R46" i="9"/>
  <c r="R82" i="9"/>
  <c r="R56" i="9"/>
  <c r="W113" i="9"/>
  <c r="R48" i="9"/>
  <c r="T113" i="9"/>
  <c r="S109" i="9"/>
  <c r="T60" i="9"/>
  <c r="T92" i="9"/>
  <c r="S46" i="9"/>
  <c r="S111" i="9"/>
  <c r="S42" i="9"/>
  <c r="S108" i="9"/>
  <c r="S48" i="9"/>
  <c r="R106" i="9"/>
  <c r="S52" i="9"/>
  <c r="S18" i="9"/>
  <c r="T102" i="9"/>
  <c r="U11" i="9"/>
  <c r="U72" i="9"/>
  <c r="V93" i="9"/>
  <c r="T71" i="9"/>
  <c r="W13" i="9"/>
  <c r="U65" i="9"/>
  <c r="V86" i="9"/>
  <c r="W109" i="9"/>
  <c r="T34" i="9"/>
  <c r="T98" i="9"/>
  <c r="U66" i="9"/>
  <c r="V87" i="9"/>
  <c r="W110" i="9"/>
  <c r="R87" i="9"/>
  <c r="V48" i="9"/>
  <c r="W71" i="9"/>
  <c r="V112" i="9"/>
  <c r="T32" i="9"/>
  <c r="W64" i="9"/>
  <c r="U84" i="9"/>
  <c r="V105" i="9"/>
  <c r="R21" i="9"/>
  <c r="R53" i="9"/>
  <c r="R85" i="9"/>
  <c r="U13" i="9"/>
  <c r="W41" i="9"/>
  <c r="W65" i="9"/>
  <c r="V106" i="9"/>
  <c r="W66" i="9"/>
  <c r="R19" i="9"/>
  <c r="W34" i="9"/>
  <c r="U46" i="9"/>
  <c r="V84" i="9"/>
  <c r="T52" i="9"/>
  <c r="S62" i="9"/>
  <c r="R72" i="9"/>
  <c r="V114" i="9"/>
  <c r="R64" i="9"/>
  <c r="R115" i="9"/>
  <c r="S117" i="9"/>
  <c r="R62" i="9"/>
  <c r="R94" i="9"/>
  <c r="S70" i="9"/>
  <c r="S119" i="9"/>
  <c r="S110" i="9"/>
  <c r="R68" i="9"/>
  <c r="S56" i="9"/>
  <c r="R114" i="9"/>
  <c r="S100" i="9"/>
  <c r="S50" i="9"/>
  <c r="S44" i="9"/>
  <c r="W76" i="9"/>
  <c r="U96" i="9"/>
  <c r="V117" i="9"/>
  <c r="W69" i="9"/>
  <c r="U89" i="9"/>
  <c r="V110" i="9"/>
  <c r="T42" i="9"/>
  <c r="T106" i="9"/>
  <c r="U49" i="9"/>
  <c r="W70" i="9"/>
  <c r="U90" i="9"/>
  <c r="V111" i="9"/>
  <c r="T29" i="9"/>
  <c r="T61" i="9"/>
  <c r="T93" i="9"/>
  <c r="V72" i="9"/>
  <c r="W95" i="9"/>
  <c r="U115" i="9"/>
  <c r="R34" i="9"/>
  <c r="W88" i="9"/>
  <c r="U108" i="9"/>
  <c r="T27" i="9"/>
  <c r="V42" i="9"/>
  <c r="V66" i="9"/>
  <c r="W89" i="9"/>
  <c r="W90" i="9"/>
  <c r="U110" i="9"/>
  <c r="T89" i="9"/>
  <c r="W67" i="9"/>
  <c r="R88" i="9"/>
  <c r="U117" i="9"/>
  <c r="R112" i="9"/>
  <c r="S53" i="9"/>
  <c r="T68" i="9"/>
  <c r="T100" i="9"/>
  <c r="S64" i="9"/>
  <c r="S102" i="9"/>
  <c r="U16" i="9"/>
  <c r="V16" i="9"/>
  <c r="T111" i="9"/>
  <c r="W21" i="9"/>
  <c r="V70" i="9"/>
  <c r="W93" i="9"/>
  <c r="T50" i="9"/>
  <c r="T114" i="9"/>
  <c r="U50" i="9"/>
  <c r="V71" i="9"/>
  <c r="W94" i="9"/>
  <c r="U114" i="9"/>
  <c r="T40" i="9"/>
  <c r="U68" i="9"/>
  <c r="R61" i="9"/>
  <c r="V90" i="9"/>
  <c r="U70" i="9"/>
  <c r="W114" i="9"/>
  <c r="R27" i="9"/>
  <c r="R117" i="9"/>
  <c r="W18" i="9"/>
  <c r="U18" i="9"/>
  <c r="V17" i="9"/>
  <c r="U17" i="9"/>
  <c r="V25" i="9"/>
  <c r="U25" i="9"/>
  <c r="V29" i="9"/>
  <c r="U29" i="9"/>
  <c r="V33" i="9"/>
  <c r="U33" i="9"/>
  <c r="V37" i="9"/>
  <c r="U37" i="9"/>
  <c r="U41" i="9"/>
  <c r="V41" i="9"/>
  <c r="U45" i="9"/>
  <c r="V45" i="9"/>
  <c r="W9" i="9"/>
  <c r="V9" i="9"/>
  <c r="Q121" i="9"/>
  <c r="R121" i="9" s="1"/>
  <c r="L24" i="8"/>
  <c r="J38" i="5"/>
  <c r="L12" i="8"/>
  <c r="K35" i="5"/>
  <c r="K31" i="5"/>
  <c r="L43" i="5"/>
  <c r="K43" i="5"/>
  <c r="J43" i="5"/>
  <c r="K95" i="5"/>
  <c r="L95" i="5"/>
  <c r="K103" i="5"/>
  <c r="J27" i="5"/>
  <c r="K27" i="5"/>
  <c r="K63" i="5"/>
  <c r="J55" i="5"/>
  <c r="K55" i="5"/>
  <c r="L19" i="5"/>
  <c r="K19" i="5"/>
  <c r="J47" i="5"/>
  <c r="L107" i="5"/>
  <c r="J87" i="5"/>
  <c r="K47" i="5"/>
  <c r="K57" i="5"/>
  <c r="F17" i="4"/>
  <c r="J13" i="5"/>
  <c r="L13" i="5"/>
  <c r="L65" i="5"/>
  <c r="K65" i="5"/>
  <c r="K69" i="5"/>
  <c r="L78" i="5"/>
  <c r="J78" i="5"/>
  <c r="J89" i="5"/>
  <c r="K89" i="5"/>
  <c r="L89" i="5"/>
  <c r="L49" i="5"/>
  <c r="K13" i="5"/>
  <c r="K17" i="5"/>
  <c r="J19" i="5"/>
  <c r="K21" i="5"/>
  <c r="K24" i="5"/>
  <c r="L37" i="5"/>
  <c r="K37" i="5"/>
  <c r="J56" i="5"/>
  <c r="L56" i="5"/>
  <c r="J41" i="5"/>
  <c r="L41" i="5"/>
  <c r="J54" i="5"/>
  <c r="K61" i="5"/>
  <c r="L74" i="5"/>
  <c r="K74" i="5"/>
  <c r="L98" i="5"/>
  <c r="K98" i="5"/>
  <c r="J98" i="5"/>
  <c r="L111" i="5"/>
  <c r="J111" i="5"/>
  <c r="K14" i="5"/>
  <c r="J58" i="5"/>
  <c r="L14" i="5"/>
  <c r="K41" i="5"/>
  <c r="L105" i="5"/>
  <c r="L66" i="5"/>
  <c r="K66" i="5"/>
  <c r="J66" i="5"/>
  <c r="L108" i="5"/>
  <c r="J110" i="5"/>
  <c r="K110" i="5"/>
  <c r="K111" i="5"/>
  <c r="J112" i="5"/>
  <c r="J117" i="5"/>
  <c r="K118" i="5"/>
  <c r="J118" i="5"/>
  <c r="L17" i="5"/>
  <c r="L38" i="5"/>
  <c r="K38" i="5"/>
  <c r="K44" i="5"/>
  <c r="L44" i="5"/>
  <c r="L57" i="5"/>
  <c r="J71" i="5"/>
  <c r="J48" i="5"/>
  <c r="L48" i="5"/>
  <c r="J106" i="5"/>
  <c r="K106" i="5"/>
  <c r="J17" i="5"/>
  <c r="K53" i="5"/>
  <c r="K77" i="5"/>
  <c r="L102" i="5"/>
  <c r="J102" i="5"/>
  <c r="K102" i="5"/>
  <c r="K48" i="5"/>
  <c r="J74" i="5"/>
  <c r="L35" i="5"/>
  <c r="L103" i="5"/>
  <c r="J35" i="5"/>
  <c r="J63" i="5"/>
  <c r="J103" i="5"/>
  <c r="L21" i="5"/>
  <c r="J22" i="5"/>
  <c r="L31" i="5"/>
  <c r="K39" i="5"/>
  <c r="J23" i="5"/>
  <c r="K22" i="5"/>
  <c r="J31" i="5"/>
  <c r="J36" i="5"/>
  <c r="L39" i="5"/>
  <c r="K16" i="5"/>
  <c r="L22" i="5"/>
  <c r="J29" i="5"/>
  <c r="K36" i="5"/>
  <c r="K40" i="5"/>
  <c r="K23" i="5"/>
  <c r="K33" i="5"/>
  <c r="L36" i="5"/>
  <c r="J37" i="5"/>
  <c r="L40" i="5"/>
  <c r="J16" i="5"/>
  <c r="L23" i="5"/>
  <c r="L29" i="5"/>
  <c r="L33" i="5"/>
  <c r="J40" i="5"/>
  <c r="L50" i="5"/>
  <c r="L64" i="5"/>
  <c r="L73" i="5"/>
  <c r="J79" i="5"/>
  <c r="J18" i="5"/>
  <c r="J26" i="5"/>
  <c r="K45" i="5"/>
  <c r="J73" i="5"/>
  <c r="D121" i="5"/>
  <c r="J65" i="5"/>
  <c r="E121" i="5"/>
  <c r="J72" i="5"/>
  <c r="F121" i="5"/>
  <c r="K49" i="5"/>
  <c r="J57" i="5"/>
  <c r="K58" i="5"/>
  <c r="K72" i="5"/>
  <c r="G121" i="5"/>
  <c r="L27" i="5"/>
  <c r="J44" i="5"/>
  <c r="J50" i="5"/>
  <c r="L58" i="5"/>
  <c r="J64" i="5"/>
  <c r="L72" i="5"/>
  <c r="H121" i="5"/>
  <c r="L45" i="5"/>
  <c r="J45" i="5"/>
  <c r="J49" i="5"/>
  <c r="K50" i="5"/>
  <c r="K64" i="5"/>
  <c r="K73" i="5"/>
  <c r="L52" i="5"/>
  <c r="K78" i="5"/>
  <c r="L81" i="5"/>
  <c r="K86" i="5"/>
  <c r="K97" i="5"/>
  <c r="K100" i="5"/>
  <c r="J100" i="5"/>
  <c r="K101" i="5"/>
  <c r="L97" i="5"/>
  <c r="K105" i="5"/>
  <c r="K108" i="5"/>
  <c r="J108" i="5"/>
  <c r="K109" i="5"/>
  <c r="L101" i="5"/>
  <c r="L47" i="5"/>
  <c r="J53" i="5"/>
  <c r="K54" i="5"/>
  <c r="L55" i="5"/>
  <c r="J61" i="5"/>
  <c r="L63" i="5"/>
  <c r="J69" i="5"/>
  <c r="L71" i="5"/>
  <c r="J77" i="5"/>
  <c r="J82" i="5"/>
  <c r="L109" i="5"/>
  <c r="L54" i="5"/>
  <c r="L93" i="5"/>
  <c r="K99" i="5"/>
  <c r="L106" i="5"/>
  <c r="L110" i="5"/>
  <c r="L53" i="5"/>
  <c r="L61" i="5"/>
  <c r="L69" i="5"/>
  <c r="L77" i="5"/>
  <c r="K79" i="5"/>
  <c r="J81" i="5"/>
  <c r="L99" i="5"/>
  <c r="K107" i="5"/>
  <c r="L114" i="5"/>
  <c r="L79" i="5"/>
  <c r="J92" i="5"/>
  <c r="J93" i="5"/>
  <c r="J99" i="5"/>
  <c r="K93" i="5"/>
  <c r="J95" i="5"/>
  <c r="J97" i="5"/>
  <c r="L100" i="5"/>
  <c r="J101" i="5"/>
  <c r="J107" i="5"/>
  <c r="K96" i="5"/>
  <c r="J114" i="5"/>
  <c r="K116" i="5"/>
  <c r="L118" i="5"/>
  <c r="K113" i="5"/>
  <c r="K117" i="5"/>
  <c r="L117" i="5"/>
  <c r="K112" i="5"/>
  <c r="L119" i="5"/>
  <c r="J11" i="8"/>
  <c r="N24" i="8"/>
  <c r="N9" i="8"/>
  <c r="M9" i="8"/>
  <c r="I9" i="8"/>
  <c r="N11" i="8"/>
  <c r="M13" i="8"/>
  <c r="L13" i="8"/>
  <c r="M17" i="8"/>
  <c r="K8" i="8"/>
  <c r="I8" i="8"/>
  <c r="K9" i="8"/>
  <c r="N12" i="8"/>
  <c r="K12" i="8"/>
  <c r="I12" i="8"/>
  <c r="K17" i="8"/>
  <c r="K24" i="8"/>
  <c r="L9" i="8"/>
  <c r="J12" i="8"/>
  <c r="L17" i="8"/>
  <c r="J24" i="8"/>
  <c r="I24" i="8"/>
  <c r="J8" i="8"/>
  <c r="N10" i="8"/>
  <c r="I18" i="8"/>
  <c r="N22" i="8"/>
  <c r="L8" i="8"/>
  <c r="J9" i="8"/>
  <c r="J13" i="8"/>
  <c r="J17" i="8"/>
  <c r="L19" i="8"/>
  <c r="J21" i="8"/>
  <c r="M8" i="8"/>
  <c r="N8" i="8"/>
  <c r="Z15" i="6" l="1"/>
  <c r="AC15" i="6"/>
  <c r="AE15" i="6"/>
  <c r="AD15" i="6"/>
  <c r="AB15" i="6"/>
  <c r="I21" i="8"/>
  <c r="L21" i="8"/>
  <c r="M21" i="8"/>
  <c r="K21" i="8"/>
  <c r="J14" i="8"/>
  <c r="L14" i="8"/>
  <c r="N14" i="8"/>
  <c r="I17" i="8"/>
  <c r="N13" i="8"/>
  <c r="M14" i="8"/>
  <c r="K14" i="8"/>
  <c r="L27" i="2"/>
  <c r="L28" i="2"/>
  <c r="L29" i="2"/>
  <c r="L30" i="2"/>
  <c r="L31" i="2"/>
  <c r="L32" i="2"/>
  <c r="N28" i="2"/>
  <c r="N29" i="2"/>
  <c r="N30" i="2"/>
  <c r="N31" i="2"/>
  <c r="N32" i="2"/>
  <c r="N27" i="2"/>
  <c r="M27" i="2"/>
  <c r="M28" i="2"/>
  <c r="M32" i="2"/>
  <c r="M29" i="2"/>
  <c r="M30" i="2"/>
  <c r="M31" i="2"/>
  <c r="J32" i="2"/>
  <c r="J29" i="2"/>
  <c r="J27" i="2"/>
  <c r="J28" i="2"/>
  <c r="J30" i="2"/>
  <c r="J31" i="2"/>
  <c r="O29" i="2"/>
  <c r="O30" i="2"/>
  <c r="O31" i="2"/>
  <c r="O32" i="2"/>
  <c r="O27" i="2"/>
  <c r="O28" i="2"/>
  <c r="K30" i="2"/>
  <c r="K27" i="2"/>
  <c r="K28" i="2"/>
  <c r="K29" i="2"/>
  <c r="K31" i="2"/>
  <c r="K32" i="2"/>
  <c r="L24" i="5"/>
  <c r="L25" i="5"/>
  <c r="J21" i="5"/>
  <c r="J25" i="5"/>
  <c r="J30" i="5"/>
  <c r="P15" i="5"/>
  <c r="J24" i="5"/>
  <c r="P23" i="2"/>
  <c r="P30" i="2" s="1"/>
  <c r="I16" i="8"/>
  <c r="L16" i="8"/>
  <c r="K16" i="8"/>
  <c r="M16" i="8"/>
  <c r="J16" i="8"/>
  <c r="N20" i="8"/>
  <c r="M20" i="8"/>
  <c r="I20" i="8"/>
  <c r="J20" i="8"/>
  <c r="K20" i="8"/>
  <c r="K15" i="8"/>
  <c r="N15" i="8"/>
  <c r="AO11" i="9"/>
  <c r="AO13" i="9"/>
  <c r="AO9" i="9"/>
  <c r="AN11" i="9"/>
  <c r="D26" i="4"/>
  <c r="F26" i="4" s="1"/>
  <c r="M10" i="10"/>
  <c r="M13" i="10"/>
  <c r="B35" i="19"/>
  <c r="H35" i="19"/>
  <c r="I24" i="19"/>
  <c r="I35" i="19" s="1"/>
  <c r="K20" i="19"/>
  <c r="K31" i="19" s="1"/>
  <c r="F31" i="19"/>
  <c r="K19" i="19"/>
  <c r="K30" i="19" s="1"/>
  <c r="F30" i="19"/>
  <c r="G36" i="19"/>
  <c r="G30" i="19"/>
  <c r="K23" i="19"/>
  <c r="K34" i="19" s="1"/>
  <c r="F34" i="19"/>
  <c r="H34" i="19"/>
  <c r="I23" i="19"/>
  <c r="I34" i="19" s="1"/>
  <c r="B34" i="19"/>
  <c r="H32" i="19"/>
  <c r="I21" i="19"/>
  <c r="I32" i="19" s="1"/>
  <c r="B32" i="19"/>
  <c r="J19" i="19"/>
  <c r="J30" i="19" s="1"/>
  <c r="D30" i="19"/>
  <c r="I19" i="19"/>
  <c r="I30" i="19" s="1"/>
  <c r="B30" i="19"/>
  <c r="J23" i="19"/>
  <c r="J34" i="19" s="1"/>
  <c r="D34" i="19"/>
  <c r="E30" i="19"/>
  <c r="E36" i="19"/>
  <c r="K22" i="19"/>
  <c r="K33" i="19" s="1"/>
  <c r="F33" i="19"/>
  <c r="C36" i="19"/>
  <c r="C30" i="19"/>
  <c r="I20" i="19"/>
  <c r="I31" i="19" s="1"/>
  <c r="H31" i="19"/>
  <c r="B31" i="19"/>
  <c r="I22" i="19"/>
  <c r="I33" i="19" s="1"/>
  <c r="H33" i="19"/>
  <c r="B33" i="19"/>
  <c r="K21" i="19"/>
  <c r="K32" i="19" s="1"/>
  <c r="F32" i="19"/>
  <c r="J21" i="19"/>
  <c r="J32" i="19" s="1"/>
  <c r="D32" i="19"/>
  <c r="J20" i="19"/>
  <c r="J31" i="19" s="1"/>
  <c r="D31" i="19"/>
  <c r="J24" i="19"/>
  <c r="J35" i="19" s="1"/>
  <c r="D35" i="19"/>
  <c r="J22" i="19"/>
  <c r="J33" i="19" s="1"/>
  <c r="D33" i="19"/>
  <c r="K24" i="19"/>
  <c r="K35" i="19" s="1"/>
  <c r="F35" i="19"/>
  <c r="AO12" i="9"/>
  <c r="AN13" i="9"/>
  <c r="AS10" i="9"/>
  <c r="AP10" i="9"/>
  <c r="AQ10" i="9"/>
  <c r="AP12" i="9"/>
  <c r="AQ12" i="9"/>
  <c r="AS12" i="9"/>
  <c r="AP11" i="9"/>
  <c r="AS11" i="9"/>
  <c r="AQ11" i="9"/>
  <c r="AS14" i="9"/>
  <c r="AP14" i="9"/>
  <c r="AQ14" i="9"/>
  <c r="AO14" i="9"/>
  <c r="AR14" i="9"/>
  <c r="AO10" i="9"/>
  <c r="AS9" i="9"/>
  <c r="AQ9" i="9"/>
  <c r="AM15" i="9"/>
  <c r="AR15" i="9" s="1"/>
  <c r="AP9" i="9"/>
  <c r="AN9" i="9"/>
  <c r="AR12" i="9"/>
  <c r="AR10" i="9"/>
  <c r="AP13" i="9"/>
  <c r="AQ13" i="9"/>
  <c r="AS13" i="9"/>
  <c r="AN10" i="9"/>
  <c r="AN15" i="9"/>
  <c r="Q15" i="5"/>
  <c r="K13" i="8"/>
  <c r="L15" i="8"/>
  <c r="L11" i="8"/>
  <c r="I15" i="8"/>
  <c r="M15" i="8"/>
  <c r="K11" i="8"/>
  <c r="M11" i="8"/>
  <c r="S121" i="9"/>
  <c r="K42" i="5"/>
  <c r="L42" i="5"/>
  <c r="J42" i="5"/>
  <c r="K29" i="5"/>
  <c r="L30" i="5"/>
  <c r="K30" i="5"/>
  <c r="J15" i="5"/>
  <c r="L86" i="5"/>
  <c r="T121" i="9"/>
  <c r="V121" i="9"/>
  <c r="U121" i="9"/>
  <c r="W121" i="9"/>
  <c r="L15" i="5"/>
  <c r="J86" i="5"/>
  <c r="L32" i="5"/>
  <c r="K32" i="5"/>
  <c r="J84" i="5"/>
  <c r="J9" i="5"/>
  <c r="K12" i="5"/>
  <c r="K46" i="5"/>
  <c r="L9" i="5"/>
  <c r="K62" i="5"/>
  <c r="L62" i="5"/>
  <c r="K9" i="5"/>
  <c r="K85" i="5"/>
  <c r="K91" i="5"/>
  <c r="L75" i="5"/>
  <c r="L18" i="8"/>
  <c r="J119" i="5"/>
  <c r="J88" i="5"/>
  <c r="K83" i="5"/>
  <c r="K68" i="5"/>
  <c r="L92" i="5"/>
  <c r="L87" i="5"/>
  <c r="K87" i="5"/>
  <c r="N18" i="8"/>
  <c r="I22" i="8"/>
  <c r="I10" i="8"/>
  <c r="J94" i="5"/>
  <c r="K82" i="5"/>
  <c r="K18" i="5"/>
  <c r="L94" i="5"/>
  <c r="J46" i="5"/>
  <c r="L82" i="5"/>
  <c r="L20" i="5"/>
  <c r="K20" i="5"/>
  <c r="J20" i="5"/>
  <c r="L12" i="5"/>
  <c r="J12" i="5"/>
  <c r="J90" i="5"/>
  <c r="L83" i="5"/>
  <c r="L46" i="5"/>
  <c r="K81" i="5"/>
  <c r="L28" i="5"/>
  <c r="K28" i="5"/>
  <c r="J28" i="5"/>
  <c r="J80" i="5"/>
  <c r="L90" i="5"/>
  <c r="J104" i="5"/>
  <c r="L70" i="5"/>
  <c r="K70" i="5"/>
  <c r="L84" i="5"/>
  <c r="K15" i="5"/>
  <c r="L116" i="5"/>
  <c r="J32" i="5"/>
  <c r="J62" i="5"/>
  <c r="J11" i="5"/>
  <c r="L11" i="5"/>
  <c r="K11" i="5"/>
  <c r="L80" i="5"/>
  <c r="K80" i="5"/>
  <c r="J70" i="5"/>
  <c r="L16" i="5"/>
  <c r="L10" i="8"/>
  <c r="K10" i="8"/>
  <c r="J10" i="8"/>
  <c r="M10" i="8"/>
  <c r="J18" i="8"/>
  <c r="L85" i="5"/>
  <c r="K84" i="5"/>
  <c r="L59" i="5"/>
  <c r="J59" i="5"/>
  <c r="K52" i="5"/>
  <c r="J52" i="5"/>
  <c r="K59" i="5"/>
  <c r="K67" i="5"/>
  <c r="L60" i="5"/>
  <c r="K34" i="5"/>
  <c r="K88" i="5"/>
  <c r="J91" i="5"/>
  <c r="J51" i="5"/>
  <c r="L88" i="5"/>
  <c r="J76" i="5"/>
  <c r="K76" i="5"/>
  <c r="J113" i="5"/>
  <c r="L10" i="5"/>
  <c r="I25" i="8"/>
  <c r="I19" i="8"/>
  <c r="M19" i="8"/>
  <c r="K19" i="8"/>
  <c r="K22" i="8"/>
  <c r="J22" i="8"/>
  <c r="M22" i="8"/>
  <c r="N19" i="8"/>
  <c r="L115" i="5"/>
  <c r="J115" i="5"/>
  <c r="L96" i="5"/>
  <c r="L51" i="5"/>
  <c r="J10" i="5"/>
  <c r="J83" i="5"/>
  <c r="J96" i="5"/>
  <c r="L91" i="5"/>
  <c r="J75" i="5"/>
  <c r="J68" i="5"/>
  <c r="L76" i="5"/>
  <c r="L68" i="5"/>
  <c r="F9" i="4"/>
  <c r="I121" i="5"/>
  <c r="M121" i="5" s="1"/>
  <c r="I23" i="8"/>
  <c r="M23" i="8"/>
  <c r="K23" i="8"/>
  <c r="K18" i="8"/>
  <c r="M18" i="8"/>
  <c r="N23" i="8"/>
  <c r="J23" i="8"/>
  <c r="J116" i="5"/>
  <c r="K115" i="5"/>
  <c r="K104" i="5"/>
  <c r="K92" i="5"/>
  <c r="K94" i="5"/>
  <c r="L104" i="5"/>
  <c r="K75" i="5"/>
  <c r="K51" i="5"/>
  <c r="L18" i="5"/>
  <c r="K10" i="5"/>
  <c r="L22" i="8"/>
  <c r="L23" i="8"/>
  <c r="J19" i="8"/>
  <c r="K119" i="5"/>
  <c r="L113" i="5"/>
  <c r="K90" i="5"/>
  <c r="J85" i="5"/>
  <c r="L67" i="5"/>
  <c r="J67" i="5"/>
  <c r="K60" i="5"/>
  <c r="J60" i="5"/>
  <c r="L34" i="5"/>
  <c r="J34" i="5"/>
  <c r="L26" i="5"/>
  <c r="K26" i="5"/>
  <c r="P32" i="2" l="1"/>
  <c r="P31" i="2"/>
  <c r="P28" i="2"/>
  <c r="P29" i="2"/>
  <c r="P27" i="2"/>
  <c r="M14" i="10"/>
  <c r="AH14" i="6"/>
  <c r="M9" i="10"/>
  <c r="M12" i="10"/>
  <c r="M11" i="10"/>
  <c r="I25" i="19"/>
  <c r="I36" i="19" s="1"/>
  <c r="B36" i="19"/>
  <c r="H36" i="19"/>
  <c r="H30" i="19"/>
  <c r="K25" i="19"/>
  <c r="K36" i="19" s="1"/>
  <c r="F36" i="19"/>
  <c r="J25" i="19"/>
  <c r="J36" i="19" s="1"/>
  <c r="D36" i="19"/>
  <c r="AP15" i="9"/>
  <c r="AQ15" i="9"/>
  <c r="AS15" i="9"/>
  <c r="AO15" i="9"/>
  <c r="Y11" i="5"/>
  <c r="W11" i="5"/>
  <c r="X11" i="5"/>
  <c r="V11" i="5"/>
  <c r="Y13" i="5"/>
  <c r="W13" i="5"/>
  <c r="X13" i="5"/>
  <c r="V13" i="5"/>
  <c r="U15" i="5"/>
  <c r="Y9" i="5"/>
  <c r="V9" i="5"/>
  <c r="X9" i="5"/>
  <c r="Y14" i="5"/>
  <c r="W14" i="5"/>
  <c r="X14" i="5"/>
  <c r="V14" i="5"/>
  <c r="W9" i="5"/>
  <c r="Y10" i="5"/>
  <c r="V10" i="5"/>
  <c r="W10" i="5"/>
  <c r="X10" i="5"/>
  <c r="Y12" i="5"/>
  <c r="X12" i="5"/>
  <c r="V12" i="5"/>
  <c r="W12" i="5"/>
  <c r="J121" i="5"/>
  <c r="K121" i="5"/>
  <c r="K25" i="8"/>
  <c r="N25" i="8"/>
  <c r="J25" i="8"/>
  <c r="L25" i="8"/>
  <c r="M25" i="8"/>
  <c r="L121" i="5"/>
  <c r="AF14" i="6" l="1"/>
  <c r="AG14" i="6"/>
  <c r="AG10" i="6"/>
  <c r="AF10" i="6"/>
  <c r="AG11" i="6"/>
  <c r="AH11" i="6"/>
  <c r="AG12" i="6"/>
  <c r="AH10" i="6"/>
  <c r="AH9" i="6"/>
  <c r="AF9" i="6"/>
  <c r="AH12" i="6"/>
  <c r="AG9" i="6"/>
  <c r="AH13" i="6"/>
  <c r="AF11" i="6"/>
  <c r="AF12" i="6"/>
  <c r="AF13" i="6"/>
  <c r="AG13" i="6"/>
  <c r="Z12" i="5"/>
  <c r="Z14" i="5"/>
  <c r="Z9" i="5"/>
  <c r="Z13" i="5"/>
  <c r="Z11" i="5"/>
  <c r="Z10" i="5"/>
  <c r="Y15" i="5"/>
  <c r="W15" i="5"/>
  <c r="V15" i="5"/>
  <c r="X15" i="5"/>
  <c r="AF15" i="6" l="1"/>
  <c r="Z15" i="5"/>
  <c r="AG15" i="6"/>
  <c r="AH15" i="6"/>
  <c r="G17" i="2" l="1"/>
  <c r="G16" i="2"/>
  <c r="G18" i="2"/>
  <c r="F23" i="2"/>
  <c r="E23" i="2"/>
  <c r="D23" i="2"/>
  <c r="C23" i="2"/>
  <c r="G10" i="2"/>
  <c r="G15" i="2"/>
  <c r="G22" i="2"/>
  <c r="G14" i="2"/>
  <c r="G21" i="2"/>
  <c r="G13" i="2"/>
  <c r="B23" i="2"/>
  <c r="G20" i="2"/>
  <c r="G12" i="2"/>
  <c r="G19" i="2"/>
  <c r="G11" i="2"/>
  <c r="C31" i="2" l="1"/>
  <c r="C28" i="2"/>
  <c r="C32" i="2"/>
  <c r="C30" i="2"/>
  <c r="C27" i="2"/>
  <c r="C29" i="2"/>
  <c r="D31" i="2"/>
  <c r="D28" i="2"/>
  <c r="D27" i="2"/>
  <c r="D30" i="2"/>
  <c r="D32" i="2"/>
  <c r="D29" i="2"/>
  <c r="F32" i="2"/>
  <c r="F29" i="2"/>
  <c r="F31" i="2"/>
  <c r="F28" i="2"/>
  <c r="F30" i="2"/>
  <c r="F27" i="2"/>
  <c r="B32" i="2"/>
  <c r="B31" i="2"/>
  <c r="B29" i="2"/>
  <c r="B30" i="2"/>
  <c r="B28" i="2"/>
  <c r="B27" i="2"/>
  <c r="E29" i="2"/>
  <c r="E31" i="2"/>
  <c r="E28" i="2"/>
  <c r="E30" i="2"/>
  <c r="E27" i="2"/>
  <c r="E32" i="2"/>
  <c r="G23" i="2"/>
  <c r="G30" i="2" l="1"/>
  <c r="G32" i="2"/>
  <c r="G28" i="2"/>
  <c r="G29" i="2"/>
  <c r="G31" i="2"/>
  <c r="G27" i="2"/>
  <c r="B27" i="4" l="1"/>
  <c r="C27" i="4"/>
</calcChain>
</file>

<file path=xl/sharedStrings.xml><?xml version="1.0" encoding="utf-8"?>
<sst xmlns="http://schemas.openxmlformats.org/spreadsheetml/2006/main" count="2422" uniqueCount="363">
  <si>
    <t>Infrastructure workforce baseline study databook</t>
  </si>
  <si>
    <t>Contents</t>
  </si>
  <si>
    <t>IDI disclaimer</t>
  </si>
  <si>
    <t>Section 1</t>
  </si>
  <si>
    <t>Workforce by region</t>
  </si>
  <si>
    <t>Workforce by stage</t>
  </si>
  <si>
    <t>Section 2</t>
  </si>
  <si>
    <t>Occupation by qualification</t>
  </si>
  <si>
    <t>Occupation by visa status</t>
  </si>
  <si>
    <t>Occupation by industry tenure</t>
  </si>
  <si>
    <t>Section 3</t>
  </si>
  <si>
    <t>Occupation by age</t>
  </si>
  <si>
    <t>Occupation by ethnicity</t>
  </si>
  <si>
    <t>Occupation by gender</t>
  </si>
  <si>
    <t>Industry tenure by ethnicity</t>
  </si>
  <si>
    <t>Ethnicity by region</t>
  </si>
  <si>
    <t>Qualification by visa, eth, age</t>
  </si>
  <si>
    <t>Occupation and age for Māori</t>
  </si>
  <si>
    <t>Occupation and age by gender</t>
  </si>
  <si>
    <t>How to cite this document</t>
  </si>
  <si>
    <r>
      <t xml:space="preserve">New Zealand Infrastructure Commission (2023). </t>
    </r>
    <r>
      <rPr>
        <i/>
        <sz val="11"/>
        <rFont val="Proxima nova"/>
        <scheme val="minor"/>
      </rPr>
      <t>Who's working in infrastructure? A baseline report.</t>
    </r>
    <r>
      <rPr>
        <sz val="11"/>
        <rFont val="Proxima nova"/>
        <scheme val="minor"/>
      </rPr>
      <t xml:space="preserve"> Wellington: New Zealand Infrastructure Commission / Te Waihanga.</t>
    </r>
  </si>
  <si>
    <r>
      <t xml:space="preserve">ISSN </t>
    </r>
    <r>
      <rPr>
        <sz val="11"/>
        <color rgb="FFFF0000"/>
        <rFont val="Proxima nova"/>
        <scheme val="minor"/>
      </rPr>
      <t>2816-1190</t>
    </r>
    <r>
      <rPr>
        <sz val="11"/>
        <color theme="1"/>
        <rFont val="Proxima nova"/>
        <family val="2"/>
        <scheme val="minor"/>
      </rPr>
      <t xml:space="preserve"> (Online)</t>
    </r>
  </si>
  <si>
    <t>Link to full report: Who's working in infrastructure? A baseline report</t>
  </si>
  <si>
    <t>Link to companion technical report: Infrastructure workforce capacity baselining study: Technical introduction to modelling methodology and calibration</t>
  </si>
  <si>
    <t>Published by Te Waihanga</t>
  </si>
  <si>
    <t>www.tewaihanga.govt.nz</t>
  </si>
  <si>
    <t>IDI Disclaimer</t>
  </si>
  <si>
    <t>These results are not official statistics. They have been created for research purposes from the Integrated Data Infrastructure (IDI), which is carefully managed by Stats NZ. For more information about the IDI please visit https://www.stats.govt.nz/integrated-data/.</t>
  </si>
  <si>
    <t>Estimated size of the infrastructure workforce, by region, 2018</t>
  </si>
  <si>
    <t>Note: This provides source data for the following figures:</t>
  </si>
  <si>
    <t>Figure 6: Estimated size of the infrastructure workforce</t>
  </si>
  <si>
    <t>Table 2: Estimated size of infrastructure workforce by region</t>
  </si>
  <si>
    <t>Regional infrastructure workforce, 2018</t>
  </si>
  <si>
    <t>Region</t>
  </si>
  <si>
    <t>Full-time equivalent workers</t>
  </si>
  <si>
    <t>Usually Resident Population</t>
  </si>
  <si>
    <t>Infrastructure FTEs per 1000 population</t>
  </si>
  <si>
    <t>Horizontal infrastructure</t>
  </si>
  <si>
    <t>Vertical infrastructure</t>
  </si>
  <si>
    <t>Total infrastructure</t>
  </si>
  <si>
    <t>Auckland Region</t>
  </si>
  <si>
    <t>Canterbury Region</t>
  </si>
  <si>
    <t>Waikato Region</t>
  </si>
  <si>
    <t>Wellington Region</t>
  </si>
  <si>
    <t>Bay of Plenty Region</t>
  </si>
  <si>
    <t>Otago Region</t>
  </si>
  <si>
    <t>Manawatu-Wanganui Region</t>
  </si>
  <si>
    <t>Hawke's Bay Region</t>
  </si>
  <si>
    <t>Northland Region</t>
  </si>
  <si>
    <t>Taranaki Region</t>
  </si>
  <si>
    <t>Southland Region</t>
  </si>
  <si>
    <t>Nelson Region</t>
  </si>
  <si>
    <t>Tasman Region</t>
  </si>
  <si>
    <t>Marlborough Region</t>
  </si>
  <si>
    <t>Gisborne Region</t>
  </si>
  <si>
    <t>West Coast Region</t>
  </si>
  <si>
    <t>Area Outside Region</t>
  </si>
  <si>
    <t>Total New Zealand</t>
  </si>
  <si>
    <t>Confidence interval around total</t>
  </si>
  <si>
    <t>Chart: Estimated size of the infrastructure workforce, 2018</t>
  </si>
  <si>
    <t>Estimated composition of the infrastructure workforce, by infrastructure lifecycle stage, 2022-2024</t>
  </si>
  <si>
    <t>Figure 7: Breakdown of workforce by infrastructure lifecycle stage</t>
  </si>
  <si>
    <t>Figure 9: Distribution of occupational categories by infrastructure lifecycle stage</t>
  </si>
  <si>
    <t>Share of infrastructure workforce by infrastructure lifecycle stage stage</t>
  </si>
  <si>
    <t>Time period: 2022-2024</t>
  </si>
  <si>
    <t>Sector</t>
  </si>
  <si>
    <t>Lifecycle stage</t>
  </si>
  <si>
    <t>Planning and design</t>
  </si>
  <si>
    <t>Construction of new assets or major renewals</t>
  </si>
  <si>
    <t>Asset management and maintenance</t>
  </si>
  <si>
    <t>Composition of workforce at each stage of the lifecycle</t>
  </si>
  <si>
    <t>Broad occupation (1-digit ANZSCO)</t>
  </si>
  <si>
    <t>Technicians and Trades Workers</t>
  </si>
  <si>
    <t>Labourers</t>
  </si>
  <si>
    <t>Professionals</t>
  </si>
  <si>
    <t>Machinery Operators and Drivers</t>
  </si>
  <si>
    <t>Managers</t>
  </si>
  <si>
    <t>Clerical and Administrative Workers</t>
  </si>
  <si>
    <t>Chart: Breakdown of workforce by infrastructure lifecycle stage, 2022-2024</t>
  </si>
  <si>
    <t>Chart: Distribution of occupational categories by infrastructure lifecycle stage, 2018</t>
  </si>
  <si>
    <t>Estimated size of the infrastructure workforce, by occupation, 2018</t>
  </si>
  <si>
    <t>Table 1: Distribution of occupational categories in the infrastructure workforce and the total New Zealand workforce</t>
  </si>
  <si>
    <t>Figure 8: Detailed breakdown of occupations in the infrastructure workforce</t>
  </si>
  <si>
    <t>Infrastructure workforce by detailed occupation, 2018</t>
  </si>
  <si>
    <t>Infrastructure workforce by broad occupation, 2018</t>
  </si>
  <si>
    <t>Detailed occupation (6-digit ANZSCO)</t>
  </si>
  <si>
    <t>Occupation code</t>
  </si>
  <si>
    <t>Share of total infrastructure workforce</t>
  </si>
  <si>
    <t>Share of total New Zealand workforce from 2018 Census</t>
  </si>
  <si>
    <t>Labourers nec</t>
  </si>
  <si>
    <t>Electrician (General)</t>
  </si>
  <si>
    <t>Civil Engineer</t>
  </si>
  <si>
    <t>Carpenter</t>
  </si>
  <si>
    <t>Construction Project Manager</t>
  </si>
  <si>
    <t>Builder's Labourer</t>
  </si>
  <si>
    <t>Project Builder</t>
  </si>
  <si>
    <t>Community and Personal Service Workers</t>
  </si>
  <si>
    <t>Not included</t>
  </si>
  <si>
    <t>Earthmoving Plant Operator (General)</t>
  </si>
  <si>
    <t>Sales Workers</t>
  </si>
  <si>
    <t>Excavator Operator</t>
  </si>
  <si>
    <t>Total infrastructure workforce</t>
  </si>
  <si>
    <t>Plumber (General)</t>
  </si>
  <si>
    <t>Architect</t>
  </si>
  <si>
    <t>Structural Engineer</t>
  </si>
  <si>
    <t>Painting Trades Worker</t>
  </si>
  <si>
    <t>Building and Engineering Technicians nec</t>
  </si>
  <si>
    <t>Urban and Regional Planner</t>
  </si>
  <si>
    <t>Mechanical Engineer</t>
  </si>
  <si>
    <t>Program or Project Administrator</t>
  </si>
  <si>
    <t>Drainer (Aus) / Drainlayer (NZ)</t>
  </si>
  <si>
    <t>Metal Fabricator</t>
  </si>
  <si>
    <t>Quantity Surveyor</t>
  </si>
  <si>
    <t>Electrical Linesworker (Aus) / Electrical Line Mechanic (NZ)</t>
  </si>
  <si>
    <t>Electrical Engineering Technician</t>
  </si>
  <si>
    <t>Scaffolder</t>
  </si>
  <si>
    <t>Electrical Engineer</t>
  </si>
  <si>
    <t>Engineering Manager</t>
  </si>
  <si>
    <t>Building Associate</t>
  </si>
  <si>
    <t>Paving Plant Operator</t>
  </si>
  <si>
    <t>Road Traffic Controller</t>
  </si>
  <si>
    <t>Telecommunications Technician</t>
  </si>
  <si>
    <t>Crane, Hoist or Lift Operator</t>
  </si>
  <si>
    <t>Contract Administrator</t>
  </si>
  <si>
    <t>Forklift Driver</t>
  </si>
  <si>
    <t>Welder (First Class) (Aus) / Welder (NZ)</t>
  </si>
  <si>
    <t>Floor Finisher</t>
  </si>
  <si>
    <t>Concreter</t>
  </si>
  <si>
    <t>Sheetmetal Trades Worker</t>
  </si>
  <si>
    <t>Occupational Health and Safety Adviser</t>
  </si>
  <si>
    <t>Architectural Draftsperson</t>
  </si>
  <si>
    <t>Civil Engineering Technician</t>
  </si>
  <si>
    <t>Construction Rigger</t>
  </si>
  <si>
    <t>Loader Operator</t>
  </si>
  <si>
    <t>Engineering Professionals nec</t>
  </si>
  <si>
    <t>Fencer</t>
  </si>
  <si>
    <t>Transport Engineer</t>
  </si>
  <si>
    <t>Solid Plasterer</t>
  </si>
  <si>
    <t>Fibrous Plasterer</t>
  </si>
  <si>
    <t>Bricklayer</t>
  </si>
  <si>
    <t>Glazier</t>
  </si>
  <si>
    <t>Construction Estimator</t>
  </si>
  <si>
    <t>Telecommunications Network Engineer</t>
  </si>
  <si>
    <t>Steel Fixer</t>
  </si>
  <si>
    <t>Mechanical Engineering Technician</t>
  </si>
  <si>
    <t>Safety Inspector</t>
  </si>
  <si>
    <t>Geotechnical Engineer</t>
  </si>
  <si>
    <t>Environmental Consultant</t>
  </si>
  <si>
    <t>Roof Tiler</t>
  </si>
  <si>
    <t>Joiner</t>
  </si>
  <si>
    <t>Airconditioning and Refrigeration Mechanic</t>
  </si>
  <si>
    <t>Landscape Architect</t>
  </si>
  <si>
    <t>Maintenance Planner</t>
  </si>
  <si>
    <t>Railway Track Worker</t>
  </si>
  <si>
    <t>Telecommunications Engineer</t>
  </si>
  <si>
    <t>Interior Designer</t>
  </si>
  <si>
    <t>Earthmoving Labourer</t>
  </si>
  <si>
    <t>Concrete Pump Operator</t>
  </si>
  <si>
    <t>Road Roller Operator</t>
  </si>
  <si>
    <t>Grader Operator</t>
  </si>
  <si>
    <t>Wall and Floor Tiler</t>
  </si>
  <si>
    <t>Civil Engineering Draftsperson</t>
  </si>
  <si>
    <t>Building Inspector</t>
  </si>
  <si>
    <t>Procurement Manager</t>
  </si>
  <si>
    <t>Paving and Surfacing Labourer</t>
  </si>
  <si>
    <t>Lift Mechanic</t>
  </si>
  <si>
    <t>Mobile Plant Operators nec</t>
  </si>
  <si>
    <t>Architectural, Building and Surveying Technicians nec</t>
  </si>
  <si>
    <t>Gasfitter</t>
  </si>
  <si>
    <t>Environmental Manager</t>
  </si>
  <si>
    <t>Drainage, Sewerage and Stormwater Labourer</t>
  </si>
  <si>
    <t>Fleet Manager</t>
  </si>
  <si>
    <t>Surveying or Spatial Science Technician</t>
  </si>
  <si>
    <t>Stonemason</t>
  </si>
  <si>
    <t>Structural Steel Erector</t>
  </si>
  <si>
    <t>Bulldozer Operator</t>
  </si>
  <si>
    <t>Technical Cable Jointer</t>
  </si>
  <si>
    <t>Valuer</t>
  </si>
  <si>
    <t>Cabler (Data and Telecommunications)</t>
  </si>
  <si>
    <t>Streetsweeper Operator</t>
  </si>
  <si>
    <t>Surveyor's Assistant</t>
  </si>
  <si>
    <t>Driller's Assistant</t>
  </si>
  <si>
    <t>Building Insulation Installer</t>
  </si>
  <si>
    <t>Environmental Engineer</t>
  </si>
  <si>
    <t>Mechanical Engineering Draftsperson</t>
  </si>
  <si>
    <t>Sand Blaster</t>
  </si>
  <si>
    <t>Telecommunications Cable Jointer</t>
  </si>
  <si>
    <t>Electrical Engineering Draftsperson</t>
  </si>
  <si>
    <t>Lagger</t>
  </si>
  <si>
    <t>Plumber's Assistant</t>
  </si>
  <si>
    <t>Telecommunications Field Engineer</t>
  </si>
  <si>
    <t>Engineering Technologist</t>
  </si>
  <si>
    <t>Carpenter and Joiner</t>
  </si>
  <si>
    <t>Telecommunications Technical Officer or Technologist</t>
  </si>
  <si>
    <t>Telecommunications Network Planner</t>
  </si>
  <si>
    <t>Railway Track Plant Operator</t>
  </si>
  <si>
    <t>Telecommunications Linesworker (Aus) / Telecommunications Line Mechanic (NZ)</t>
  </si>
  <si>
    <t>Land Economist</t>
  </si>
  <si>
    <t>Crane Chaser</t>
  </si>
  <si>
    <t>Plumbing Inspector</t>
  </si>
  <si>
    <t>Roof Plumber</t>
  </si>
  <si>
    <t>Hydrographer</t>
  </si>
  <si>
    <t>Airconditioning and Mechanical Services Plumber</t>
  </si>
  <si>
    <t>Other Spatial Scientist</t>
  </si>
  <si>
    <t>Infrastructure workforce</t>
  </si>
  <si>
    <t>Infrastructure workforce by occupation and highest qualification, 2018</t>
  </si>
  <si>
    <t>Figure 10: Distribution of highest qualification in the infrastructure workforce and the total New Zealand workforce</t>
  </si>
  <si>
    <t>Table 3: Distribution of highest qualification among different occupational groups in the infrastructure workforce</t>
  </si>
  <si>
    <t>Infrastructure workforce by highest qualification and detailed occupation, 2018</t>
  </si>
  <si>
    <t>Infrastructure workforce by highest qualification and broad occupation, 2018</t>
  </si>
  <si>
    <t>Full-time equivalent workers by highest qualification</t>
  </si>
  <si>
    <t>Share of workers by highest qualification</t>
  </si>
  <si>
    <t>Share of workers by qualification type</t>
  </si>
  <si>
    <t>No Qualification</t>
  </si>
  <si>
    <t>Level 1 Certificate</t>
  </si>
  <si>
    <t>Level 2 Certificate</t>
  </si>
  <si>
    <t>Level 3 Certificate</t>
  </si>
  <si>
    <t>Level 4 Certificate</t>
  </si>
  <si>
    <t>Level 5 Diploma</t>
  </si>
  <si>
    <t>Level 6 Diploma</t>
  </si>
  <si>
    <t>Overseas Secondary School Qualification</t>
  </si>
  <si>
    <t>Bachelor Degree and Level 7 Qualification</t>
  </si>
  <si>
    <t>Post-graduate and Honours Degrees</t>
  </si>
  <si>
    <t>Masters Degree</t>
  </si>
  <si>
    <t>Doctorate Degree</t>
  </si>
  <si>
    <t>Not stated</t>
  </si>
  <si>
    <t>Total</t>
  </si>
  <si>
    <t>No qualification</t>
  </si>
  <si>
    <t>Level 1-4 certificate / overseas secondary school</t>
  </si>
  <si>
    <t>Level 5-6 diploma</t>
  </si>
  <si>
    <t>Bachelor degree / level 7 qualification</t>
  </si>
  <si>
    <t>Post-graduate / masters / doctoral degree</t>
  </si>
  <si>
    <t>Bachelor's degree / level 7 qualification</t>
  </si>
  <si>
    <t>Post-graduate / master's / doctoral degree</t>
  </si>
  <si>
    <t>Chart: Distribution of highest qualification in the infrastructure workforce and the total New Zealand workforce, 2018</t>
  </si>
  <si>
    <t>Chart: Distribution of highest qualification in the infrastructure workforce, by occupation, 2018</t>
  </si>
  <si>
    <t>Overall New Zealand workforce, 2018 Census</t>
  </si>
  <si>
    <t>Infrastructure workforce by occupation and visa status, 2018</t>
  </si>
  <si>
    <t>Figure 13: Distribution of workers’ visa status in the infrastructure workforce and the total New Zealand workforce</t>
  </si>
  <si>
    <t>Figure 14: Share of infrastructure workers on a visa, by occupational category</t>
  </si>
  <si>
    <t>Infrastructure workforce by visa status and detailed occupation, 2018</t>
  </si>
  <si>
    <t>Infrastructure workforce by visa status and broad occupation, 2018</t>
  </si>
  <si>
    <t>Full-time equivalent workers by citizen/visa category</t>
  </si>
  <si>
    <t>Share by visa</t>
  </si>
  <si>
    <t>Chart labels</t>
  </si>
  <si>
    <t>NZ citizen</t>
  </si>
  <si>
    <t>Resident</t>
  </si>
  <si>
    <t>Work</t>
  </si>
  <si>
    <t>Student</t>
  </si>
  <si>
    <t>Working holiday</t>
  </si>
  <si>
    <t>Other visa (student/work/etc)</t>
  </si>
  <si>
    <t>Student/working holiday</t>
  </si>
  <si>
    <t>Chart: Distribution of workers’ visa status in the infrastructure workforce and the total New Zealand workforce, 2018</t>
  </si>
  <si>
    <t>Chart: Share of infrastructure workers on a visa, by occupational category, 2018</t>
  </si>
  <si>
    <t>Infrastructure workforce by occupation and length of tenure in current ANZSIC industry, 2018</t>
  </si>
  <si>
    <t>Figure 11: Distribution of workers’ length of tenure in their current ANZSIC industry in the infrastructure workforce and the total New Zealand workforce</t>
  </si>
  <si>
    <t>Figure 12: Share of infrastructure workers with short tenure in current ANZSIC industry, by occupational category</t>
  </si>
  <si>
    <t>Infrastructure workforce by industry tenure and detailed occupation, 2018</t>
  </si>
  <si>
    <t>Infrastructure workforce by industry tenure and broad occupation, 2018</t>
  </si>
  <si>
    <t>Full-time equivalent workers by length of tenure in current ANZSIC industry</t>
  </si>
  <si>
    <t>Share by tenure</t>
  </si>
  <si>
    <t>0-1 years</t>
  </si>
  <si>
    <t>1-2 years</t>
  </si>
  <si>
    <t>2-5 years</t>
  </si>
  <si>
    <t>5-10 years</t>
  </si>
  <si>
    <t>10+ years</t>
  </si>
  <si>
    <t>5+ years</t>
  </si>
  <si>
    <t>Chart: Distribution of workers’ length of tenure in their current ANZSIC industry in the infrastructure workforce and the total New Zealand workforce, 2018</t>
  </si>
  <si>
    <t>Chart: Share of infrastructure workers with short tenure in current ANZSIC industry, by occupational category, 2018</t>
  </si>
  <si>
    <t>Total New Zealand workforce</t>
  </si>
  <si>
    <t>Figure 9: Share of infrastructure workers on a visa, by occupational category, 2018</t>
  </si>
  <si>
    <t>Infrastructure workforce by occupation and age, 2018</t>
  </si>
  <si>
    <t>Figure 15: Age distribution of the infrastructure workforce and the total New Zealand workforce</t>
  </si>
  <si>
    <t>Figure 16: Age distribution of the infrastructure workforce, by occupational category</t>
  </si>
  <si>
    <t>Infrastructure workforce by age and detailed occupation, 2018</t>
  </si>
  <si>
    <t>Infrastructure workforce by age and broad occupation, 2018</t>
  </si>
  <si>
    <t>Full-time equivalent workers by age</t>
  </si>
  <si>
    <t>Share by age</t>
  </si>
  <si>
    <t>Share by aggregated age categories</t>
  </si>
  <si>
    <t>15 to 24</t>
  </si>
  <si>
    <t>25 to 34</t>
  </si>
  <si>
    <t>35 to 44</t>
  </si>
  <si>
    <t>45 to 54</t>
  </si>
  <si>
    <t>55 to 64</t>
  </si>
  <si>
    <t>65+</t>
  </si>
  <si>
    <t>15 to 34</t>
  </si>
  <si>
    <t>35 to 54</t>
  </si>
  <si>
    <t>55+</t>
  </si>
  <si>
    <t>Chart: Age distribution of the infrastructure workforce and the total New Zealand workforce, 2018</t>
  </si>
  <si>
    <t>Chart: Age distribution of the infrastructure workforce, by occupational category, 2018</t>
  </si>
  <si>
    <t>Infrastructure workforce by occupation and ethnicity, 2018</t>
  </si>
  <si>
    <t>Figure 17: Distribution of primary ethnicity in the infrastructure workforce and the total New Zealand population</t>
  </si>
  <si>
    <t>Table 4: Distribution of primary ethnicity in the infrastructure workforce, by occupational category</t>
  </si>
  <si>
    <t>Infrastructure workforce by ethnicity and detailed occupation, 2018</t>
  </si>
  <si>
    <t>Infrastructure workforce by ethnicity and broad occupation, 2018</t>
  </si>
  <si>
    <t>Full-time equivalent workers by ethnicity</t>
  </si>
  <si>
    <t>Share by ethnicity</t>
  </si>
  <si>
    <t>Share of workers by ethnicity</t>
  </si>
  <si>
    <t>European</t>
  </si>
  <si>
    <t>Maori</t>
  </si>
  <si>
    <t>Pacific</t>
  </si>
  <si>
    <t>Asian</t>
  </si>
  <si>
    <t>MELAA</t>
  </si>
  <si>
    <t>Other</t>
  </si>
  <si>
    <t>MELAA/Other</t>
  </si>
  <si>
    <t>Chart: Distribution of primary ethnicity in the infrastructure workforce and the total New Zealand workforce, 2018</t>
  </si>
  <si>
    <t>Chart: Distribution of primary ethnicity in the infrastructure workforce, by occupational category, 2018</t>
  </si>
  <si>
    <t>Infrastructure workforce by occupation and gender, 2018</t>
  </si>
  <si>
    <t>Figure 21: Women as a share of the infrastructure workforce, by occupational category</t>
  </si>
  <si>
    <t>Infrastructure workforce by gender and detailed occupation, 2018</t>
  </si>
  <si>
    <t>Infrastructure workforce by gender and broad occupation, 2018</t>
  </si>
  <si>
    <t>Full-time equivalent workers by gender</t>
  </si>
  <si>
    <t>Share who are women</t>
  </si>
  <si>
    <t>Share of overall NZ workforce who are women</t>
  </si>
  <si>
    <t>Female</t>
  </si>
  <si>
    <t>Male</t>
  </si>
  <si>
    <t>Total all occupations</t>
  </si>
  <si>
    <t>Chart: Woman as a share of the infrastructure workforce, by occupational category, 2018</t>
  </si>
  <si>
    <t>Infrastructure workforce by ethnicity and tenure in current ANZSIC industry, 2018</t>
  </si>
  <si>
    <t>Figure 20: Share of infrastructure workers with short tenure in current ANZSIC industry, by ethnicity</t>
  </si>
  <si>
    <t>Ethnicity and tenure</t>
  </si>
  <si>
    <t>Length of tenure in current ANZSIC industry</t>
  </si>
  <si>
    <t>Māori</t>
  </si>
  <si>
    <t>Length of tenure</t>
  </si>
  <si>
    <t>Share of workers within ethnicity</t>
  </si>
  <si>
    <t>MELAA / Other</t>
  </si>
  <si>
    <t>Share of infrastructure workers with short tenure in current ANZSIC industry, by ethnicity, 2018</t>
  </si>
  <si>
    <t>Infrastructure workforce by ethnicity and region, 2018</t>
  </si>
  <si>
    <t>Figure 18: Māori share of regional infrastructure workforce and regional population</t>
  </si>
  <si>
    <t>Ethnicity and region</t>
  </si>
  <si>
    <t>Share of regional infrastructure workforce by ethnicity</t>
  </si>
  <si>
    <t>Share of regional population by ethnicity, 2018 Census</t>
  </si>
  <si>
    <t>Asian share</t>
  </si>
  <si>
    <t>Māori share</t>
  </si>
  <si>
    <t>Pacific share</t>
  </si>
  <si>
    <t>Infrastructure workforce by highest qualification and visa status, ethnicity, or gender, 2018</t>
  </si>
  <si>
    <t>Table 5: Distribution of highest qualification by ethnicity in the infrastructure workforce, by occupational category</t>
  </si>
  <si>
    <t>Figure 24: Distribution of highest qualification by gender in the infrastructure workforce</t>
  </si>
  <si>
    <t>For information on qualification levels, see: https://www.op.ac.nz/explore/important-information/nzqa-levels-and-qualifications-explained/</t>
  </si>
  <si>
    <t>Highest qualification by citizen/visa status</t>
  </si>
  <si>
    <t>Highest qualification by ethnicity</t>
  </si>
  <si>
    <t>Highest qualification by gender</t>
  </si>
  <si>
    <t>Highest qualification</t>
  </si>
  <si>
    <t>Full-time equivalent workers by visa status</t>
  </si>
  <si>
    <t>Share by visa status</t>
  </si>
  <si>
    <t>Share by gender</t>
  </si>
  <si>
    <t>Chart: Highest qualification by ethnicity</t>
  </si>
  <si>
    <t>Chart: Highest qualification by gender</t>
  </si>
  <si>
    <t>Infrastructure workforce by ethnicity, occupation, and age group, 2018</t>
  </si>
  <si>
    <t>Figure 19: Māori share of the infrastructure workforce, by occupation and age cohort</t>
  </si>
  <si>
    <t>Infrastructure workforce by ethnicity, age, and broad occupation, 2018</t>
  </si>
  <si>
    <t>Full-time equivalent workers by age group</t>
  </si>
  <si>
    <t>Totals by aggregated age group</t>
  </si>
  <si>
    <t>Share of total workers by age group</t>
  </si>
  <si>
    <t>Share by aggregated age group</t>
  </si>
  <si>
    <t>Total size of the infrastructure workforce by age and broad occupation, 2018</t>
  </si>
  <si>
    <t>Chart: Māori as a share of the infrastructure workforce, by occupation and age cohort, 2018</t>
  </si>
  <si>
    <t>Infrastructure workforce by gender, occupation, and age group, 2018</t>
  </si>
  <si>
    <t>Figure 22: Women as a share of the infrastructure workforce, by occupation and age cohort</t>
  </si>
  <si>
    <t>Women in the infrastructure workforce by age and broad occupation, 2018</t>
  </si>
  <si>
    <t>Chart: Women as a share of the infrastructure workforce, by occupation and age cohort, 2018</t>
  </si>
  <si>
    <t>Women as a share of infrastructure workforce, by age and broad occupation, 2018</t>
  </si>
  <si>
    <t>Share by age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</si>
</sst>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Proxima nova"/>
      <family val="2"/>
      <scheme val="minor"/>
    </font>
    <font>
      <sz val="11"/>
      <color theme="1"/>
      <name val="Proxima nova"/>
      <family val="2"/>
      <scheme val="minor"/>
    </font>
    <font>
      <sz val="18"/>
      <color theme="3"/>
      <name val="Proxima nova"/>
      <family val="2"/>
      <scheme val="major"/>
    </font>
    <font>
      <b/>
      <sz val="15"/>
      <color theme="3"/>
      <name val="Proxima nova"/>
      <family val="2"/>
      <scheme val="minor"/>
    </font>
    <font>
      <b/>
      <sz val="13"/>
      <color theme="3"/>
      <name val="Proxima nova"/>
      <family val="2"/>
      <scheme val="minor"/>
    </font>
    <font>
      <b/>
      <sz val="11"/>
      <color theme="3"/>
      <name val="Proxima nova"/>
      <family val="2"/>
      <scheme val="minor"/>
    </font>
    <font>
      <sz val="11"/>
      <color rgb="FF006100"/>
      <name val="Proxima nova"/>
      <family val="2"/>
      <scheme val="minor"/>
    </font>
    <font>
      <sz val="11"/>
      <color rgb="FF9C0006"/>
      <name val="Proxima nova"/>
      <family val="2"/>
      <scheme val="minor"/>
    </font>
    <font>
      <sz val="11"/>
      <color rgb="FF9C5700"/>
      <name val="Proxima nova"/>
      <family val="2"/>
      <scheme val="minor"/>
    </font>
    <font>
      <sz val="11"/>
      <color rgb="FF3F3F76"/>
      <name val="Proxima nova"/>
      <family val="2"/>
      <scheme val="minor"/>
    </font>
    <font>
      <b/>
      <sz val="11"/>
      <color rgb="FF3F3F3F"/>
      <name val="Proxima nova"/>
      <family val="2"/>
      <scheme val="minor"/>
    </font>
    <font>
      <b/>
      <sz val="11"/>
      <color rgb="FFFA7D00"/>
      <name val="Proxima nova"/>
      <family val="2"/>
      <scheme val="minor"/>
    </font>
    <font>
      <sz val="11"/>
      <color rgb="FFFA7D00"/>
      <name val="Proxima nova"/>
      <family val="2"/>
      <scheme val="minor"/>
    </font>
    <font>
      <b/>
      <sz val="11"/>
      <color theme="0"/>
      <name val="Proxima nova"/>
      <family val="2"/>
      <scheme val="minor"/>
    </font>
    <font>
      <sz val="11"/>
      <color rgb="FFFF0000"/>
      <name val="Proxima nova"/>
      <family val="2"/>
      <scheme val="minor"/>
    </font>
    <font>
      <i/>
      <sz val="11"/>
      <color rgb="FF7F7F7F"/>
      <name val="Proxima nova"/>
      <family val="2"/>
      <scheme val="minor"/>
    </font>
    <font>
      <b/>
      <sz val="11"/>
      <color theme="1"/>
      <name val="Proxima nova"/>
      <family val="2"/>
      <scheme val="minor"/>
    </font>
    <font>
      <sz val="11"/>
      <color theme="0"/>
      <name val="Proxima nova"/>
      <family val="2"/>
      <scheme val="minor"/>
    </font>
    <font>
      <sz val="10"/>
      <name val="Arial"/>
      <family val="2"/>
    </font>
    <font>
      <sz val="11"/>
      <color theme="1"/>
      <name val="Proxima nova"/>
      <scheme val="minor"/>
    </font>
    <font>
      <b/>
      <sz val="11"/>
      <color theme="1"/>
      <name val="Proxima nova"/>
      <scheme val="minor"/>
    </font>
    <font>
      <sz val="11"/>
      <color indexed="8"/>
      <name val="Proxima nova"/>
      <family val="2"/>
      <scheme val="minor"/>
    </font>
    <font>
      <sz val="10"/>
      <name val="Arial"/>
      <family val="2"/>
    </font>
    <font>
      <i/>
      <sz val="11"/>
      <color theme="1"/>
      <name val="Proxima nova"/>
      <scheme val="minor"/>
    </font>
    <font>
      <u/>
      <sz val="11"/>
      <color theme="10"/>
      <name val="Proxima nova"/>
      <family val="2"/>
      <scheme val="minor"/>
    </font>
    <font>
      <b/>
      <sz val="11"/>
      <color theme="1"/>
      <name val="Calibri"/>
      <family val="2"/>
    </font>
    <font>
      <b/>
      <i/>
      <sz val="11"/>
      <color theme="1"/>
      <name val="Proxima nova"/>
      <scheme val="minor"/>
    </font>
    <font>
      <b/>
      <sz val="11"/>
      <color indexed="8"/>
      <name val="Proxima nova"/>
      <scheme val="minor"/>
    </font>
    <font>
      <sz val="11"/>
      <color rgb="FFFF0000"/>
      <name val="Proxima nova"/>
      <scheme val="minor"/>
    </font>
    <font>
      <sz val="11"/>
      <name val="Proxima nova"/>
      <scheme val="minor"/>
    </font>
    <font>
      <i/>
      <sz val="11"/>
      <name val="Proxima nova"/>
      <scheme val="minor"/>
    </font>
    <font>
      <b/>
      <sz val="14"/>
      <color theme="1"/>
      <name val="Proxima nova"/>
      <family val="2"/>
      <scheme val="minor"/>
    </font>
    <font>
      <b/>
      <sz val="24"/>
      <color theme="1"/>
      <name val="Proxima nova"/>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DBEEF3"/>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xf numFmtId="0" fontId="18" fillId="0" borderId="0"/>
    <xf numFmtId="0" fontId="21" fillId="0" borderId="0"/>
    <xf numFmtId="0" fontId="18" fillId="0" borderId="0"/>
    <xf numFmtId="0" fontId="22" fillId="0" borderId="0"/>
    <xf numFmtId="0" fontId="18" fillId="0" borderId="0"/>
    <xf numFmtId="9" fontId="1" fillId="0" borderId="0" applyFont="0" applyFill="0" applyBorder="0" applyAlignment="0" applyProtection="0"/>
    <xf numFmtId="0" fontId="24" fillId="0" borderId="0" applyNumberFormat="0" applyFill="0" applyBorder="0" applyAlignment="0" applyProtection="0"/>
    <xf numFmtId="0" fontId="18" fillId="0" borderId="0"/>
  </cellStyleXfs>
  <cellXfs count="82">
    <xf numFmtId="0" fontId="0" fillId="0" borderId="0" xfId="0"/>
    <xf numFmtId="3" fontId="0" fillId="0" borderId="0" xfId="0" applyNumberFormat="1"/>
    <xf numFmtId="9" fontId="0" fillId="0" borderId="0" xfId="42" applyFont="1"/>
    <xf numFmtId="0" fontId="16" fillId="0" borderId="0" xfId="0" applyFont="1"/>
    <xf numFmtId="1" fontId="0" fillId="0" borderId="0" xfId="42" applyNumberFormat="1" applyFont="1"/>
    <xf numFmtId="9" fontId="0" fillId="0" borderId="0" xfId="0" applyNumberFormat="1"/>
    <xf numFmtId="3" fontId="16" fillId="0" borderId="0" xfId="0" applyNumberFormat="1" applyFont="1"/>
    <xf numFmtId="9" fontId="16" fillId="0" borderId="0" xfId="42" applyFont="1"/>
    <xf numFmtId="3" fontId="19" fillId="0" borderId="0" xfId="0" applyNumberFormat="1" applyFont="1"/>
    <xf numFmtId="3" fontId="0" fillId="0" borderId="10" xfId="0" applyNumberFormat="1" applyBorder="1"/>
    <xf numFmtId="0" fontId="20" fillId="0" borderId="0" xfId="0" applyFont="1"/>
    <xf numFmtId="9" fontId="20" fillId="0" borderId="0" xfId="42" applyFont="1"/>
    <xf numFmtId="0" fontId="0" fillId="0" borderId="11" xfId="0" applyBorder="1"/>
    <xf numFmtId="0" fontId="23" fillId="0" borderId="0" xfId="0" applyFont="1"/>
    <xf numFmtId="9" fontId="23" fillId="0" borderId="0" xfId="0" applyNumberFormat="1" applyFont="1"/>
    <xf numFmtId="3" fontId="0" fillId="0" borderId="11" xfId="0" applyNumberFormat="1" applyBorder="1"/>
    <xf numFmtId="1" fontId="0" fillId="0" borderId="11" xfId="42" applyNumberFormat="1" applyFont="1" applyBorder="1"/>
    <xf numFmtId="9" fontId="0" fillId="0" borderId="11" xfId="42" applyFont="1" applyBorder="1"/>
    <xf numFmtId="0" fontId="20" fillId="0" borderId="11" xfId="0" applyFont="1" applyBorder="1"/>
    <xf numFmtId="164" fontId="0" fillId="0" borderId="11" xfId="42" applyNumberFormat="1" applyFont="1" applyBorder="1"/>
    <xf numFmtId="9" fontId="0" fillId="0" borderId="11" xfId="0" applyNumberFormat="1" applyBorder="1"/>
    <xf numFmtId="9" fontId="16" fillId="0" borderId="11" xfId="42" applyFont="1" applyBorder="1"/>
    <xf numFmtId="3" fontId="19" fillId="0" borderId="11" xfId="0" applyNumberFormat="1" applyFont="1" applyBorder="1"/>
    <xf numFmtId="9" fontId="23" fillId="0" borderId="11" xfId="0" applyNumberFormat="1" applyFont="1" applyBorder="1"/>
    <xf numFmtId="9" fontId="23" fillId="0" borderId="11" xfId="42" applyFont="1" applyBorder="1"/>
    <xf numFmtId="9" fontId="20" fillId="0" borderId="11" xfId="42" applyFont="1" applyBorder="1"/>
    <xf numFmtId="0" fontId="25" fillId="0" borderId="0" xfId="0" applyFont="1"/>
    <xf numFmtId="9" fontId="19" fillId="0" borderId="11" xfId="42" applyFont="1" applyBorder="1"/>
    <xf numFmtId="0" fontId="19" fillId="0" borderId="0" xfId="0" applyFont="1"/>
    <xf numFmtId="3" fontId="20" fillId="0" borderId="11" xfId="0" applyNumberFormat="1" applyFont="1" applyBorder="1"/>
    <xf numFmtId="0" fontId="19" fillId="0" borderId="11" xfId="0" applyFont="1" applyBorder="1"/>
    <xf numFmtId="0" fontId="20" fillId="0" borderId="11" xfId="0" applyFont="1" applyBorder="1" applyAlignment="1">
      <alignment wrapText="1"/>
    </xf>
    <xf numFmtId="0" fontId="16" fillId="33" borderId="0" xfId="0" applyFont="1" applyFill="1"/>
    <xf numFmtId="0" fontId="29" fillId="33" borderId="0" xfId="0" applyFont="1" applyFill="1" applyAlignment="1">
      <alignment wrapText="1"/>
    </xf>
    <xf numFmtId="0" fontId="0" fillId="33" borderId="0" xfId="0" applyFill="1"/>
    <xf numFmtId="14" fontId="14" fillId="33" borderId="0" xfId="0" applyNumberFormat="1" applyFont="1" applyFill="1" applyAlignment="1">
      <alignment horizontal="left"/>
    </xf>
    <xf numFmtId="0" fontId="24" fillId="33" borderId="0" xfId="49" applyFill="1"/>
    <xf numFmtId="0" fontId="20" fillId="34" borderId="0" xfId="0" applyFont="1" applyFill="1"/>
    <xf numFmtId="0" fontId="24" fillId="34" borderId="0" xfId="49" applyFill="1"/>
    <xf numFmtId="0" fontId="23" fillId="34" borderId="0" xfId="0" applyFont="1" applyFill="1"/>
    <xf numFmtId="0" fontId="32" fillId="0" borderId="0" xfId="0" applyFont="1"/>
    <xf numFmtId="0" fontId="31" fillId="34" borderId="0" xfId="0" applyFont="1" applyFill="1"/>
    <xf numFmtId="0" fontId="0" fillId="34" borderId="0" xfId="0" applyFill="1" applyAlignment="1">
      <alignment wrapText="1"/>
    </xf>
    <xf numFmtId="0" fontId="20" fillId="33" borderId="0" xfId="0" applyFont="1" applyFill="1"/>
    <xf numFmtId="0" fontId="23" fillId="33" borderId="0" xfId="0" applyFont="1" applyFill="1"/>
    <xf numFmtId="0" fontId="20" fillId="34" borderId="11" xfId="0" applyFont="1" applyFill="1" applyBorder="1"/>
    <xf numFmtId="3" fontId="20" fillId="34" borderId="11" xfId="0" applyNumberFormat="1" applyFont="1" applyFill="1" applyBorder="1"/>
    <xf numFmtId="1" fontId="20" fillId="34" borderId="11" xfId="42" applyNumberFormat="1" applyFont="1" applyFill="1" applyBorder="1"/>
    <xf numFmtId="0" fontId="20" fillId="33" borderId="11" xfId="0" applyFont="1" applyFill="1" applyBorder="1"/>
    <xf numFmtId="3" fontId="20" fillId="33" borderId="11" xfId="0" applyNumberFormat="1" applyFont="1" applyFill="1" applyBorder="1"/>
    <xf numFmtId="0" fontId="16" fillId="34" borderId="11" xfId="0" applyFont="1" applyFill="1" applyBorder="1" applyAlignment="1">
      <alignment wrapText="1"/>
    </xf>
    <xf numFmtId="0" fontId="20" fillId="34" borderId="11" xfId="0" applyFont="1" applyFill="1" applyBorder="1" applyAlignment="1">
      <alignment wrapText="1"/>
    </xf>
    <xf numFmtId="0" fontId="0" fillId="34" borderId="11" xfId="0" applyFill="1" applyBorder="1"/>
    <xf numFmtId="3" fontId="0" fillId="34" borderId="11" xfId="0" applyNumberFormat="1" applyFill="1" applyBorder="1"/>
    <xf numFmtId="9" fontId="0" fillId="34" borderId="11" xfId="42" applyFont="1" applyFill="1" applyBorder="1"/>
    <xf numFmtId="0" fontId="16" fillId="34" borderId="11" xfId="0" applyFont="1" applyFill="1" applyBorder="1"/>
    <xf numFmtId="9" fontId="20" fillId="34" borderId="11" xfId="42" applyFont="1" applyFill="1" applyBorder="1"/>
    <xf numFmtId="3" fontId="16" fillId="34" borderId="11" xfId="0" applyNumberFormat="1" applyFont="1" applyFill="1" applyBorder="1"/>
    <xf numFmtId="9" fontId="16" fillId="34" borderId="11" xfId="42" applyFont="1" applyFill="1" applyBorder="1"/>
    <xf numFmtId="3" fontId="19" fillId="34" borderId="11" xfId="0" applyNumberFormat="1" applyFont="1" applyFill="1" applyBorder="1"/>
    <xf numFmtId="9" fontId="23" fillId="34" borderId="11" xfId="42" applyFont="1" applyFill="1" applyBorder="1"/>
    <xf numFmtId="9" fontId="23" fillId="34" borderId="11" xfId="0" applyNumberFormat="1" applyFont="1" applyFill="1" applyBorder="1"/>
    <xf numFmtId="9" fontId="0" fillId="34" borderId="11" xfId="0" applyNumberFormat="1" applyFill="1" applyBorder="1"/>
    <xf numFmtId="0" fontId="20" fillId="34" borderId="11" xfId="0" applyFont="1" applyFill="1" applyBorder="1" applyAlignment="1">
      <alignment horizontal="center"/>
    </xf>
    <xf numFmtId="0" fontId="20" fillId="34" borderId="11" xfId="0" applyFont="1" applyFill="1" applyBorder="1" applyAlignment="1">
      <alignment horizontal="center" wrapText="1"/>
    </xf>
    <xf numFmtId="0" fontId="16" fillId="34" borderId="11" xfId="0" applyFont="1" applyFill="1" applyBorder="1" applyAlignment="1">
      <alignment horizontal="left"/>
    </xf>
    <xf numFmtId="0" fontId="20" fillId="34" borderId="12" xfId="0" applyFont="1" applyFill="1" applyBorder="1" applyAlignment="1">
      <alignment horizontal="center"/>
    </xf>
    <xf numFmtId="0" fontId="20" fillId="34" borderId="13" xfId="0" applyFont="1" applyFill="1" applyBorder="1" applyAlignment="1">
      <alignment horizontal="center"/>
    </xf>
    <xf numFmtId="0" fontId="20" fillId="34" borderId="14" xfId="0" applyFont="1" applyFill="1" applyBorder="1" applyAlignment="1">
      <alignment horizontal="center"/>
    </xf>
    <xf numFmtId="0" fontId="20" fillId="34" borderId="15" xfId="0" applyFont="1" applyFill="1" applyBorder="1" applyAlignment="1">
      <alignment horizontal="left" wrapText="1"/>
    </xf>
    <xf numFmtId="0" fontId="20" fillId="34" borderId="16" xfId="0" applyFont="1" applyFill="1" applyBorder="1" applyAlignment="1">
      <alignment horizontal="left" wrapText="1"/>
    </xf>
    <xf numFmtId="0" fontId="20" fillId="0" borderId="11" xfId="0" applyFont="1" applyBorder="1" applyAlignment="1">
      <alignment horizontal="left"/>
    </xf>
    <xf numFmtId="0" fontId="20" fillId="0" borderId="11" xfId="0" applyFont="1" applyBorder="1" applyAlignment="1">
      <alignment horizontal="center" wrapText="1"/>
    </xf>
    <xf numFmtId="0" fontId="20" fillId="0" borderId="11" xfId="0" applyFont="1" applyBorder="1" applyAlignment="1">
      <alignment horizontal="center"/>
    </xf>
    <xf numFmtId="0" fontId="27" fillId="0" borderId="11" xfId="44" applyFont="1" applyBorder="1" applyAlignment="1">
      <alignment horizontal="left" wrapText="1"/>
    </xf>
    <xf numFmtId="0" fontId="20" fillId="0" borderId="11" xfId="0" applyFont="1" applyBorder="1" applyAlignment="1">
      <alignment horizontal="left" wrapText="1"/>
    </xf>
    <xf numFmtId="0" fontId="20" fillId="34" borderId="11" xfId="0" applyFont="1" applyFill="1" applyBorder="1" applyAlignment="1">
      <alignment horizontal="left" wrapText="1"/>
    </xf>
    <xf numFmtId="0" fontId="27" fillId="34" borderId="11" xfId="44" applyFont="1" applyFill="1" applyBorder="1" applyAlignment="1">
      <alignment horizontal="left" wrapText="1"/>
    </xf>
    <xf numFmtId="0" fontId="26" fillId="34" borderId="11" xfId="0" applyFont="1" applyFill="1" applyBorder="1" applyAlignment="1">
      <alignment horizontal="center" wrapText="1"/>
    </xf>
    <xf numFmtId="0" fontId="26" fillId="34" borderId="15" xfId="0" applyFont="1" applyFill="1" applyBorder="1" applyAlignment="1">
      <alignment horizontal="center" wrapText="1"/>
    </xf>
    <xf numFmtId="0" fontId="26" fillId="34" borderId="16" xfId="0" applyFont="1" applyFill="1" applyBorder="1" applyAlignment="1">
      <alignment horizontal="center" wrapText="1"/>
    </xf>
    <xf numFmtId="0" fontId="27" fillId="34" borderId="16" xfId="44" applyFont="1" applyFill="1" applyBorder="1" applyAlignment="1">
      <alignment horizontal="left"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9" builtinId="8"/>
    <cellStyle name="Input" xfId="9" builtinId="20" customBuiltin="1"/>
    <cellStyle name="Linked Cell" xfId="12" builtinId="24" customBuiltin="1"/>
    <cellStyle name="Neutral" xfId="8" builtinId="28" customBuiltin="1"/>
    <cellStyle name="Normal" xfId="0" builtinId="0"/>
    <cellStyle name="Normal 2" xfId="43" xr:uid="{BD624446-456D-49A9-9FA5-CCDC43E5B314}"/>
    <cellStyle name="Normal 3" xfId="44" xr:uid="{3E1420BB-02DA-491A-AA2B-EBEEA5AB7891}"/>
    <cellStyle name="Normal 4" xfId="45" xr:uid="{EE4AE811-6146-4C1F-949E-57AD54D73BAA}"/>
    <cellStyle name="Normal 5" xfId="46" xr:uid="{A89B8F0E-BF7C-4277-B237-4CAF069E7946}"/>
    <cellStyle name="Normal 6" xfId="47" xr:uid="{FE7EB931-C8F6-405D-AB1C-018419C34DF7}"/>
    <cellStyle name="Normal 7" xfId="50" xr:uid="{73A34DF5-DDC2-4124-95FF-AA25B06DB671}"/>
    <cellStyle name="Note" xfId="15" builtinId="10" customBuiltin="1"/>
    <cellStyle name="Output" xfId="10" builtinId="21" customBuiltin="1"/>
    <cellStyle name="Percent" xfId="42" builtinId="5"/>
    <cellStyle name="Percent 2" xfId="48" xr:uid="{3648AB50-2148-4FB5-9E81-8ECF6BC8EC58}"/>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BEEF3"/>
      <color rgb="FF1FB4BD"/>
      <color rgb="FF323B42"/>
      <color rgb="FFF15A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'Workforce by region'!$A$26</c:f>
              <c:strCache>
                <c:ptCount val="1"/>
                <c:pt idx="0">
                  <c:v>Total New Zealand</c:v>
                </c:pt>
              </c:strCache>
            </c:strRef>
          </c:tx>
          <c:spPr>
            <a:solidFill>
              <a:schemeClr val="accent1"/>
            </a:solidFill>
            <a:ln>
              <a:noFill/>
            </a:ln>
            <a:effectLst/>
          </c:spPr>
          <c:invertIfNegative val="0"/>
          <c:errBars>
            <c:errBarType val="both"/>
            <c:errValType val="cust"/>
            <c:noEndCap val="0"/>
            <c:plus>
              <c:numRef>
                <c:f>'Workforce by region'!$B$27:$D$27</c:f>
                <c:numCache>
                  <c:formatCode>General</c:formatCode>
                  <c:ptCount val="3"/>
                  <c:pt idx="0">
                    <c:v>7385.4862520840497</c:v>
                  </c:pt>
                  <c:pt idx="1">
                    <c:v>7614.5137479159503</c:v>
                  </c:pt>
                  <c:pt idx="2">
                    <c:v>15000</c:v>
                  </c:pt>
                </c:numCache>
              </c:numRef>
            </c:plus>
            <c:minus>
              <c:numRef>
                <c:f>'Workforce by region'!$B$27:$D$27</c:f>
                <c:numCache>
                  <c:formatCode>General</c:formatCode>
                  <c:ptCount val="3"/>
                  <c:pt idx="0">
                    <c:v>7385.4862520840497</c:v>
                  </c:pt>
                  <c:pt idx="1">
                    <c:v>7614.5137479159503</c:v>
                  </c:pt>
                  <c:pt idx="2">
                    <c:v>15000</c:v>
                  </c:pt>
                </c:numCache>
              </c:numRef>
            </c:minus>
            <c:spPr>
              <a:noFill/>
              <a:ln w="9525" cap="flat" cmpd="sng" algn="ctr">
                <a:solidFill>
                  <a:schemeClr val="tx1">
                    <a:lumMod val="65000"/>
                    <a:lumOff val="35000"/>
                  </a:schemeClr>
                </a:solidFill>
                <a:round/>
              </a:ln>
              <a:effectLst/>
            </c:spPr>
          </c:errBars>
          <c:cat>
            <c:strRef>
              <c:f>'Workforce by region'!$B$8:$D$8</c:f>
              <c:strCache>
                <c:ptCount val="3"/>
                <c:pt idx="0">
                  <c:v>Horizontal infrastructure</c:v>
                </c:pt>
                <c:pt idx="1">
                  <c:v>Vertical infrastructure</c:v>
                </c:pt>
                <c:pt idx="2">
                  <c:v>Total infrastructure</c:v>
                </c:pt>
              </c:strCache>
            </c:strRef>
          </c:cat>
          <c:val>
            <c:numRef>
              <c:f>'Workforce by region'!$B$26:$D$26</c:f>
              <c:numCache>
                <c:formatCode>#,##0</c:formatCode>
                <c:ptCount val="3"/>
                <c:pt idx="0">
                  <c:v>53185.240624999737</c:v>
                </c:pt>
                <c:pt idx="1">
                  <c:v>54834.540624999536</c:v>
                </c:pt>
                <c:pt idx="2">
                  <c:v>108019.78124999927</c:v>
                </c:pt>
              </c:numCache>
            </c:numRef>
          </c:val>
          <c:extLst>
            <c:ext xmlns:c16="http://schemas.microsoft.com/office/drawing/2014/chart" uri="{C3380CC4-5D6E-409C-BE32-E72D297353CC}">
              <c16:uniqueId val="{00000000-1B32-41DA-A1C5-E981F791EBED}"/>
            </c:ext>
          </c:extLst>
        </c:ser>
        <c:dLbls>
          <c:showLegendKey val="0"/>
          <c:showVal val="0"/>
          <c:showCatName val="0"/>
          <c:showSerName val="0"/>
          <c:showPercent val="0"/>
          <c:showBubbleSize val="0"/>
        </c:dLbls>
        <c:gapWidth val="219"/>
        <c:overlap val="-27"/>
        <c:axId val="1089144384"/>
        <c:axId val="1680107728"/>
      </c:barChart>
      <c:catAx>
        <c:axId val="108914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0107728"/>
        <c:crosses val="autoZero"/>
        <c:auto val="1"/>
        <c:lblAlgn val="ctr"/>
        <c:lblOffset val="100"/>
        <c:noMultiLvlLbl val="0"/>
      </c:catAx>
      <c:valAx>
        <c:axId val="1680107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Full-time</a:t>
                </a:r>
                <a:r>
                  <a:rPr lang="en-NZ" baseline="0"/>
                  <a:t> equivalent workers</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144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cat>
            <c:strRef>
              <c:f>'Occupation by industry tenure'!$O$9:$O$15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industry tenure'!#REF!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'Occupation by industry tenure'!#REF!</c15:sqref>
                        </c15:formulaRef>
                      </c:ext>
                    </c:extLst>
                    <c:strCache>
                      <c:ptCount val="1"/>
                      <c:pt idx="0">
                        <c:v>#REF!</c:v>
                      </c:pt>
                    </c:strCache>
                  </c:strRef>
                </c15:tx>
              </c15:filteredSeriesTitle>
            </c:ext>
            <c:ext xmlns:c16="http://schemas.microsoft.com/office/drawing/2014/chart" uri="{C3380CC4-5D6E-409C-BE32-E72D297353CC}">
              <c16:uniqueId val="{00000000-9C24-4A6A-BD95-58D685D5235D}"/>
            </c:ext>
          </c:extLst>
        </c:ser>
        <c:ser>
          <c:idx val="1"/>
          <c:order val="1"/>
          <c:spPr>
            <a:solidFill>
              <a:schemeClr val="accent2"/>
            </a:solidFill>
            <a:ln>
              <a:noFill/>
            </a:ln>
            <a:effectLst/>
          </c:spPr>
          <c:invertIfNegative val="0"/>
          <c:cat>
            <c:strRef>
              <c:f>'Occupation by industry tenure'!$O$9:$O$15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industry tenure'!#REF!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'Occupation by industry tenure'!#REF!</c15:sqref>
                        </c15:formulaRef>
                      </c:ext>
                    </c:extLst>
                    <c:strCache>
                      <c:ptCount val="1"/>
                      <c:pt idx="0">
                        <c:v>#REF!</c:v>
                      </c:pt>
                    </c:strCache>
                  </c:strRef>
                </c15:tx>
              </c15:filteredSeriesTitle>
            </c:ext>
            <c:ext xmlns:c16="http://schemas.microsoft.com/office/drawing/2014/chart" uri="{C3380CC4-5D6E-409C-BE32-E72D297353CC}">
              <c16:uniqueId val="{00000001-9C24-4A6A-BD95-58D685D5235D}"/>
            </c:ext>
          </c:extLst>
        </c:ser>
        <c:ser>
          <c:idx val="2"/>
          <c:order val="2"/>
          <c:spPr>
            <a:solidFill>
              <a:schemeClr val="accent3"/>
            </a:solidFill>
            <a:ln>
              <a:noFill/>
            </a:ln>
            <a:effectLst/>
          </c:spPr>
          <c:invertIfNegative val="0"/>
          <c:dLbls>
            <c:dLbl>
              <c:idx val="0"/>
              <c:layout>
                <c:manualLayout>
                  <c:x val="-1.6154547284954911E-17"/>
                  <c:y val="-2.8222222222222221E-2"/>
                </c:manualLayout>
              </c:layout>
              <c:tx>
                <c:rich>
                  <a:bodyPr/>
                  <a:lstStyle/>
                  <a:p>
                    <a:fld id="{BBFDA745-130E-4288-9BC1-C3BD654FDE93}"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C24-4A6A-BD95-58D685D5235D}"/>
                </c:ext>
              </c:extLst>
            </c:dLbl>
            <c:dLbl>
              <c:idx val="1"/>
              <c:layout>
                <c:manualLayout>
                  <c:x val="-3.2309094569909822E-17"/>
                  <c:y val="-3.8805555555555558E-2"/>
                </c:manualLayout>
              </c:layout>
              <c:tx>
                <c:rich>
                  <a:bodyPr/>
                  <a:lstStyle/>
                  <a:p>
                    <a:fld id="{1FCE1801-1BB7-4DC4-80A3-0F5B7D1E954D}"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C24-4A6A-BD95-58D685D5235D}"/>
                </c:ext>
              </c:extLst>
            </c:dLbl>
            <c:dLbl>
              <c:idx val="2"/>
              <c:layout>
                <c:manualLayout>
                  <c:x val="-6.4618189139819643E-17"/>
                  <c:y val="-2.4694444444444477E-2"/>
                </c:manualLayout>
              </c:layout>
              <c:tx>
                <c:rich>
                  <a:bodyPr/>
                  <a:lstStyle/>
                  <a:p>
                    <a:fld id="{31AFBCC1-03F9-4207-B9F4-70B87971D019}"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9C24-4A6A-BD95-58D685D5235D}"/>
                </c:ext>
              </c:extLst>
            </c:dLbl>
            <c:dLbl>
              <c:idx val="3"/>
              <c:layout>
                <c:manualLayout>
                  <c:x val="-6.4618189139819643E-17"/>
                  <c:y val="-2.8222222222222287E-2"/>
                </c:manualLayout>
              </c:layout>
              <c:tx>
                <c:rich>
                  <a:bodyPr/>
                  <a:lstStyle/>
                  <a:p>
                    <a:fld id="{415DCAC8-60D5-4FC0-8960-BC862FC9EFF8}"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C24-4A6A-BD95-58D685D5235D}"/>
                </c:ext>
              </c:extLst>
            </c:dLbl>
            <c:dLbl>
              <c:idx val="4"/>
              <c:layout>
                <c:manualLayout>
                  <c:x val="0"/>
                  <c:y val="-2.1166666666666667E-2"/>
                </c:manualLayout>
              </c:layout>
              <c:tx>
                <c:rich>
                  <a:bodyPr/>
                  <a:lstStyle/>
                  <a:p>
                    <a:fld id="{587F6E8F-D790-4DE9-8C69-949F569603B0}"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C24-4A6A-BD95-58D685D5235D}"/>
                </c:ext>
              </c:extLst>
            </c:dLbl>
            <c:dLbl>
              <c:idx val="5"/>
              <c:layout>
                <c:manualLayout>
                  <c:x val="0"/>
                  <c:y val="-2.4694444444444446E-2"/>
                </c:manualLayout>
              </c:layout>
              <c:tx>
                <c:rich>
                  <a:bodyPr/>
                  <a:lstStyle/>
                  <a:p>
                    <a:fld id="{CB2CF053-B855-47D0-B6E0-3A6AE749B314}"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C24-4A6A-BD95-58D685D5235D}"/>
                </c:ext>
              </c:extLst>
            </c:dLbl>
            <c:dLbl>
              <c:idx val="6"/>
              <c:layout>
                <c:manualLayout>
                  <c:x val="0"/>
                  <c:y val="-2.4694444444444446E-2"/>
                </c:manualLayout>
              </c:layout>
              <c:tx>
                <c:rich>
                  <a:bodyPr/>
                  <a:lstStyle/>
                  <a:p>
                    <a:fld id="{31C14523-0A8A-4C02-9E83-F092753BEDB4}"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9C24-4A6A-BD95-58D685D5235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'Occupation by industry tenure'!$O$9:$O$15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industry tenure'!#REF!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'Occupation by industry tenure'!#REF!</c15:sqref>
                        </c15:formulaRef>
                      </c:ext>
                    </c:extLst>
                    <c:strCache>
                      <c:ptCount val="1"/>
                      <c:pt idx="0">
                        <c:v>#REF!</c:v>
                      </c:pt>
                    </c:strCache>
                  </c:strRef>
                </c15:tx>
              </c15:filteredSeriesTitle>
            </c:ext>
            <c:ext xmlns:c15="http://schemas.microsoft.com/office/drawing/2012/chart" uri="{02D57815-91ED-43cb-92C2-25804820EDAC}">
              <c15:datalabelsRange>
                <c15:f>'Occupation by industry tenure'!#REF!</c15:f>
                <c15:dlblRangeCache>
                  <c:ptCount val="1"/>
                  <c:pt idx="0">
                    <c:v>#REF!</c:v>
                  </c:pt>
                </c15:dlblRangeCache>
              </c15:datalabelsRange>
            </c:ext>
            <c:ext xmlns:c16="http://schemas.microsoft.com/office/drawing/2014/chart" uri="{C3380CC4-5D6E-409C-BE32-E72D297353CC}">
              <c16:uniqueId val="{00000009-9C24-4A6A-BD95-58D685D5235D}"/>
            </c:ext>
          </c:extLst>
        </c:ser>
        <c:dLbls>
          <c:showLegendKey val="0"/>
          <c:showVal val="0"/>
          <c:showCatName val="0"/>
          <c:showSerName val="0"/>
          <c:showPercent val="0"/>
          <c:showBubbleSize val="0"/>
        </c:dLbls>
        <c:gapWidth val="150"/>
        <c:overlap val="100"/>
        <c:axId val="1411195279"/>
        <c:axId val="393131679"/>
      </c:barChart>
      <c:catAx>
        <c:axId val="141119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131679"/>
        <c:crosses val="autoZero"/>
        <c:auto val="1"/>
        <c:lblAlgn val="ctr"/>
        <c:lblOffset val="100"/>
        <c:noMultiLvlLbl val="0"/>
      </c:catAx>
      <c:valAx>
        <c:axId val="3931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11952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industry tenure'!$V$8</c:f>
              <c:strCache>
                <c:ptCount val="1"/>
                <c:pt idx="0">
                  <c:v>0-1 years</c:v>
                </c:pt>
              </c:strCache>
            </c:strRef>
          </c:tx>
          <c:spPr>
            <a:solidFill>
              <a:schemeClr val="accent1"/>
            </a:solidFill>
            <a:ln>
              <a:noFill/>
            </a:ln>
            <a:effectLst/>
          </c:spPr>
          <c:invertIfNegative val="0"/>
          <c:cat>
            <c:numRef>
              <c:f>'Occupation by industry tenure'!$C$126:$C$133</c:f>
              <c:numCache>
                <c:formatCode>General</c:formatCode>
                <c:ptCount val="8"/>
              </c:numCache>
            </c:numRef>
          </c:cat>
          <c:val>
            <c:numRef>
              <c:f>'Occupation by industry tenure'!#REF!</c:f>
              <c:numCache>
                <c:formatCode>General</c:formatCode>
                <c:ptCount val="1"/>
                <c:pt idx="0">
                  <c:v>1</c:v>
                </c:pt>
              </c:numCache>
            </c:numRef>
          </c:val>
          <c:extLst>
            <c:ext xmlns:c16="http://schemas.microsoft.com/office/drawing/2014/chart" uri="{C3380CC4-5D6E-409C-BE32-E72D297353CC}">
              <c16:uniqueId val="{00000000-AA2D-4E3C-9E7F-970BD1AE5B9F}"/>
            </c:ext>
          </c:extLst>
        </c:ser>
        <c:ser>
          <c:idx val="1"/>
          <c:order val="1"/>
          <c:tx>
            <c:strRef>
              <c:f>'Occupation by industry tenure'!$W$8</c:f>
              <c:strCache>
                <c:ptCount val="1"/>
                <c:pt idx="0">
                  <c:v>1-2 years</c:v>
                </c:pt>
              </c:strCache>
            </c:strRef>
          </c:tx>
          <c:spPr>
            <a:solidFill>
              <a:schemeClr val="accent2"/>
            </a:solidFill>
            <a:ln>
              <a:noFill/>
            </a:ln>
            <a:effectLst/>
          </c:spPr>
          <c:invertIfNegative val="0"/>
          <c:dLbls>
            <c:dLbl>
              <c:idx val="0"/>
              <c:layout>
                <c:manualLayout>
                  <c:x val="0"/>
                  <c:y val="-0.11532241740263702"/>
                </c:manualLayout>
              </c:layout>
              <c:tx>
                <c:rich>
                  <a:bodyPr/>
                  <a:lstStyle/>
                  <a:p>
                    <a:fld id="{4663F882-6F97-4CE8-97DF-26CD5EF42310}"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A2D-4E3C-9E7F-970BD1AE5B9F}"/>
                </c:ext>
              </c:extLst>
            </c:dLbl>
            <c:dLbl>
              <c:idx val="1"/>
              <c:layout>
                <c:manualLayout>
                  <c:x val="0"/>
                  <c:y val="-0.11949616648411829"/>
                </c:manualLayout>
              </c:layout>
              <c:tx>
                <c:rich>
                  <a:bodyPr/>
                  <a:lstStyle/>
                  <a:p>
                    <a:fld id="{9A626D8E-CEEC-4786-9638-93D1361A66F2}"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A2D-4E3C-9E7F-970BD1AE5B9F}"/>
                </c:ext>
              </c:extLst>
            </c:dLbl>
            <c:dLbl>
              <c:idx val="2"/>
              <c:layout>
                <c:manualLayout>
                  <c:x val="0"/>
                  <c:y val="-0.11557142262952846"/>
                </c:manualLayout>
              </c:layout>
              <c:tx>
                <c:rich>
                  <a:bodyPr/>
                  <a:lstStyle/>
                  <a:p>
                    <a:fld id="{A8DD18C0-5617-4624-B861-B17E97774F8E}"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AA2D-4E3C-9E7F-970BD1AE5B9F}"/>
                </c:ext>
              </c:extLst>
            </c:dLbl>
            <c:dLbl>
              <c:idx val="3"/>
              <c:layout>
                <c:manualLayout>
                  <c:x val="0"/>
                  <c:y val="-0.125314514675503"/>
                </c:manualLayout>
              </c:layout>
              <c:tx>
                <c:rich>
                  <a:bodyPr/>
                  <a:lstStyle/>
                  <a:p>
                    <a:fld id="{5D76AFDF-5AAC-4797-8C0C-994F578A988A}"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A2D-4E3C-9E7F-970BD1AE5B9F}"/>
                </c:ext>
              </c:extLst>
            </c:dLbl>
            <c:dLbl>
              <c:idx val="4"/>
              <c:layout>
                <c:manualLayout>
                  <c:x val="0"/>
                  <c:y val="-0.1133281572781344"/>
                </c:manualLayout>
              </c:layout>
              <c:tx>
                <c:rich>
                  <a:bodyPr/>
                  <a:lstStyle/>
                  <a:p>
                    <a:fld id="{6C1D517F-6983-4B79-9DF4-21AE8B471B52}"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A2D-4E3C-9E7F-970BD1AE5B9F}"/>
                </c:ext>
              </c:extLst>
            </c:dLbl>
            <c:dLbl>
              <c:idx val="5"/>
              <c:layout>
                <c:manualLayout>
                  <c:x val="0"/>
                  <c:y val="-0.1118241435246163"/>
                </c:manualLayout>
              </c:layout>
              <c:tx>
                <c:rich>
                  <a:bodyPr/>
                  <a:lstStyle/>
                  <a:p>
                    <a:fld id="{68A10251-7942-4862-AEDF-B1517FC43B77}"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A2D-4E3C-9E7F-970BD1AE5B9F}"/>
                </c:ext>
              </c:extLst>
            </c:dLbl>
            <c:dLbl>
              <c:idx val="6"/>
              <c:layout>
                <c:manualLayout>
                  <c:x val="0"/>
                  <c:y val="-0.11432584191772852"/>
                </c:manualLayout>
              </c:layout>
              <c:tx>
                <c:rich>
                  <a:bodyPr/>
                  <a:lstStyle/>
                  <a:p>
                    <a:fld id="{3E944620-E262-42C0-B5C4-267C58A0321F}"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A2D-4E3C-9E7F-970BD1AE5B9F}"/>
                </c:ext>
              </c:extLst>
            </c:dLbl>
            <c:dLbl>
              <c:idx val="7"/>
              <c:layout>
                <c:manualLayout>
                  <c:x val="-1.2935035758548312E-16"/>
                  <c:y val="-0.14208694444444445"/>
                </c:manualLayout>
              </c:layout>
              <c:tx>
                <c:rich>
                  <a:bodyPr/>
                  <a:lstStyle/>
                  <a:p>
                    <a:fld id="{4C7EAF4D-BF02-4A6E-812B-2F3B6169EB8E}"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A2D-4E3C-9E7F-970BD1AE5B9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'Occupation by industry tenure'!$C$126:$C$133</c:f>
              <c:numCache>
                <c:formatCode>General</c:formatCode>
                <c:ptCount val="8"/>
              </c:numCache>
            </c:numRef>
          </c:cat>
          <c:val>
            <c:numRef>
              <c:f>'Occupation by industry tenure'!#REF!</c:f>
              <c:numCache>
                <c:formatCode>General</c:formatCode>
                <c:ptCount val="1"/>
                <c:pt idx="0">
                  <c:v>1</c:v>
                </c:pt>
              </c:numCache>
            </c:numRef>
          </c:val>
          <c:extLst>
            <c:ext xmlns:c15="http://schemas.microsoft.com/office/drawing/2012/chart" uri="{02D57815-91ED-43cb-92C2-25804820EDAC}">
              <c15:datalabelsRange>
                <c15:f>'Occupation by industry tenure'!#REF!</c15:f>
                <c15:dlblRangeCache>
                  <c:ptCount val="1"/>
                  <c:pt idx="0">
                    <c:v>#REF!</c:v>
                  </c:pt>
                </c15:dlblRangeCache>
              </c15:datalabelsRange>
            </c:ext>
            <c:ext xmlns:c16="http://schemas.microsoft.com/office/drawing/2014/chart" uri="{C3380CC4-5D6E-409C-BE32-E72D297353CC}">
              <c16:uniqueId val="{00000009-AA2D-4E3C-9E7F-970BD1AE5B9F}"/>
            </c:ext>
          </c:extLst>
        </c:ser>
        <c:dLbls>
          <c:showLegendKey val="0"/>
          <c:showVal val="0"/>
          <c:showCatName val="0"/>
          <c:showSerName val="0"/>
          <c:showPercent val="0"/>
          <c:showBubbleSize val="0"/>
        </c:dLbls>
        <c:gapWidth val="150"/>
        <c:overlap val="100"/>
        <c:axId val="1411195279"/>
        <c:axId val="393131679"/>
      </c:barChart>
      <c:catAx>
        <c:axId val="141119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131679"/>
        <c:crosses val="autoZero"/>
        <c:auto val="1"/>
        <c:lblAlgn val="ctr"/>
        <c:lblOffset val="100"/>
        <c:noMultiLvlLbl val="0"/>
      </c:catAx>
      <c:valAx>
        <c:axId val="3931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11952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cat>
            <c:numRef>
              <c:f>'Occupation by industry tenure'!$C$126:$C$133</c:f>
              <c:numCache>
                <c:formatCode>General</c:formatCode>
                <c:ptCount val="8"/>
              </c:numCache>
            </c:numRef>
          </c:cat>
          <c:val>
            <c:numRef>
              <c:f>'Occupation by industry tenure'!#REF!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'Occupation by industry tenure'!#REF!</c15:sqref>
                        </c15:formulaRef>
                      </c:ext>
                    </c:extLst>
                    <c:strCache>
                      <c:ptCount val="1"/>
                      <c:pt idx="0">
                        <c:v>#REF!</c:v>
                      </c:pt>
                    </c:strCache>
                  </c:strRef>
                </c15:tx>
              </c15:filteredSeriesTitle>
            </c:ext>
            <c:ext xmlns:c16="http://schemas.microsoft.com/office/drawing/2014/chart" uri="{C3380CC4-5D6E-409C-BE32-E72D297353CC}">
              <c16:uniqueId val="{00000000-9942-42D9-970A-857808079030}"/>
            </c:ext>
          </c:extLst>
        </c:ser>
        <c:ser>
          <c:idx val="1"/>
          <c:order val="1"/>
          <c:spPr>
            <a:solidFill>
              <a:schemeClr val="accent2"/>
            </a:solidFill>
            <a:ln>
              <a:noFill/>
            </a:ln>
            <a:effectLst/>
          </c:spPr>
          <c:invertIfNegative val="0"/>
          <c:cat>
            <c:numRef>
              <c:f>'Occupation by industry tenure'!$C$126:$C$133</c:f>
              <c:numCache>
                <c:formatCode>General</c:formatCode>
                <c:ptCount val="8"/>
              </c:numCache>
            </c:numRef>
          </c:cat>
          <c:val>
            <c:numRef>
              <c:f>'Occupation by industry tenure'!#REF!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'Occupation by industry tenure'!#REF!</c15:sqref>
                        </c15:formulaRef>
                      </c:ext>
                    </c:extLst>
                    <c:strCache>
                      <c:ptCount val="1"/>
                      <c:pt idx="0">
                        <c:v>#REF!</c:v>
                      </c:pt>
                    </c:strCache>
                  </c:strRef>
                </c15:tx>
              </c15:filteredSeriesTitle>
            </c:ext>
            <c:ext xmlns:c16="http://schemas.microsoft.com/office/drawing/2014/chart" uri="{C3380CC4-5D6E-409C-BE32-E72D297353CC}">
              <c16:uniqueId val="{00000001-9942-42D9-970A-857808079030}"/>
            </c:ext>
          </c:extLst>
        </c:ser>
        <c:ser>
          <c:idx val="2"/>
          <c:order val="2"/>
          <c:spPr>
            <a:solidFill>
              <a:schemeClr val="accent3"/>
            </a:solidFill>
            <a:ln>
              <a:noFill/>
            </a:ln>
            <a:effectLst/>
          </c:spPr>
          <c:invertIfNegative val="0"/>
          <c:dLbls>
            <c:dLbl>
              <c:idx val="0"/>
              <c:layout>
                <c:manualLayout>
                  <c:x val="-1.6154547284954911E-17"/>
                  <c:y val="-2.8222222222222221E-2"/>
                </c:manualLayout>
              </c:layout>
              <c:tx>
                <c:rich>
                  <a:bodyPr/>
                  <a:lstStyle/>
                  <a:p>
                    <a:fld id="{BF74AF49-846D-43A8-A961-EEEB74E08D2D}"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942-42D9-970A-857808079030}"/>
                </c:ext>
              </c:extLst>
            </c:dLbl>
            <c:dLbl>
              <c:idx val="1"/>
              <c:layout>
                <c:manualLayout>
                  <c:x val="-3.2309094569909822E-17"/>
                  <c:y val="-3.8805555555555558E-2"/>
                </c:manualLayout>
              </c:layout>
              <c:tx>
                <c:rich>
                  <a:bodyPr/>
                  <a:lstStyle/>
                  <a:p>
                    <a:fld id="{233A643F-6540-4FDB-8212-BC3B2AEC8751}"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942-42D9-970A-857808079030}"/>
                </c:ext>
              </c:extLst>
            </c:dLbl>
            <c:dLbl>
              <c:idx val="2"/>
              <c:layout>
                <c:manualLayout>
                  <c:x val="-6.4618189139819643E-17"/>
                  <c:y val="-2.4694444444444477E-2"/>
                </c:manualLayout>
              </c:layout>
              <c:tx>
                <c:rich>
                  <a:bodyPr/>
                  <a:lstStyle/>
                  <a:p>
                    <a:fld id="{18684015-4BBB-4C85-8A73-1487D98CF424}"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9942-42D9-970A-857808079030}"/>
                </c:ext>
              </c:extLst>
            </c:dLbl>
            <c:dLbl>
              <c:idx val="3"/>
              <c:layout>
                <c:manualLayout>
                  <c:x val="-6.4618189139819643E-17"/>
                  <c:y val="-2.8222222222222287E-2"/>
                </c:manualLayout>
              </c:layout>
              <c:tx>
                <c:rich>
                  <a:bodyPr/>
                  <a:lstStyle/>
                  <a:p>
                    <a:fld id="{010DCE2C-7394-4C99-9BE5-FD2DEBCE5A7F}"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942-42D9-970A-857808079030}"/>
                </c:ext>
              </c:extLst>
            </c:dLbl>
            <c:dLbl>
              <c:idx val="4"/>
              <c:layout>
                <c:manualLayout>
                  <c:x val="0"/>
                  <c:y val="-2.1166666666666667E-2"/>
                </c:manualLayout>
              </c:layout>
              <c:tx>
                <c:rich>
                  <a:bodyPr/>
                  <a:lstStyle/>
                  <a:p>
                    <a:fld id="{AF8FFAFB-DC3A-4CC3-818D-A0A85C55E000}"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9942-42D9-970A-857808079030}"/>
                </c:ext>
              </c:extLst>
            </c:dLbl>
            <c:dLbl>
              <c:idx val="5"/>
              <c:layout>
                <c:manualLayout>
                  <c:x val="0"/>
                  <c:y val="-2.4694444444444446E-2"/>
                </c:manualLayout>
              </c:layout>
              <c:tx>
                <c:rich>
                  <a:bodyPr/>
                  <a:lstStyle/>
                  <a:p>
                    <a:fld id="{E69C305D-0174-4ABC-B82F-D0CA5AB3BA9D}"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942-42D9-970A-857808079030}"/>
                </c:ext>
              </c:extLst>
            </c:dLbl>
            <c:dLbl>
              <c:idx val="6"/>
              <c:layout>
                <c:manualLayout>
                  <c:x val="0"/>
                  <c:y val="-2.4694444444444446E-2"/>
                </c:manualLayout>
              </c:layout>
              <c:tx>
                <c:rich>
                  <a:bodyPr/>
                  <a:lstStyle/>
                  <a:p>
                    <a:fld id="{5D110A5F-1A0C-4285-8225-51DE1E423368}"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9942-42D9-970A-857808079030}"/>
                </c:ext>
              </c:extLst>
            </c:dLbl>
            <c:dLbl>
              <c:idx val="7"/>
              <c:layout>
                <c:manualLayout>
                  <c:x val="0"/>
                  <c:y val="-7.0980373088490173E-2"/>
                </c:manualLayout>
              </c:layout>
              <c:tx>
                <c:rich>
                  <a:bodyPr/>
                  <a:lstStyle/>
                  <a:p>
                    <a:fld id="{2D8C7E0B-FB45-45B2-9738-39B40DBF070D}"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942-42D9-970A-85780807903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'Occupation by industry tenure'!$C$126:$C$133</c:f>
              <c:numCache>
                <c:formatCode>General</c:formatCode>
                <c:ptCount val="8"/>
              </c:numCache>
            </c:numRef>
          </c:cat>
          <c:val>
            <c:numRef>
              <c:f>'Occupation by industry tenure'!#REF!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'Occupation by industry tenure'!#REF!</c15:sqref>
                        </c15:formulaRef>
                      </c:ext>
                    </c:extLst>
                    <c:strCache>
                      <c:ptCount val="1"/>
                      <c:pt idx="0">
                        <c:v>#REF!</c:v>
                      </c:pt>
                    </c:strCache>
                  </c:strRef>
                </c15:tx>
              </c15:filteredSeriesTitle>
            </c:ext>
            <c:ext xmlns:c15="http://schemas.microsoft.com/office/drawing/2012/chart" uri="{02D57815-91ED-43cb-92C2-25804820EDAC}">
              <c15:datalabelsRange>
                <c15:f>'Occupation by industry tenure'!#REF!</c15:f>
                <c15:dlblRangeCache>
                  <c:ptCount val="1"/>
                  <c:pt idx="0">
                    <c:v>#REF!</c:v>
                  </c:pt>
                </c15:dlblRangeCache>
              </c15:datalabelsRange>
            </c:ext>
            <c:ext xmlns:c16="http://schemas.microsoft.com/office/drawing/2014/chart" uri="{C3380CC4-5D6E-409C-BE32-E72D297353CC}">
              <c16:uniqueId val="{0000000A-9942-42D9-970A-857808079030}"/>
            </c:ext>
          </c:extLst>
        </c:ser>
        <c:dLbls>
          <c:showLegendKey val="0"/>
          <c:showVal val="0"/>
          <c:showCatName val="0"/>
          <c:showSerName val="0"/>
          <c:showPercent val="0"/>
          <c:showBubbleSize val="0"/>
        </c:dLbls>
        <c:gapWidth val="150"/>
        <c:overlap val="100"/>
        <c:axId val="1411195279"/>
        <c:axId val="393131679"/>
      </c:barChart>
      <c:catAx>
        <c:axId val="141119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131679"/>
        <c:crosses val="autoZero"/>
        <c:auto val="1"/>
        <c:lblAlgn val="ctr"/>
        <c:lblOffset val="100"/>
        <c:noMultiLvlLbl val="0"/>
      </c:catAx>
      <c:valAx>
        <c:axId val="3931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11952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industry tenure'!$J$8</c:f>
              <c:strCache>
                <c:ptCount val="1"/>
                <c:pt idx="0">
                  <c:v>0-1 years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industry tenure'!$A$121:$A$122</c:f>
              <c:strCache>
                <c:ptCount val="2"/>
                <c:pt idx="0">
                  <c:v>Infrastructure workforce</c:v>
                </c:pt>
                <c:pt idx="1">
                  <c:v>Total New Zealand workforce</c:v>
                </c:pt>
              </c:strCache>
            </c:strRef>
          </c:cat>
          <c:val>
            <c:numRef>
              <c:f>'Occupation by industry tenure'!$J$121:$J$122</c:f>
              <c:numCache>
                <c:formatCode>0%</c:formatCode>
                <c:ptCount val="2"/>
                <c:pt idx="0">
                  <c:v>0.26061077354755341</c:v>
                </c:pt>
                <c:pt idx="1">
                  <c:v>0.34428661174953723</c:v>
                </c:pt>
              </c:numCache>
            </c:numRef>
          </c:val>
          <c:extLst>
            <c:ext xmlns:c16="http://schemas.microsoft.com/office/drawing/2014/chart" uri="{C3380CC4-5D6E-409C-BE32-E72D297353CC}">
              <c16:uniqueId val="{00000000-75B1-4004-A31D-AC005F2FC31D}"/>
            </c:ext>
          </c:extLst>
        </c:ser>
        <c:ser>
          <c:idx val="1"/>
          <c:order val="1"/>
          <c:tx>
            <c:strRef>
              <c:f>'Occupation by industry tenure'!$K$8</c:f>
              <c:strCache>
                <c:ptCount val="1"/>
                <c:pt idx="0">
                  <c:v>1-2 years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industry tenure'!$A$121:$A$122</c:f>
              <c:strCache>
                <c:ptCount val="2"/>
                <c:pt idx="0">
                  <c:v>Infrastructure workforce</c:v>
                </c:pt>
                <c:pt idx="1">
                  <c:v>Total New Zealand workforce</c:v>
                </c:pt>
              </c:strCache>
            </c:strRef>
          </c:cat>
          <c:val>
            <c:numRef>
              <c:f>'Occupation by industry tenure'!$K$121:$K$122</c:f>
              <c:numCache>
                <c:formatCode>0%</c:formatCode>
                <c:ptCount val="2"/>
                <c:pt idx="0">
                  <c:v>0.1427356042715556</c:v>
                </c:pt>
                <c:pt idx="1">
                  <c:v>0.17717123492283615</c:v>
                </c:pt>
              </c:numCache>
            </c:numRef>
          </c:val>
          <c:extLst>
            <c:ext xmlns:c16="http://schemas.microsoft.com/office/drawing/2014/chart" uri="{C3380CC4-5D6E-409C-BE32-E72D297353CC}">
              <c16:uniqueId val="{00000001-75B1-4004-A31D-AC005F2FC31D}"/>
            </c:ext>
          </c:extLst>
        </c:ser>
        <c:ser>
          <c:idx val="2"/>
          <c:order val="2"/>
          <c:tx>
            <c:strRef>
              <c:f>'Occupation by industry tenure'!$L$8</c:f>
              <c:strCache>
                <c:ptCount val="1"/>
                <c:pt idx="0">
                  <c:v>2-5 years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industry tenure'!$A$121:$A$122</c:f>
              <c:strCache>
                <c:ptCount val="2"/>
                <c:pt idx="0">
                  <c:v>Infrastructure workforce</c:v>
                </c:pt>
                <c:pt idx="1">
                  <c:v>Total New Zealand workforce</c:v>
                </c:pt>
              </c:strCache>
            </c:strRef>
          </c:cat>
          <c:val>
            <c:numRef>
              <c:f>'Occupation by industry tenure'!$L$121:$L$122</c:f>
              <c:numCache>
                <c:formatCode>0%</c:formatCode>
                <c:ptCount val="2"/>
                <c:pt idx="0">
                  <c:v>0.23342295812138592</c:v>
                </c:pt>
                <c:pt idx="1">
                  <c:v>0.20134098409279089</c:v>
                </c:pt>
              </c:numCache>
            </c:numRef>
          </c:val>
          <c:extLst>
            <c:ext xmlns:c16="http://schemas.microsoft.com/office/drawing/2014/chart" uri="{C3380CC4-5D6E-409C-BE32-E72D297353CC}">
              <c16:uniqueId val="{00000002-75B1-4004-A31D-AC005F2FC31D}"/>
            </c:ext>
          </c:extLst>
        </c:ser>
        <c:ser>
          <c:idx val="3"/>
          <c:order val="3"/>
          <c:tx>
            <c:strRef>
              <c:f>'Occupation by industry tenure'!$M$8</c:f>
              <c:strCache>
                <c:ptCount val="1"/>
                <c:pt idx="0">
                  <c:v>5+ years</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industry tenure'!$A$121:$A$122</c:f>
              <c:strCache>
                <c:ptCount val="2"/>
                <c:pt idx="0">
                  <c:v>Infrastructure workforce</c:v>
                </c:pt>
                <c:pt idx="1">
                  <c:v>Total New Zealand workforce</c:v>
                </c:pt>
              </c:strCache>
            </c:strRef>
          </c:cat>
          <c:val>
            <c:numRef>
              <c:f>'Occupation by industry tenure'!$M$121:$M$122</c:f>
              <c:numCache>
                <c:formatCode>0%</c:formatCode>
                <c:ptCount val="2"/>
                <c:pt idx="0">
                  <c:v>0.36323066405950555</c:v>
                </c:pt>
                <c:pt idx="1">
                  <c:v>0.27720116923483573</c:v>
                </c:pt>
              </c:numCache>
            </c:numRef>
          </c:val>
          <c:extLst>
            <c:ext xmlns:c16="http://schemas.microsoft.com/office/drawing/2014/chart" uri="{C3380CC4-5D6E-409C-BE32-E72D297353CC}">
              <c16:uniqueId val="{00000003-75B1-4004-A31D-AC005F2FC31D}"/>
            </c:ext>
          </c:extLst>
        </c:ser>
        <c:dLbls>
          <c:showLegendKey val="0"/>
          <c:showVal val="0"/>
          <c:showCatName val="0"/>
          <c:showSerName val="0"/>
          <c:showPercent val="0"/>
          <c:showBubbleSize val="0"/>
        </c:dLbls>
        <c:gapWidth val="150"/>
        <c:overlap val="100"/>
        <c:axId val="902082495"/>
        <c:axId val="621949359"/>
      </c:barChart>
      <c:catAx>
        <c:axId val="902082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949359"/>
        <c:crosses val="autoZero"/>
        <c:auto val="1"/>
        <c:lblAlgn val="ctr"/>
        <c:lblOffset val="100"/>
        <c:noMultiLvlLbl val="0"/>
      </c:catAx>
      <c:valAx>
        <c:axId val="62194935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2082495"/>
        <c:crosses val="autoZero"/>
        <c:crossBetween val="between"/>
        <c:majorUnit val="0.2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industry tenure'!$V$8</c:f>
              <c:strCache>
                <c:ptCount val="1"/>
                <c:pt idx="0">
                  <c:v>0-1 years</c:v>
                </c:pt>
              </c:strCache>
            </c:strRef>
          </c:tx>
          <c:spPr>
            <a:solidFill>
              <a:schemeClr val="accent1"/>
            </a:solidFill>
            <a:ln>
              <a:noFill/>
            </a:ln>
            <a:effectLst/>
          </c:spPr>
          <c:invertIfNegative val="0"/>
          <c:cat>
            <c:strRef>
              <c:f>'Occupation by industry tenure'!$O$9:$O$15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industry tenure'!$V$9:$V$15</c:f>
              <c:numCache>
                <c:formatCode>0%</c:formatCode>
                <c:ptCount val="7"/>
                <c:pt idx="0">
                  <c:v>0.24075406916878064</c:v>
                </c:pt>
                <c:pt idx="1">
                  <c:v>0.37496420220756038</c:v>
                </c:pt>
                <c:pt idx="2">
                  <c:v>0.18883876797027996</c:v>
                </c:pt>
                <c:pt idx="3">
                  <c:v>0.24588970363436619</c:v>
                </c:pt>
                <c:pt idx="4">
                  <c:v>0.26502644368817241</c:v>
                </c:pt>
                <c:pt idx="5">
                  <c:v>0.20792597991482223</c:v>
                </c:pt>
                <c:pt idx="6">
                  <c:v>0.26061077354755352</c:v>
                </c:pt>
              </c:numCache>
            </c:numRef>
          </c:val>
          <c:extLst>
            <c:ext xmlns:c16="http://schemas.microsoft.com/office/drawing/2014/chart" uri="{C3380CC4-5D6E-409C-BE32-E72D297353CC}">
              <c16:uniqueId val="{00000000-1197-4686-96D3-2DAFFAEAC13A}"/>
            </c:ext>
          </c:extLst>
        </c:ser>
        <c:ser>
          <c:idx val="1"/>
          <c:order val="1"/>
          <c:tx>
            <c:strRef>
              <c:f>'Occupation by industry tenure'!$W$8</c:f>
              <c:strCache>
                <c:ptCount val="1"/>
                <c:pt idx="0">
                  <c:v>1-2 years</c:v>
                </c:pt>
              </c:strCache>
            </c:strRef>
          </c:tx>
          <c:spPr>
            <a:solidFill>
              <a:schemeClr val="accent2"/>
            </a:solidFill>
            <a:ln>
              <a:noFill/>
            </a:ln>
            <a:effectLst/>
          </c:spPr>
          <c:invertIfNegative val="0"/>
          <c:dLbls>
            <c:dLbl>
              <c:idx val="0"/>
              <c:layout>
                <c:manualLayout>
                  <c:x val="0"/>
                  <c:y val="-0.11532241740263702"/>
                </c:manualLayout>
              </c:layout>
              <c:tx>
                <c:rich>
                  <a:bodyPr/>
                  <a:lstStyle/>
                  <a:p>
                    <a:fld id="{2314F348-B323-E04F-BD78-8ACCC863E70E}"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1197-4686-96D3-2DAFFAEAC13A}"/>
                </c:ext>
              </c:extLst>
            </c:dLbl>
            <c:dLbl>
              <c:idx val="1"/>
              <c:layout>
                <c:manualLayout>
                  <c:x val="0"/>
                  <c:y val="-0.11949616648411829"/>
                </c:manualLayout>
              </c:layout>
              <c:tx>
                <c:rich>
                  <a:bodyPr/>
                  <a:lstStyle/>
                  <a:p>
                    <a:fld id="{AA324056-7043-4548-BAB2-0E0E5B0D2805}"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1197-4686-96D3-2DAFFAEAC13A}"/>
                </c:ext>
              </c:extLst>
            </c:dLbl>
            <c:dLbl>
              <c:idx val="2"/>
              <c:layout>
                <c:manualLayout>
                  <c:x val="0"/>
                  <c:y val="-0.11557142262952846"/>
                </c:manualLayout>
              </c:layout>
              <c:tx>
                <c:rich>
                  <a:bodyPr/>
                  <a:lstStyle/>
                  <a:p>
                    <a:fld id="{0DE97AA4-6B60-C747-A299-4C6B0CD815BA}"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1197-4686-96D3-2DAFFAEAC13A}"/>
                </c:ext>
              </c:extLst>
            </c:dLbl>
            <c:dLbl>
              <c:idx val="3"/>
              <c:layout>
                <c:manualLayout>
                  <c:x val="0"/>
                  <c:y val="-0.125314514675503"/>
                </c:manualLayout>
              </c:layout>
              <c:tx>
                <c:rich>
                  <a:bodyPr/>
                  <a:lstStyle/>
                  <a:p>
                    <a:fld id="{E0693137-58C9-FB4D-A2BD-77C61E96C319}"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1197-4686-96D3-2DAFFAEAC13A}"/>
                </c:ext>
              </c:extLst>
            </c:dLbl>
            <c:dLbl>
              <c:idx val="4"/>
              <c:layout>
                <c:manualLayout>
                  <c:x val="0"/>
                  <c:y val="-0.1133281572781344"/>
                </c:manualLayout>
              </c:layout>
              <c:tx>
                <c:rich>
                  <a:bodyPr/>
                  <a:lstStyle/>
                  <a:p>
                    <a:fld id="{D31FF5CA-DA92-2B4E-9F4E-A0801F1A1689}"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1197-4686-96D3-2DAFFAEAC13A}"/>
                </c:ext>
              </c:extLst>
            </c:dLbl>
            <c:dLbl>
              <c:idx val="5"/>
              <c:layout>
                <c:manualLayout>
                  <c:x val="0"/>
                  <c:y val="-0.1118241435246163"/>
                </c:manualLayout>
              </c:layout>
              <c:tx>
                <c:rich>
                  <a:bodyPr/>
                  <a:lstStyle/>
                  <a:p>
                    <a:fld id="{7F211986-8B24-6F4B-A6BD-44189C52DDC6}"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1197-4686-96D3-2DAFFAEAC13A}"/>
                </c:ext>
              </c:extLst>
            </c:dLbl>
            <c:dLbl>
              <c:idx val="6"/>
              <c:layout>
                <c:manualLayout>
                  <c:x val="0"/>
                  <c:y val="-0.11432584191772852"/>
                </c:manualLayout>
              </c:layout>
              <c:tx>
                <c:rich>
                  <a:bodyPr/>
                  <a:lstStyle/>
                  <a:p>
                    <a:fld id="{7809D7A4-4315-484A-B44B-2E95E4E81BCB}"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1197-4686-96D3-2DAFFAEAC13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'Occupation by industry tenure'!$O$9:$O$15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industry tenure'!$W$9:$W$15</c:f>
              <c:numCache>
                <c:formatCode>0%</c:formatCode>
                <c:ptCount val="7"/>
                <c:pt idx="0">
                  <c:v>0.13854066495293449</c:v>
                </c:pt>
                <c:pt idx="1">
                  <c:v>0.15132496224626291</c:v>
                </c:pt>
                <c:pt idx="2">
                  <c:v>0.13895399308513026</c:v>
                </c:pt>
                <c:pt idx="3">
                  <c:v>0.14929048463857508</c:v>
                </c:pt>
                <c:pt idx="4">
                  <c:v>0.14107783202849725</c:v>
                </c:pt>
                <c:pt idx="5">
                  <c:v>0.13857924861324203</c:v>
                </c:pt>
                <c:pt idx="6">
                  <c:v>0.14273560427155554</c:v>
                </c:pt>
              </c:numCache>
            </c:numRef>
          </c:val>
          <c:extLst>
            <c:ext xmlns:c15="http://schemas.microsoft.com/office/drawing/2012/chart" uri="{02D57815-91ED-43cb-92C2-25804820EDAC}">
              <c15:datalabelsRange>
                <c15:f>'Occupation by industry tenure'!$Z$9:$Z$15</c15:f>
                <c15:dlblRangeCache>
                  <c:ptCount val="7"/>
                  <c:pt idx="0">
                    <c:v>38%</c:v>
                  </c:pt>
                  <c:pt idx="1">
                    <c:v>53%</c:v>
                  </c:pt>
                  <c:pt idx="2">
                    <c:v>33%</c:v>
                  </c:pt>
                  <c:pt idx="3">
                    <c:v>40%</c:v>
                  </c:pt>
                  <c:pt idx="4">
                    <c:v>41%</c:v>
                  </c:pt>
                  <c:pt idx="5">
                    <c:v>35%</c:v>
                  </c:pt>
                  <c:pt idx="6">
                    <c:v>40%</c:v>
                  </c:pt>
                </c15:dlblRangeCache>
              </c15:datalabelsRange>
            </c:ext>
            <c:ext xmlns:c16="http://schemas.microsoft.com/office/drawing/2014/chart" uri="{C3380CC4-5D6E-409C-BE32-E72D297353CC}">
              <c16:uniqueId val="{00000008-1197-4686-96D3-2DAFFAEAC13A}"/>
            </c:ext>
          </c:extLst>
        </c:ser>
        <c:dLbls>
          <c:showLegendKey val="0"/>
          <c:showVal val="0"/>
          <c:showCatName val="0"/>
          <c:showSerName val="0"/>
          <c:showPercent val="0"/>
          <c:showBubbleSize val="0"/>
        </c:dLbls>
        <c:gapWidth val="150"/>
        <c:overlap val="100"/>
        <c:axId val="1411195279"/>
        <c:axId val="393131679"/>
      </c:barChart>
      <c:catAx>
        <c:axId val="141119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131679"/>
        <c:crosses val="autoZero"/>
        <c:auto val="1"/>
        <c:lblAlgn val="ctr"/>
        <c:lblOffset val="100"/>
        <c:noMultiLvlLbl val="0"/>
      </c:catAx>
      <c:valAx>
        <c:axId val="3931316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11952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0"/>
              <a:t>Age structure </a:t>
            </a:r>
            <a:r>
              <a:rPr lang="en-US" b="0" baseline="0"/>
              <a:t>of workforce </a:t>
            </a:r>
            <a:r>
              <a:rPr lang="en-US" b="0"/>
              <a:t>for top 30 infrastructure</a:t>
            </a:r>
            <a:r>
              <a:rPr lang="en-US" b="0" baseline="0"/>
              <a:t> occupations by FTEs</a:t>
            </a:r>
            <a:endParaRPr lang="en-US"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'Occupation by age'!$O$8</c:f>
              <c:strCache>
                <c:ptCount val="1"/>
                <c:pt idx="0">
                  <c:v>55 to 64</c:v>
                </c:pt>
              </c:strCache>
            </c:strRef>
          </c:tx>
          <c:spPr>
            <a:solidFill>
              <a:schemeClr val="accent1"/>
            </a:solidFill>
            <a:ln>
              <a:noFill/>
            </a:ln>
            <a:effectLst/>
          </c:spPr>
          <c:invertIfNegative val="0"/>
          <c:cat>
            <c:strRef>
              <c:f>'Occupation by age'!$A$9:$A$38</c:f>
              <c:strCache>
                <c:ptCount val="30"/>
                <c:pt idx="0">
                  <c:v>Labourers nec</c:v>
                </c:pt>
                <c:pt idx="1">
                  <c:v>Electrician (General)</c:v>
                </c:pt>
                <c:pt idx="2">
                  <c:v>Civil Engineer</c:v>
                </c:pt>
                <c:pt idx="3">
                  <c:v>Carpenter</c:v>
                </c:pt>
                <c:pt idx="4">
                  <c:v>Construction Project Manager</c:v>
                </c:pt>
                <c:pt idx="5">
                  <c:v>Builder's Labourer</c:v>
                </c:pt>
                <c:pt idx="6">
                  <c:v>Project Builder</c:v>
                </c:pt>
                <c:pt idx="7">
                  <c:v>Earthmoving Plant Operator (General)</c:v>
                </c:pt>
                <c:pt idx="8">
                  <c:v>Excavator Operator</c:v>
                </c:pt>
                <c:pt idx="9">
                  <c:v>Plumber (General)</c:v>
                </c:pt>
                <c:pt idx="10">
                  <c:v>Architect</c:v>
                </c:pt>
                <c:pt idx="11">
                  <c:v>Structural Engineer</c:v>
                </c:pt>
                <c:pt idx="12">
                  <c:v>Painting Trades Worker</c:v>
                </c:pt>
                <c:pt idx="13">
                  <c:v>Building and Engineering Technicians nec</c:v>
                </c:pt>
                <c:pt idx="14">
                  <c:v>Urban and Regional Planner</c:v>
                </c:pt>
                <c:pt idx="15">
                  <c:v>Mechanical Engineer</c:v>
                </c:pt>
                <c:pt idx="16">
                  <c:v>Program or Project Administrator</c:v>
                </c:pt>
                <c:pt idx="17">
                  <c:v>Drainer (Aus) / Drainlayer (NZ)</c:v>
                </c:pt>
                <c:pt idx="18">
                  <c:v>Metal Fabricator</c:v>
                </c:pt>
                <c:pt idx="19">
                  <c:v>Quantity Surveyor</c:v>
                </c:pt>
                <c:pt idx="20">
                  <c:v>Electrical Linesworker (Aus) / Electrical Line Mechanic (NZ)</c:v>
                </c:pt>
                <c:pt idx="21">
                  <c:v>Electrical Engineering Technician</c:v>
                </c:pt>
                <c:pt idx="22">
                  <c:v>Scaffolder</c:v>
                </c:pt>
                <c:pt idx="23">
                  <c:v>Electrical Engineer</c:v>
                </c:pt>
                <c:pt idx="24">
                  <c:v>Engineering Manager</c:v>
                </c:pt>
                <c:pt idx="25">
                  <c:v>Building Associate</c:v>
                </c:pt>
                <c:pt idx="26">
                  <c:v>Paving Plant Operator</c:v>
                </c:pt>
                <c:pt idx="27">
                  <c:v>Road Traffic Controller</c:v>
                </c:pt>
                <c:pt idx="28">
                  <c:v>Telecommunications Technician</c:v>
                </c:pt>
                <c:pt idx="29">
                  <c:v>Crane, Hoist or Lift Operator</c:v>
                </c:pt>
              </c:strCache>
            </c:strRef>
          </c:cat>
          <c:val>
            <c:numRef>
              <c:f>'Occupation by age'!$O$9:$O$38</c:f>
              <c:numCache>
                <c:formatCode>0%</c:formatCode>
                <c:ptCount val="30"/>
                <c:pt idx="0">
                  <c:v>0.15656587909758696</c:v>
                </c:pt>
                <c:pt idx="1">
                  <c:v>0.11569347558237464</c:v>
                </c:pt>
                <c:pt idx="2">
                  <c:v>0.15814967849064887</c:v>
                </c:pt>
                <c:pt idx="3">
                  <c:v>0.1158941618784137</c:v>
                </c:pt>
                <c:pt idx="4">
                  <c:v>0.16647782411610096</c:v>
                </c:pt>
                <c:pt idx="5">
                  <c:v>0.19977791110921431</c:v>
                </c:pt>
                <c:pt idx="6">
                  <c:v>7.5589569276887425E-2</c:v>
                </c:pt>
                <c:pt idx="7">
                  <c:v>0.17681440372897922</c:v>
                </c:pt>
                <c:pt idx="8">
                  <c:v>0.15788519377494381</c:v>
                </c:pt>
                <c:pt idx="9">
                  <c:v>9.9684757071066984E-2</c:v>
                </c:pt>
                <c:pt idx="10">
                  <c:v>0.10341418803643292</c:v>
                </c:pt>
                <c:pt idx="11">
                  <c:v>9.6608111349283654E-2</c:v>
                </c:pt>
                <c:pt idx="12">
                  <c:v>0.15244173257581609</c:v>
                </c:pt>
                <c:pt idx="13">
                  <c:v>0.17030717504174192</c:v>
                </c:pt>
                <c:pt idx="14">
                  <c:v>0.10982662745534688</c:v>
                </c:pt>
                <c:pt idx="15">
                  <c:v>0.16081651892947238</c:v>
                </c:pt>
                <c:pt idx="16">
                  <c:v>0.20371906731923883</c:v>
                </c:pt>
                <c:pt idx="17">
                  <c:v>0.10263641590709867</c:v>
                </c:pt>
                <c:pt idx="18">
                  <c:v>0.11233399580945348</c:v>
                </c:pt>
                <c:pt idx="19">
                  <c:v>9.5741918604305545E-2</c:v>
                </c:pt>
                <c:pt idx="20">
                  <c:v>0.18130564297615245</c:v>
                </c:pt>
                <c:pt idx="21">
                  <c:v>0.23706395348837209</c:v>
                </c:pt>
                <c:pt idx="22">
                  <c:v>4.5083450731783686E-2</c:v>
                </c:pt>
                <c:pt idx="23">
                  <c:v>0.1952465859000023</c:v>
                </c:pt>
                <c:pt idx="24">
                  <c:v>0.24073963475275839</c:v>
                </c:pt>
                <c:pt idx="25">
                  <c:v>0.16889661799419278</c:v>
                </c:pt>
                <c:pt idx="26">
                  <c:v>0.15419213533100409</c:v>
                </c:pt>
                <c:pt idx="27">
                  <c:v>0.1418800605061287</c:v>
                </c:pt>
                <c:pt idx="28">
                  <c:v>0.23576151258554687</c:v>
                </c:pt>
                <c:pt idx="29">
                  <c:v>0.19144942709753859</c:v>
                </c:pt>
              </c:numCache>
            </c:numRef>
          </c:val>
          <c:extLst>
            <c:ext xmlns:c16="http://schemas.microsoft.com/office/drawing/2014/chart" uri="{C3380CC4-5D6E-409C-BE32-E72D297353CC}">
              <c16:uniqueId val="{00000000-9158-4A2F-844F-A7BAB7647C80}"/>
            </c:ext>
          </c:extLst>
        </c:ser>
        <c:ser>
          <c:idx val="1"/>
          <c:order val="1"/>
          <c:tx>
            <c:strRef>
              <c:f>'Occupation by age'!$P$8</c:f>
              <c:strCache>
                <c:ptCount val="1"/>
                <c:pt idx="0">
                  <c:v>65+</c:v>
                </c:pt>
              </c:strCache>
            </c:strRef>
          </c:tx>
          <c:spPr>
            <a:solidFill>
              <a:schemeClr val="accent2"/>
            </a:solidFill>
            <a:ln>
              <a:noFill/>
            </a:ln>
            <a:effectLst/>
          </c:spPr>
          <c:invertIfNegative val="0"/>
          <c:cat>
            <c:strRef>
              <c:f>'Occupation by age'!$A$9:$A$38</c:f>
              <c:strCache>
                <c:ptCount val="30"/>
                <c:pt idx="0">
                  <c:v>Labourers nec</c:v>
                </c:pt>
                <c:pt idx="1">
                  <c:v>Electrician (General)</c:v>
                </c:pt>
                <c:pt idx="2">
                  <c:v>Civil Engineer</c:v>
                </c:pt>
                <c:pt idx="3">
                  <c:v>Carpenter</c:v>
                </c:pt>
                <c:pt idx="4">
                  <c:v>Construction Project Manager</c:v>
                </c:pt>
                <c:pt idx="5">
                  <c:v>Builder's Labourer</c:v>
                </c:pt>
                <c:pt idx="6">
                  <c:v>Project Builder</c:v>
                </c:pt>
                <c:pt idx="7">
                  <c:v>Earthmoving Plant Operator (General)</c:v>
                </c:pt>
                <c:pt idx="8">
                  <c:v>Excavator Operator</c:v>
                </c:pt>
                <c:pt idx="9">
                  <c:v>Plumber (General)</c:v>
                </c:pt>
                <c:pt idx="10">
                  <c:v>Architect</c:v>
                </c:pt>
                <c:pt idx="11">
                  <c:v>Structural Engineer</c:v>
                </c:pt>
                <c:pt idx="12">
                  <c:v>Painting Trades Worker</c:v>
                </c:pt>
                <c:pt idx="13">
                  <c:v>Building and Engineering Technicians nec</c:v>
                </c:pt>
                <c:pt idx="14">
                  <c:v>Urban and Regional Planner</c:v>
                </c:pt>
                <c:pt idx="15">
                  <c:v>Mechanical Engineer</c:v>
                </c:pt>
                <c:pt idx="16">
                  <c:v>Program or Project Administrator</c:v>
                </c:pt>
                <c:pt idx="17">
                  <c:v>Drainer (Aus) / Drainlayer (NZ)</c:v>
                </c:pt>
                <c:pt idx="18">
                  <c:v>Metal Fabricator</c:v>
                </c:pt>
                <c:pt idx="19">
                  <c:v>Quantity Surveyor</c:v>
                </c:pt>
                <c:pt idx="20">
                  <c:v>Electrical Linesworker (Aus) / Electrical Line Mechanic (NZ)</c:v>
                </c:pt>
                <c:pt idx="21">
                  <c:v>Electrical Engineering Technician</c:v>
                </c:pt>
                <c:pt idx="22">
                  <c:v>Scaffolder</c:v>
                </c:pt>
                <c:pt idx="23">
                  <c:v>Electrical Engineer</c:v>
                </c:pt>
                <c:pt idx="24">
                  <c:v>Engineering Manager</c:v>
                </c:pt>
                <c:pt idx="25">
                  <c:v>Building Associate</c:v>
                </c:pt>
                <c:pt idx="26">
                  <c:v>Paving Plant Operator</c:v>
                </c:pt>
                <c:pt idx="27">
                  <c:v>Road Traffic Controller</c:v>
                </c:pt>
                <c:pt idx="28">
                  <c:v>Telecommunications Technician</c:v>
                </c:pt>
                <c:pt idx="29">
                  <c:v>Crane, Hoist or Lift Operator</c:v>
                </c:pt>
              </c:strCache>
            </c:strRef>
          </c:cat>
          <c:val>
            <c:numRef>
              <c:f>'Occupation by age'!$P$9:$P$38</c:f>
              <c:numCache>
                <c:formatCode>0%</c:formatCode>
                <c:ptCount val="30"/>
                <c:pt idx="0">
                  <c:v>4.3567371616901947E-2</c:v>
                </c:pt>
                <c:pt idx="1">
                  <c:v>3.9301276552338449E-2</c:v>
                </c:pt>
                <c:pt idx="2">
                  <c:v>7.0253964727295726E-2</c:v>
                </c:pt>
                <c:pt idx="3">
                  <c:v>3.5015960842732501E-2</c:v>
                </c:pt>
                <c:pt idx="4">
                  <c:v>3.2924990843809149E-2</c:v>
                </c:pt>
                <c:pt idx="5">
                  <c:v>7.4276767610837527E-2</c:v>
                </c:pt>
                <c:pt idx="6">
                  <c:v>1.7587419052990858E-2</c:v>
                </c:pt>
                <c:pt idx="7">
                  <c:v>7.1170636730035319E-2</c:v>
                </c:pt>
                <c:pt idx="8">
                  <c:v>5.0332724158560285E-2</c:v>
                </c:pt>
                <c:pt idx="9">
                  <c:v>2.0555966308737871E-2</c:v>
                </c:pt>
                <c:pt idx="10">
                  <c:v>3.3599851001620121E-2</c:v>
                </c:pt>
                <c:pt idx="11">
                  <c:v>3.9468016842031217E-2</c:v>
                </c:pt>
                <c:pt idx="12">
                  <c:v>3.890239374557785E-2</c:v>
                </c:pt>
                <c:pt idx="13">
                  <c:v>6.1740516979418236E-2</c:v>
                </c:pt>
                <c:pt idx="14">
                  <c:v>2.3179653778892712E-2</c:v>
                </c:pt>
                <c:pt idx="15">
                  <c:v>6.7221398519340697E-2</c:v>
                </c:pt>
                <c:pt idx="16">
                  <c:v>6.3041142112618798E-2</c:v>
                </c:pt>
                <c:pt idx="17">
                  <c:v>2.6445221555080084E-2</c:v>
                </c:pt>
                <c:pt idx="18">
                  <c:v>2.895829481727985E-2</c:v>
                </c:pt>
                <c:pt idx="19">
                  <c:v>4.0640367237965394E-2</c:v>
                </c:pt>
                <c:pt idx="20">
                  <c:v>6.0965347784378815E-2</c:v>
                </c:pt>
                <c:pt idx="21">
                  <c:v>6.7364341085271354E-2</c:v>
                </c:pt>
                <c:pt idx="22">
                  <c:v>3.5464115207012605E-3</c:v>
                </c:pt>
                <c:pt idx="23">
                  <c:v>5.5388669435761012E-2</c:v>
                </c:pt>
                <c:pt idx="24">
                  <c:v>4.3696719630026866E-2</c:v>
                </c:pt>
                <c:pt idx="25">
                  <c:v>4.259363706628231E-2</c:v>
                </c:pt>
                <c:pt idx="26">
                  <c:v>6.0519274357862411E-2</c:v>
                </c:pt>
                <c:pt idx="27">
                  <c:v>4.1880344305981657E-2</c:v>
                </c:pt>
                <c:pt idx="28">
                  <c:v>6.5595638557012004E-2</c:v>
                </c:pt>
                <c:pt idx="29">
                  <c:v>5.7964766571940531E-2</c:v>
                </c:pt>
              </c:numCache>
            </c:numRef>
          </c:val>
          <c:extLst>
            <c:ext xmlns:c16="http://schemas.microsoft.com/office/drawing/2014/chart" uri="{C3380CC4-5D6E-409C-BE32-E72D297353CC}">
              <c16:uniqueId val="{00000001-9158-4A2F-844F-A7BAB7647C80}"/>
            </c:ext>
          </c:extLst>
        </c:ser>
        <c:dLbls>
          <c:showLegendKey val="0"/>
          <c:showVal val="0"/>
          <c:showCatName val="0"/>
          <c:showSerName val="0"/>
          <c:showPercent val="0"/>
          <c:showBubbleSize val="0"/>
        </c:dLbls>
        <c:gapWidth val="150"/>
        <c:overlap val="100"/>
        <c:axId val="716593264"/>
        <c:axId val="1684033328"/>
      </c:barChart>
      <c:catAx>
        <c:axId val="71659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4033328"/>
        <c:crosses val="autoZero"/>
        <c:auto val="1"/>
        <c:lblAlgn val="ctr"/>
        <c:lblOffset val="100"/>
        <c:noMultiLvlLbl val="0"/>
      </c:catAx>
      <c:valAx>
        <c:axId val="1684033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Share</a:t>
                </a:r>
                <a:r>
                  <a:rPr lang="en-NZ" baseline="0"/>
                  <a:t> of workforce by occupation</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5932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age'!$K$8</c:f>
              <c:strCache>
                <c:ptCount val="1"/>
                <c:pt idx="0">
                  <c:v>15 to 24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age'!$A$121:$A$122</c:f>
              <c:strCache>
                <c:ptCount val="2"/>
                <c:pt idx="0">
                  <c:v>Infrastructure workforce</c:v>
                </c:pt>
                <c:pt idx="1">
                  <c:v>Total New Zealand workforce</c:v>
                </c:pt>
              </c:strCache>
            </c:strRef>
          </c:cat>
          <c:val>
            <c:numRef>
              <c:f>'Occupation by age'!$K$121:$K$122</c:f>
              <c:numCache>
                <c:formatCode>0%</c:formatCode>
                <c:ptCount val="2"/>
                <c:pt idx="0">
                  <c:v>0.13629196388508724</c:v>
                </c:pt>
                <c:pt idx="1">
                  <c:v>0.14458184620028047</c:v>
                </c:pt>
              </c:numCache>
            </c:numRef>
          </c:val>
          <c:extLst>
            <c:ext xmlns:c16="http://schemas.microsoft.com/office/drawing/2014/chart" uri="{C3380CC4-5D6E-409C-BE32-E72D297353CC}">
              <c16:uniqueId val="{00000000-135E-4760-A491-D54010A8AB3C}"/>
            </c:ext>
          </c:extLst>
        </c:ser>
        <c:ser>
          <c:idx val="1"/>
          <c:order val="1"/>
          <c:tx>
            <c:strRef>
              <c:f>'Occupation by age'!$L$8</c:f>
              <c:strCache>
                <c:ptCount val="1"/>
                <c:pt idx="0">
                  <c:v>25 to 34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age'!$A$121:$A$122</c:f>
              <c:strCache>
                <c:ptCount val="2"/>
                <c:pt idx="0">
                  <c:v>Infrastructure workforce</c:v>
                </c:pt>
                <c:pt idx="1">
                  <c:v>Total New Zealand workforce</c:v>
                </c:pt>
              </c:strCache>
            </c:strRef>
          </c:cat>
          <c:val>
            <c:numRef>
              <c:f>'Occupation by age'!$L$121:$L$122</c:f>
              <c:numCache>
                <c:formatCode>0%</c:formatCode>
                <c:ptCount val="2"/>
                <c:pt idx="0">
                  <c:v>0.27428700125237515</c:v>
                </c:pt>
                <c:pt idx="1">
                  <c:v>0.2134146865150108</c:v>
                </c:pt>
              </c:numCache>
            </c:numRef>
          </c:val>
          <c:extLst>
            <c:ext xmlns:c16="http://schemas.microsoft.com/office/drawing/2014/chart" uri="{C3380CC4-5D6E-409C-BE32-E72D297353CC}">
              <c16:uniqueId val="{00000001-135E-4760-A491-D54010A8AB3C}"/>
            </c:ext>
          </c:extLst>
        </c:ser>
        <c:ser>
          <c:idx val="2"/>
          <c:order val="2"/>
          <c:tx>
            <c:strRef>
              <c:f>'Occupation by age'!$M$8</c:f>
              <c:strCache>
                <c:ptCount val="1"/>
                <c:pt idx="0">
                  <c:v>35 to 44</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age'!$A$121:$A$122</c:f>
              <c:strCache>
                <c:ptCount val="2"/>
                <c:pt idx="0">
                  <c:v>Infrastructure workforce</c:v>
                </c:pt>
                <c:pt idx="1">
                  <c:v>Total New Zealand workforce</c:v>
                </c:pt>
              </c:strCache>
            </c:strRef>
          </c:cat>
          <c:val>
            <c:numRef>
              <c:f>'Occupation by age'!$M$121:$M$122</c:f>
              <c:numCache>
                <c:formatCode>0%</c:formatCode>
                <c:ptCount val="2"/>
                <c:pt idx="0">
                  <c:v>0.20811373379817885</c:v>
                </c:pt>
                <c:pt idx="1">
                  <c:v>0.19412990907272831</c:v>
                </c:pt>
              </c:numCache>
            </c:numRef>
          </c:val>
          <c:extLst>
            <c:ext xmlns:c16="http://schemas.microsoft.com/office/drawing/2014/chart" uri="{C3380CC4-5D6E-409C-BE32-E72D297353CC}">
              <c16:uniqueId val="{00000002-135E-4760-A491-D54010A8AB3C}"/>
            </c:ext>
          </c:extLst>
        </c:ser>
        <c:ser>
          <c:idx val="3"/>
          <c:order val="3"/>
          <c:tx>
            <c:strRef>
              <c:f>'Occupation by age'!$N$8</c:f>
              <c:strCache>
                <c:ptCount val="1"/>
                <c:pt idx="0">
                  <c:v>45 to 54</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age'!$A$121:$A$122</c:f>
              <c:strCache>
                <c:ptCount val="2"/>
                <c:pt idx="0">
                  <c:v>Infrastructure workforce</c:v>
                </c:pt>
                <c:pt idx="1">
                  <c:v>Total New Zealand workforce</c:v>
                </c:pt>
              </c:strCache>
            </c:strRef>
          </c:cat>
          <c:val>
            <c:numRef>
              <c:f>'Occupation by age'!$N$121:$N$122</c:f>
              <c:numCache>
                <c:formatCode>0%</c:formatCode>
                <c:ptCount val="2"/>
                <c:pt idx="0">
                  <c:v>0.18979026700260071</c:v>
                </c:pt>
                <c:pt idx="1">
                  <c:v>0.21193992493684413</c:v>
                </c:pt>
              </c:numCache>
            </c:numRef>
          </c:val>
          <c:extLst>
            <c:ext xmlns:c16="http://schemas.microsoft.com/office/drawing/2014/chart" uri="{C3380CC4-5D6E-409C-BE32-E72D297353CC}">
              <c16:uniqueId val="{00000003-135E-4760-A491-D54010A8AB3C}"/>
            </c:ext>
          </c:extLst>
        </c:ser>
        <c:ser>
          <c:idx val="4"/>
          <c:order val="4"/>
          <c:tx>
            <c:strRef>
              <c:f>'Occupation by age'!$O$8</c:f>
              <c:strCache>
                <c:ptCount val="1"/>
                <c:pt idx="0">
                  <c:v>55 to 64</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age'!$A$121:$A$122</c:f>
              <c:strCache>
                <c:ptCount val="2"/>
                <c:pt idx="0">
                  <c:v>Infrastructure workforce</c:v>
                </c:pt>
                <c:pt idx="1">
                  <c:v>Total New Zealand workforce</c:v>
                </c:pt>
              </c:strCache>
            </c:strRef>
          </c:cat>
          <c:val>
            <c:numRef>
              <c:f>'Occupation by age'!$O$121:$O$122</c:f>
              <c:numCache>
                <c:formatCode>0%</c:formatCode>
                <c:ptCount val="2"/>
                <c:pt idx="0">
                  <c:v>0.14544433846462723</c:v>
                </c:pt>
                <c:pt idx="1">
                  <c:v>0.16916079686202146</c:v>
                </c:pt>
              </c:numCache>
            </c:numRef>
          </c:val>
          <c:extLst>
            <c:ext xmlns:c16="http://schemas.microsoft.com/office/drawing/2014/chart" uri="{C3380CC4-5D6E-409C-BE32-E72D297353CC}">
              <c16:uniqueId val="{00000004-135E-4760-A491-D54010A8AB3C}"/>
            </c:ext>
          </c:extLst>
        </c:ser>
        <c:ser>
          <c:idx val="5"/>
          <c:order val="5"/>
          <c:tx>
            <c:strRef>
              <c:f>'Occupation by age'!$P$8</c:f>
              <c:strCache>
                <c:ptCount val="1"/>
                <c:pt idx="0">
                  <c:v>65+</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age'!$A$121:$A$122</c:f>
              <c:strCache>
                <c:ptCount val="2"/>
                <c:pt idx="0">
                  <c:v>Infrastructure workforce</c:v>
                </c:pt>
                <c:pt idx="1">
                  <c:v>Total New Zealand workforce</c:v>
                </c:pt>
              </c:strCache>
            </c:strRef>
          </c:cat>
          <c:val>
            <c:numRef>
              <c:f>'Occupation by age'!$P$121:$P$122</c:f>
              <c:numCache>
                <c:formatCode>0%</c:formatCode>
                <c:ptCount val="2"/>
                <c:pt idx="0">
                  <c:v>4.6072695597131647E-2</c:v>
                </c:pt>
                <c:pt idx="1">
                  <c:v>6.6775290259334735E-2</c:v>
                </c:pt>
              </c:numCache>
            </c:numRef>
          </c:val>
          <c:extLst>
            <c:ext xmlns:c16="http://schemas.microsoft.com/office/drawing/2014/chart" uri="{C3380CC4-5D6E-409C-BE32-E72D297353CC}">
              <c16:uniqueId val="{00000005-135E-4760-A491-D54010A8AB3C}"/>
            </c:ext>
          </c:extLst>
        </c:ser>
        <c:dLbls>
          <c:showLegendKey val="0"/>
          <c:showVal val="0"/>
          <c:showCatName val="0"/>
          <c:showSerName val="0"/>
          <c:showPercent val="0"/>
          <c:showBubbleSize val="0"/>
        </c:dLbls>
        <c:gapWidth val="150"/>
        <c:overlap val="100"/>
        <c:axId val="1607166399"/>
        <c:axId val="1340216111"/>
      </c:barChart>
      <c:catAx>
        <c:axId val="1607166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40216111"/>
        <c:crosses val="autoZero"/>
        <c:auto val="1"/>
        <c:lblAlgn val="ctr"/>
        <c:lblOffset val="100"/>
        <c:noMultiLvlLbl val="0"/>
      </c:catAx>
      <c:valAx>
        <c:axId val="13402161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07166399"/>
        <c:crosses val="autoZero"/>
        <c:crossBetween val="between"/>
        <c:majorUnit val="0.25"/>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age'!$AF$8</c:f>
              <c:strCache>
                <c:ptCount val="1"/>
                <c:pt idx="0">
                  <c:v>15 to 34</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age'!$R$9:$R$15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age'!$AF$9:$AF$15</c:f>
              <c:numCache>
                <c:formatCode>0%</c:formatCode>
                <c:ptCount val="7"/>
                <c:pt idx="0">
                  <c:v>0.43343665415528787</c:v>
                </c:pt>
                <c:pt idx="1">
                  <c:v>0.45608263405530619</c:v>
                </c:pt>
                <c:pt idx="2">
                  <c:v>0.39385702273566636</c:v>
                </c:pt>
                <c:pt idx="3">
                  <c:v>0.34084088878867735</c:v>
                </c:pt>
                <c:pt idx="4">
                  <c:v>0.37240551131765387</c:v>
                </c:pt>
                <c:pt idx="5">
                  <c:v>0.24960466652458604</c:v>
                </c:pt>
                <c:pt idx="6">
                  <c:v>0.41057896513746195</c:v>
                </c:pt>
              </c:numCache>
            </c:numRef>
          </c:val>
          <c:extLst>
            <c:ext xmlns:c16="http://schemas.microsoft.com/office/drawing/2014/chart" uri="{C3380CC4-5D6E-409C-BE32-E72D297353CC}">
              <c16:uniqueId val="{00000000-1170-4F26-9BDA-B3D4CE4AAB5C}"/>
            </c:ext>
          </c:extLst>
        </c:ser>
        <c:ser>
          <c:idx val="1"/>
          <c:order val="1"/>
          <c:tx>
            <c:strRef>
              <c:f>'Occupation by age'!$AG$8</c:f>
              <c:strCache>
                <c:ptCount val="1"/>
                <c:pt idx="0">
                  <c:v>35 to 54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age'!$R$9:$R$15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age'!$AG$9:$AG$15</c:f>
              <c:numCache>
                <c:formatCode>0%</c:formatCode>
                <c:ptCount val="7"/>
                <c:pt idx="0">
                  <c:v>0.39228634180288602</c:v>
                </c:pt>
                <c:pt idx="1">
                  <c:v>0.34697590262840217</c:v>
                </c:pt>
                <c:pt idx="2">
                  <c:v>0.41838395924669614</c:v>
                </c:pt>
                <c:pt idx="3">
                  <c:v>0.41618782976296365</c:v>
                </c:pt>
                <c:pt idx="4">
                  <c:v>0.452135616912414</c:v>
                </c:pt>
                <c:pt idx="5">
                  <c:v>0.486191293126084</c:v>
                </c:pt>
                <c:pt idx="6">
                  <c:v>0.39790400080077915</c:v>
                </c:pt>
              </c:numCache>
            </c:numRef>
          </c:val>
          <c:extLst>
            <c:ext xmlns:c16="http://schemas.microsoft.com/office/drawing/2014/chart" uri="{C3380CC4-5D6E-409C-BE32-E72D297353CC}">
              <c16:uniqueId val="{00000001-1170-4F26-9BDA-B3D4CE4AAB5C}"/>
            </c:ext>
          </c:extLst>
        </c:ser>
        <c:ser>
          <c:idx val="2"/>
          <c:order val="2"/>
          <c:tx>
            <c:strRef>
              <c:f>'Occupation by age'!$AH$8</c:f>
              <c:strCache>
                <c:ptCount val="1"/>
                <c:pt idx="0">
                  <c:v>55+</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age'!$R$9:$R$15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age'!$AH$9:$AH$15</c:f>
              <c:numCache>
                <c:formatCode>0%</c:formatCode>
                <c:ptCount val="7"/>
                <c:pt idx="0">
                  <c:v>0.17427700404182617</c:v>
                </c:pt>
                <c:pt idx="1">
                  <c:v>0.19694146331629131</c:v>
                </c:pt>
                <c:pt idx="2">
                  <c:v>0.18775901801763734</c:v>
                </c:pt>
                <c:pt idx="3">
                  <c:v>0.24297128144835917</c:v>
                </c:pt>
                <c:pt idx="4">
                  <c:v>0.17545887176993219</c:v>
                </c:pt>
                <c:pt idx="5">
                  <c:v>0.26420404034932998</c:v>
                </c:pt>
                <c:pt idx="6">
                  <c:v>0.19151703406175882</c:v>
                </c:pt>
              </c:numCache>
            </c:numRef>
          </c:val>
          <c:extLst>
            <c:ext xmlns:c16="http://schemas.microsoft.com/office/drawing/2014/chart" uri="{C3380CC4-5D6E-409C-BE32-E72D297353CC}">
              <c16:uniqueId val="{00000002-1170-4F26-9BDA-B3D4CE4AAB5C}"/>
            </c:ext>
          </c:extLst>
        </c:ser>
        <c:dLbls>
          <c:showLegendKey val="0"/>
          <c:showVal val="0"/>
          <c:showCatName val="0"/>
          <c:showSerName val="0"/>
          <c:showPercent val="0"/>
          <c:showBubbleSize val="0"/>
        </c:dLbls>
        <c:gapWidth val="219"/>
        <c:overlap val="100"/>
        <c:axId val="1594842479"/>
        <c:axId val="863335103"/>
      </c:barChart>
      <c:catAx>
        <c:axId val="159484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3335103"/>
        <c:crosses val="autoZero"/>
        <c:auto val="1"/>
        <c:lblAlgn val="ctr"/>
        <c:lblOffset val="100"/>
        <c:noMultiLvlLbl val="0"/>
      </c:catAx>
      <c:valAx>
        <c:axId val="8633351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842479"/>
        <c:crosses val="autoZero"/>
        <c:crossBetween val="between"/>
        <c:majorUnit val="0.2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0"/>
              <a:t>Age structure </a:t>
            </a:r>
            <a:r>
              <a:rPr lang="en-US" b="0" baseline="0"/>
              <a:t>of workforce </a:t>
            </a:r>
            <a:r>
              <a:rPr lang="en-US" b="0"/>
              <a:t>for top 30 infrastructure</a:t>
            </a:r>
            <a:r>
              <a:rPr lang="en-US" b="0" baseline="0"/>
              <a:t> occupations by FTEs</a:t>
            </a:r>
            <a:endParaRPr lang="en-US"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'Occupation by ethnicity'!$A$9:$A$38</c:f>
              <c:strCache>
                <c:ptCount val="30"/>
                <c:pt idx="0">
                  <c:v>Labourers nec</c:v>
                </c:pt>
                <c:pt idx="1">
                  <c:v>Electrician (General)</c:v>
                </c:pt>
                <c:pt idx="2">
                  <c:v>Civil Engineer</c:v>
                </c:pt>
                <c:pt idx="3">
                  <c:v>Carpenter</c:v>
                </c:pt>
                <c:pt idx="4">
                  <c:v>Construction Project Manager</c:v>
                </c:pt>
                <c:pt idx="5">
                  <c:v>Builder's Labourer</c:v>
                </c:pt>
                <c:pt idx="6">
                  <c:v>Project Builder</c:v>
                </c:pt>
                <c:pt idx="7">
                  <c:v>Earthmoving Plant Operator (General)</c:v>
                </c:pt>
                <c:pt idx="8">
                  <c:v>Excavator Operator</c:v>
                </c:pt>
                <c:pt idx="9">
                  <c:v>Plumber (General)</c:v>
                </c:pt>
                <c:pt idx="10">
                  <c:v>Architect</c:v>
                </c:pt>
                <c:pt idx="11">
                  <c:v>Structural Engineer</c:v>
                </c:pt>
                <c:pt idx="12">
                  <c:v>Painting Trades Worker</c:v>
                </c:pt>
                <c:pt idx="13">
                  <c:v>Building and Engineering Technicians nec</c:v>
                </c:pt>
                <c:pt idx="14">
                  <c:v>Urban and Regional Planner</c:v>
                </c:pt>
                <c:pt idx="15">
                  <c:v>Mechanical Engineer</c:v>
                </c:pt>
                <c:pt idx="16">
                  <c:v>Program or Project Administrator</c:v>
                </c:pt>
                <c:pt idx="17">
                  <c:v>Drainer (Aus) / Drainlayer (NZ)</c:v>
                </c:pt>
                <c:pt idx="18">
                  <c:v>Metal Fabricator</c:v>
                </c:pt>
                <c:pt idx="19">
                  <c:v>Quantity Surveyor</c:v>
                </c:pt>
                <c:pt idx="20">
                  <c:v>Electrical Linesworker (Aus) / Electrical Line Mechanic (NZ)</c:v>
                </c:pt>
                <c:pt idx="21">
                  <c:v>Electrical Engineering Technician</c:v>
                </c:pt>
                <c:pt idx="22">
                  <c:v>Scaffolder</c:v>
                </c:pt>
                <c:pt idx="23">
                  <c:v>Electrical Engineer</c:v>
                </c:pt>
                <c:pt idx="24">
                  <c:v>Engineering Manager</c:v>
                </c:pt>
                <c:pt idx="25">
                  <c:v>Building Associate</c:v>
                </c:pt>
                <c:pt idx="26">
                  <c:v>Paving Plant Operator</c:v>
                </c:pt>
                <c:pt idx="27">
                  <c:v>Road Traffic Controller</c:v>
                </c:pt>
                <c:pt idx="28">
                  <c:v>Telecommunications Technician</c:v>
                </c:pt>
                <c:pt idx="29">
                  <c:v>Crane, Hoist or Lift Operator</c:v>
                </c:pt>
              </c:strCache>
            </c:strRef>
          </c:cat>
          <c:val>
            <c:numRef>
              <c:f>'Occupation by ethnicity'!$Z$16:$Z$38</c:f>
              <c:numCache>
                <c:formatCode>General</c:formatCode>
                <c:ptCount val="23"/>
              </c:numCache>
            </c:numRef>
          </c:val>
          <c:extLst>
            <c:ext xmlns:c15="http://schemas.microsoft.com/office/drawing/2012/chart" uri="{02D57815-91ED-43cb-92C2-25804820EDAC}">
              <c15:filteredSeriesTitle>
                <c15:tx>
                  <c:strRef>
                    <c:extLst>
                      <c:ext uri="{02D57815-91ED-43cb-92C2-25804820EDAC}">
                        <c15:formulaRef>
                          <c15:sqref>'Occupation by ethnicity'!#REF!</c15:sqref>
                        </c15:formulaRef>
                      </c:ext>
                    </c:extLst>
                    <c:strCache>
                      <c:ptCount val="1"/>
                      <c:pt idx="0">
                        <c:v>#REF!</c:v>
                      </c:pt>
                    </c:strCache>
                  </c:strRef>
                </c15:tx>
              </c15:filteredSeriesTitle>
            </c:ext>
            <c:ext xmlns:c16="http://schemas.microsoft.com/office/drawing/2014/chart" uri="{C3380CC4-5D6E-409C-BE32-E72D297353CC}">
              <c16:uniqueId val="{00000000-D63E-4B9D-8DEE-2B9D64527FB0}"/>
            </c:ext>
          </c:extLst>
        </c:ser>
        <c:ser>
          <c:idx val="1"/>
          <c:order val="1"/>
          <c:spPr>
            <a:solidFill>
              <a:schemeClr val="accent2"/>
            </a:solidFill>
            <a:ln>
              <a:noFill/>
            </a:ln>
            <a:effectLst/>
          </c:spPr>
          <c:invertIfNegative val="0"/>
          <c:cat>
            <c:strRef>
              <c:f>'Occupation by ethnicity'!$A$9:$A$38</c:f>
              <c:strCache>
                <c:ptCount val="30"/>
                <c:pt idx="0">
                  <c:v>Labourers nec</c:v>
                </c:pt>
                <c:pt idx="1">
                  <c:v>Electrician (General)</c:v>
                </c:pt>
                <c:pt idx="2">
                  <c:v>Civil Engineer</c:v>
                </c:pt>
                <c:pt idx="3">
                  <c:v>Carpenter</c:v>
                </c:pt>
                <c:pt idx="4">
                  <c:v>Construction Project Manager</c:v>
                </c:pt>
                <c:pt idx="5">
                  <c:v>Builder's Labourer</c:v>
                </c:pt>
                <c:pt idx="6">
                  <c:v>Project Builder</c:v>
                </c:pt>
                <c:pt idx="7">
                  <c:v>Earthmoving Plant Operator (General)</c:v>
                </c:pt>
                <c:pt idx="8">
                  <c:v>Excavator Operator</c:v>
                </c:pt>
                <c:pt idx="9">
                  <c:v>Plumber (General)</c:v>
                </c:pt>
                <c:pt idx="10">
                  <c:v>Architect</c:v>
                </c:pt>
                <c:pt idx="11">
                  <c:v>Structural Engineer</c:v>
                </c:pt>
                <c:pt idx="12">
                  <c:v>Painting Trades Worker</c:v>
                </c:pt>
                <c:pt idx="13">
                  <c:v>Building and Engineering Technicians nec</c:v>
                </c:pt>
                <c:pt idx="14">
                  <c:v>Urban and Regional Planner</c:v>
                </c:pt>
                <c:pt idx="15">
                  <c:v>Mechanical Engineer</c:v>
                </c:pt>
                <c:pt idx="16">
                  <c:v>Program or Project Administrator</c:v>
                </c:pt>
                <c:pt idx="17">
                  <c:v>Drainer (Aus) / Drainlayer (NZ)</c:v>
                </c:pt>
                <c:pt idx="18">
                  <c:v>Metal Fabricator</c:v>
                </c:pt>
                <c:pt idx="19">
                  <c:v>Quantity Surveyor</c:v>
                </c:pt>
                <c:pt idx="20">
                  <c:v>Electrical Linesworker (Aus) / Electrical Line Mechanic (NZ)</c:v>
                </c:pt>
                <c:pt idx="21">
                  <c:v>Electrical Engineering Technician</c:v>
                </c:pt>
                <c:pt idx="22">
                  <c:v>Scaffolder</c:v>
                </c:pt>
                <c:pt idx="23">
                  <c:v>Electrical Engineer</c:v>
                </c:pt>
                <c:pt idx="24">
                  <c:v>Engineering Manager</c:v>
                </c:pt>
                <c:pt idx="25">
                  <c:v>Building Associate</c:v>
                </c:pt>
                <c:pt idx="26">
                  <c:v>Paving Plant Operator</c:v>
                </c:pt>
                <c:pt idx="27">
                  <c:v>Road Traffic Controller</c:v>
                </c:pt>
                <c:pt idx="28">
                  <c:v>Telecommunications Technician</c:v>
                </c:pt>
                <c:pt idx="29">
                  <c:v>Crane, Hoist or Lift Operator</c:v>
                </c:pt>
              </c:strCache>
            </c:strRef>
          </c:cat>
          <c:val>
            <c:numRef>
              <c:f>'Occupation by ethnicity'!$AA$16:$AA$38</c:f>
              <c:numCache>
                <c:formatCode>General</c:formatCode>
                <c:ptCount val="23"/>
              </c:numCache>
            </c:numRef>
          </c:val>
          <c:extLst>
            <c:ext xmlns:c15="http://schemas.microsoft.com/office/drawing/2012/chart" uri="{02D57815-91ED-43cb-92C2-25804820EDAC}">
              <c15:filteredSeriesTitle>
                <c15:tx>
                  <c:strRef>
                    <c:extLst>
                      <c:ext uri="{02D57815-91ED-43cb-92C2-25804820EDAC}">
                        <c15:formulaRef>
                          <c15:sqref>'Occupation by ethnicity'!#REF!</c15:sqref>
                        </c15:formulaRef>
                      </c:ext>
                    </c:extLst>
                    <c:strCache>
                      <c:ptCount val="1"/>
                      <c:pt idx="0">
                        <c:v>#REF!</c:v>
                      </c:pt>
                    </c:strCache>
                  </c:strRef>
                </c15:tx>
              </c15:filteredSeriesTitle>
            </c:ext>
            <c:ext xmlns:c16="http://schemas.microsoft.com/office/drawing/2014/chart" uri="{C3380CC4-5D6E-409C-BE32-E72D297353CC}">
              <c16:uniqueId val="{00000001-D63E-4B9D-8DEE-2B9D64527FB0}"/>
            </c:ext>
          </c:extLst>
        </c:ser>
        <c:dLbls>
          <c:showLegendKey val="0"/>
          <c:showVal val="0"/>
          <c:showCatName val="0"/>
          <c:showSerName val="0"/>
          <c:showPercent val="0"/>
          <c:showBubbleSize val="0"/>
        </c:dLbls>
        <c:gapWidth val="150"/>
        <c:overlap val="100"/>
        <c:axId val="716593264"/>
        <c:axId val="1684033328"/>
      </c:barChart>
      <c:catAx>
        <c:axId val="71659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4033328"/>
        <c:crosses val="autoZero"/>
        <c:auto val="1"/>
        <c:lblAlgn val="ctr"/>
        <c:lblOffset val="100"/>
        <c:noMultiLvlLbl val="0"/>
      </c:catAx>
      <c:valAx>
        <c:axId val="1684033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Share</a:t>
                </a:r>
                <a:r>
                  <a:rPr lang="en-NZ" baseline="0"/>
                  <a:t> of workforce by occupation</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5932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ethnicity'!$K$8</c:f>
              <c:strCache>
                <c:ptCount val="1"/>
                <c:pt idx="0">
                  <c:v>European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ethnicity'!$A$121:$A$122</c:f>
              <c:strCache>
                <c:ptCount val="2"/>
                <c:pt idx="0">
                  <c:v>Infrastructure workforce</c:v>
                </c:pt>
                <c:pt idx="1">
                  <c:v>Total New Zealand workforce</c:v>
                </c:pt>
              </c:strCache>
            </c:strRef>
          </c:cat>
          <c:val>
            <c:numRef>
              <c:f>'Occupation by ethnicity'!$K$121:$K$122</c:f>
              <c:numCache>
                <c:formatCode>0%</c:formatCode>
                <c:ptCount val="2"/>
                <c:pt idx="0">
                  <c:v>0.61095516938014494</c:v>
                </c:pt>
                <c:pt idx="1">
                  <c:v>0.59887206886316413</c:v>
                </c:pt>
              </c:numCache>
            </c:numRef>
          </c:val>
          <c:extLst>
            <c:ext xmlns:c16="http://schemas.microsoft.com/office/drawing/2014/chart" uri="{C3380CC4-5D6E-409C-BE32-E72D297353CC}">
              <c16:uniqueId val="{00000000-4B5C-4D9E-9097-8511369CA87F}"/>
            </c:ext>
          </c:extLst>
        </c:ser>
        <c:ser>
          <c:idx val="1"/>
          <c:order val="1"/>
          <c:tx>
            <c:strRef>
              <c:f>'Occupation by ethnicity'!$L$8</c:f>
              <c:strCache>
                <c:ptCount val="1"/>
                <c:pt idx="0">
                  <c:v>Maori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ethnicity'!$A$121:$A$122</c:f>
              <c:strCache>
                <c:ptCount val="2"/>
                <c:pt idx="0">
                  <c:v>Infrastructure workforce</c:v>
                </c:pt>
                <c:pt idx="1">
                  <c:v>Total New Zealand workforce</c:v>
                </c:pt>
              </c:strCache>
            </c:strRef>
          </c:cat>
          <c:val>
            <c:numRef>
              <c:f>'Occupation by ethnicity'!$L$121:$L$122</c:f>
              <c:numCache>
                <c:formatCode>0%</c:formatCode>
                <c:ptCount val="2"/>
                <c:pt idx="0">
                  <c:v>0.17738874795212584</c:v>
                </c:pt>
                <c:pt idx="1">
                  <c:v>0.16110712154144205</c:v>
                </c:pt>
              </c:numCache>
            </c:numRef>
          </c:val>
          <c:extLst>
            <c:ext xmlns:c16="http://schemas.microsoft.com/office/drawing/2014/chart" uri="{C3380CC4-5D6E-409C-BE32-E72D297353CC}">
              <c16:uniqueId val="{00000001-4B5C-4D9E-9097-8511369CA87F}"/>
            </c:ext>
          </c:extLst>
        </c:ser>
        <c:ser>
          <c:idx val="2"/>
          <c:order val="2"/>
          <c:tx>
            <c:strRef>
              <c:f>'Occupation by ethnicity'!$M$8</c:f>
              <c:strCache>
                <c:ptCount val="1"/>
                <c:pt idx="0">
                  <c:v>Pacific</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ethnicity'!$A$121:$A$122</c:f>
              <c:strCache>
                <c:ptCount val="2"/>
                <c:pt idx="0">
                  <c:v>Infrastructure workforce</c:v>
                </c:pt>
                <c:pt idx="1">
                  <c:v>Total New Zealand workforce</c:v>
                </c:pt>
              </c:strCache>
            </c:strRef>
          </c:cat>
          <c:val>
            <c:numRef>
              <c:f>'Occupation by ethnicity'!$M$121:$M$122</c:f>
              <c:numCache>
                <c:formatCode>0%</c:formatCode>
                <c:ptCount val="2"/>
                <c:pt idx="0">
                  <c:v>6.9690447322582463E-2</c:v>
                </c:pt>
                <c:pt idx="1">
                  <c:v>6.3323088118423188E-2</c:v>
                </c:pt>
              </c:numCache>
            </c:numRef>
          </c:val>
          <c:extLst>
            <c:ext xmlns:c16="http://schemas.microsoft.com/office/drawing/2014/chart" uri="{C3380CC4-5D6E-409C-BE32-E72D297353CC}">
              <c16:uniqueId val="{00000002-4B5C-4D9E-9097-8511369CA87F}"/>
            </c:ext>
          </c:extLst>
        </c:ser>
        <c:ser>
          <c:idx val="3"/>
          <c:order val="3"/>
          <c:tx>
            <c:strRef>
              <c:f>'Occupation by ethnicity'!$N$8</c:f>
              <c:strCache>
                <c:ptCount val="1"/>
                <c:pt idx="0">
                  <c:v>Asian</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ethnicity'!$A$121:$A$122</c:f>
              <c:strCache>
                <c:ptCount val="2"/>
                <c:pt idx="0">
                  <c:v>Infrastructure workforce</c:v>
                </c:pt>
                <c:pt idx="1">
                  <c:v>Total New Zealand workforce</c:v>
                </c:pt>
              </c:strCache>
            </c:strRef>
          </c:cat>
          <c:val>
            <c:numRef>
              <c:f>'Occupation by ethnicity'!$N$121:$N$122</c:f>
              <c:numCache>
                <c:formatCode>0%</c:formatCode>
                <c:ptCount val="2"/>
                <c:pt idx="0">
                  <c:v>0.11893738791477146</c:v>
                </c:pt>
                <c:pt idx="1">
                  <c:v>0.14448753179687027</c:v>
                </c:pt>
              </c:numCache>
            </c:numRef>
          </c:val>
          <c:extLst>
            <c:ext xmlns:c16="http://schemas.microsoft.com/office/drawing/2014/chart" uri="{C3380CC4-5D6E-409C-BE32-E72D297353CC}">
              <c16:uniqueId val="{00000003-4B5C-4D9E-9097-8511369CA87F}"/>
            </c:ext>
          </c:extLst>
        </c:ser>
        <c:ser>
          <c:idx val="4"/>
          <c:order val="4"/>
          <c:tx>
            <c:strRef>
              <c:f>'Occupation by ethnicity'!$O$8</c:f>
              <c:strCache>
                <c:ptCount val="1"/>
                <c:pt idx="0">
                  <c:v>MELAA/Other</c:v>
                </c:pt>
              </c:strCache>
            </c:strRef>
          </c:tx>
          <c:spPr>
            <a:solidFill>
              <a:schemeClr val="accent5">
                <a:lumMod val="40000"/>
                <a:lumOff val="60000"/>
              </a:schemeClr>
            </a:solidFill>
            <a:ln>
              <a:noFill/>
            </a:ln>
            <a:effectLst/>
          </c:spPr>
          <c:invertIfNegative val="0"/>
          <c:cat>
            <c:strRef>
              <c:f>'Occupation by ethnicity'!$A$121:$A$122</c:f>
              <c:strCache>
                <c:ptCount val="2"/>
                <c:pt idx="0">
                  <c:v>Infrastructure workforce</c:v>
                </c:pt>
                <c:pt idx="1">
                  <c:v>Total New Zealand workforce</c:v>
                </c:pt>
              </c:strCache>
            </c:strRef>
          </c:cat>
          <c:val>
            <c:numRef>
              <c:f>'Occupation by ethnicity'!$O$121:$O$122</c:f>
              <c:numCache>
                <c:formatCode>0%</c:formatCode>
                <c:ptCount val="2"/>
                <c:pt idx="0">
                  <c:v>1.5337757870158624E-2</c:v>
                </c:pt>
                <c:pt idx="1">
                  <c:v>3.2210189680100344E-2</c:v>
                </c:pt>
              </c:numCache>
            </c:numRef>
          </c:val>
          <c:extLst>
            <c:ext xmlns:c16="http://schemas.microsoft.com/office/drawing/2014/chart" uri="{C3380CC4-5D6E-409C-BE32-E72D297353CC}">
              <c16:uniqueId val="{00000004-4B5C-4D9E-9097-8511369CA87F}"/>
            </c:ext>
          </c:extLst>
        </c:ser>
        <c:dLbls>
          <c:showLegendKey val="0"/>
          <c:showVal val="0"/>
          <c:showCatName val="0"/>
          <c:showSerName val="0"/>
          <c:showPercent val="0"/>
          <c:showBubbleSize val="0"/>
        </c:dLbls>
        <c:gapWidth val="150"/>
        <c:overlap val="100"/>
        <c:axId val="1607166399"/>
        <c:axId val="1340216111"/>
      </c:barChart>
      <c:catAx>
        <c:axId val="1607166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340216111"/>
        <c:crosses val="autoZero"/>
        <c:auto val="1"/>
        <c:lblAlgn val="ctr"/>
        <c:lblOffset val="100"/>
        <c:noMultiLvlLbl val="0"/>
      </c:catAx>
      <c:valAx>
        <c:axId val="13402161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1607166399"/>
        <c:crosses val="autoZero"/>
        <c:crossBetween val="between"/>
        <c:majorUnit val="0.25"/>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'Workforce by stage'!$B$9</c:f>
              <c:strCache>
                <c:ptCount val="1"/>
                <c:pt idx="0">
                  <c:v>Planning and design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'Workforce by stage'!$A$10:$A$12</c:f>
              <c:strCache>
                <c:ptCount val="3"/>
                <c:pt idx="0">
                  <c:v>Horizontal infrastructure</c:v>
                </c:pt>
                <c:pt idx="1">
                  <c:v>Vertical infrastructure</c:v>
                </c:pt>
                <c:pt idx="2">
                  <c:v>Total infrastructure</c:v>
                </c:pt>
              </c:strCache>
            </c:strRef>
          </c:cat>
          <c:val>
            <c:numRef>
              <c:f>'Workforce by stage'!$B$10:$B$12</c:f>
              <c:numCache>
                <c:formatCode>0%</c:formatCode>
                <c:ptCount val="3"/>
                <c:pt idx="0">
                  <c:v>0.17629062498100906</c:v>
                </c:pt>
                <c:pt idx="1">
                  <c:v>0.10091653608067741</c:v>
                </c:pt>
                <c:pt idx="2">
                  <c:v>0.13752142402473108</c:v>
                </c:pt>
              </c:numCache>
            </c:numRef>
          </c:val>
          <c:extLst>
            <c:ext xmlns:c16="http://schemas.microsoft.com/office/drawing/2014/chart" uri="{C3380CC4-5D6E-409C-BE32-E72D297353CC}">
              <c16:uniqueId val="{00000000-4A17-41C0-96FB-10E0274BB6C3}"/>
            </c:ext>
          </c:extLst>
        </c:ser>
        <c:ser>
          <c:idx val="1"/>
          <c:order val="1"/>
          <c:tx>
            <c:strRef>
              <c:f>'Workforce by stage'!$C$9</c:f>
              <c:strCache>
                <c:ptCount val="1"/>
                <c:pt idx="0">
                  <c:v>Construction of new assets or major renewals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'Workforce by stage'!$A$10:$A$12</c:f>
              <c:strCache>
                <c:ptCount val="3"/>
                <c:pt idx="0">
                  <c:v>Horizontal infrastructure</c:v>
                </c:pt>
                <c:pt idx="1">
                  <c:v>Vertical infrastructure</c:v>
                </c:pt>
                <c:pt idx="2">
                  <c:v>Total infrastructure</c:v>
                </c:pt>
              </c:strCache>
            </c:strRef>
          </c:cat>
          <c:val>
            <c:numRef>
              <c:f>'Workforce by stage'!$C$10:$C$12</c:f>
              <c:numCache>
                <c:formatCode>0%</c:formatCode>
                <c:ptCount val="3"/>
                <c:pt idx="0">
                  <c:v>0.47273550905116768</c:v>
                </c:pt>
                <c:pt idx="1">
                  <c:v>0.443845462307702</c:v>
                </c:pt>
                <c:pt idx="2">
                  <c:v>0.45787570717263704</c:v>
                </c:pt>
              </c:numCache>
            </c:numRef>
          </c:val>
          <c:extLst>
            <c:ext xmlns:c16="http://schemas.microsoft.com/office/drawing/2014/chart" uri="{C3380CC4-5D6E-409C-BE32-E72D297353CC}">
              <c16:uniqueId val="{00000001-4A17-41C0-96FB-10E0274BB6C3}"/>
            </c:ext>
          </c:extLst>
        </c:ser>
        <c:ser>
          <c:idx val="2"/>
          <c:order val="2"/>
          <c:tx>
            <c:strRef>
              <c:f>'Workforce by stage'!$D$9</c:f>
              <c:strCache>
                <c:ptCount val="1"/>
                <c:pt idx="0">
                  <c:v>Asset management and maintenance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'Workforce by stage'!$A$10:$A$12</c:f>
              <c:strCache>
                <c:ptCount val="3"/>
                <c:pt idx="0">
                  <c:v>Horizontal infrastructure</c:v>
                </c:pt>
                <c:pt idx="1">
                  <c:v>Vertical infrastructure</c:v>
                </c:pt>
                <c:pt idx="2">
                  <c:v>Total infrastructure</c:v>
                </c:pt>
              </c:strCache>
            </c:strRef>
          </c:cat>
          <c:val>
            <c:numRef>
              <c:f>'Workforce by stage'!$D$10:$D$12</c:f>
              <c:numCache>
                <c:formatCode>0%</c:formatCode>
                <c:ptCount val="3"/>
                <c:pt idx="0">
                  <c:v>0.35097386596782237</c:v>
                </c:pt>
                <c:pt idx="1">
                  <c:v>0.4552380016116192</c:v>
                </c:pt>
                <c:pt idx="2">
                  <c:v>0.4046028688026308</c:v>
                </c:pt>
              </c:numCache>
            </c:numRef>
          </c:val>
          <c:extLst>
            <c:ext xmlns:c16="http://schemas.microsoft.com/office/drawing/2014/chart" uri="{C3380CC4-5D6E-409C-BE32-E72D297353CC}">
              <c16:uniqueId val="{00000002-4A17-41C0-96FB-10E0274BB6C3}"/>
            </c:ext>
          </c:extLst>
        </c:ser>
        <c:dLbls>
          <c:showLegendKey val="0"/>
          <c:showVal val="0"/>
          <c:showCatName val="0"/>
          <c:showSerName val="0"/>
          <c:showPercent val="0"/>
          <c:showBubbleSize val="0"/>
        </c:dLbls>
        <c:gapWidth val="219"/>
        <c:overlap val="100"/>
        <c:axId val="1933181152"/>
        <c:axId val="1008294736"/>
      </c:barChart>
      <c:catAx>
        <c:axId val="193318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8294736"/>
        <c:crosses val="autoZero"/>
        <c:auto val="1"/>
        <c:lblAlgn val="ctr"/>
        <c:lblOffset val="100"/>
        <c:noMultiLvlLbl val="0"/>
      </c:catAx>
      <c:valAx>
        <c:axId val="100829473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3181152"/>
        <c:crosses val="autoZero"/>
        <c:crossBetween val="between"/>
        <c:majorUnit val="0.2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ethnicity'!$Y$8</c:f>
              <c:strCache>
                <c:ptCount val="1"/>
                <c:pt idx="0">
                  <c:v>European</c:v>
                </c:pt>
              </c:strCache>
            </c:strRef>
          </c:tx>
          <c:spPr>
            <a:solidFill>
              <a:schemeClr val="accent1"/>
            </a:solidFill>
            <a:ln>
              <a:noFill/>
            </a:ln>
            <a:effectLst/>
          </c:spPr>
          <c:invertIfNegative val="0"/>
          <c:cat>
            <c:strRef>
              <c:f>'Occupation by ethnicity'!$Q$9:$Q$15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ethnicity'!$Y$9:$Y$15</c:f>
              <c:numCache>
                <c:formatCode>0%</c:formatCode>
                <c:ptCount val="7"/>
                <c:pt idx="0">
                  <c:v>0.62405862876040141</c:v>
                </c:pt>
                <c:pt idx="1">
                  <c:v>0.47129774724575541</c:v>
                </c:pt>
                <c:pt idx="2">
                  <c:v>0.69677424190596327</c:v>
                </c:pt>
                <c:pt idx="3">
                  <c:v>0.5578376574205548</c:v>
                </c:pt>
                <c:pt idx="4">
                  <c:v>0.73498883873612353</c:v>
                </c:pt>
                <c:pt idx="5">
                  <c:v>0.70589662103209394</c:v>
                </c:pt>
                <c:pt idx="6">
                  <c:v>0.61095516938014516</c:v>
                </c:pt>
              </c:numCache>
            </c:numRef>
          </c:val>
          <c:extLst>
            <c:ext xmlns:c16="http://schemas.microsoft.com/office/drawing/2014/chart" uri="{C3380CC4-5D6E-409C-BE32-E72D297353CC}">
              <c16:uniqueId val="{00000000-33AA-4BE1-BDAC-8BE3F70D3224}"/>
            </c:ext>
          </c:extLst>
        </c:ser>
        <c:ser>
          <c:idx val="1"/>
          <c:order val="1"/>
          <c:tx>
            <c:strRef>
              <c:f>'Occupation by ethnicity'!$Z$8</c:f>
              <c:strCache>
                <c:ptCount val="1"/>
                <c:pt idx="0">
                  <c:v>Maori</c:v>
                </c:pt>
              </c:strCache>
            </c:strRef>
          </c:tx>
          <c:spPr>
            <a:solidFill>
              <a:schemeClr val="accent2"/>
            </a:solidFill>
            <a:ln>
              <a:noFill/>
            </a:ln>
            <a:effectLst/>
          </c:spPr>
          <c:invertIfNegative val="0"/>
          <c:cat>
            <c:strRef>
              <c:f>'Occupation by ethnicity'!$Q$9:$Q$15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ethnicity'!$Z$9:$Z$15</c:f>
              <c:numCache>
                <c:formatCode>0%</c:formatCode>
                <c:ptCount val="7"/>
                <c:pt idx="0">
                  <c:v>0.1564806540807539</c:v>
                </c:pt>
                <c:pt idx="1">
                  <c:v>0.2748454703592948</c:v>
                </c:pt>
                <c:pt idx="2">
                  <c:v>8.2174381729698792E-2</c:v>
                </c:pt>
                <c:pt idx="3">
                  <c:v>0.29556036066255603</c:v>
                </c:pt>
                <c:pt idx="4">
                  <c:v>0.12456873847662733</c:v>
                </c:pt>
                <c:pt idx="5">
                  <c:v>0.12647256568187526</c:v>
                </c:pt>
                <c:pt idx="6">
                  <c:v>0.17738874795212578</c:v>
                </c:pt>
              </c:numCache>
            </c:numRef>
          </c:val>
          <c:extLst>
            <c:ext xmlns:c16="http://schemas.microsoft.com/office/drawing/2014/chart" uri="{C3380CC4-5D6E-409C-BE32-E72D297353CC}">
              <c16:uniqueId val="{00000001-33AA-4BE1-BDAC-8BE3F70D3224}"/>
            </c:ext>
          </c:extLst>
        </c:ser>
        <c:ser>
          <c:idx val="2"/>
          <c:order val="2"/>
          <c:tx>
            <c:strRef>
              <c:f>'Occupation by ethnicity'!$AA$8</c:f>
              <c:strCache>
                <c:ptCount val="1"/>
                <c:pt idx="0">
                  <c:v>Pacific</c:v>
                </c:pt>
              </c:strCache>
            </c:strRef>
          </c:tx>
          <c:spPr>
            <a:solidFill>
              <a:schemeClr val="accent3"/>
            </a:solidFill>
            <a:ln>
              <a:noFill/>
            </a:ln>
            <a:effectLst/>
          </c:spPr>
          <c:invertIfNegative val="0"/>
          <c:cat>
            <c:strRef>
              <c:f>'Occupation by ethnicity'!$Q$9:$Q$15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ethnicity'!$AA$9:$AA$15</c:f>
              <c:numCache>
                <c:formatCode>0%</c:formatCode>
                <c:ptCount val="7"/>
                <c:pt idx="0">
                  <c:v>6.3763556807143587E-2</c:v>
                </c:pt>
                <c:pt idx="1">
                  <c:v>0.12843480235679985</c:v>
                </c:pt>
                <c:pt idx="2">
                  <c:v>2.9968342053010435E-2</c:v>
                </c:pt>
                <c:pt idx="3">
                  <c:v>7.9228636858033635E-2</c:v>
                </c:pt>
                <c:pt idx="4">
                  <c:v>3.7338698256682901E-2</c:v>
                </c:pt>
                <c:pt idx="5">
                  <c:v>5.2675021164912052E-2</c:v>
                </c:pt>
                <c:pt idx="6">
                  <c:v>6.9690447322582449E-2</c:v>
                </c:pt>
              </c:numCache>
            </c:numRef>
          </c:val>
          <c:extLst>
            <c:ext xmlns:c16="http://schemas.microsoft.com/office/drawing/2014/chart" uri="{C3380CC4-5D6E-409C-BE32-E72D297353CC}">
              <c16:uniqueId val="{00000002-33AA-4BE1-BDAC-8BE3F70D3224}"/>
            </c:ext>
          </c:extLst>
        </c:ser>
        <c:ser>
          <c:idx val="3"/>
          <c:order val="3"/>
          <c:tx>
            <c:strRef>
              <c:f>'Occupation by ethnicity'!$AB$8</c:f>
              <c:strCache>
                <c:ptCount val="1"/>
                <c:pt idx="0">
                  <c:v>Asian</c:v>
                </c:pt>
              </c:strCache>
            </c:strRef>
          </c:tx>
          <c:spPr>
            <a:solidFill>
              <a:schemeClr val="accent4">
                <a:lumMod val="40000"/>
                <a:lumOff val="60000"/>
              </a:schemeClr>
            </a:solidFill>
            <a:ln>
              <a:noFill/>
            </a:ln>
            <a:effectLst/>
          </c:spPr>
          <c:invertIfNegative val="0"/>
          <c:cat>
            <c:strRef>
              <c:f>'Occupation by ethnicity'!$Q$9:$Q$15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ethnicity'!$AB$9:$AB$15</c:f>
              <c:numCache>
                <c:formatCode>0%</c:formatCode>
                <c:ptCount val="7"/>
                <c:pt idx="0">
                  <c:v>0.13032544438620389</c:v>
                </c:pt>
                <c:pt idx="1">
                  <c:v>0.10817882594455772</c:v>
                </c:pt>
                <c:pt idx="2">
                  <c:v>0.16051601227069159</c:v>
                </c:pt>
                <c:pt idx="3">
                  <c:v>5.3409069767506243E-2</c:v>
                </c:pt>
                <c:pt idx="4">
                  <c:v>8.1408795001220779E-2</c:v>
                </c:pt>
                <c:pt idx="5">
                  <c:v>9.7045390052550237E-2</c:v>
                </c:pt>
                <c:pt idx="6">
                  <c:v>0.11893738791477142</c:v>
                </c:pt>
              </c:numCache>
            </c:numRef>
          </c:val>
          <c:extLst>
            <c:ext xmlns:c16="http://schemas.microsoft.com/office/drawing/2014/chart" uri="{C3380CC4-5D6E-409C-BE32-E72D297353CC}">
              <c16:uniqueId val="{00000003-33AA-4BE1-BDAC-8BE3F70D3224}"/>
            </c:ext>
          </c:extLst>
        </c:ser>
        <c:ser>
          <c:idx val="4"/>
          <c:order val="4"/>
          <c:tx>
            <c:strRef>
              <c:f>'Occupation by ethnicity'!$AC$8</c:f>
              <c:strCache>
                <c:ptCount val="1"/>
                <c:pt idx="0">
                  <c:v>MELAA/Other</c:v>
                </c:pt>
              </c:strCache>
            </c:strRef>
          </c:tx>
          <c:spPr>
            <a:solidFill>
              <a:schemeClr val="accent5">
                <a:lumMod val="40000"/>
                <a:lumOff val="60000"/>
              </a:schemeClr>
            </a:solidFill>
            <a:ln>
              <a:noFill/>
            </a:ln>
            <a:effectLst/>
          </c:spPr>
          <c:invertIfNegative val="0"/>
          <c:cat>
            <c:strRef>
              <c:f>'Occupation by ethnicity'!$Q$9:$Q$15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ethnicity'!$AC$9:$AC$15</c:f>
              <c:numCache>
                <c:formatCode>0%</c:formatCode>
                <c:ptCount val="7"/>
                <c:pt idx="0">
                  <c:v>2.5371715965497438E-2</c:v>
                </c:pt>
                <c:pt idx="1">
                  <c:v>1.7243154093591874E-2</c:v>
                </c:pt>
                <c:pt idx="2">
                  <c:v>3.0567022040636164E-2</c:v>
                </c:pt>
                <c:pt idx="3">
                  <c:v>1.3964275291349281E-2</c:v>
                </c:pt>
                <c:pt idx="4">
                  <c:v>2.1694929529345458E-2</c:v>
                </c:pt>
                <c:pt idx="5">
                  <c:v>1.7910402068568431E-2</c:v>
                </c:pt>
                <c:pt idx="6">
                  <c:v>2.3028247430375161E-2</c:v>
                </c:pt>
              </c:numCache>
            </c:numRef>
          </c:val>
          <c:extLst>
            <c:ext xmlns:c16="http://schemas.microsoft.com/office/drawing/2014/chart" uri="{C3380CC4-5D6E-409C-BE32-E72D297353CC}">
              <c16:uniqueId val="{00000004-33AA-4BE1-BDAC-8BE3F70D3224}"/>
            </c:ext>
          </c:extLst>
        </c:ser>
        <c:dLbls>
          <c:showLegendKey val="0"/>
          <c:showVal val="0"/>
          <c:showCatName val="0"/>
          <c:showSerName val="0"/>
          <c:showPercent val="0"/>
          <c:showBubbleSize val="0"/>
        </c:dLbls>
        <c:gapWidth val="219"/>
        <c:overlap val="100"/>
        <c:axId val="1594842479"/>
        <c:axId val="863335103"/>
      </c:barChart>
      <c:catAx>
        <c:axId val="159484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3335103"/>
        <c:crosses val="autoZero"/>
        <c:auto val="1"/>
        <c:lblAlgn val="ctr"/>
        <c:lblOffset val="100"/>
        <c:noMultiLvlLbl val="0"/>
      </c:catAx>
      <c:valAx>
        <c:axId val="863335103"/>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Share of workforce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842479"/>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0"/>
              <a:t>Age structure </a:t>
            </a:r>
            <a:r>
              <a:rPr lang="en-US" b="0" baseline="0"/>
              <a:t>of workforce </a:t>
            </a:r>
            <a:r>
              <a:rPr lang="en-US" b="0"/>
              <a:t>for top 30 infrastructure</a:t>
            </a:r>
            <a:r>
              <a:rPr lang="en-US" b="0" baseline="0"/>
              <a:t> occupations by FTEs</a:t>
            </a:r>
            <a:endParaRPr lang="en-US"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'Occupation by gender'!$AG$7</c:f>
              <c:strCache>
                <c:ptCount val="1"/>
              </c:strCache>
            </c:strRef>
          </c:tx>
          <c:spPr>
            <a:solidFill>
              <a:schemeClr val="accent1"/>
            </a:solidFill>
            <a:ln>
              <a:noFill/>
            </a:ln>
            <a:effectLst/>
          </c:spPr>
          <c:invertIfNegative val="0"/>
          <c:cat>
            <c:strRef>
              <c:f>'Occupation by gender'!$A$8:$A$37</c:f>
              <c:strCache>
                <c:ptCount val="30"/>
                <c:pt idx="0">
                  <c:v>Labourers nec</c:v>
                </c:pt>
                <c:pt idx="1">
                  <c:v>Electrician (General)</c:v>
                </c:pt>
                <c:pt idx="2">
                  <c:v>Civil Engineer</c:v>
                </c:pt>
                <c:pt idx="3">
                  <c:v>Carpenter</c:v>
                </c:pt>
                <c:pt idx="4">
                  <c:v>Construction Project Manager</c:v>
                </c:pt>
                <c:pt idx="5">
                  <c:v>Builder's Labourer</c:v>
                </c:pt>
                <c:pt idx="6">
                  <c:v>Project Builder</c:v>
                </c:pt>
                <c:pt idx="7">
                  <c:v>Earthmoving Plant Operator (General)</c:v>
                </c:pt>
                <c:pt idx="8">
                  <c:v>Excavator Operator</c:v>
                </c:pt>
                <c:pt idx="9">
                  <c:v>Plumber (General)</c:v>
                </c:pt>
                <c:pt idx="10">
                  <c:v>Architect</c:v>
                </c:pt>
                <c:pt idx="11">
                  <c:v>Structural Engineer</c:v>
                </c:pt>
                <c:pt idx="12">
                  <c:v>Painting Trades Worker</c:v>
                </c:pt>
                <c:pt idx="13">
                  <c:v>Building and Engineering Technicians nec</c:v>
                </c:pt>
                <c:pt idx="14">
                  <c:v>Urban and Regional Planner</c:v>
                </c:pt>
                <c:pt idx="15">
                  <c:v>Mechanical Engineer</c:v>
                </c:pt>
                <c:pt idx="16">
                  <c:v>Program or Project Administrator</c:v>
                </c:pt>
                <c:pt idx="17">
                  <c:v>Drainer (Aus) / Drainlayer (NZ)</c:v>
                </c:pt>
                <c:pt idx="18">
                  <c:v>Metal Fabricator</c:v>
                </c:pt>
                <c:pt idx="19">
                  <c:v>Quantity Surveyor</c:v>
                </c:pt>
                <c:pt idx="20">
                  <c:v>Electrical Linesworker (Aus) / Electrical Line Mechanic (NZ)</c:v>
                </c:pt>
                <c:pt idx="21">
                  <c:v>Electrical Engineering Technician</c:v>
                </c:pt>
                <c:pt idx="22">
                  <c:v>Scaffolder</c:v>
                </c:pt>
                <c:pt idx="23">
                  <c:v>Electrical Engineer</c:v>
                </c:pt>
                <c:pt idx="24">
                  <c:v>Engineering Manager</c:v>
                </c:pt>
                <c:pt idx="25">
                  <c:v>Building Associate</c:v>
                </c:pt>
                <c:pt idx="26">
                  <c:v>Paving Plant Operator</c:v>
                </c:pt>
                <c:pt idx="27">
                  <c:v>Road Traffic Controller</c:v>
                </c:pt>
                <c:pt idx="28">
                  <c:v>Telecommunications Technician</c:v>
                </c:pt>
                <c:pt idx="29">
                  <c:v>Crane, Hoist or Lift Operator</c:v>
                </c:pt>
              </c:strCache>
            </c:strRef>
          </c:cat>
          <c:val>
            <c:numRef>
              <c:f>'Occupation by gender'!$AH$8:$AH$37</c:f>
              <c:numCache>
                <c:formatCode>General</c:formatCode>
                <c:ptCount val="30"/>
              </c:numCache>
            </c:numRef>
          </c:val>
          <c:extLst>
            <c:ext xmlns:c16="http://schemas.microsoft.com/office/drawing/2014/chart" uri="{C3380CC4-5D6E-409C-BE32-E72D297353CC}">
              <c16:uniqueId val="{00000000-0D69-4D34-88C5-91B198B4DEA5}"/>
            </c:ext>
          </c:extLst>
        </c:ser>
        <c:ser>
          <c:idx val="1"/>
          <c:order val="1"/>
          <c:tx>
            <c:strRef>
              <c:f>'Occupation by gender'!$AH$7</c:f>
              <c:strCache>
                <c:ptCount val="1"/>
              </c:strCache>
            </c:strRef>
          </c:tx>
          <c:spPr>
            <a:solidFill>
              <a:schemeClr val="accent2"/>
            </a:solidFill>
            <a:ln>
              <a:noFill/>
            </a:ln>
            <a:effectLst/>
          </c:spPr>
          <c:invertIfNegative val="0"/>
          <c:cat>
            <c:strRef>
              <c:f>'Occupation by gender'!$A$8:$A$37</c:f>
              <c:strCache>
                <c:ptCount val="30"/>
                <c:pt idx="0">
                  <c:v>Labourers nec</c:v>
                </c:pt>
                <c:pt idx="1">
                  <c:v>Electrician (General)</c:v>
                </c:pt>
                <c:pt idx="2">
                  <c:v>Civil Engineer</c:v>
                </c:pt>
                <c:pt idx="3">
                  <c:v>Carpenter</c:v>
                </c:pt>
                <c:pt idx="4">
                  <c:v>Construction Project Manager</c:v>
                </c:pt>
                <c:pt idx="5">
                  <c:v>Builder's Labourer</c:v>
                </c:pt>
                <c:pt idx="6">
                  <c:v>Project Builder</c:v>
                </c:pt>
                <c:pt idx="7">
                  <c:v>Earthmoving Plant Operator (General)</c:v>
                </c:pt>
                <c:pt idx="8">
                  <c:v>Excavator Operator</c:v>
                </c:pt>
                <c:pt idx="9">
                  <c:v>Plumber (General)</c:v>
                </c:pt>
                <c:pt idx="10">
                  <c:v>Architect</c:v>
                </c:pt>
                <c:pt idx="11">
                  <c:v>Structural Engineer</c:v>
                </c:pt>
                <c:pt idx="12">
                  <c:v>Painting Trades Worker</c:v>
                </c:pt>
                <c:pt idx="13">
                  <c:v>Building and Engineering Technicians nec</c:v>
                </c:pt>
                <c:pt idx="14">
                  <c:v>Urban and Regional Planner</c:v>
                </c:pt>
                <c:pt idx="15">
                  <c:v>Mechanical Engineer</c:v>
                </c:pt>
                <c:pt idx="16">
                  <c:v>Program or Project Administrator</c:v>
                </c:pt>
                <c:pt idx="17">
                  <c:v>Drainer (Aus) / Drainlayer (NZ)</c:v>
                </c:pt>
                <c:pt idx="18">
                  <c:v>Metal Fabricator</c:v>
                </c:pt>
                <c:pt idx="19">
                  <c:v>Quantity Surveyor</c:v>
                </c:pt>
                <c:pt idx="20">
                  <c:v>Electrical Linesworker (Aus) / Electrical Line Mechanic (NZ)</c:v>
                </c:pt>
                <c:pt idx="21">
                  <c:v>Electrical Engineering Technician</c:v>
                </c:pt>
                <c:pt idx="22">
                  <c:v>Scaffolder</c:v>
                </c:pt>
                <c:pt idx="23">
                  <c:v>Electrical Engineer</c:v>
                </c:pt>
                <c:pt idx="24">
                  <c:v>Engineering Manager</c:v>
                </c:pt>
                <c:pt idx="25">
                  <c:v>Building Associate</c:v>
                </c:pt>
                <c:pt idx="26">
                  <c:v>Paving Plant Operator</c:v>
                </c:pt>
                <c:pt idx="27">
                  <c:v>Road Traffic Controller</c:v>
                </c:pt>
                <c:pt idx="28">
                  <c:v>Telecommunications Technician</c:v>
                </c:pt>
                <c:pt idx="29">
                  <c:v>Crane, Hoist or Lift Operator</c:v>
                </c:pt>
              </c:strCache>
            </c:strRef>
          </c:cat>
          <c:val>
            <c:numRef>
              <c:f>'Occupation by gender'!$AI$8:$AI$37</c:f>
              <c:numCache>
                <c:formatCode>General</c:formatCode>
                <c:ptCount val="30"/>
              </c:numCache>
            </c:numRef>
          </c:val>
          <c:extLst>
            <c:ext xmlns:c16="http://schemas.microsoft.com/office/drawing/2014/chart" uri="{C3380CC4-5D6E-409C-BE32-E72D297353CC}">
              <c16:uniqueId val="{00000001-0D69-4D34-88C5-91B198B4DEA5}"/>
            </c:ext>
          </c:extLst>
        </c:ser>
        <c:dLbls>
          <c:showLegendKey val="0"/>
          <c:showVal val="0"/>
          <c:showCatName val="0"/>
          <c:showSerName val="0"/>
          <c:showPercent val="0"/>
          <c:showBubbleSize val="0"/>
        </c:dLbls>
        <c:gapWidth val="150"/>
        <c:overlap val="100"/>
        <c:axId val="716593264"/>
        <c:axId val="1684033328"/>
      </c:barChart>
      <c:catAx>
        <c:axId val="71659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4033328"/>
        <c:crosses val="autoZero"/>
        <c:auto val="1"/>
        <c:lblAlgn val="ctr"/>
        <c:lblOffset val="100"/>
        <c:noMultiLvlLbl val="0"/>
      </c:catAx>
      <c:valAx>
        <c:axId val="1684033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Share</a:t>
                </a:r>
                <a:r>
                  <a:rPr lang="en-NZ" baseline="0"/>
                  <a:t> of workforce by occupation</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65932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'Occupation by gender'!$M$7</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gender'!$I$8:$I$14</c:f>
              <c:strCache>
                <c:ptCount val="7"/>
                <c:pt idx="0">
                  <c:v>Technicians and Trades Workers</c:v>
                </c:pt>
                <c:pt idx="1">
                  <c:v>Labourers</c:v>
                </c:pt>
                <c:pt idx="2">
                  <c:v>Professionals</c:v>
                </c:pt>
                <c:pt idx="3">
                  <c:v>Machinery Operators and Drivers</c:v>
                </c:pt>
                <c:pt idx="4">
                  <c:v>Managers</c:v>
                </c:pt>
                <c:pt idx="5">
                  <c:v>Clerical and Administrative Workers</c:v>
                </c:pt>
                <c:pt idx="6">
                  <c:v>Total all occupations</c:v>
                </c:pt>
              </c:strCache>
            </c:strRef>
          </c:cat>
          <c:val>
            <c:numRef>
              <c:f>'Occupation by gender'!$M$8:$M$14</c:f>
              <c:numCache>
                <c:formatCode>0%</c:formatCode>
                <c:ptCount val="7"/>
                <c:pt idx="0">
                  <c:v>4.2271880668501439E-2</c:v>
                </c:pt>
                <c:pt idx="1">
                  <c:v>0.14529971814370413</c:v>
                </c:pt>
                <c:pt idx="2">
                  <c:v>0.20303114962093688</c:v>
                </c:pt>
                <c:pt idx="3">
                  <c:v>3.4021971748229379E-2</c:v>
                </c:pt>
                <c:pt idx="4">
                  <c:v>5.5962200112138955E-2</c:v>
                </c:pt>
                <c:pt idx="5">
                  <c:v>0.59532570415279684</c:v>
                </c:pt>
                <c:pt idx="6">
                  <c:v>0.11261776995127956</c:v>
                </c:pt>
              </c:numCache>
            </c:numRef>
          </c:val>
          <c:extLst>
            <c:ext xmlns:c16="http://schemas.microsoft.com/office/drawing/2014/chart" uri="{C3380CC4-5D6E-409C-BE32-E72D297353CC}">
              <c16:uniqueId val="{00000000-99EA-46DB-AB2D-A0B703D92180}"/>
            </c:ext>
          </c:extLst>
        </c:ser>
        <c:dLbls>
          <c:showLegendKey val="0"/>
          <c:showVal val="0"/>
          <c:showCatName val="0"/>
          <c:showSerName val="0"/>
          <c:showPercent val="0"/>
          <c:showBubbleSize val="0"/>
        </c:dLbls>
        <c:gapWidth val="219"/>
        <c:overlap val="-27"/>
        <c:axId val="1594842479"/>
        <c:axId val="863335103"/>
      </c:barChart>
      <c:lineChart>
        <c:grouping val="standard"/>
        <c:varyColors val="0"/>
        <c:ser>
          <c:idx val="1"/>
          <c:order val="1"/>
          <c:tx>
            <c:strRef>
              <c:f>'Occupation by gender'!$N$6</c:f>
              <c:strCache>
                <c:ptCount val="1"/>
                <c:pt idx="0">
                  <c:v>Share of overall NZ workforce who are women</c:v>
                </c:pt>
              </c:strCache>
            </c:strRef>
          </c:tx>
          <c:spPr>
            <a:ln w="28575" cap="rnd">
              <a:solidFill>
                <a:schemeClr val="accent2"/>
              </a:solidFill>
              <a:round/>
            </a:ln>
            <a:effectLst/>
          </c:spPr>
          <c:marker>
            <c:symbol val="none"/>
          </c:marker>
          <c:dLbls>
            <c:dLbl>
              <c:idx val="2"/>
              <c:layout>
                <c:manualLayout>
                  <c:x val="-0.13389684291342829"/>
                  <c:y val="4.1630666623828423E-2"/>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accent2"/>
                        </a:solidFill>
                        <a:latin typeface="+mn-lt"/>
                        <a:ea typeface="+mn-ea"/>
                        <a:cs typeface="+mn-cs"/>
                      </a:defRPr>
                    </a:pPr>
                    <a:r>
                      <a:rPr lang="en-US"/>
                      <a:t>Overall NZ workforce</a:t>
                    </a:r>
                  </a:p>
                </c:rich>
              </c:tx>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accent2"/>
                      </a:solidFill>
                      <a:latin typeface="+mn-lt"/>
                      <a:ea typeface="+mn-ea"/>
                      <a:cs typeface="+mn-cs"/>
                    </a:defRPr>
                  </a:pPr>
                  <a:endParaRPr lang="en-US"/>
                </a:p>
              </c:txPr>
              <c:dLblPos val="r"/>
              <c:showLegendKey val="0"/>
              <c:showVal val="0"/>
              <c:showCatName val="0"/>
              <c:showSerName val="1"/>
              <c:showPercent val="0"/>
              <c:showBubbleSize val="0"/>
              <c:extLst>
                <c:ext xmlns:c15="http://schemas.microsoft.com/office/drawing/2012/chart" uri="{CE6537A1-D6FC-4f65-9D91-7224C49458BB}">
                  <c15:layout>
                    <c:manualLayout>
                      <c:w val="0.24832126360405821"/>
                      <c:h val="7.4806279970487929E-2"/>
                    </c:manualLayout>
                  </c15:layout>
                  <c15:showDataLabelsRange val="0"/>
                </c:ext>
                <c:ext xmlns:c16="http://schemas.microsoft.com/office/drawing/2014/chart" uri="{C3380CC4-5D6E-409C-BE32-E72D297353CC}">
                  <c16:uniqueId val="{00000001-99EA-46DB-AB2D-A0B703D9218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val>
            <c:numRef>
              <c:f>'Occupation by gender'!$N$8:$N$14</c:f>
              <c:numCache>
                <c:formatCode>0%</c:formatCode>
                <c:ptCount val="7"/>
                <c:pt idx="0">
                  <c:v>0</c:v>
                </c:pt>
                <c:pt idx="1">
                  <c:v>0</c:v>
                </c:pt>
                <c:pt idx="2">
                  <c:v>0</c:v>
                </c:pt>
                <c:pt idx="3">
                  <c:v>0</c:v>
                </c:pt>
                <c:pt idx="4">
                  <c:v>0</c:v>
                </c:pt>
                <c:pt idx="5">
                  <c:v>0</c:v>
                </c:pt>
                <c:pt idx="6">
                  <c:v>0</c:v>
                </c:pt>
              </c:numCache>
            </c:numRef>
          </c:val>
          <c:smooth val="0"/>
          <c:extLst>
            <c:ext xmlns:c16="http://schemas.microsoft.com/office/drawing/2014/chart" uri="{C3380CC4-5D6E-409C-BE32-E72D297353CC}">
              <c16:uniqueId val="{00000002-99EA-46DB-AB2D-A0B703D92180}"/>
            </c:ext>
          </c:extLst>
        </c:ser>
        <c:dLbls>
          <c:showLegendKey val="0"/>
          <c:showVal val="0"/>
          <c:showCatName val="0"/>
          <c:showSerName val="0"/>
          <c:showPercent val="0"/>
          <c:showBubbleSize val="0"/>
        </c:dLbls>
        <c:marker val="1"/>
        <c:smooth val="0"/>
        <c:axId val="1594842479"/>
        <c:axId val="863335103"/>
      </c:lineChart>
      <c:catAx>
        <c:axId val="159484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3335103"/>
        <c:crosses val="autoZero"/>
        <c:auto val="1"/>
        <c:lblAlgn val="ctr"/>
        <c:lblOffset val="100"/>
        <c:noMultiLvlLbl val="0"/>
      </c:catAx>
      <c:valAx>
        <c:axId val="863335103"/>
        <c:scaling>
          <c:orientation val="minMax"/>
          <c:max val="0.60000000000000009"/>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8424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'Industry tenure by ethnicity'!$A$17</c:f>
              <c:strCache>
                <c:ptCount val="1"/>
                <c:pt idx="0">
                  <c:v>0-1 years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'Industry tenure by ethnicity'!$B$16:$G$16</c:f>
              <c:strCache>
                <c:ptCount val="6"/>
                <c:pt idx="0">
                  <c:v>European</c:v>
                </c:pt>
                <c:pt idx="1">
                  <c:v>Asian</c:v>
                </c:pt>
                <c:pt idx="2">
                  <c:v>Māori</c:v>
                </c:pt>
                <c:pt idx="3">
                  <c:v>Pacific</c:v>
                </c:pt>
                <c:pt idx="4">
                  <c:v>MELAA / Other</c:v>
                </c:pt>
                <c:pt idx="5">
                  <c:v>Total infrastructure workforce</c:v>
                </c:pt>
              </c:strCache>
            </c:strRef>
          </c:cat>
          <c:val>
            <c:numRef>
              <c:f>'Industry tenure by ethnicity'!$B$17:$G$17</c:f>
              <c:numCache>
                <c:formatCode>0%</c:formatCode>
                <c:ptCount val="6"/>
                <c:pt idx="0">
                  <c:v>0.23475437008291911</c:v>
                </c:pt>
                <c:pt idx="1">
                  <c:v>0.2856554572854002</c:v>
                </c:pt>
                <c:pt idx="2">
                  <c:v>0.30401156094628351</c:v>
                </c:pt>
                <c:pt idx="3">
                  <c:v>0.33216892222024463</c:v>
                </c:pt>
                <c:pt idx="4">
                  <c:v>0.26636993374388496</c:v>
                </c:pt>
                <c:pt idx="5">
                  <c:v>0.26061077354755258</c:v>
                </c:pt>
              </c:numCache>
            </c:numRef>
          </c:val>
          <c:extLst>
            <c:ext xmlns:c16="http://schemas.microsoft.com/office/drawing/2014/chart" uri="{C3380CC4-5D6E-409C-BE32-E72D297353CC}">
              <c16:uniqueId val="{00000000-4C74-45A1-8FEA-2FA15B56B063}"/>
            </c:ext>
          </c:extLst>
        </c:ser>
        <c:ser>
          <c:idx val="1"/>
          <c:order val="1"/>
          <c:tx>
            <c:strRef>
              <c:f>'Industry tenure by ethnicity'!$A$18</c:f>
              <c:strCache>
                <c:ptCount val="1"/>
                <c:pt idx="0">
                  <c:v>1-2 years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'Industry tenure by ethnicity'!$B$16:$G$16</c:f>
              <c:strCache>
                <c:ptCount val="6"/>
                <c:pt idx="0">
                  <c:v>European</c:v>
                </c:pt>
                <c:pt idx="1">
                  <c:v>Asian</c:v>
                </c:pt>
                <c:pt idx="2">
                  <c:v>Māori</c:v>
                </c:pt>
                <c:pt idx="3">
                  <c:v>Pacific</c:v>
                </c:pt>
                <c:pt idx="4">
                  <c:v>MELAA / Other</c:v>
                </c:pt>
                <c:pt idx="5">
                  <c:v>Total infrastructure workforce</c:v>
                </c:pt>
              </c:strCache>
            </c:strRef>
          </c:cat>
          <c:val>
            <c:numRef>
              <c:f>'Industry tenure by ethnicity'!$B$18:$G$18</c:f>
              <c:numCache>
                <c:formatCode>0%</c:formatCode>
                <c:ptCount val="6"/>
                <c:pt idx="0">
                  <c:v>0.13527849876302475</c:v>
                </c:pt>
                <c:pt idx="1">
                  <c:v>0.16270025337922073</c:v>
                </c:pt>
                <c:pt idx="2">
                  <c:v>0.14933775061247567</c:v>
                </c:pt>
                <c:pt idx="3">
                  <c:v>0.15120988749007311</c:v>
                </c:pt>
                <c:pt idx="4">
                  <c:v>0.16096065085263603</c:v>
                </c:pt>
                <c:pt idx="5">
                  <c:v>0.14273560427155468</c:v>
                </c:pt>
              </c:numCache>
            </c:numRef>
          </c:val>
          <c:extLst>
            <c:ext xmlns:c16="http://schemas.microsoft.com/office/drawing/2014/chart" uri="{C3380CC4-5D6E-409C-BE32-E72D297353CC}">
              <c16:uniqueId val="{00000001-4C74-45A1-8FEA-2FA15B56B063}"/>
            </c:ext>
          </c:extLst>
        </c:ser>
        <c:dLbls>
          <c:showLegendKey val="0"/>
          <c:showVal val="0"/>
          <c:showCatName val="0"/>
          <c:showSerName val="0"/>
          <c:showPercent val="0"/>
          <c:showBubbleSize val="0"/>
        </c:dLbls>
        <c:gapWidth val="150"/>
        <c:overlap val="100"/>
        <c:axId val="1053520048"/>
        <c:axId val="2099797120"/>
      </c:barChart>
      <c:catAx>
        <c:axId val="105352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9797120"/>
        <c:crosses val="autoZero"/>
        <c:auto val="1"/>
        <c:lblAlgn val="ctr"/>
        <c:lblOffset val="100"/>
        <c:noMultiLvlLbl val="0"/>
      </c:catAx>
      <c:valAx>
        <c:axId val="2099797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35200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'Qualification by visa, eth, age'!$I$27</c:f>
              <c:strCache>
                <c:ptCount val="1"/>
                <c:pt idx="0">
                  <c:v>No qualification</c:v>
                </c:pt>
              </c:strCache>
            </c:strRef>
          </c:tx>
          <c:spPr>
            <a:solidFill>
              <a:schemeClr val="accent1"/>
            </a:solidFill>
            <a:ln>
              <a:noFill/>
            </a:ln>
            <a:effectLst/>
          </c:spPr>
          <c:invertIfNegative val="0"/>
          <c:cat>
            <c:strRef>
              <c:f>'Qualification by visa, eth, age'!$J$26:$P$26</c:f>
              <c:strCache>
                <c:ptCount val="7"/>
                <c:pt idx="0">
                  <c:v>European</c:v>
                </c:pt>
                <c:pt idx="1">
                  <c:v>Asian</c:v>
                </c:pt>
                <c:pt idx="2">
                  <c:v>Maori</c:v>
                </c:pt>
                <c:pt idx="3">
                  <c:v>Pacific</c:v>
                </c:pt>
                <c:pt idx="4">
                  <c:v>MELAA</c:v>
                </c:pt>
                <c:pt idx="5">
                  <c:v>Other</c:v>
                </c:pt>
                <c:pt idx="6">
                  <c:v>Total</c:v>
                </c:pt>
              </c:strCache>
            </c:strRef>
          </c:cat>
          <c:val>
            <c:numRef>
              <c:f>'Qualification by visa, eth, age'!$J$27:$P$27</c:f>
              <c:numCache>
                <c:formatCode>0%</c:formatCode>
                <c:ptCount val="7"/>
                <c:pt idx="0">
                  <c:v>0.12211590248122869</c:v>
                </c:pt>
                <c:pt idx="1">
                  <c:v>6.1297242260160999E-2</c:v>
                </c:pt>
                <c:pt idx="2">
                  <c:v>0.23004648972108382</c:v>
                </c:pt>
                <c:pt idx="3">
                  <c:v>0.21389298127851147</c:v>
                </c:pt>
                <c:pt idx="4">
                  <c:v>4.5549540713356089E-2</c:v>
                </c:pt>
                <c:pt idx="5">
                  <c:v>8.9018628306599679E-2</c:v>
                </c:pt>
                <c:pt idx="6">
                  <c:v>0.13899505675031087</c:v>
                </c:pt>
              </c:numCache>
            </c:numRef>
          </c:val>
          <c:extLst>
            <c:ext xmlns:c16="http://schemas.microsoft.com/office/drawing/2014/chart" uri="{C3380CC4-5D6E-409C-BE32-E72D297353CC}">
              <c16:uniqueId val="{00000000-505A-4288-8CAF-0AF590FE10CA}"/>
            </c:ext>
          </c:extLst>
        </c:ser>
        <c:ser>
          <c:idx val="1"/>
          <c:order val="1"/>
          <c:tx>
            <c:strRef>
              <c:f>'Qualification by visa, eth, age'!$I$28</c:f>
              <c:strCache>
                <c:ptCount val="1"/>
                <c:pt idx="0">
                  <c:v>Level 1-4 certificate / overseas secondary school</c:v>
                </c:pt>
              </c:strCache>
            </c:strRef>
          </c:tx>
          <c:spPr>
            <a:solidFill>
              <a:schemeClr val="accent2"/>
            </a:solidFill>
            <a:ln>
              <a:noFill/>
            </a:ln>
            <a:effectLst/>
          </c:spPr>
          <c:invertIfNegative val="0"/>
          <c:cat>
            <c:strRef>
              <c:f>'Qualification by visa, eth, age'!$J$26:$P$26</c:f>
              <c:strCache>
                <c:ptCount val="7"/>
                <c:pt idx="0">
                  <c:v>European</c:v>
                </c:pt>
                <c:pt idx="1">
                  <c:v>Asian</c:v>
                </c:pt>
                <c:pt idx="2">
                  <c:v>Maori</c:v>
                </c:pt>
                <c:pt idx="3">
                  <c:v>Pacific</c:v>
                </c:pt>
                <c:pt idx="4">
                  <c:v>MELAA</c:v>
                </c:pt>
                <c:pt idx="5">
                  <c:v>Other</c:v>
                </c:pt>
                <c:pt idx="6">
                  <c:v>Total</c:v>
                </c:pt>
              </c:strCache>
            </c:strRef>
          </c:cat>
          <c:val>
            <c:numRef>
              <c:f>'Qualification by visa, eth, age'!$J$28:$P$28</c:f>
              <c:numCache>
                <c:formatCode>0%</c:formatCode>
                <c:ptCount val="7"/>
                <c:pt idx="0">
                  <c:v>0.52457653435062868</c:v>
                </c:pt>
                <c:pt idx="1">
                  <c:v>0.33445594979019683</c:v>
                </c:pt>
                <c:pt idx="2">
                  <c:v>0.56860568999220229</c:v>
                </c:pt>
                <c:pt idx="3">
                  <c:v>0.52482520341909245</c:v>
                </c:pt>
                <c:pt idx="4">
                  <c:v>0.32439594846935893</c:v>
                </c:pt>
                <c:pt idx="5">
                  <c:v>0.53971681362665136</c:v>
                </c:pt>
                <c:pt idx="6">
                  <c:v>0.50683781008860362</c:v>
                </c:pt>
              </c:numCache>
            </c:numRef>
          </c:val>
          <c:extLst>
            <c:ext xmlns:c16="http://schemas.microsoft.com/office/drawing/2014/chart" uri="{C3380CC4-5D6E-409C-BE32-E72D297353CC}">
              <c16:uniqueId val="{00000001-505A-4288-8CAF-0AF590FE10CA}"/>
            </c:ext>
          </c:extLst>
        </c:ser>
        <c:ser>
          <c:idx val="2"/>
          <c:order val="2"/>
          <c:tx>
            <c:strRef>
              <c:f>'Qualification by visa, eth, age'!$I$29</c:f>
              <c:strCache>
                <c:ptCount val="1"/>
                <c:pt idx="0">
                  <c:v>Level 5-6 diploma</c:v>
                </c:pt>
              </c:strCache>
            </c:strRef>
          </c:tx>
          <c:spPr>
            <a:solidFill>
              <a:schemeClr val="accent3"/>
            </a:solidFill>
            <a:ln>
              <a:noFill/>
            </a:ln>
            <a:effectLst/>
          </c:spPr>
          <c:invertIfNegative val="0"/>
          <c:cat>
            <c:strRef>
              <c:f>'Qualification by visa, eth, age'!$J$26:$P$26</c:f>
              <c:strCache>
                <c:ptCount val="7"/>
                <c:pt idx="0">
                  <c:v>European</c:v>
                </c:pt>
                <c:pt idx="1">
                  <c:v>Asian</c:v>
                </c:pt>
                <c:pt idx="2">
                  <c:v>Maori</c:v>
                </c:pt>
                <c:pt idx="3">
                  <c:v>Pacific</c:v>
                </c:pt>
                <c:pt idx="4">
                  <c:v>MELAA</c:v>
                </c:pt>
                <c:pt idx="5">
                  <c:v>Other</c:v>
                </c:pt>
                <c:pt idx="6">
                  <c:v>Total</c:v>
                </c:pt>
              </c:strCache>
            </c:strRef>
          </c:cat>
          <c:val>
            <c:numRef>
              <c:f>'Qualification by visa, eth, age'!$J$29:$P$29</c:f>
              <c:numCache>
                <c:formatCode>0%</c:formatCode>
                <c:ptCount val="7"/>
                <c:pt idx="0">
                  <c:v>0.11585948570725693</c:v>
                </c:pt>
                <c:pt idx="1">
                  <c:v>9.5777685942573201E-2</c:v>
                </c:pt>
                <c:pt idx="2">
                  <c:v>7.465411588801614E-2</c:v>
                </c:pt>
                <c:pt idx="3">
                  <c:v>6.8493941118573598E-2</c:v>
                </c:pt>
                <c:pt idx="4">
                  <c:v>8.3682592376030318E-2</c:v>
                </c:pt>
                <c:pt idx="5">
                  <c:v>0.1568208492581781</c:v>
                </c:pt>
                <c:pt idx="6">
                  <c:v>0.10268220548724771</c:v>
                </c:pt>
              </c:numCache>
            </c:numRef>
          </c:val>
          <c:extLst>
            <c:ext xmlns:c16="http://schemas.microsoft.com/office/drawing/2014/chart" uri="{C3380CC4-5D6E-409C-BE32-E72D297353CC}">
              <c16:uniqueId val="{00000002-505A-4288-8CAF-0AF590FE10CA}"/>
            </c:ext>
          </c:extLst>
        </c:ser>
        <c:ser>
          <c:idx val="3"/>
          <c:order val="3"/>
          <c:tx>
            <c:strRef>
              <c:f>'Qualification by visa, eth, age'!$I$30</c:f>
              <c:strCache>
                <c:ptCount val="1"/>
                <c:pt idx="0">
                  <c:v>Bachelor's degree / level 7 qualification</c:v>
                </c:pt>
              </c:strCache>
            </c:strRef>
          </c:tx>
          <c:spPr>
            <a:solidFill>
              <a:schemeClr val="accent4">
                <a:lumMod val="40000"/>
                <a:lumOff val="60000"/>
              </a:schemeClr>
            </a:solidFill>
            <a:ln>
              <a:noFill/>
            </a:ln>
            <a:effectLst/>
          </c:spPr>
          <c:invertIfNegative val="0"/>
          <c:cat>
            <c:strRef>
              <c:f>'Qualification by visa, eth, age'!$J$26:$P$26</c:f>
              <c:strCache>
                <c:ptCount val="7"/>
                <c:pt idx="0">
                  <c:v>European</c:v>
                </c:pt>
                <c:pt idx="1">
                  <c:v>Asian</c:v>
                </c:pt>
                <c:pt idx="2">
                  <c:v>Maori</c:v>
                </c:pt>
                <c:pt idx="3">
                  <c:v>Pacific</c:v>
                </c:pt>
                <c:pt idx="4">
                  <c:v>MELAA</c:v>
                </c:pt>
                <c:pt idx="5">
                  <c:v>Other</c:v>
                </c:pt>
                <c:pt idx="6">
                  <c:v>Total</c:v>
                </c:pt>
              </c:strCache>
            </c:strRef>
          </c:cat>
          <c:val>
            <c:numRef>
              <c:f>'Qualification by visa, eth, age'!$J$30:$P$30</c:f>
              <c:numCache>
                <c:formatCode>0%</c:formatCode>
                <c:ptCount val="7"/>
                <c:pt idx="0">
                  <c:v>8.6384729051023193E-2</c:v>
                </c:pt>
                <c:pt idx="1">
                  <c:v>0.22534015984028116</c:v>
                </c:pt>
                <c:pt idx="2">
                  <c:v>3.8964701016589526E-2</c:v>
                </c:pt>
                <c:pt idx="3">
                  <c:v>3.9188141853086604E-2</c:v>
                </c:pt>
                <c:pt idx="4">
                  <c:v>0.20655638757379705</c:v>
                </c:pt>
                <c:pt idx="5">
                  <c:v>8.8096993589936487E-2</c:v>
                </c:pt>
                <c:pt idx="6">
                  <c:v>9.306712630470157E-2</c:v>
                </c:pt>
              </c:numCache>
            </c:numRef>
          </c:val>
          <c:extLst>
            <c:ext xmlns:c16="http://schemas.microsoft.com/office/drawing/2014/chart" uri="{C3380CC4-5D6E-409C-BE32-E72D297353CC}">
              <c16:uniqueId val="{00000003-505A-4288-8CAF-0AF590FE10CA}"/>
            </c:ext>
          </c:extLst>
        </c:ser>
        <c:ser>
          <c:idx val="4"/>
          <c:order val="4"/>
          <c:tx>
            <c:strRef>
              <c:f>'Qualification by visa, eth, age'!$I$31</c:f>
              <c:strCache>
                <c:ptCount val="1"/>
                <c:pt idx="0">
                  <c:v>Post-graduate / master's / doctoral degree</c:v>
                </c:pt>
              </c:strCache>
            </c:strRef>
          </c:tx>
          <c:spPr>
            <a:solidFill>
              <a:schemeClr val="accent5">
                <a:lumMod val="40000"/>
                <a:lumOff val="60000"/>
              </a:schemeClr>
            </a:solidFill>
            <a:ln>
              <a:noFill/>
            </a:ln>
            <a:effectLst/>
          </c:spPr>
          <c:invertIfNegative val="0"/>
          <c:cat>
            <c:strRef>
              <c:f>'Qualification by visa, eth, age'!$J$26:$P$26</c:f>
              <c:strCache>
                <c:ptCount val="7"/>
                <c:pt idx="0">
                  <c:v>European</c:v>
                </c:pt>
                <c:pt idx="1">
                  <c:v>Asian</c:v>
                </c:pt>
                <c:pt idx="2">
                  <c:v>Maori</c:v>
                </c:pt>
                <c:pt idx="3">
                  <c:v>Pacific</c:v>
                </c:pt>
                <c:pt idx="4">
                  <c:v>MELAA</c:v>
                </c:pt>
                <c:pt idx="5">
                  <c:v>Other</c:v>
                </c:pt>
                <c:pt idx="6">
                  <c:v>Total</c:v>
                </c:pt>
              </c:strCache>
            </c:strRef>
          </c:cat>
          <c:val>
            <c:numRef>
              <c:f>'Qualification by visa, eth, age'!$J$31:$P$31</c:f>
              <c:numCache>
                <c:formatCode>0%</c:formatCode>
                <c:ptCount val="7"/>
                <c:pt idx="0">
                  <c:v>0.12232571873787509</c:v>
                </c:pt>
                <c:pt idx="1">
                  <c:v>0.18953261907813965</c:v>
                </c:pt>
                <c:pt idx="2">
                  <c:v>2.1589685564049482E-2</c:v>
                </c:pt>
                <c:pt idx="3">
                  <c:v>1.8896254498342226E-2</c:v>
                </c:pt>
                <c:pt idx="4">
                  <c:v>0.22652545409962843</c:v>
                </c:pt>
                <c:pt idx="5">
                  <c:v>9.2249992476451298E-2</c:v>
                </c:pt>
                <c:pt idx="6">
                  <c:v>0.10660854073892138</c:v>
                </c:pt>
              </c:numCache>
            </c:numRef>
          </c:val>
          <c:extLst>
            <c:ext xmlns:c16="http://schemas.microsoft.com/office/drawing/2014/chart" uri="{C3380CC4-5D6E-409C-BE32-E72D297353CC}">
              <c16:uniqueId val="{00000004-505A-4288-8CAF-0AF590FE10CA}"/>
            </c:ext>
          </c:extLst>
        </c:ser>
        <c:ser>
          <c:idx val="5"/>
          <c:order val="5"/>
          <c:tx>
            <c:strRef>
              <c:f>'Qualification by visa, eth, age'!$I$32</c:f>
              <c:strCache>
                <c:ptCount val="1"/>
                <c:pt idx="0">
                  <c:v>Not stated</c:v>
                </c:pt>
              </c:strCache>
            </c:strRef>
          </c:tx>
          <c:spPr>
            <a:solidFill>
              <a:schemeClr val="accent6">
                <a:lumMod val="40000"/>
                <a:lumOff val="60000"/>
              </a:schemeClr>
            </a:solidFill>
            <a:ln>
              <a:noFill/>
            </a:ln>
            <a:effectLst/>
          </c:spPr>
          <c:invertIfNegative val="0"/>
          <c:cat>
            <c:strRef>
              <c:f>'Qualification by visa, eth, age'!$J$26:$P$26</c:f>
              <c:strCache>
                <c:ptCount val="7"/>
                <c:pt idx="0">
                  <c:v>European</c:v>
                </c:pt>
                <c:pt idx="1">
                  <c:v>Asian</c:v>
                </c:pt>
                <c:pt idx="2">
                  <c:v>Maori</c:v>
                </c:pt>
                <c:pt idx="3">
                  <c:v>Pacific</c:v>
                </c:pt>
                <c:pt idx="4">
                  <c:v>MELAA</c:v>
                </c:pt>
                <c:pt idx="5">
                  <c:v>Other</c:v>
                </c:pt>
                <c:pt idx="6">
                  <c:v>Total</c:v>
                </c:pt>
              </c:strCache>
            </c:strRef>
          </c:cat>
          <c:val>
            <c:numRef>
              <c:f>'Qualification by visa, eth, age'!$J$32:$P$32</c:f>
              <c:numCache>
                <c:formatCode>0%</c:formatCode>
                <c:ptCount val="7"/>
                <c:pt idx="0">
                  <c:v>2.8737629671987196E-2</c:v>
                </c:pt>
                <c:pt idx="1">
                  <c:v>9.359634308864806E-2</c:v>
                </c:pt>
                <c:pt idx="2">
                  <c:v>6.6139317818058929E-2</c:v>
                </c:pt>
                <c:pt idx="3">
                  <c:v>0.13470347783239361</c:v>
                </c:pt>
                <c:pt idx="4">
                  <c:v>0.11329007676782925</c:v>
                </c:pt>
                <c:pt idx="5">
                  <c:v>3.4096722742183026E-2</c:v>
                </c:pt>
                <c:pt idx="6">
                  <c:v>5.18092606302148E-2</c:v>
                </c:pt>
              </c:numCache>
            </c:numRef>
          </c:val>
          <c:extLst>
            <c:ext xmlns:c16="http://schemas.microsoft.com/office/drawing/2014/chart" uri="{C3380CC4-5D6E-409C-BE32-E72D297353CC}">
              <c16:uniqueId val="{00000005-505A-4288-8CAF-0AF590FE10CA}"/>
            </c:ext>
          </c:extLst>
        </c:ser>
        <c:dLbls>
          <c:showLegendKey val="0"/>
          <c:showVal val="0"/>
          <c:showCatName val="0"/>
          <c:showSerName val="0"/>
          <c:showPercent val="0"/>
          <c:showBubbleSize val="0"/>
        </c:dLbls>
        <c:gapWidth val="150"/>
        <c:overlap val="100"/>
        <c:axId val="1454330463"/>
        <c:axId val="148432223"/>
      </c:barChart>
      <c:catAx>
        <c:axId val="1454330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432223"/>
        <c:crosses val="autoZero"/>
        <c:auto val="1"/>
        <c:lblAlgn val="ctr"/>
        <c:lblOffset val="100"/>
        <c:noMultiLvlLbl val="0"/>
      </c:catAx>
      <c:valAx>
        <c:axId val="14843222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4330463"/>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'Qualification by visa, eth, age'!$I$27</c:f>
              <c:strCache>
                <c:ptCount val="1"/>
                <c:pt idx="0">
                  <c:v>No qualification</c:v>
                </c:pt>
              </c:strCache>
            </c:strRef>
          </c:tx>
          <c:spPr>
            <a:solidFill>
              <a:schemeClr val="accent1"/>
            </a:solidFill>
            <a:ln>
              <a:noFill/>
            </a:ln>
            <a:effectLst/>
          </c:spPr>
          <c:invertIfNegative val="0"/>
          <c:cat>
            <c:strRef>
              <c:f>'Qualification by visa, eth, age'!$S$26:$T$26</c:f>
              <c:strCache>
                <c:ptCount val="2"/>
                <c:pt idx="0">
                  <c:v>Female</c:v>
                </c:pt>
                <c:pt idx="1">
                  <c:v>Male</c:v>
                </c:pt>
              </c:strCache>
            </c:strRef>
          </c:cat>
          <c:val>
            <c:numRef>
              <c:f>'Qualification by visa, eth, age'!$S$27:$T$27</c:f>
              <c:numCache>
                <c:formatCode>0%</c:formatCode>
                <c:ptCount val="2"/>
                <c:pt idx="0">
                  <c:v>0.1131671094946725</c:v>
                </c:pt>
                <c:pt idx="1">
                  <c:v>0.14227288418910264</c:v>
                </c:pt>
              </c:numCache>
            </c:numRef>
          </c:val>
          <c:extLst>
            <c:ext xmlns:c16="http://schemas.microsoft.com/office/drawing/2014/chart" uri="{C3380CC4-5D6E-409C-BE32-E72D297353CC}">
              <c16:uniqueId val="{00000000-3EFA-49A2-9252-2C4D81CE2206}"/>
            </c:ext>
          </c:extLst>
        </c:ser>
        <c:ser>
          <c:idx val="1"/>
          <c:order val="1"/>
          <c:tx>
            <c:strRef>
              <c:f>'Qualification by visa, eth, age'!$I$28</c:f>
              <c:strCache>
                <c:ptCount val="1"/>
                <c:pt idx="0">
                  <c:v>Level 1-4 certificate / overseas secondary school</c:v>
                </c:pt>
              </c:strCache>
            </c:strRef>
          </c:tx>
          <c:spPr>
            <a:solidFill>
              <a:schemeClr val="accent2"/>
            </a:solidFill>
            <a:ln>
              <a:noFill/>
            </a:ln>
            <a:effectLst/>
          </c:spPr>
          <c:invertIfNegative val="0"/>
          <c:cat>
            <c:strRef>
              <c:f>'Qualification by visa, eth, age'!$S$26:$T$26</c:f>
              <c:strCache>
                <c:ptCount val="2"/>
                <c:pt idx="0">
                  <c:v>Female</c:v>
                </c:pt>
                <c:pt idx="1">
                  <c:v>Male</c:v>
                </c:pt>
              </c:strCache>
            </c:strRef>
          </c:cat>
          <c:val>
            <c:numRef>
              <c:f>'Qualification by visa, eth, age'!$S$28:$T$28</c:f>
              <c:numCache>
                <c:formatCode>0%</c:formatCode>
                <c:ptCount val="2"/>
                <c:pt idx="0">
                  <c:v>0.36787974053524142</c:v>
                </c:pt>
                <c:pt idx="1">
                  <c:v>0.52447299296687167</c:v>
                </c:pt>
              </c:numCache>
            </c:numRef>
          </c:val>
          <c:extLst>
            <c:ext xmlns:c16="http://schemas.microsoft.com/office/drawing/2014/chart" uri="{C3380CC4-5D6E-409C-BE32-E72D297353CC}">
              <c16:uniqueId val="{00000001-3EFA-49A2-9252-2C4D81CE2206}"/>
            </c:ext>
          </c:extLst>
        </c:ser>
        <c:ser>
          <c:idx val="2"/>
          <c:order val="2"/>
          <c:tx>
            <c:strRef>
              <c:f>'Qualification by visa, eth, age'!$I$29</c:f>
              <c:strCache>
                <c:ptCount val="1"/>
                <c:pt idx="0">
                  <c:v>Level 5-6 diploma</c:v>
                </c:pt>
              </c:strCache>
            </c:strRef>
          </c:tx>
          <c:spPr>
            <a:solidFill>
              <a:schemeClr val="accent3"/>
            </a:solidFill>
            <a:ln>
              <a:noFill/>
            </a:ln>
            <a:effectLst/>
          </c:spPr>
          <c:invertIfNegative val="0"/>
          <c:cat>
            <c:strRef>
              <c:f>'Qualification by visa, eth, age'!$S$26:$T$26</c:f>
              <c:strCache>
                <c:ptCount val="2"/>
                <c:pt idx="0">
                  <c:v>Female</c:v>
                </c:pt>
                <c:pt idx="1">
                  <c:v>Male</c:v>
                </c:pt>
              </c:strCache>
            </c:strRef>
          </c:cat>
          <c:val>
            <c:numRef>
              <c:f>'Qualification by visa, eth, age'!$S$29:$T$29</c:f>
              <c:numCache>
                <c:formatCode>0%</c:formatCode>
                <c:ptCount val="2"/>
                <c:pt idx="0">
                  <c:v>0.10915121649472873</c:v>
                </c:pt>
                <c:pt idx="1">
                  <c:v>0.10186122263590874</c:v>
                </c:pt>
              </c:numCache>
            </c:numRef>
          </c:val>
          <c:extLst>
            <c:ext xmlns:c16="http://schemas.microsoft.com/office/drawing/2014/chart" uri="{C3380CC4-5D6E-409C-BE32-E72D297353CC}">
              <c16:uniqueId val="{00000002-3EFA-49A2-9252-2C4D81CE2206}"/>
            </c:ext>
          </c:extLst>
        </c:ser>
        <c:ser>
          <c:idx val="3"/>
          <c:order val="3"/>
          <c:tx>
            <c:strRef>
              <c:f>'Qualification by visa, eth, age'!$I$30</c:f>
              <c:strCache>
                <c:ptCount val="1"/>
                <c:pt idx="0">
                  <c:v>Bachelor's degree / level 7 qualification</c:v>
                </c:pt>
              </c:strCache>
            </c:strRef>
          </c:tx>
          <c:spPr>
            <a:solidFill>
              <a:schemeClr val="accent4">
                <a:lumMod val="40000"/>
                <a:lumOff val="60000"/>
              </a:schemeClr>
            </a:solidFill>
            <a:ln>
              <a:noFill/>
            </a:ln>
            <a:effectLst/>
          </c:spPr>
          <c:invertIfNegative val="0"/>
          <c:cat>
            <c:strRef>
              <c:f>'Qualification by visa, eth, age'!$S$26:$T$26</c:f>
              <c:strCache>
                <c:ptCount val="2"/>
                <c:pt idx="0">
                  <c:v>Female</c:v>
                </c:pt>
                <c:pt idx="1">
                  <c:v>Male</c:v>
                </c:pt>
              </c:strCache>
            </c:strRef>
          </c:cat>
          <c:val>
            <c:numRef>
              <c:f>'Qualification by visa, eth, age'!$S$30:$T$30</c:f>
              <c:numCache>
                <c:formatCode>0%</c:formatCode>
                <c:ptCount val="2"/>
                <c:pt idx="0">
                  <c:v>0.16056918662047226</c:v>
                </c:pt>
                <c:pt idx="1">
                  <c:v>8.4500432897440178E-2</c:v>
                </c:pt>
              </c:numCache>
            </c:numRef>
          </c:val>
          <c:extLst>
            <c:ext xmlns:c16="http://schemas.microsoft.com/office/drawing/2014/chart" uri="{C3380CC4-5D6E-409C-BE32-E72D297353CC}">
              <c16:uniqueId val="{00000003-3EFA-49A2-9252-2C4D81CE2206}"/>
            </c:ext>
          </c:extLst>
        </c:ser>
        <c:ser>
          <c:idx val="4"/>
          <c:order val="4"/>
          <c:tx>
            <c:strRef>
              <c:f>'Qualification by visa, eth, age'!$I$31</c:f>
              <c:strCache>
                <c:ptCount val="1"/>
                <c:pt idx="0">
                  <c:v>Post-graduate / master's / doctoral degree</c:v>
                </c:pt>
              </c:strCache>
            </c:strRef>
          </c:tx>
          <c:spPr>
            <a:solidFill>
              <a:schemeClr val="accent5">
                <a:lumMod val="40000"/>
                <a:lumOff val="60000"/>
              </a:schemeClr>
            </a:solidFill>
            <a:ln>
              <a:noFill/>
            </a:ln>
            <a:effectLst/>
          </c:spPr>
          <c:invertIfNegative val="0"/>
          <c:cat>
            <c:strRef>
              <c:f>'Qualification by visa, eth, age'!$S$26:$T$26</c:f>
              <c:strCache>
                <c:ptCount val="2"/>
                <c:pt idx="0">
                  <c:v>Female</c:v>
                </c:pt>
                <c:pt idx="1">
                  <c:v>Male</c:v>
                </c:pt>
              </c:strCache>
            </c:strRef>
          </c:cat>
          <c:val>
            <c:numRef>
              <c:f>'Qualification by visa, eth, age'!$S$31:$T$31</c:f>
              <c:numCache>
                <c:formatCode>0%</c:formatCode>
                <c:ptCount val="2"/>
                <c:pt idx="0">
                  <c:v>0.20363708945502507</c:v>
                </c:pt>
                <c:pt idx="1">
                  <c:v>9.4294637656349337E-2</c:v>
                </c:pt>
              </c:numCache>
            </c:numRef>
          </c:val>
          <c:extLst>
            <c:ext xmlns:c16="http://schemas.microsoft.com/office/drawing/2014/chart" uri="{C3380CC4-5D6E-409C-BE32-E72D297353CC}">
              <c16:uniqueId val="{00000004-3EFA-49A2-9252-2C4D81CE2206}"/>
            </c:ext>
          </c:extLst>
        </c:ser>
        <c:ser>
          <c:idx val="5"/>
          <c:order val="5"/>
          <c:tx>
            <c:strRef>
              <c:f>'Qualification by visa, eth, age'!$I$32</c:f>
              <c:strCache>
                <c:ptCount val="1"/>
                <c:pt idx="0">
                  <c:v>Not stated</c:v>
                </c:pt>
              </c:strCache>
            </c:strRef>
          </c:tx>
          <c:spPr>
            <a:solidFill>
              <a:schemeClr val="accent6">
                <a:lumMod val="40000"/>
                <a:lumOff val="60000"/>
              </a:schemeClr>
            </a:solidFill>
            <a:ln>
              <a:noFill/>
            </a:ln>
            <a:effectLst/>
          </c:spPr>
          <c:invertIfNegative val="0"/>
          <c:cat>
            <c:strRef>
              <c:f>'Qualification by visa, eth, age'!$S$26:$T$26</c:f>
              <c:strCache>
                <c:ptCount val="2"/>
                <c:pt idx="0">
                  <c:v>Female</c:v>
                </c:pt>
                <c:pt idx="1">
                  <c:v>Male</c:v>
                </c:pt>
              </c:strCache>
            </c:strRef>
          </c:cat>
          <c:val>
            <c:numRef>
              <c:f>'Qualification by visa, eth, age'!$S$32:$T$32</c:f>
              <c:numCache>
                <c:formatCode>0%</c:formatCode>
                <c:ptCount val="2"/>
                <c:pt idx="0">
                  <c:v>4.5595657399860115E-2</c:v>
                </c:pt>
                <c:pt idx="1">
                  <c:v>5.259782965432748E-2</c:v>
                </c:pt>
              </c:numCache>
            </c:numRef>
          </c:val>
          <c:extLst>
            <c:ext xmlns:c16="http://schemas.microsoft.com/office/drawing/2014/chart" uri="{C3380CC4-5D6E-409C-BE32-E72D297353CC}">
              <c16:uniqueId val="{00000005-3EFA-49A2-9252-2C4D81CE2206}"/>
            </c:ext>
          </c:extLst>
        </c:ser>
        <c:dLbls>
          <c:showLegendKey val="0"/>
          <c:showVal val="0"/>
          <c:showCatName val="0"/>
          <c:showSerName val="0"/>
          <c:showPercent val="0"/>
          <c:showBubbleSize val="0"/>
        </c:dLbls>
        <c:gapWidth val="150"/>
        <c:overlap val="100"/>
        <c:axId val="1454330463"/>
        <c:axId val="148432223"/>
      </c:barChart>
      <c:catAx>
        <c:axId val="1454330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8432223"/>
        <c:crosses val="autoZero"/>
        <c:auto val="1"/>
        <c:lblAlgn val="ctr"/>
        <c:lblOffset val="100"/>
        <c:noMultiLvlLbl val="0"/>
      </c:catAx>
      <c:valAx>
        <c:axId val="14843222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4330463"/>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'Occupation and age by ethnicity'!$S$8</c:f>
              <c:strCache>
                <c:ptCount val="1"/>
                <c:pt idx="0">
                  <c:v>15 to 34</c:v>
                </c:pt>
              </c:strCache>
            </c:strRef>
          </c:tx>
          <c:spPr>
            <a:solidFill>
              <a:schemeClr val="accent1"/>
            </a:solidFill>
            <a:ln>
              <a:noFill/>
            </a:ln>
            <a:effectLst/>
          </c:spPr>
          <c:invertIfNegative val="0"/>
          <c:cat>
            <c:strRef>
              <c:f>'Occupation and age by ethnicity'!$A$31:$A$37</c:f>
              <c:strCache>
                <c:ptCount val="7"/>
                <c:pt idx="0">
                  <c:v>Technicians and Trades Workers</c:v>
                </c:pt>
                <c:pt idx="1">
                  <c:v>Labourers</c:v>
                </c:pt>
                <c:pt idx="2">
                  <c:v>Professionals</c:v>
                </c:pt>
                <c:pt idx="3">
                  <c:v>Machinery Operators and Drivers</c:v>
                </c:pt>
                <c:pt idx="4">
                  <c:v>Managers</c:v>
                </c:pt>
                <c:pt idx="5">
                  <c:v>Clerical and Administrative Workers</c:v>
                </c:pt>
                <c:pt idx="6">
                  <c:v>Total all occupations</c:v>
                </c:pt>
              </c:strCache>
            </c:strRef>
          </c:cat>
          <c:val>
            <c:numRef>
              <c:f>'Occupation and age by ethnicity'!$S$31:$S$37</c:f>
              <c:numCache>
                <c:formatCode>0%</c:formatCode>
                <c:ptCount val="7"/>
                <c:pt idx="0">
                  <c:v>0.18762208895356053</c:v>
                </c:pt>
                <c:pt idx="1">
                  <c:v>0.32442412339621135</c:v>
                </c:pt>
                <c:pt idx="2">
                  <c:v>9.6901158735079707E-2</c:v>
                </c:pt>
                <c:pt idx="3">
                  <c:v>0.35437656879222618</c:v>
                </c:pt>
                <c:pt idx="4">
                  <c:v>0.17544981168552856</c:v>
                </c:pt>
                <c:pt idx="5">
                  <c:v>0.14849163855933201</c:v>
                </c:pt>
                <c:pt idx="6">
                  <c:v>0.21497345585690383</c:v>
                </c:pt>
              </c:numCache>
            </c:numRef>
          </c:val>
          <c:extLst>
            <c:ext xmlns:c16="http://schemas.microsoft.com/office/drawing/2014/chart" uri="{C3380CC4-5D6E-409C-BE32-E72D297353CC}">
              <c16:uniqueId val="{00000000-A0AF-462F-906B-D8315F31CA59}"/>
            </c:ext>
          </c:extLst>
        </c:ser>
        <c:ser>
          <c:idx val="1"/>
          <c:order val="1"/>
          <c:tx>
            <c:strRef>
              <c:f>'Occupation and age by ethnicity'!$T$8</c:f>
              <c:strCache>
                <c:ptCount val="1"/>
                <c:pt idx="0">
                  <c:v>35 to 54</c:v>
                </c:pt>
              </c:strCache>
            </c:strRef>
          </c:tx>
          <c:spPr>
            <a:solidFill>
              <a:schemeClr val="accent2"/>
            </a:solidFill>
            <a:ln>
              <a:noFill/>
            </a:ln>
            <a:effectLst/>
          </c:spPr>
          <c:invertIfNegative val="0"/>
          <c:cat>
            <c:strRef>
              <c:f>'Occupation and age by ethnicity'!$A$31:$A$37</c:f>
              <c:strCache>
                <c:ptCount val="7"/>
                <c:pt idx="0">
                  <c:v>Technicians and Trades Workers</c:v>
                </c:pt>
                <c:pt idx="1">
                  <c:v>Labourers</c:v>
                </c:pt>
                <c:pt idx="2">
                  <c:v>Professionals</c:v>
                </c:pt>
                <c:pt idx="3">
                  <c:v>Machinery Operators and Drivers</c:v>
                </c:pt>
                <c:pt idx="4">
                  <c:v>Managers</c:v>
                </c:pt>
                <c:pt idx="5">
                  <c:v>Clerical and Administrative Workers</c:v>
                </c:pt>
                <c:pt idx="6">
                  <c:v>Total all occupations</c:v>
                </c:pt>
              </c:strCache>
            </c:strRef>
          </c:cat>
          <c:val>
            <c:numRef>
              <c:f>'Occupation and age by ethnicity'!$T$31:$T$37</c:f>
              <c:numCache>
                <c:formatCode>0%</c:formatCode>
                <c:ptCount val="7"/>
                <c:pt idx="0">
                  <c:v>0.13832961701588087</c:v>
                </c:pt>
                <c:pt idx="1">
                  <c:v>0.25039738807046946</c:v>
                </c:pt>
                <c:pt idx="2">
                  <c:v>7.57004347200117E-2</c:v>
                </c:pt>
                <c:pt idx="3">
                  <c:v>0.28113472035313564</c:v>
                </c:pt>
                <c:pt idx="4">
                  <c:v>0.10385551399342008</c:v>
                </c:pt>
                <c:pt idx="5">
                  <c:v>0.13505960078854193</c:v>
                </c:pt>
                <c:pt idx="6">
                  <c:v>0.15765211794230374</c:v>
                </c:pt>
              </c:numCache>
            </c:numRef>
          </c:val>
          <c:extLst>
            <c:ext xmlns:c16="http://schemas.microsoft.com/office/drawing/2014/chart" uri="{C3380CC4-5D6E-409C-BE32-E72D297353CC}">
              <c16:uniqueId val="{00000001-A0AF-462F-906B-D8315F31CA59}"/>
            </c:ext>
          </c:extLst>
        </c:ser>
        <c:ser>
          <c:idx val="2"/>
          <c:order val="2"/>
          <c:tx>
            <c:strRef>
              <c:f>'Occupation and age by ethnicity'!$U$8</c:f>
              <c:strCache>
                <c:ptCount val="1"/>
                <c:pt idx="0">
                  <c:v>55+</c:v>
                </c:pt>
              </c:strCache>
            </c:strRef>
          </c:tx>
          <c:spPr>
            <a:solidFill>
              <a:schemeClr val="accent3"/>
            </a:solidFill>
            <a:ln>
              <a:noFill/>
            </a:ln>
            <a:effectLst/>
          </c:spPr>
          <c:invertIfNegative val="0"/>
          <c:cat>
            <c:strRef>
              <c:f>'Occupation and age by ethnicity'!$A$31:$A$37</c:f>
              <c:strCache>
                <c:ptCount val="7"/>
                <c:pt idx="0">
                  <c:v>Technicians and Trades Workers</c:v>
                </c:pt>
                <c:pt idx="1">
                  <c:v>Labourers</c:v>
                </c:pt>
                <c:pt idx="2">
                  <c:v>Professionals</c:v>
                </c:pt>
                <c:pt idx="3">
                  <c:v>Machinery Operators and Drivers</c:v>
                </c:pt>
                <c:pt idx="4">
                  <c:v>Managers</c:v>
                </c:pt>
                <c:pt idx="5">
                  <c:v>Clerical and Administrative Workers</c:v>
                </c:pt>
                <c:pt idx="6">
                  <c:v>Total all occupations</c:v>
                </c:pt>
              </c:strCache>
            </c:strRef>
          </c:cat>
          <c:val>
            <c:numRef>
              <c:f>'Occupation and age by ethnicity'!$U$31:$U$37</c:f>
              <c:numCache>
                <c:formatCode>0%</c:formatCode>
                <c:ptCount val="7"/>
                <c:pt idx="0">
                  <c:v>0.11988698274804115</c:v>
                </c:pt>
                <c:pt idx="1">
                  <c:v>0.20310299920886105</c:v>
                </c:pt>
                <c:pt idx="2">
                  <c:v>6.5708333938188576E-2</c:v>
                </c:pt>
                <c:pt idx="3">
                  <c:v>0.23776261338532576</c:v>
                </c:pt>
                <c:pt idx="4">
                  <c:v>6.9950778962119375E-2</c:v>
                </c:pt>
                <c:pt idx="5">
                  <c:v>8.9868261551625764E-2</c:v>
                </c:pt>
                <c:pt idx="6">
                  <c:v>0.13781938812765657</c:v>
                </c:pt>
              </c:numCache>
            </c:numRef>
          </c:val>
          <c:extLst>
            <c:ext xmlns:c16="http://schemas.microsoft.com/office/drawing/2014/chart" uri="{C3380CC4-5D6E-409C-BE32-E72D297353CC}">
              <c16:uniqueId val="{00000002-A0AF-462F-906B-D8315F31CA59}"/>
            </c:ext>
          </c:extLst>
        </c:ser>
        <c:dLbls>
          <c:showLegendKey val="0"/>
          <c:showVal val="0"/>
          <c:showCatName val="0"/>
          <c:showSerName val="0"/>
          <c:showPercent val="0"/>
          <c:showBubbleSize val="0"/>
        </c:dLbls>
        <c:gapWidth val="150"/>
        <c:axId val="361660047"/>
        <c:axId val="2080600671"/>
      </c:barChart>
      <c:catAx>
        <c:axId val="361660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0600671"/>
        <c:crosses val="autoZero"/>
        <c:auto val="1"/>
        <c:lblAlgn val="ctr"/>
        <c:lblOffset val="100"/>
        <c:noMultiLvlLbl val="0"/>
      </c:catAx>
      <c:valAx>
        <c:axId val="20806006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Maori as a share</a:t>
                </a:r>
                <a:r>
                  <a:rPr lang="en-NZ" baseline="0"/>
                  <a:t> within age cohort</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166004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'Occupation and age by gender'!$I$29</c:f>
              <c:strCache>
                <c:ptCount val="1"/>
                <c:pt idx="0">
                  <c:v>15 to 34</c:v>
                </c:pt>
              </c:strCache>
            </c:strRef>
          </c:tx>
          <c:spPr>
            <a:solidFill>
              <a:schemeClr val="accent1"/>
            </a:solidFill>
            <a:ln>
              <a:noFill/>
            </a:ln>
            <a:effectLst/>
          </c:spPr>
          <c:invertIfNegative val="0"/>
          <c:cat>
            <c:strRef>
              <c:f>'Occupation and age by gender'!$A$30:$A$36</c:f>
              <c:strCache>
                <c:ptCount val="7"/>
                <c:pt idx="0">
                  <c:v>Technicians and Trades Workers</c:v>
                </c:pt>
                <c:pt idx="1">
                  <c:v>Labourers</c:v>
                </c:pt>
                <c:pt idx="2">
                  <c:v>Professionals</c:v>
                </c:pt>
                <c:pt idx="3">
                  <c:v>Machinery Operators and Drivers</c:v>
                </c:pt>
                <c:pt idx="4">
                  <c:v>Managers</c:v>
                </c:pt>
                <c:pt idx="5">
                  <c:v>Clerical and Administrative Workers</c:v>
                </c:pt>
                <c:pt idx="6">
                  <c:v>Total all occupations</c:v>
                </c:pt>
              </c:strCache>
            </c:strRef>
          </c:cat>
          <c:val>
            <c:numRef>
              <c:f>'Occupation and age by gender'!$I$30:$I$36</c:f>
              <c:numCache>
                <c:formatCode>0%</c:formatCode>
                <c:ptCount val="7"/>
                <c:pt idx="0">
                  <c:v>3.7392046309458027E-2</c:v>
                </c:pt>
                <c:pt idx="1">
                  <c:v>0.14236927822841119</c:v>
                </c:pt>
                <c:pt idx="2">
                  <c:v>0.21117884547246238</c:v>
                </c:pt>
                <c:pt idx="3">
                  <c:v>3.2850845284193228E-2</c:v>
                </c:pt>
                <c:pt idx="4">
                  <c:v>4.1694556663049338E-2</c:v>
                </c:pt>
                <c:pt idx="5">
                  <c:v>0.65279618840955744</c:v>
                </c:pt>
                <c:pt idx="6">
                  <c:v>0.10718106724478657</c:v>
                </c:pt>
              </c:numCache>
            </c:numRef>
          </c:val>
          <c:extLst>
            <c:ext xmlns:c16="http://schemas.microsoft.com/office/drawing/2014/chart" uri="{C3380CC4-5D6E-409C-BE32-E72D297353CC}">
              <c16:uniqueId val="{00000000-FFC5-4944-9B91-D4A47B528F06}"/>
            </c:ext>
          </c:extLst>
        </c:ser>
        <c:ser>
          <c:idx val="1"/>
          <c:order val="1"/>
          <c:tx>
            <c:strRef>
              <c:f>'Occupation and age by gender'!$J$29</c:f>
              <c:strCache>
                <c:ptCount val="1"/>
                <c:pt idx="0">
                  <c:v>35 to 54</c:v>
                </c:pt>
              </c:strCache>
            </c:strRef>
          </c:tx>
          <c:spPr>
            <a:solidFill>
              <a:schemeClr val="accent2"/>
            </a:solidFill>
            <a:ln>
              <a:noFill/>
            </a:ln>
            <a:effectLst/>
          </c:spPr>
          <c:invertIfNegative val="0"/>
          <c:cat>
            <c:strRef>
              <c:f>'Occupation and age by gender'!$A$30:$A$36</c:f>
              <c:strCache>
                <c:ptCount val="7"/>
                <c:pt idx="0">
                  <c:v>Technicians and Trades Workers</c:v>
                </c:pt>
                <c:pt idx="1">
                  <c:v>Labourers</c:v>
                </c:pt>
                <c:pt idx="2">
                  <c:v>Professionals</c:v>
                </c:pt>
                <c:pt idx="3">
                  <c:v>Machinery Operators and Drivers</c:v>
                </c:pt>
                <c:pt idx="4">
                  <c:v>Managers</c:v>
                </c:pt>
                <c:pt idx="5">
                  <c:v>Clerical and Administrative Workers</c:v>
                </c:pt>
                <c:pt idx="6">
                  <c:v>Total all occupations</c:v>
                </c:pt>
              </c:strCache>
            </c:strRef>
          </c:cat>
          <c:val>
            <c:numRef>
              <c:f>'Occupation and age by gender'!$J$30:$J$36</c:f>
              <c:numCache>
                <c:formatCode>0%</c:formatCode>
                <c:ptCount val="7"/>
                <c:pt idx="0">
                  <c:v>4.9033292793565879E-2</c:v>
                </c:pt>
                <c:pt idx="1">
                  <c:v>0.16120545857871452</c:v>
                </c:pt>
                <c:pt idx="2">
                  <c:v>0.22049874561159466</c:v>
                </c:pt>
                <c:pt idx="3">
                  <c:v>3.5695199029090595E-2</c:v>
                </c:pt>
                <c:pt idx="4">
                  <c:v>6.9575014646897054E-2</c:v>
                </c:pt>
                <c:pt idx="5">
                  <c:v>0.59781455702640285</c:v>
                </c:pt>
                <c:pt idx="6">
                  <c:v>0.12551074840987186</c:v>
                </c:pt>
              </c:numCache>
            </c:numRef>
          </c:val>
          <c:extLst>
            <c:ext xmlns:c16="http://schemas.microsoft.com/office/drawing/2014/chart" uri="{C3380CC4-5D6E-409C-BE32-E72D297353CC}">
              <c16:uniqueId val="{00000001-FFC5-4944-9B91-D4A47B528F06}"/>
            </c:ext>
          </c:extLst>
        </c:ser>
        <c:ser>
          <c:idx val="2"/>
          <c:order val="2"/>
          <c:tx>
            <c:strRef>
              <c:f>'Occupation and age by gender'!$K$29</c:f>
              <c:strCache>
                <c:ptCount val="1"/>
                <c:pt idx="0">
                  <c:v>55+</c:v>
                </c:pt>
              </c:strCache>
            </c:strRef>
          </c:tx>
          <c:spPr>
            <a:solidFill>
              <a:schemeClr val="accent3"/>
            </a:solidFill>
            <a:ln>
              <a:noFill/>
            </a:ln>
            <a:effectLst/>
          </c:spPr>
          <c:invertIfNegative val="0"/>
          <c:cat>
            <c:strRef>
              <c:f>'Occupation and age by gender'!$A$30:$A$36</c:f>
              <c:strCache>
                <c:ptCount val="7"/>
                <c:pt idx="0">
                  <c:v>Technicians and Trades Workers</c:v>
                </c:pt>
                <c:pt idx="1">
                  <c:v>Labourers</c:v>
                </c:pt>
                <c:pt idx="2">
                  <c:v>Professionals</c:v>
                </c:pt>
                <c:pt idx="3">
                  <c:v>Machinery Operators and Drivers</c:v>
                </c:pt>
                <c:pt idx="4">
                  <c:v>Managers</c:v>
                </c:pt>
                <c:pt idx="5">
                  <c:v>Clerical and Administrative Workers</c:v>
                </c:pt>
                <c:pt idx="6">
                  <c:v>Total all occupations</c:v>
                </c:pt>
              </c:strCache>
            </c:strRef>
          </c:cat>
          <c:val>
            <c:numRef>
              <c:f>'Occupation and age by gender'!$K$30:$K$36</c:f>
              <c:numCache>
                <c:formatCode>0%</c:formatCode>
                <c:ptCount val="7"/>
                <c:pt idx="0">
                  <c:v>3.9188797197439951E-2</c:v>
                </c:pt>
                <c:pt idx="1">
                  <c:v>0.124063022637956</c:v>
                </c:pt>
                <c:pt idx="2">
                  <c:v>0.14701685368792361</c:v>
                </c:pt>
                <c:pt idx="3">
                  <c:v>3.2798744690018221E-2</c:v>
                </c:pt>
                <c:pt idx="4">
                  <c:v>5.1166265685213763E-2</c:v>
                </c:pt>
                <c:pt idx="5">
                  <c:v>0.53645090559041653</c:v>
                </c:pt>
                <c:pt idx="6">
                  <c:v>9.7486103182744657E-2</c:v>
                </c:pt>
              </c:numCache>
            </c:numRef>
          </c:val>
          <c:extLst>
            <c:ext xmlns:c16="http://schemas.microsoft.com/office/drawing/2014/chart" uri="{C3380CC4-5D6E-409C-BE32-E72D297353CC}">
              <c16:uniqueId val="{00000002-FFC5-4944-9B91-D4A47B528F06}"/>
            </c:ext>
          </c:extLst>
        </c:ser>
        <c:dLbls>
          <c:showLegendKey val="0"/>
          <c:showVal val="0"/>
          <c:showCatName val="0"/>
          <c:showSerName val="0"/>
          <c:showPercent val="0"/>
          <c:showBubbleSize val="0"/>
        </c:dLbls>
        <c:gapWidth val="150"/>
        <c:axId val="361660047"/>
        <c:axId val="2080600671"/>
      </c:barChart>
      <c:catAx>
        <c:axId val="361660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0600671"/>
        <c:crosses val="autoZero"/>
        <c:auto val="1"/>
        <c:lblAlgn val="ctr"/>
        <c:lblOffset val="100"/>
        <c:noMultiLvlLbl val="0"/>
      </c:catAx>
      <c:valAx>
        <c:axId val="208060067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NZ"/>
                  <a:t>Women as a share</a:t>
                </a:r>
                <a:r>
                  <a:rPr lang="en-NZ" baseline="0"/>
                  <a:t> within age cohort</a:t>
                </a:r>
                <a:endParaRPr lang="en-NZ"/>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166004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'Workforce by stage'!$A$18</c:f>
              <c:strCache>
                <c:ptCount val="1"/>
                <c:pt idx="0">
                  <c:v>Technicians and Trades Workers</c:v>
                </c:pt>
              </c:strCache>
            </c:strRef>
          </c:tx>
          <c:spPr>
            <a:solidFill>
              <a:schemeClr val="accent1"/>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E0-4CEF-BA5B-FF253610C53E}"/>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E0-4CEF-BA5B-FF253610C53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'Workforce by stage'!$H$17:$J$17</c:f>
              <c:strCache>
                <c:ptCount val="3"/>
                <c:pt idx="0">
                  <c:v>Planning and design</c:v>
                </c:pt>
                <c:pt idx="1">
                  <c:v>Construction of new assets or major renewals</c:v>
                </c:pt>
                <c:pt idx="2">
                  <c:v>Asset management and maintenance</c:v>
                </c:pt>
              </c:strCache>
            </c:strRef>
          </c:cat>
          <c:val>
            <c:numRef>
              <c:f>'Workforce by stage'!$H$18:$J$18</c:f>
              <c:numCache>
                <c:formatCode>0%</c:formatCode>
                <c:ptCount val="3"/>
                <c:pt idx="0">
                  <c:v>0.12764441437129104</c:v>
                </c:pt>
                <c:pt idx="1">
                  <c:v>0.30751047143514715</c:v>
                </c:pt>
                <c:pt idx="2">
                  <c:v>0.55349579602292409</c:v>
                </c:pt>
              </c:numCache>
            </c:numRef>
          </c:val>
          <c:extLst>
            <c:ext xmlns:c16="http://schemas.microsoft.com/office/drawing/2014/chart" uri="{C3380CC4-5D6E-409C-BE32-E72D297353CC}">
              <c16:uniqueId val="{00000002-92E0-4CEF-BA5B-FF253610C53E}"/>
            </c:ext>
          </c:extLst>
        </c:ser>
        <c:ser>
          <c:idx val="1"/>
          <c:order val="1"/>
          <c:tx>
            <c:strRef>
              <c:f>'Workforce by stage'!$A$19</c:f>
              <c:strCache>
                <c:ptCount val="1"/>
                <c:pt idx="0">
                  <c:v>Labourers</c:v>
                </c:pt>
              </c:strCache>
            </c:strRef>
          </c:tx>
          <c:spPr>
            <a:solidFill>
              <a:schemeClr val="accent2"/>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E0-4CEF-BA5B-FF253610C53E}"/>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E0-4CEF-BA5B-FF253610C53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'Workforce by stage'!$H$17:$J$17</c:f>
              <c:strCache>
                <c:ptCount val="3"/>
                <c:pt idx="0">
                  <c:v>Planning and design</c:v>
                </c:pt>
                <c:pt idx="1">
                  <c:v>Construction of new assets or major renewals</c:v>
                </c:pt>
                <c:pt idx="2">
                  <c:v>Asset management and maintenance</c:v>
                </c:pt>
              </c:strCache>
            </c:strRef>
          </c:cat>
          <c:val>
            <c:numRef>
              <c:f>'Workforce by stage'!$H$19:$J$19</c:f>
              <c:numCache>
                <c:formatCode>0%</c:formatCode>
                <c:ptCount val="3"/>
                <c:pt idx="0">
                  <c:v>0</c:v>
                </c:pt>
                <c:pt idx="1">
                  <c:v>0.37931019534041466</c:v>
                </c:pt>
                <c:pt idx="2">
                  <c:v>0.29084346450187187</c:v>
                </c:pt>
              </c:numCache>
            </c:numRef>
          </c:val>
          <c:extLst>
            <c:ext xmlns:c16="http://schemas.microsoft.com/office/drawing/2014/chart" uri="{C3380CC4-5D6E-409C-BE32-E72D297353CC}">
              <c16:uniqueId val="{00000005-92E0-4CEF-BA5B-FF253610C53E}"/>
            </c:ext>
          </c:extLst>
        </c:ser>
        <c:ser>
          <c:idx val="2"/>
          <c:order val="2"/>
          <c:tx>
            <c:strRef>
              <c:f>'Workforce by stage'!$A$20</c:f>
              <c:strCache>
                <c:ptCount val="1"/>
                <c:pt idx="0">
                  <c:v>Professionals</c:v>
                </c:pt>
              </c:strCache>
            </c:strRef>
          </c:tx>
          <c:spPr>
            <a:solidFill>
              <a:schemeClr val="accent3"/>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E0-4CEF-BA5B-FF253610C53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'Workforce by stage'!$H$17:$J$17</c:f>
              <c:strCache>
                <c:ptCount val="3"/>
                <c:pt idx="0">
                  <c:v>Planning and design</c:v>
                </c:pt>
                <c:pt idx="1">
                  <c:v>Construction of new assets or major renewals</c:v>
                </c:pt>
                <c:pt idx="2">
                  <c:v>Asset management and maintenance</c:v>
                </c:pt>
              </c:strCache>
            </c:strRef>
          </c:cat>
          <c:val>
            <c:numRef>
              <c:f>'Workforce by stage'!$H$20:$J$20</c:f>
              <c:numCache>
                <c:formatCode>0%</c:formatCode>
                <c:ptCount val="3"/>
                <c:pt idx="0">
                  <c:v>0.62709869339390056</c:v>
                </c:pt>
                <c:pt idx="1">
                  <c:v>3.4230756818436042E-2</c:v>
                </c:pt>
                <c:pt idx="2">
                  <c:v>1.7885361354357778E-2</c:v>
                </c:pt>
              </c:numCache>
            </c:numRef>
          </c:val>
          <c:extLst>
            <c:ext xmlns:c16="http://schemas.microsoft.com/office/drawing/2014/chart" uri="{C3380CC4-5D6E-409C-BE32-E72D297353CC}">
              <c16:uniqueId val="{00000007-92E0-4CEF-BA5B-FF253610C53E}"/>
            </c:ext>
          </c:extLst>
        </c:ser>
        <c:ser>
          <c:idx val="3"/>
          <c:order val="3"/>
          <c:tx>
            <c:strRef>
              <c:f>'Workforce by stage'!$A$21</c:f>
              <c:strCache>
                <c:ptCount val="1"/>
                <c:pt idx="0">
                  <c:v>Machinery Operators and Drivers</c:v>
                </c:pt>
              </c:strCache>
            </c:strRef>
          </c:tx>
          <c:spPr>
            <a:solidFill>
              <a:schemeClr val="accent4">
                <a:lumMod val="40000"/>
                <a:lumOff val="60000"/>
              </a:schemeClr>
            </a:solidFill>
            <a:ln>
              <a:noFill/>
            </a:ln>
            <a:effectLst/>
          </c:spPr>
          <c:invertIfNegative val="0"/>
          <c:cat>
            <c:strRef>
              <c:f>'Workforce by stage'!$H$17:$J$17</c:f>
              <c:strCache>
                <c:ptCount val="3"/>
                <c:pt idx="0">
                  <c:v>Planning and design</c:v>
                </c:pt>
                <c:pt idx="1">
                  <c:v>Construction of new assets or major renewals</c:v>
                </c:pt>
                <c:pt idx="2">
                  <c:v>Asset management and maintenance</c:v>
                </c:pt>
              </c:strCache>
            </c:strRef>
          </c:cat>
          <c:val>
            <c:numRef>
              <c:f>'Workforce by stage'!$H$21:$J$21</c:f>
              <c:numCache>
                <c:formatCode>0%</c:formatCode>
                <c:ptCount val="3"/>
                <c:pt idx="0">
                  <c:v>0</c:v>
                </c:pt>
                <c:pt idx="1">
                  <c:v>0.15707888806588707</c:v>
                </c:pt>
                <c:pt idx="2">
                  <c:v>3.3786662990468112E-2</c:v>
                </c:pt>
              </c:numCache>
            </c:numRef>
          </c:val>
          <c:extLst>
            <c:ext xmlns:c16="http://schemas.microsoft.com/office/drawing/2014/chart" uri="{C3380CC4-5D6E-409C-BE32-E72D297353CC}">
              <c16:uniqueId val="{00000008-92E0-4CEF-BA5B-FF253610C53E}"/>
            </c:ext>
          </c:extLst>
        </c:ser>
        <c:ser>
          <c:idx val="4"/>
          <c:order val="4"/>
          <c:tx>
            <c:strRef>
              <c:f>'Workforce by stage'!$A$22</c:f>
              <c:strCache>
                <c:ptCount val="1"/>
                <c:pt idx="0">
                  <c:v>Managers</c:v>
                </c:pt>
              </c:strCache>
            </c:strRef>
          </c:tx>
          <c:spPr>
            <a:solidFill>
              <a:schemeClr val="accent5">
                <a:lumMod val="40000"/>
                <a:lumOff val="60000"/>
              </a:schemeClr>
            </a:solidFill>
            <a:ln>
              <a:noFill/>
            </a:ln>
            <a:effectLst/>
          </c:spPr>
          <c:invertIfNegative val="0"/>
          <c:cat>
            <c:strRef>
              <c:f>'Workforce by stage'!$H$17:$J$17</c:f>
              <c:strCache>
                <c:ptCount val="3"/>
                <c:pt idx="0">
                  <c:v>Planning and design</c:v>
                </c:pt>
                <c:pt idx="1">
                  <c:v>Construction of new assets or major renewals</c:v>
                </c:pt>
                <c:pt idx="2">
                  <c:v>Asset management and maintenance</c:v>
                </c:pt>
              </c:strCache>
            </c:strRef>
          </c:cat>
          <c:val>
            <c:numRef>
              <c:f>'Workforce by stage'!$H$22:$J$22</c:f>
              <c:numCache>
                <c:formatCode>0%</c:formatCode>
                <c:ptCount val="3"/>
                <c:pt idx="0">
                  <c:v>0.23180513365081032</c:v>
                </c:pt>
                <c:pt idx="1">
                  <c:v>8.174531983736405E-2</c:v>
                </c:pt>
                <c:pt idx="2">
                  <c:v>6.1318573227408191E-2</c:v>
                </c:pt>
              </c:numCache>
            </c:numRef>
          </c:val>
          <c:extLst>
            <c:ext xmlns:c16="http://schemas.microsoft.com/office/drawing/2014/chart" uri="{C3380CC4-5D6E-409C-BE32-E72D297353CC}">
              <c16:uniqueId val="{00000009-92E0-4CEF-BA5B-FF253610C53E}"/>
            </c:ext>
          </c:extLst>
        </c:ser>
        <c:ser>
          <c:idx val="5"/>
          <c:order val="5"/>
          <c:tx>
            <c:strRef>
              <c:f>'Workforce by stage'!$A$23</c:f>
              <c:strCache>
                <c:ptCount val="1"/>
                <c:pt idx="0">
                  <c:v>Clerical and Administrative Workers</c:v>
                </c:pt>
              </c:strCache>
            </c:strRef>
          </c:tx>
          <c:spPr>
            <a:solidFill>
              <a:schemeClr val="accent6">
                <a:lumMod val="40000"/>
                <a:lumOff val="60000"/>
              </a:schemeClr>
            </a:solidFill>
            <a:ln>
              <a:noFill/>
            </a:ln>
            <a:effectLst/>
          </c:spPr>
          <c:invertIfNegative val="0"/>
          <c:cat>
            <c:strRef>
              <c:f>'Workforce by stage'!$H$17:$J$17</c:f>
              <c:strCache>
                <c:ptCount val="3"/>
                <c:pt idx="0">
                  <c:v>Planning and design</c:v>
                </c:pt>
                <c:pt idx="1">
                  <c:v>Construction of new assets or major renewals</c:v>
                </c:pt>
                <c:pt idx="2">
                  <c:v>Asset management and maintenance</c:v>
                </c:pt>
              </c:strCache>
            </c:strRef>
          </c:cat>
          <c:val>
            <c:numRef>
              <c:f>'Workforce by stage'!$H$23:$J$23</c:f>
              <c:numCache>
                <c:formatCode>0%</c:formatCode>
                <c:ptCount val="3"/>
                <c:pt idx="0">
                  <c:v>1.3451758583997867E-2</c:v>
                </c:pt>
                <c:pt idx="1">
                  <c:v>4.0124368502751084E-2</c:v>
                </c:pt>
                <c:pt idx="2">
                  <c:v>4.2670141902970117E-2</c:v>
                </c:pt>
              </c:numCache>
            </c:numRef>
          </c:val>
          <c:extLst>
            <c:ext xmlns:c16="http://schemas.microsoft.com/office/drawing/2014/chart" uri="{C3380CC4-5D6E-409C-BE32-E72D297353CC}">
              <c16:uniqueId val="{0000000A-92E0-4CEF-BA5B-FF253610C53E}"/>
            </c:ext>
          </c:extLst>
        </c:ser>
        <c:dLbls>
          <c:showLegendKey val="0"/>
          <c:showVal val="0"/>
          <c:showCatName val="0"/>
          <c:showSerName val="0"/>
          <c:showPercent val="0"/>
          <c:showBubbleSize val="0"/>
        </c:dLbls>
        <c:gapWidth val="150"/>
        <c:overlap val="100"/>
        <c:axId val="1452394720"/>
        <c:axId val="934580048"/>
      </c:barChart>
      <c:catAx>
        <c:axId val="1452394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4580048"/>
        <c:crosses val="autoZero"/>
        <c:auto val="1"/>
        <c:lblAlgn val="ctr"/>
        <c:lblOffset val="100"/>
        <c:noMultiLvlLbl val="0"/>
      </c:catAx>
      <c:valAx>
        <c:axId val="9345800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394720"/>
        <c:crosses val="autoZero"/>
        <c:crossBetween val="between"/>
        <c:majorUnit val="0.2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qualification'!$R$8</c:f>
              <c:strCache>
                <c:ptCount val="1"/>
                <c:pt idx="0">
                  <c:v>Not stated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qualification'!$A$121:$A$122</c:f>
              <c:strCache>
                <c:ptCount val="2"/>
                <c:pt idx="0">
                  <c:v>Infrastructure workforce</c:v>
                </c:pt>
                <c:pt idx="1">
                  <c:v>Overall New Zealand workforce, 2018 Census</c:v>
                </c:pt>
              </c:strCache>
            </c:strRef>
          </c:cat>
          <c:val>
            <c:numRef>
              <c:f>'Occupation by qualification'!$R$121:$R$122</c:f>
              <c:numCache>
                <c:formatCode>0%</c:formatCode>
                <c:ptCount val="2"/>
                <c:pt idx="0">
                  <c:v>5.1809260630214321E-2</c:v>
                </c:pt>
                <c:pt idx="1">
                  <c:v>5.7473986162761163E-2</c:v>
                </c:pt>
              </c:numCache>
            </c:numRef>
          </c:val>
          <c:extLst>
            <c:ext xmlns:c16="http://schemas.microsoft.com/office/drawing/2014/chart" uri="{C3380CC4-5D6E-409C-BE32-E72D297353CC}">
              <c16:uniqueId val="{00000000-8387-4545-BDEF-27803ED9D587}"/>
            </c:ext>
          </c:extLst>
        </c:ser>
        <c:ser>
          <c:idx val="1"/>
          <c:order val="1"/>
          <c:tx>
            <c:strRef>
              <c:f>'Occupation by qualification'!$S$8</c:f>
              <c:strCache>
                <c:ptCount val="1"/>
                <c:pt idx="0">
                  <c:v>No qualification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qualification'!$A$121:$A$122</c:f>
              <c:strCache>
                <c:ptCount val="2"/>
                <c:pt idx="0">
                  <c:v>Infrastructure workforce</c:v>
                </c:pt>
                <c:pt idx="1">
                  <c:v>Overall New Zealand workforce, 2018 Census</c:v>
                </c:pt>
              </c:strCache>
            </c:strRef>
          </c:cat>
          <c:val>
            <c:numRef>
              <c:f>'Occupation by qualification'!$S$121:$S$122</c:f>
              <c:numCache>
                <c:formatCode>0%</c:formatCode>
                <c:ptCount val="2"/>
                <c:pt idx="0">
                  <c:v>0.13899505675031187</c:v>
                </c:pt>
                <c:pt idx="1">
                  <c:v>0.10895936062582894</c:v>
                </c:pt>
              </c:numCache>
            </c:numRef>
          </c:val>
          <c:extLst>
            <c:ext xmlns:c16="http://schemas.microsoft.com/office/drawing/2014/chart" uri="{C3380CC4-5D6E-409C-BE32-E72D297353CC}">
              <c16:uniqueId val="{00000001-8387-4545-BDEF-27803ED9D587}"/>
            </c:ext>
          </c:extLst>
        </c:ser>
        <c:ser>
          <c:idx val="2"/>
          <c:order val="2"/>
          <c:tx>
            <c:strRef>
              <c:f>'Occupation by qualification'!$T$8</c:f>
              <c:strCache>
                <c:ptCount val="1"/>
                <c:pt idx="0">
                  <c:v>Level 1-4 certificate / overseas secondary school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qualification'!$A$121:$A$122</c:f>
              <c:strCache>
                <c:ptCount val="2"/>
                <c:pt idx="0">
                  <c:v>Infrastructure workforce</c:v>
                </c:pt>
                <c:pt idx="1">
                  <c:v>Overall New Zealand workforce, 2018 Census</c:v>
                </c:pt>
              </c:strCache>
            </c:strRef>
          </c:cat>
          <c:val>
            <c:numRef>
              <c:f>'Occupation by qualification'!$T$121:$T$122</c:f>
              <c:numCache>
                <c:formatCode>0%</c:formatCode>
                <c:ptCount val="2"/>
                <c:pt idx="0">
                  <c:v>0.5068378100886034</c:v>
                </c:pt>
                <c:pt idx="1">
                  <c:v>0.44691042357066524</c:v>
                </c:pt>
              </c:numCache>
            </c:numRef>
          </c:val>
          <c:extLst>
            <c:ext xmlns:c16="http://schemas.microsoft.com/office/drawing/2014/chart" uri="{C3380CC4-5D6E-409C-BE32-E72D297353CC}">
              <c16:uniqueId val="{00000002-8387-4545-BDEF-27803ED9D587}"/>
            </c:ext>
          </c:extLst>
        </c:ser>
        <c:ser>
          <c:idx val="3"/>
          <c:order val="3"/>
          <c:tx>
            <c:strRef>
              <c:f>'Occupation by qualification'!$U$8</c:f>
              <c:strCache>
                <c:ptCount val="1"/>
                <c:pt idx="0">
                  <c:v>Level 5-6 diploma</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qualification'!$A$121:$A$122</c:f>
              <c:strCache>
                <c:ptCount val="2"/>
                <c:pt idx="0">
                  <c:v>Infrastructure workforce</c:v>
                </c:pt>
                <c:pt idx="1">
                  <c:v>Overall New Zealand workforce, 2018 Census</c:v>
                </c:pt>
              </c:strCache>
            </c:strRef>
          </c:cat>
          <c:val>
            <c:numRef>
              <c:f>'Occupation by qualification'!$U$121:$U$122</c:f>
              <c:numCache>
                <c:formatCode>0%</c:formatCode>
                <c:ptCount val="2"/>
                <c:pt idx="0">
                  <c:v>0.10268220548724723</c:v>
                </c:pt>
                <c:pt idx="1">
                  <c:v>0.10169597581489166</c:v>
                </c:pt>
              </c:numCache>
            </c:numRef>
          </c:val>
          <c:extLst>
            <c:ext xmlns:c16="http://schemas.microsoft.com/office/drawing/2014/chart" uri="{C3380CC4-5D6E-409C-BE32-E72D297353CC}">
              <c16:uniqueId val="{00000003-8387-4545-BDEF-27803ED9D587}"/>
            </c:ext>
          </c:extLst>
        </c:ser>
        <c:ser>
          <c:idx val="4"/>
          <c:order val="4"/>
          <c:tx>
            <c:strRef>
              <c:f>'Occupation by qualification'!$V$8</c:f>
              <c:strCache>
                <c:ptCount val="1"/>
                <c:pt idx="0">
                  <c:v>Bachelor degree / level 7 qualification</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qualification'!$A$121:$A$122</c:f>
              <c:strCache>
                <c:ptCount val="2"/>
                <c:pt idx="0">
                  <c:v>Infrastructure workforce</c:v>
                </c:pt>
                <c:pt idx="1">
                  <c:v>Overall New Zealand workforce, 2018 Census</c:v>
                </c:pt>
              </c:strCache>
            </c:strRef>
          </c:cat>
          <c:val>
            <c:numRef>
              <c:f>'Occupation by qualification'!$V$121:$V$122</c:f>
              <c:numCache>
                <c:formatCode>0%</c:formatCode>
                <c:ptCount val="2"/>
                <c:pt idx="0">
                  <c:v>9.3067126304701792E-2</c:v>
                </c:pt>
                <c:pt idx="1">
                  <c:v>0.16668609294924097</c:v>
                </c:pt>
              </c:numCache>
            </c:numRef>
          </c:val>
          <c:extLst>
            <c:ext xmlns:c16="http://schemas.microsoft.com/office/drawing/2014/chart" uri="{C3380CC4-5D6E-409C-BE32-E72D297353CC}">
              <c16:uniqueId val="{00000004-8387-4545-BDEF-27803ED9D587}"/>
            </c:ext>
          </c:extLst>
        </c:ser>
        <c:ser>
          <c:idx val="5"/>
          <c:order val="5"/>
          <c:tx>
            <c:strRef>
              <c:f>'Occupation by qualification'!$W$8</c:f>
              <c:strCache>
                <c:ptCount val="1"/>
                <c:pt idx="0">
                  <c:v>Post-graduate / masters / doctoral degree</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qualification'!$A$121:$A$122</c:f>
              <c:strCache>
                <c:ptCount val="2"/>
                <c:pt idx="0">
                  <c:v>Infrastructure workforce</c:v>
                </c:pt>
                <c:pt idx="1">
                  <c:v>Overall New Zealand workforce, 2018 Census</c:v>
                </c:pt>
              </c:strCache>
            </c:strRef>
          </c:cat>
          <c:val>
            <c:numRef>
              <c:f>'Occupation by qualification'!$W$121:$W$122</c:f>
              <c:numCache>
                <c:formatCode>0%</c:formatCode>
                <c:ptCount val="2"/>
                <c:pt idx="0">
                  <c:v>0.10660854073892143</c:v>
                </c:pt>
                <c:pt idx="1">
                  <c:v>0.11827416087661202</c:v>
                </c:pt>
              </c:numCache>
            </c:numRef>
          </c:val>
          <c:extLst>
            <c:ext xmlns:c16="http://schemas.microsoft.com/office/drawing/2014/chart" uri="{C3380CC4-5D6E-409C-BE32-E72D297353CC}">
              <c16:uniqueId val="{00000005-8387-4545-BDEF-27803ED9D587}"/>
            </c:ext>
          </c:extLst>
        </c:ser>
        <c:dLbls>
          <c:showLegendKey val="0"/>
          <c:showVal val="0"/>
          <c:showCatName val="0"/>
          <c:showSerName val="0"/>
          <c:showPercent val="0"/>
          <c:showBubbleSize val="0"/>
        </c:dLbls>
        <c:gapWidth val="150"/>
        <c:overlap val="100"/>
        <c:axId val="1660665167"/>
        <c:axId val="68729583"/>
      </c:barChart>
      <c:catAx>
        <c:axId val="166066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729583"/>
        <c:crosses val="autoZero"/>
        <c:auto val="1"/>
        <c:lblAlgn val="ctr"/>
        <c:lblOffset val="100"/>
        <c:noMultiLvlLbl val="0"/>
      </c:catAx>
      <c:valAx>
        <c:axId val="687295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0665167"/>
        <c:crosses val="autoZero"/>
        <c:crossBetween val="between"/>
        <c:majorUnit val="0.2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qualification'!$R$8</c:f>
              <c:strCache>
                <c:ptCount val="1"/>
                <c:pt idx="0">
                  <c:v>Not stated</c:v>
                </c:pt>
              </c:strCache>
            </c:strRef>
          </c:tx>
          <c:spPr>
            <a:solidFill>
              <a:schemeClr val="accent1"/>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C820-4745-9D25-1C32E515D91C}"/>
                </c:ext>
              </c:extLst>
            </c:dLbl>
            <c:dLbl>
              <c:idx val="4"/>
              <c:delete val="1"/>
              <c:extLst>
                <c:ext xmlns:c15="http://schemas.microsoft.com/office/drawing/2012/chart" uri="{CE6537A1-D6FC-4f65-9D91-7224C49458BB}"/>
                <c:ext xmlns:c16="http://schemas.microsoft.com/office/drawing/2014/chart" uri="{C3380CC4-5D6E-409C-BE32-E72D297353CC}">
                  <c16:uniqueId val="{00000001-C820-4745-9D25-1C32E515D91C}"/>
                </c:ext>
              </c:extLst>
            </c:dLbl>
            <c:dLbl>
              <c:idx val="5"/>
              <c:delete val="1"/>
              <c:extLst>
                <c:ext xmlns:c15="http://schemas.microsoft.com/office/drawing/2012/chart" uri="{CE6537A1-D6FC-4f65-9D91-7224C49458BB}"/>
                <c:ext xmlns:c16="http://schemas.microsoft.com/office/drawing/2014/chart" uri="{C3380CC4-5D6E-409C-BE32-E72D297353CC}">
                  <c16:uniqueId val="{00000002-C820-4745-9D25-1C32E515D91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qualification'!$Y$9:$Y$15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qualification'!$AN$9:$AN$15</c:f>
              <c:numCache>
                <c:formatCode>0%</c:formatCode>
                <c:ptCount val="7"/>
                <c:pt idx="0">
                  <c:v>4.9783974146570292E-2</c:v>
                </c:pt>
                <c:pt idx="1">
                  <c:v>8.1982652306339041E-2</c:v>
                </c:pt>
                <c:pt idx="2">
                  <c:v>2.3709526411831296E-2</c:v>
                </c:pt>
                <c:pt idx="3">
                  <c:v>7.3951041038125206E-2</c:v>
                </c:pt>
                <c:pt idx="4">
                  <c:v>3.5597520715326153E-2</c:v>
                </c:pt>
                <c:pt idx="5">
                  <c:v>2.0240602955669661E-2</c:v>
                </c:pt>
                <c:pt idx="6">
                  <c:v>5.1809260630214411E-2</c:v>
                </c:pt>
              </c:numCache>
            </c:numRef>
          </c:val>
          <c:extLst>
            <c:ext xmlns:c16="http://schemas.microsoft.com/office/drawing/2014/chart" uri="{C3380CC4-5D6E-409C-BE32-E72D297353CC}">
              <c16:uniqueId val="{00000003-C820-4745-9D25-1C32E515D91C}"/>
            </c:ext>
          </c:extLst>
        </c:ser>
        <c:ser>
          <c:idx val="1"/>
          <c:order val="1"/>
          <c:tx>
            <c:strRef>
              <c:f>'Occupation by qualification'!$S$8</c:f>
              <c:strCache>
                <c:ptCount val="1"/>
                <c:pt idx="0">
                  <c:v>No qualification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qualification'!$Y$9:$Y$15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qualification'!$AO$9:$AO$15</c:f>
              <c:numCache>
                <c:formatCode>0%</c:formatCode>
                <c:ptCount val="7"/>
                <c:pt idx="0">
                  <c:v>0.10159979843528097</c:v>
                </c:pt>
                <c:pt idx="1">
                  <c:v>0.24731685115074339</c:v>
                </c:pt>
                <c:pt idx="2">
                  <c:v>3.2082324290217352E-2</c:v>
                </c:pt>
                <c:pt idx="3">
                  <c:v>0.3355943931861653</c:v>
                </c:pt>
                <c:pt idx="4">
                  <c:v>7.0147685952293745E-2</c:v>
                </c:pt>
                <c:pt idx="5">
                  <c:v>5.596250013246467E-2</c:v>
                </c:pt>
                <c:pt idx="6">
                  <c:v>0.13899505675031185</c:v>
                </c:pt>
              </c:numCache>
            </c:numRef>
          </c:val>
          <c:extLst>
            <c:ext xmlns:c16="http://schemas.microsoft.com/office/drawing/2014/chart" uri="{C3380CC4-5D6E-409C-BE32-E72D297353CC}">
              <c16:uniqueId val="{00000004-C820-4745-9D25-1C32E515D91C}"/>
            </c:ext>
          </c:extLst>
        </c:ser>
        <c:ser>
          <c:idx val="2"/>
          <c:order val="2"/>
          <c:tx>
            <c:strRef>
              <c:f>'Occupation by qualification'!$T$8</c:f>
              <c:strCache>
                <c:ptCount val="1"/>
                <c:pt idx="0">
                  <c:v>Level 1-4 certificate / overseas secondary school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qualification'!$Y$9:$Y$15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qualification'!$AP$9:$AP$15</c:f>
              <c:numCache>
                <c:formatCode>0%</c:formatCode>
                <c:ptCount val="7"/>
                <c:pt idx="0">
                  <c:v>0.65074456613761333</c:v>
                </c:pt>
                <c:pt idx="1">
                  <c:v>0.55265289512518478</c:v>
                </c:pt>
                <c:pt idx="2">
                  <c:v>0.20702130472170829</c:v>
                </c:pt>
                <c:pt idx="3">
                  <c:v>0.51449339550785078</c:v>
                </c:pt>
                <c:pt idx="4">
                  <c:v>0.53598450565942113</c:v>
                </c:pt>
                <c:pt idx="5">
                  <c:v>0.46815254750183388</c:v>
                </c:pt>
                <c:pt idx="6">
                  <c:v>0.5068378100886034</c:v>
                </c:pt>
              </c:numCache>
            </c:numRef>
          </c:val>
          <c:extLst>
            <c:ext xmlns:c16="http://schemas.microsoft.com/office/drawing/2014/chart" uri="{C3380CC4-5D6E-409C-BE32-E72D297353CC}">
              <c16:uniqueId val="{00000005-C820-4745-9D25-1C32E515D91C}"/>
            </c:ext>
          </c:extLst>
        </c:ser>
        <c:ser>
          <c:idx val="3"/>
          <c:order val="3"/>
          <c:tx>
            <c:strRef>
              <c:f>'Occupation by qualification'!$U$8</c:f>
              <c:strCache>
                <c:ptCount val="1"/>
                <c:pt idx="0">
                  <c:v>Level 5-6 diploma</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qualification'!$Y$9:$Y$15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qualification'!$AQ$9:$AQ$15</c:f>
              <c:numCache>
                <c:formatCode>0%</c:formatCode>
                <c:ptCount val="7"/>
                <c:pt idx="0">
                  <c:v>0.11449678087857264</c:v>
                </c:pt>
                <c:pt idx="1">
                  <c:v>5.9489689367952125E-2</c:v>
                </c:pt>
                <c:pt idx="2">
                  <c:v>0.13493303860416112</c:v>
                </c:pt>
                <c:pt idx="3">
                  <c:v>5.1399773579310144E-2</c:v>
                </c:pt>
                <c:pt idx="4">
                  <c:v>0.13287388705745065</c:v>
                </c:pt>
                <c:pt idx="5">
                  <c:v>0.1460231748427791</c:v>
                </c:pt>
                <c:pt idx="6">
                  <c:v>0.10268220548724723</c:v>
                </c:pt>
              </c:numCache>
            </c:numRef>
          </c:val>
          <c:extLst>
            <c:ext xmlns:c16="http://schemas.microsoft.com/office/drawing/2014/chart" uri="{C3380CC4-5D6E-409C-BE32-E72D297353CC}">
              <c16:uniqueId val="{00000006-C820-4745-9D25-1C32E515D91C}"/>
            </c:ext>
          </c:extLst>
        </c:ser>
        <c:ser>
          <c:idx val="4"/>
          <c:order val="4"/>
          <c:tx>
            <c:strRef>
              <c:f>'Occupation by qualification'!$V$8</c:f>
              <c:strCache>
                <c:ptCount val="1"/>
                <c:pt idx="0">
                  <c:v>Bachelor degree / level 7 qualification</c:v>
                </c:pt>
              </c:strCache>
            </c:strRef>
          </c:tx>
          <c:spPr>
            <a:solidFill>
              <a:schemeClr val="accent5">
                <a:lumMod val="40000"/>
                <a:lumOff val="6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C820-4745-9D25-1C32E515D91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qualification'!$Y$9:$Y$15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qualification'!$AR$9:$AR$15</c:f>
              <c:numCache>
                <c:formatCode>0%</c:formatCode>
                <c:ptCount val="7"/>
                <c:pt idx="0">
                  <c:v>5.7009113350178983E-2</c:v>
                </c:pt>
                <c:pt idx="1">
                  <c:v>4.2096735281382955E-2</c:v>
                </c:pt>
                <c:pt idx="2">
                  <c:v>0.22389623061921771</c:v>
                </c:pt>
                <c:pt idx="3">
                  <c:v>1.6550591584447778E-2</c:v>
                </c:pt>
                <c:pt idx="4">
                  <c:v>0.1145611278293286</c:v>
                </c:pt>
                <c:pt idx="5">
                  <c:v>0.18622061197504244</c:v>
                </c:pt>
                <c:pt idx="6">
                  <c:v>9.3067126304701764E-2</c:v>
                </c:pt>
              </c:numCache>
            </c:numRef>
          </c:val>
          <c:extLst>
            <c:ext xmlns:c16="http://schemas.microsoft.com/office/drawing/2014/chart" uri="{C3380CC4-5D6E-409C-BE32-E72D297353CC}">
              <c16:uniqueId val="{00000008-C820-4745-9D25-1C32E515D91C}"/>
            </c:ext>
          </c:extLst>
        </c:ser>
        <c:ser>
          <c:idx val="5"/>
          <c:order val="5"/>
          <c:tx>
            <c:strRef>
              <c:f>'Occupation by qualification'!$W$8</c:f>
              <c:strCache>
                <c:ptCount val="1"/>
                <c:pt idx="0">
                  <c:v>Post-graduate / masters / doctoral degree</c:v>
                </c:pt>
              </c:strCache>
            </c:strRef>
          </c:tx>
          <c:spPr>
            <a:solidFill>
              <a:schemeClr val="accent6">
                <a:lumMod val="40000"/>
                <a:lumOff val="6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9-C820-4745-9D25-1C32E515D91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qualification'!$Y$9:$Y$15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qualification'!$AS$9:$AS$15</c:f>
              <c:numCache>
                <c:formatCode>0%</c:formatCode>
                <c:ptCount val="7"/>
                <c:pt idx="0">
                  <c:v>2.6365767051783829E-2</c:v>
                </c:pt>
                <c:pt idx="1">
                  <c:v>1.6461176768397579E-2</c:v>
                </c:pt>
                <c:pt idx="2">
                  <c:v>0.37835757535286418</c:v>
                </c:pt>
                <c:pt idx="3">
                  <c:v>8.0108051041010344E-3</c:v>
                </c:pt>
                <c:pt idx="4">
                  <c:v>0.11083527278617954</c:v>
                </c:pt>
                <c:pt idx="5">
                  <c:v>0.12340056259221012</c:v>
                </c:pt>
                <c:pt idx="6">
                  <c:v>0.10660854073892143</c:v>
                </c:pt>
              </c:numCache>
            </c:numRef>
          </c:val>
          <c:extLst>
            <c:ext xmlns:c16="http://schemas.microsoft.com/office/drawing/2014/chart" uri="{C3380CC4-5D6E-409C-BE32-E72D297353CC}">
              <c16:uniqueId val="{0000000A-C820-4745-9D25-1C32E515D91C}"/>
            </c:ext>
          </c:extLst>
        </c:ser>
        <c:dLbls>
          <c:showLegendKey val="0"/>
          <c:showVal val="0"/>
          <c:showCatName val="0"/>
          <c:showSerName val="0"/>
          <c:showPercent val="0"/>
          <c:showBubbleSize val="0"/>
        </c:dLbls>
        <c:gapWidth val="150"/>
        <c:overlap val="100"/>
        <c:axId val="1660665167"/>
        <c:axId val="68729583"/>
      </c:barChart>
      <c:catAx>
        <c:axId val="1660665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729583"/>
        <c:crosses val="autoZero"/>
        <c:auto val="1"/>
        <c:lblAlgn val="ctr"/>
        <c:lblOffset val="100"/>
        <c:noMultiLvlLbl val="0"/>
      </c:catAx>
      <c:valAx>
        <c:axId val="687295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60665167"/>
        <c:crosses val="autoZero"/>
        <c:crossBetween val="between"/>
        <c:majorUnit val="0.2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cat>
            <c:numRef>
              <c:f>'Occupation by visa status'!$C$126:$C$143</c:f>
              <c:numCache>
                <c:formatCode>General</c:formatCode>
                <c:ptCount val="18"/>
              </c:numCache>
            </c:numRef>
          </c:cat>
          <c:val>
            <c:numRef>
              <c:f>'Occupation by visa status'!#REF!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'Occupation by visa status'!#REF!</c15:sqref>
                        </c15:formulaRef>
                      </c:ext>
                    </c:extLst>
                    <c:strCache>
                      <c:ptCount val="1"/>
                      <c:pt idx="0">
                        <c:v>#REF!</c:v>
                      </c:pt>
                    </c:strCache>
                  </c:strRef>
                </c15:tx>
              </c15:filteredSeriesTitle>
            </c:ext>
            <c:ext xmlns:c16="http://schemas.microsoft.com/office/drawing/2014/chart" uri="{C3380CC4-5D6E-409C-BE32-E72D297353CC}">
              <c16:uniqueId val="{00000000-CC4C-41EA-81F8-42896E0D9960}"/>
            </c:ext>
          </c:extLst>
        </c:ser>
        <c:ser>
          <c:idx val="1"/>
          <c:order val="1"/>
          <c:spPr>
            <a:solidFill>
              <a:schemeClr val="accent2"/>
            </a:solidFill>
            <a:ln>
              <a:noFill/>
            </a:ln>
            <a:effectLst/>
          </c:spPr>
          <c:invertIfNegative val="0"/>
          <c:dLbls>
            <c:dLbl>
              <c:idx val="0"/>
              <c:layout>
                <c:manualLayout>
                  <c:x val="0"/>
                  <c:y val="-0.11532241740263702"/>
                </c:manualLayout>
              </c:layout>
              <c:tx>
                <c:rich>
                  <a:bodyPr/>
                  <a:lstStyle/>
                  <a:p>
                    <a:fld id="{69E919BD-A17E-4BCA-A4E6-21B1A597B4D1}"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C4C-41EA-81F8-42896E0D9960}"/>
                </c:ext>
              </c:extLst>
            </c:dLbl>
            <c:dLbl>
              <c:idx val="1"/>
              <c:layout>
                <c:manualLayout>
                  <c:x val="0"/>
                  <c:y val="-0.11949616648411829"/>
                </c:manualLayout>
              </c:layout>
              <c:tx>
                <c:rich>
                  <a:bodyPr/>
                  <a:lstStyle/>
                  <a:p>
                    <a:fld id="{9A626D8E-CEEC-4786-9638-93D1361A66F2}"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C4C-41EA-81F8-42896E0D9960}"/>
                </c:ext>
              </c:extLst>
            </c:dLbl>
            <c:dLbl>
              <c:idx val="2"/>
              <c:layout>
                <c:manualLayout>
                  <c:x val="0"/>
                  <c:y val="-0.11557142262952846"/>
                </c:manualLayout>
              </c:layout>
              <c:tx>
                <c:rich>
                  <a:bodyPr/>
                  <a:lstStyle/>
                  <a:p>
                    <a:fld id="{A8DD18C0-5617-4624-B861-B17E97774F8E}"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C4C-41EA-81F8-42896E0D9960}"/>
                </c:ext>
              </c:extLst>
            </c:dLbl>
            <c:dLbl>
              <c:idx val="3"/>
              <c:layout>
                <c:manualLayout>
                  <c:x val="0"/>
                  <c:y val="-0.125314514675503"/>
                </c:manualLayout>
              </c:layout>
              <c:tx>
                <c:rich>
                  <a:bodyPr/>
                  <a:lstStyle/>
                  <a:p>
                    <a:fld id="{5D76AFDF-5AAC-4797-8C0C-994F578A988A}"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C4C-41EA-81F8-42896E0D9960}"/>
                </c:ext>
              </c:extLst>
            </c:dLbl>
            <c:dLbl>
              <c:idx val="4"/>
              <c:layout>
                <c:manualLayout>
                  <c:x val="0"/>
                  <c:y val="-0.1133281572781344"/>
                </c:manualLayout>
              </c:layout>
              <c:tx>
                <c:rich>
                  <a:bodyPr/>
                  <a:lstStyle/>
                  <a:p>
                    <a:fld id="{6C1D517F-6983-4B79-9DF4-21AE8B471B52}"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CC4C-41EA-81F8-42896E0D9960}"/>
                </c:ext>
              </c:extLst>
            </c:dLbl>
            <c:dLbl>
              <c:idx val="5"/>
              <c:layout>
                <c:manualLayout>
                  <c:x val="0"/>
                  <c:y val="-0.1118241435246163"/>
                </c:manualLayout>
              </c:layout>
              <c:tx>
                <c:rich>
                  <a:bodyPr/>
                  <a:lstStyle/>
                  <a:p>
                    <a:fld id="{68A10251-7942-4862-AEDF-B1517FC43B77}"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C4C-41EA-81F8-42896E0D9960}"/>
                </c:ext>
              </c:extLst>
            </c:dLbl>
            <c:dLbl>
              <c:idx val="6"/>
              <c:layout>
                <c:manualLayout>
                  <c:x val="0"/>
                  <c:y val="-0.11432584191772852"/>
                </c:manualLayout>
              </c:layout>
              <c:tx>
                <c:rich>
                  <a:bodyPr/>
                  <a:lstStyle/>
                  <a:p>
                    <a:fld id="{3E944620-E262-42C0-B5C4-267C58A0321F}"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C4C-41EA-81F8-42896E0D9960}"/>
                </c:ext>
              </c:extLst>
            </c:dLbl>
            <c:dLbl>
              <c:idx val="7"/>
              <c:layout>
                <c:manualLayout>
                  <c:x val="-1.2935035758548312E-16"/>
                  <c:y val="-0.14208694444444445"/>
                </c:manualLayout>
              </c:layout>
              <c:tx>
                <c:rich>
                  <a:bodyPr/>
                  <a:lstStyle/>
                  <a:p>
                    <a:fld id="{4C7EAF4D-BF02-4A6E-812B-2F3B6169EB8E}" type="CELLRANGE">
                      <a:rPr lang="en-US"/>
                      <a:pPr/>
                      <a:t>[CELLRANGE]</a:t>
                    </a:fld>
                    <a:endParaRPr lang="en-NZ"/>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CC4C-41EA-81F8-42896E0D996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'Occupation by visa status'!$C$126:$C$143</c:f>
              <c:numCache>
                <c:formatCode>General</c:formatCode>
                <c:ptCount val="18"/>
              </c:numCache>
            </c:numRef>
          </c:cat>
          <c:val>
            <c:numRef>
              <c:f>'Occupation by visa status'!#REF!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'Occupation by visa status'!#REF!</c15:sqref>
                        </c15:formulaRef>
                      </c:ext>
                    </c:extLst>
                    <c:strCache>
                      <c:ptCount val="1"/>
                      <c:pt idx="0">
                        <c:v>#REF!</c:v>
                      </c:pt>
                    </c:strCache>
                  </c:strRef>
                </c15:tx>
              </c15:filteredSeriesTitle>
            </c:ext>
            <c:ext xmlns:c15="http://schemas.microsoft.com/office/drawing/2012/chart" uri="{02D57815-91ED-43cb-92C2-25804820EDAC}">
              <c15:datalabelsRange>
                <c15:f>'Occupation by visa status'!$I$136:$I$143</c15:f>
                <c15:dlblRangeCache>
                  <c:ptCount val="8"/>
                </c15:dlblRangeCache>
              </c15:datalabelsRange>
            </c:ext>
            <c:ext xmlns:c16="http://schemas.microsoft.com/office/drawing/2014/chart" uri="{C3380CC4-5D6E-409C-BE32-E72D297353CC}">
              <c16:uniqueId val="{00000009-CC4C-41EA-81F8-42896E0D9960}"/>
            </c:ext>
          </c:extLst>
        </c:ser>
        <c:dLbls>
          <c:showLegendKey val="0"/>
          <c:showVal val="0"/>
          <c:showCatName val="0"/>
          <c:showSerName val="0"/>
          <c:showPercent val="0"/>
          <c:showBubbleSize val="0"/>
        </c:dLbls>
        <c:gapWidth val="150"/>
        <c:overlap val="100"/>
        <c:axId val="1411195279"/>
        <c:axId val="393131679"/>
      </c:barChart>
      <c:catAx>
        <c:axId val="141119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131679"/>
        <c:crosses val="autoZero"/>
        <c:auto val="1"/>
        <c:lblAlgn val="ctr"/>
        <c:lblOffset val="100"/>
        <c:noMultiLvlLbl val="0"/>
      </c:catAx>
      <c:valAx>
        <c:axId val="3931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11952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visa status'!$W$8</c:f>
              <c:strCache>
                <c:ptCount val="1"/>
                <c:pt idx="0">
                  <c:v>Resident</c:v>
                </c:pt>
              </c:strCache>
            </c:strRef>
          </c:tx>
          <c:spPr>
            <a:solidFill>
              <a:schemeClr val="accent1"/>
            </a:solidFill>
            <a:ln>
              <a:noFill/>
            </a:ln>
            <a:effectLst/>
          </c:spPr>
          <c:invertIfNegative val="0"/>
          <c:cat>
            <c:numRef>
              <c:f>'Occupation by visa status'!$C$126:$C$143</c:f>
              <c:numCache>
                <c:formatCode>General</c:formatCode>
                <c:ptCount val="18"/>
              </c:numCache>
            </c:numRef>
          </c:cat>
          <c:val>
            <c:numRef>
              <c:f>'Occupation by visa status'!$E$136:$E$143</c:f>
              <c:numCache>
                <c:formatCode>General</c:formatCode>
                <c:ptCount val="8"/>
              </c:numCache>
            </c:numRef>
          </c:val>
          <c:extLst>
            <c:ext xmlns:c16="http://schemas.microsoft.com/office/drawing/2014/chart" uri="{C3380CC4-5D6E-409C-BE32-E72D297353CC}">
              <c16:uniqueId val="{00000000-DB85-4F4A-A98F-135E634479FC}"/>
            </c:ext>
          </c:extLst>
        </c:ser>
        <c:ser>
          <c:idx val="1"/>
          <c:order val="1"/>
          <c:tx>
            <c:strRef>
              <c:f>'Occupation by visa status'!$X$8</c:f>
              <c:strCache>
                <c:ptCount val="1"/>
                <c:pt idx="0">
                  <c:v>Work</c:v>
                </c:pt>
              </c:strCache>
            </c:strRef>
          </c:tx>
          <c:spPr>
            <a:solidFill>
              <a:schemeClr val="accent2"/>
            </a:solidFill>
            <a:ln>
              <a:noFill/>
            </a:ln>
            <a:effectLst/>
          </c:spPr>
          <c:invertIfNegative val="0"/>
          <c:cat>
            <c:numRef>
              <c:f>'Occupation by visa status'!$C$126:$C$143</c:f>
              <c:numCache>
                <c:formatCode>General</c:formatCode>
                <c:ptCount val="18"/>
              </c:numCache>
            </c:numRef>
          </c:cat>
          <c:val>
            <c:numRef>
              <c:f>'Occupation by visa status'!$F$136:$F$143</c:f>
              <c:numCache>
                <c:formatCode>General</c:formatCode>
                <c:ptCount val="8"/>
              </c:numCache>
            </c:numRef>
          </c:val>
          <c:extLst>
            <c:ext xmlns:c16="http://schemas.microsoft.com/office/drawing/2014/chart" uri="{C3380CC4-5D6E-409C-BE32-E72D297353CC}">
              <c16:uniqueId val="{00000001-DB85-4F4A-A98F-135E634479FC}"/>
            </c:ext>
          </c:extLst>
        </c:ser>
        <c:ser>
          <c:idx val="2"/>
          <c:order val="2"/>
          <c:tx>
            <c:strRef>
              <c:f>'Occupation by visa status'!$Y$8</c:f>
              <c:strCache>
                <c:ptCount val="1"/>
                <c:pt idx="0">
                  <c:v>Student/working holiday</c:v>
                </c:pt>
              </c:strCache>
            </c:strRef>
          </c:tx>
          <c:spPr>
            <a:solidFill>
              <a:schemeClr val="accent3"/>
            </a:solidFill>
            <a:ln>
              <a:noFill/>
            </a:ln>
            <a:effectLst/>
          </c:spPr>
          <c:invertIfNegative val="0"/>
          <c:dLbls>
            <c:dLbl>
              <c:idx val="0"/>
              <c:layout>
                <c:manualLayout>
                  <c:x val="-1.6154547284954911E-17"/>
                  <c:y val="-2.8222222222222221E-2"/>
                </c:manualLayout>
              </c:layout>
              <c:tx>
                <c:rich>
                  <a:bodyPr/>
                  <a:lstStyle/>
                  <a:p>
                    <a:fld id="{BF74AF49-846D-43A8-A961-EEEB74E08D2D}"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DB85-4F4A-A98F-135E634479FC}"/>
                </c:ext>
              </c:extLst>
            </c:dLbl>
            <c:dLbl>
              <c:idx val="1"/>
              <c:layout>
                <c:manualLayout>
                  <c:x val="-3.2309094569909822E-17"/>
                  <c:y val="-3.8805555555555558E-2"/>
                </c:manualLayout>
              </c:layout>
              <c:tx>
                <c:rich>
                  <a:bodyPr/>
                  <a:lstStyle/>
                  <a:p>
                    <a:fld id="{233A643F-6540-4FDB-8212-BC3B2AEC8751}"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B85-4F4A-A98F-135E634479FC}"/>
                </c:ext>
              </c:extLst>
            </c:dLbl>
            <c:dLbl>
              <c:idx val="2"/>
              <c:layout>
                <c:manualLayout>
                  <c:x val="-6.4618189139819643E-17"/>
                  <c:y val="-2.4694444444444477E-2"/>
                </c:manualLayout>
              </c:layout>
              <c:tx>
                <c:rich>
                  <a:bodyPr/>
                  <a:lstStyle/>
                  <a:p>
                    <a:fld id="{18684015-4BBB-4C85-8A73-1487D98CF424}"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B85-4F4A-A98F-135E634479FC}"/>
                </c:ext>
              </c:extLst>
            </c:dLbl>
            <c:dLbl>
              <c:idx val="3"/>
              <c:layout>
                <c:manualLayout>
                  <c:x val="-6.4618189139819643E-17"/>
                  <c:y val="-2.8222222222222287E-2"/>
                </c:manualLayout>
              </c:layout>
              <c:tx>
                <c:rich>
                  <a:bodyPr/>
                  <a:lstStyle/>
                  <a:p>
                    <a:fld id="{010DCE2C-7394-4C99-9BE5-FD2DEBCE5A7F}"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B85-4F4A-A98F-135E634479FC}"/>
                </c:ext>
              </c:extLst>
            </c:dLbl>
            <c:dLbl>
              <c:idx val="4"/>
              <c:layout>
                <c:manualLayout>
                  <c:x val="0"/>
                  <c:y val="-2.1166666666666667E-2"/>
                </c:manualLayout>
              </c:layout>
              <c:tx>
                <c:rich>
                  <a:bodyPr/>
                  <a:lstStyle/>
                  <a:p>
                    <a:fld id="{AF8FFAFB-DC3A-4CC3-818D-A0A85C55E000}"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B85-4F4A-A98F-135E634479FC}"/>
                </c:ext>
              </c:extLst>
            </c:dLbl>
            <c:dLbl>
              <c:idx val="5"/>
              <c:layout>
                <c:manualLayout>
                  <c:x val="0"/>
                  <c:y val="-2.4694444444444446E-2"/>
                </c:manualLayout>
              </c:layout>
              <c:tx>
                <c:rich>
                  <a:bodyPr/>
                  <a:lstStyle/>
                  <a:p>
                    <a:fld id="{E69C305D-0174-4ABC-B82F-D0CA5AB3BA9D}"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B85-4F4A-A98F-135E634479FC}"/>
                </c:ext>
              </c:extLst>
            </c:dLbl>
            <c:dLbl>
              <c:idx val="6"/>
              <c:layout>
                <c:manualLayout>
                  <c:x val="0"/>
                  <c:y val="-2.4694444444444446E-2"/>
                </c:manualLayout>
              </c:layout>
              <c:tx>
                <c:rich>
                  <a:bodyPr/>
                  <a:lstStyle/>
                  <a:p>
                    <a:fld id="{5D110A5F-1A0C-4285-8225-51DE1E423368}"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DB85-4F4A-A98F-135E634479FC}"/>
                </c:ext>
              </c:extLst>
            </c:dLbl>
            <c:dLbl>
              <c:idx val="7"/>
              <c:layout>
                <c:manualLayout>
                  <c:x val="0"/>
                  <c:y val="-7.0980373088490173E-2"/>
                </c:manualLayout>
              </c:layout>
              <c:tx>
                <c:rich>
                  <a:bodyPr/>
                  <a:lstStyle/>
                  <a:p>
                    <a:fld id="{2D8C7E0B-FB45-45B2-9738-39B40DBF070D}"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B85-4F4A-A98F-135E634479F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'Occupation by visa status'!$C$126:$C$143</c:f>
              <c:numCache>
                <c:formatCode>General</c:formatCode>
                <c:ptCount val="18"/>
              </c:numCache>
            </c:numRef>
          </c:cat>
          <c:val>
            <c:numRef>
              <c:f>'Occupation by visa status'!$G$136:$G$143</c:f>
              <c:numCache>
                <c:formatCode>General</c:formatCode>
                <c:ptCount val="8"/>
              </c:numCache>
            </c:numRef>
          </c:val>
          <c:extLst>
            <c:ext xmlns:c15="http://schemas.microsoft.com/office/drawing/2012/chart" uri="{02D57815-91ED-43cb-92C2-25804820EDAC}">
              <c15:datalabelsRange>
                <c15:f>'Occupation by visa status'!$H$136:$H$143</c15:f>
                <c15:dlblRangeCache>
                  <c:ptCount val="8"/>
                </c15:dlblRangeCache>
              </c15:datalabelsRange>
            </c:ext>
            <c:ext xmlns:c16="http://schemas.microsoft.com/office/drawing/2014/chart" uri="{C3380CC4-5D6E-409C-BE32-E72D297353CC}">
              <c16:uniqueId val="{0000000A-DB85-4F4A-A98F-135E634479FC}"/>
            </c:ext>
          </c:extLst>
        </c:ser>
        <c:dLbls>
          <c:showLegendKey val="0"/>
          <c:showVal val="0"/>
          <c:showCatName val="0"/>
          <c:showSerName val="0"/>
          <c:showPercent val="0"/>
          <c:showBubbleSize val="0"/>
        </c:dLbls>
        <c:gapWidth val="150"/>
        <c:overlap val="100"/>
        <c:axId val="1411195279"/>
        <c:axId val="393131679"/>
      </c:barChart>
      <c:catAx>
        <c:axId val="141119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131679"/>
        <c:crosses val="autoZero"/>
        <c:auto val="1"/>
        <c:lblAlgn val="ctr"/>
        <c:lblOffset val="100"/>
        <c:noMultiLvlLbl val="0"/>
      </c:catAx>
      <c:valAx>
        <c:axId val="3931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11952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visa status'!$J$8</c:f>
              <c:strCache>
                <c:ptCount val="1"/>
                <c:pt idx="0">
                  <c:v>NZ citizen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visa status'!$A$121:$A$122</c:f>
              <c:strCache>
                <c:ptCount val="2"/>
                <c:pt idx="0">
                  <c:v>Infrastructure workforce</c:v>
                </c:pt>
                <c:pt idx="1">
                  <c:v>Overall New Zealand workforce, 2018 Census</c:v>
                </c:pt>
              </c:strCache>
            </c:strRef>
          </c:cat>
          <c:val>
            <c:numRef>
              <c:f>'Occupation by visa status'!$J$121:$J$122</c:f>
              <c:numCache>
                <c:formatCode>0%</c:formatCode>
                <c:ptCount val="2"/>
                <c:pt idx="0">
                  <c:v>0.74499161467242736</c:v>
                </c:pt>
                <c:pt idx="1">
                  <c:v>0.71919381511065139</c:v>
                </c:pt>
              </c:numCache>
            </c:numRef>
          </c:val>
          <c:extLst>
            <c:ext xmlns:c16="http://schemas.microsoft.com/office/drawing/2014/chart" uri="{C3380CC4-5D6E-409C-BE32-E72D297353CC}">
              <c16:uniqueId val="{00000000-316A-4D4B-96DF-DE6ED034707A}"/>
            </c:ext>
          </c:extLst>
        </c:ser>
        <c:ser>
          <c:idx val="1"/>
          <c:order val="1"/>
          <c:tx>
            <c:strRef>
              <c:f>'Occupation by visa status'!$K$8</c:f>
              <c:strCache>
                <c:ptCount val="1"/>
                <c:pt idx="0">
                  <c:v>Resident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visa status'!$A$121:$A$122</c:f>
              <c:strCache>
                <c:ptCount val="2"/>
                <c:pt idx="0">
                  <c:v>Infrastructure workforce</c:v>
                </c:pt>
                <c:pt idx="1">
                  <c:v>Overall New Zealand workforce, 2018 Census</c:v>
                </c:pt>
              </c:strCache>
            </c:strRef>
          </c:cat>
          <c:val>
            <c:numRef>
              <c:f>'Occupation by visa status'!$K$121:$K$122</c:f>
              <c:numCache>
                <c:formatCode>0%</c:formatCode>
                <c:ptCount val="2"/>
                <c:pt idx="0">
                  <c:v>0.18275593619571462</c:v>
                </c:pt>
                <c:pt idx="1">
                  <c:v>0.18370931921684305</c:v>
                </c:pt>
              </c:numCache>
            </c:numRef>
          </c:val>
          <c:extLst>
            <c:ext xmlns:c16="http://schemas.microsoft.com/office/drawing/2014/chart" uri="{C3380CC4-5D6E-409C-BE32-E72D297353CC}">
              <c16:uniqueId val="{00000001-316A-4D4B-96DF-DE6ED034707A}"/>
            </c:ext>
          </c:extLst>
        </c:ser>
        <c:ser>
          <c:idx val="2"/>
          <c:order val="2"/>
          <c:tx>
            <c:strRef>
              <c:f>'Occupation by visa status'!$L$8</c:f>
              <c:strCache>
                <c:ptCount val="1"/>
                <c:pt idx="0">
                  <c:v>Work</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'Occupation by visa status'!$A$121:$A$122</c:f>
              <c:strCache>
                <c:ptCount val="2"/>
                <c:pt idx="0">
                  <c:v>Infrastructure workforce</c:v>
                </c:pt>
                <c:pt idx="1">
                  <c:v>Overall New Zealand workforce, 2018 Census</c:v>
                </c:pt>
              </c:strCache>
            </c:strRef>
          </c:cat>
          <c:val>
            <c:numRef>
              <c:f>'Occupation by visa status'!$L$121:$L$122</c:f>
              <c:numCache>
                <c:formatCode>0%</c:formatCode>
                <c:ptCount val="2"/>
                <c:pt idx="0">
                  <c:v>6.3585807344893275E-2</c:v>
                </c:pt>
                <c:pt idx="1">
                  <c:v>5.2899677091072135E-2</c:v>
                </c:pt>
              </c:numCache>
            </c:numRef>
          </c:val>
          <c:extLst>
            <c:ext xmlns:c16="http://schemas.microsoft.com/office/drawing/2014/chart" uri="{C3380CC4-5D6E-409C-BE32-E72D297353CC}">
              <c16:uniqueId val="{00000002-316A-4D4B-96DF-DE6ED034707A}"/>
            </c:ext>
          </c:extLst>
        </c:ser>
        <c:ser>
          <c:idx val="3"/>
          <c:order val="3"/>
          <c:tx>
            <c:strRef>
              <c:f>'Occupation by visa status'!$M$8</c:f>
              <c:strCache>
                <c:ptCount val="1"/>
                <c:pt idx="0">
                  <c:v>Other visa (student/work/etc)</c:v>
                </c:pt>
              </c:strCache>
            </c:strRef>
          </c:tx>
          <c:spPr>
            <a:solidFill>
              <a:schemeClr val="accent4">
                <a:lumMod val="40000"/>
                <a:lumOff val="60000"/>
              </a:schemeClr>
            </a:solidFill>
            <a:ln>
              <a:noFill/>
            </a:ln>
            <a:effectLst/>
          </c:spPr>
          <c:invertIfNegative val="0"/>
          <c:cat>
            <c:strRef>
              <c:f>'Occupation by visa status'!$A$121:$A$122</c:f>
              <c:strCache>
                <c:ptCount val="2"/>
                <c:pt idx="0">
                  <c:v>Infrastructure workforce</c:v>
                </c:pt>
                <c:pt idx="1">
                  <c:v>Overall New Zealand workforce, 2018 Census</c:v>
                </c:pt>
              </c:strCache>
            </c:strRef>
          </c:cat>
          <c:val>
            <c:numRef>
              <c:f>'Occupation by visa status'!$M$121:$M$122</c:f>
              <c:numCache>
                <c:formatCode>0%</c:formatCode>
                <c:ptCount val="2"/>
                <c:pt idx="0">
                  <c:v>8.6666417869643818E-3</c:v>
                </c:pt>
                <c:pt idx="1">
                  <c:v>4.4197188581433455E-2</c:v>
                </c:pt>
              </c:numCache>
            </c:numRef>
          </c:val>
          <c:extLst>
            <c:ext xmlns:c16="http://schemas.microsoft.com/office/drawing/2014/chart" uri="{C3380CC4-5D6E-409C-BE32-E72D297353CC}">
              <c16:uniqueId val="{00000003-316A-4D4B-96DF-DE6ED034707A}"/>
            </c:ext>
          </c:extLst>
        </c:ser>
        <c:dLbls>
          <c:showLegendKey val="0"/>
          <c:showVal val="0"/>
          <c:showCatName val="0"/>
          <c:showSerName val="0"/>
          <c:showPercent val="0"/>
          <c:showBubbleSize val="0"/>
        </c:dLbls>
        <c:gapWidth val="150"/>
        <c:overlap val="100"/>
        <c:axId val="902082495"/>
        <c:axId val="621949359"/>
      </c:barChart>
      <c:catAx>
        <c:axId val="902082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1949359"/>
        <c:crosses val="autoZero"/>
        <c:auto val="1"/>
        <c:lblAlgn val="ctr"/>
        <c:lblOffset val="100"/>
        <c:noMultiLvlLbl val="0"/>
      </c:catAx>
      <c:valAx>
        <c:axId val="621949359"/>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2082495"/>
        <c:crosses val="autoZero"/>
        <c:crossBetween val="between"/>
        <c:majorUnit val="0.25"/>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'Occupation by visa status'!$W$8</c:f>
              <c:strCache>
                <c:ptCount val="1"/>
                <c:pt idx="0">
                  <c:v>Resident</c:v>
                </c:pt>
              </c:strCache>
            </c:strRef>
          </c:tx>
          <c:spPr>
            <a:solidFill>
              <a:schemeClr val="accent1"/>
            </a:solidFill>
            <a:ln>
              <a:noFill/>
            </a:ln>
            <a:effectLst/>
          </c:spPr>
          <c:invertIfNegative val="0"/>
          <c:cat>
            <c:strRef>
              <c:f>'Occupation by visa status'!$O$9:$O$15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visa status'!$W$9:$W$15</c:f>
              <c:numCache>
                <c:formatCode>0%</c:formatCode>
                <c:ptCount val="7"/>
                <c:pt idx="0">
                  <c:v>0.18696051259657975</c:v>
                </c:pt>
                <c:pt idx="1">
                  <c:v>0.14710866654374807</c:v>
                </c:pt>
                <c:pt idx="2">
                  <c:v>0.2591457124128323</c:v>
                </c:pt>
                <c:pt idx="3">
                  <c:v>8.3058128805438017E-2</c:v>
                </c:pt>
                <c:pt idx="4">
                  <c:v>0.18552285758240844</c:v>
                </c:pt>
                <c:pt idx="5">
                  <c:v>0.18917957853860265</c:v>
                </c:pt>
                <c:pt idx="6">
                  <c:v>0.18275593619571459</c:v>
                </c:pt>
              </c:numCache>
            </c:numRef>
          </c:val>
          <c:extLst>
            <c:ext xmlns:c16="http://schemas.microsoft.com/office/drawing/2014/chart" uri="{C3380CC4-5D6E-409C-BE32-E72D297353CC}">
              <c16:uniqueId val="{00000000-6194-4F4F-BF93-6C0B00A5B6E8}"/>
            </c:ext>
          </c:extLst>
        </c:ser>
        <c:ser>
          <c:idx val="1"/>
          <c:order val="1"/>
          <c:tx>
            <c:strRef>
              <c:f>'Occupation by visa status'!$X$8</c:f>
              <c:strCache>
                <c:ptCount val="1"/>
                <c:pt idx="0">
                  <c:v>Work</c:v>
                </c:pt>
              </c:strCache>
            </c:strRef>
          </c:tx>
          <c:spPr>
            <a:solidFill>
              <a:schemeClr val="accent2"/>
            </a:solidFill>
            <a:ln>
              <a:noFill/>
            </a:ln>
            <a:effectLst/>
          </c:spPr>
          <c:invertIfNegative val="0"/>
          <c:cat>
            <c:strRef>
              <c:f>'Occupation by visa status'!$O$9:$O$15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visa status'!$X$9:$X$15</c:f>
              <c:numCache>
                <c:formatCode>0%</c:formatCode>
                <c:ptCount val="7"/>
                <c:pt idx="0">
                  <c:v>8.4173199831813358E-2</c:v>
                </c:pt>
                <c:pt idx="1">
                  <c:v>5.8022797636364733E-2</c:v>
                </c:pt>
                <c:pt idx="2">
                  <c:v>5.1520412766206843E-2</c:v>
                </c:pt>
                <c:pt idx="3">
                  <c:v>4.0945657646030177E-2</c:v>
                </c:pt>
                <c:pt idx="4">
                  <c:v>5.5695606710546297E-2</c:v>
                </c:pt>
                <c:pt idx="5">
                  <c:v>4.1034613903728222E-2</c:v>
                </c:pt>
                <c:pt idx="6">
                  <c:v>6.3585807344893233E-2</c:v>
                </c:pt>
              </c:numCache>
            </c:numRef>
          </c:val>
          <c:extLst>
            <c:ext xmlns:c16="http://schemas.microsoft.com/office/drawing/2014/chart" uri="{C3380CC4-5D6E-409C-BE32-E72D297353CC}">
              <c16:uniqueId val="{00000001-6194-4F4F-BF93-6C0B00A5B6E8}"/>
            </c:ext>
          </c:extLst>
        </c:ser>
        <c:ser>
          <c:idx val="2"/>
          <c:order val="2"/>
          <c:tx>
            <c:strRef>
              <c:f>'Occupation by visa status'!$Y$8</c:f>
              <c:strCache>
                <c:ptCount val="1"/>
                <c:pt idx="0">
                  <c:v>Student/working holiday</c:v>
                </c:pt>
              </c:strCache>
            </c:strRef>
          </c:tx>
          <c:spPr>
            <a:solidFill>
              <a:schemeClr val="accent3"/>
            </a:solidFill>
            <a:ln>
              <a:noFill/>
            </a:ln>
            <a:effectLst/>
          </c:spPr>
          <c:invertIfNegative val="0"/>
          <c:dLbls>
            <c:dLbl>
              <c:idx val="0"/>
              <c:layout>
                <c:manualLayout>
                  <c:x val="-1.6154547284954911E-17"/>
                  <c:y val="-2.8222222222222221E-2"/>
                </c:manualLayout>
              </c:layout>
              <c:tx>
                <c:rich>
                  <a:bodyPr/>
                  <a:lstStyle/>
                  <a:p>
                    <a:fld id="{C6D7421D-6B81-AA45-BE7D-9387B9A2D4F7}"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194-4F4F-BF93-6C0B00A5B6E8}"/>
                </c:ext>
              </c:extLst>
            </c:dLbl>
            <c:dLbl>
              <c:idx val="1"/>
              <c:layout>
                <c:manualLayout>
                  <c:x val="-3.2309094569909822E-17"/>
                  <c:y val="-3.8805555555555558E-2"/>
                </c:manualLayout>
              </c:layout>
              <c:tx>
                <c:rich>
                  <a:bodyPr/>
                  <a:lstStyle/>
                  <a:p>
                    <a:fld id="{175DBBE2-58E9-FE40-871B-7D1E9FE6FD6D}"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194-4F4F-BF93-6C0B00A5B6E8}"/>
                </c:ext>
              </c:extLst>
            </c:dLbl>
            <c:dLbl>
              <c:idx val="2"/>
              <c:layout>
                <c:manualLayout>
                  <c:x val="-6.4618189139819643E-17"/>
                  <c:y val="-2.4694444444444477E-2"/>
                </c:manualLayout>
              </c:layout>
              <c:tx>
                <c:rich>
                  <a:bodyPr/>
                  <a:lstStyle/>
                  <a:p>
                    <a:fld id="{7FAC7915-7856-4846-B449-730DF1E15F83}"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194-4F4F-BF93-6C0B00A5B6E8}"/>
                </c:ext>
              </c:extLst>
            </c:dLbl>
            <c:dLbl>
              <c:idx val="3"/>
              <c:layout>
                <c:manualLayout>
                  <c:x val="-6.4618189139819643E-17"/>
                  <c:y val="-2.8222222222222287E-2"/>
                </c:manualLayout>
              </c:layout>
              <c:tx>
                <c:rich>
                  <a:bodyPr/>
                  <a:lstStyle/>
                  <a:p>
                    <a:fld id="{3A7A004A-BF9F-7A4B-A60B-8047766092B9}"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194-4F4F-BF93-6C0B00A5B6E8}"/>
                </c:ext>
              </c:extLst>
            </c:dLbl>
            <c:dLbl>
              <c:idx val="4"/>
              <c:layout>
                <c:manualLayout>
                  <c:x val="0"/>
                  <c:y val="-2.1166666666666667E-2"/>
                </c:manualLayout>
              </c:layout>
              <c:tx>
                <c:rich>
                  <a:bodyPr/>
                  <a:lstStyle/>
                  <a:p>
                    <a:fld id="{E0070C10-E467-B744-9163-AE080EFBCE76}"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194-4F4F-BF93-6C0B00A5B6E8}"/>
                </c:ext>
              </c:extLst>
            </c:dLbl>
            <c:dLbl>
              <c:idx val="5"/>
              <c:layout>
                <c:manualLayout>
                  <c:x val="0"/>
                  <c:y val="-2.4694444444444446E-2"/>
                </c:manualLayout>
              </c:layout>
              <c:tx>
                <c:rich>
                  <a:bodyPr/>
                  <a:lstStyle/>
                  <a:p>
                    <a:fld id="{59649C17-7D1C-7A45-AC7D-1D4BB784AB0A}"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194-4F4F-BF93-6C0B00A5B6E8}"/>
                </c:ext>
              </c:extLst>
            </c:dLbl>
            <c:dLbl>
              <c:idx val="6"/>
              <c:layout>
                <c:manualLayout>
                  <c:x val="0"/>
                  <c:y val="-2.4694444444444446E-2"/>
                </c:manualLayout>
              </c:layout>
              <c:tx>
                <c:rich>
                  <a:bodyPr/>
                  <a:lstStyle/>
                  <a:p>
                    <a:fld id="{6E8A7705-A181-6A4C-8A53-79355FAE0D7F}" type="CELLRANGE">
                      <a:rPr lang="en-US"/>
                      <a:pPr/>
                      <a:t>[CELLRANGE]</a:t>
                    </a:fld>
                    <a:endParaRPr lang="en-NZ"/>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194-4F4F-BF93-6C0B00A5B6E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'Occupation by visa status'!$O$9:$O$15</c:f>
              <c:strCache>
                <c:ptCount val="7"/>
                <c:pt idx="0">
                  <c:v>Technicians and Trades Workers</c:v>
                </c:pt>
                <c:pt idx="1">
                  <c:v>Labourers</c:v>
                </c:pt>
                <c:pt idx="2">
                  <c:v>Professionals</c:v>
                </c:pt>
                <c:pt idx="3">
                  <c:v>Machinery Operators and Drivers</c:v>
                </c:pt>
                <c:pt idx="4">
                  <c:v>Managers</c:v>
                </c:pt>
                <c:pt idx="5">
                  <c:v>Clerical and Administrative Workers</c:v>
                </c:pt>
                <c:pt idx="6">
                  <c:v>Total infrastructure workforce</c:v>
                </c:pt>
              </c:strCache>
            </c:strRef>
          </c:cat>
          <c:val>
            <c:numRef>
              <c:f>'Occupation by visa status'!$Y$9:$Y$15</c:f>
              <c:numCache>
                <c:formatCode>0%</c:formatCode>
                <c:ptCount val="7"/>
                <c:pt idx="0">
                  <c:v>7.7481704842171095E-3</c:v>
                </c:pt>
                <c:pt idx="1">
                  <c:v>1.4731934781729347E-2</c:v>
                </c:pt>
                <c:pt idx="2">
                  <c:v>6.7888102853576274E-3</c:v>
                </c:pt>
                <c:pt idx="3">
                  <c:v>7.4798799642680812E-3</c:v>
                </c:pt>
                <c:pt idx="4">
                  <c:v>3.1349346370712814E-3</c:v>
                </c:pt>
                <c:pt idx="5">
                  <c:v>8.9604996214453884E-3</c:v>
                </c:pt>
                <c:pt idx="6">
                  <c:v>8.66664178696438E-3</c:v>
                </c:pt>
              </c:numCache>
            </c:numRef>
          </c:val>
          <c:extLst>
            <c:ext xmlns:c15="http://schemas.microsoft.com/office/drawing/2012/chart" uri="{02D57815-91ED-43cb-92C2-25804820EDAC}">
              <c15:datalabelsRange>
                <c15:f>'Occupation by visa status'!$Z$9:$Z$15</c15:f>
                <c15:dlblRangeCache>
                  <c:ptCount val="7"/>
                  <c:pt idx="0">
                    <c:v>28%</c:v>
                  </c:pt>
                  <c:pt idx="1">
                    <c:v>22%</c:v>
                  </c:pt>
                  <c:pt idx="2">
                    <c:v>32%</c:v>
                  </c:pt>
                  <c:pt idx="3">
                    <c:v>13%</c:v>
                  </c:pt>
                  <c:pt idx="4">
                    <c:v>24%</c:v>
                  </c:pt>
                  <c:pt idx="5">
                    <c:v>24%</c:v>
                  </c:pt>
                  <c:pt idx="6">
                    <c:v>26%</c:v>
                  </c:pt>
                </c15:dlblRangeCache>
              </c15:datalabelsRange>
            </c:ext>
            <c:ext xmlns:c16="http://schemas.microsoft.com/office/drawing/2014/chart" uri="{C3380CC4-5D6E-409C-BE32-E72D297353CC}">
              <c16:uniqueId val="{00000009-6194-4F4F-BF93-6C0B00A5B6E8}"/>
            </c:ext>
          </c:extLst>
        </c:ser>
        <c:dLbls>
          <c:showLegendKey val="0"/>
          <c:showVal val="0"/>
          <c:showCatName val="0"/>
          <c:showSerName val="0"/>
          <c:showPercent val="0"/>
          <c:showBubbleSize val="0"/>
        </c:dLbls>
        <c:gapWidth val="150"/>
        <c:overlap val="100"/>
        <c:axId val="1411195279"/>
        <c:axId val="393131679"/>
      </c:barChart>
      <c:catAx>
        <c:axId val="1411195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3131679"/>
        <c:crosses val="autoZero"/>
        <c:auto val="1"/>
        <c:lblAlgn val="ctr"/>
        <c:lblOffset val="100"/>
        <c:noMultiLvlLbl val="0"/>
      </c:catAx>
      <c:valAx>
        <c:axId val="39313167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119527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736600</xdr:colOff>
      <xdr:row>0</xdr:row>
      <xdr:rowOff>711200</xdr:rowOff>
    </xdr:from>
    <xdr:to>
      <xdr:col>1</xdr:col>
      <xdr:colOff>2568795</xdr:colOff>
      <xdr:row>0</xdr:row>
      <xdr:rowOff>1943100</xdr:rowOff>
    </xdr:to>
    <xdr:pic>
      <xdr:nvPicPr>
        <xdr:cNvPr id="4" name="Picture 3">
          <a:extLst>
            <a:ext uri="{FF2B5EF4-FFF2-40B4-BE49-F238E27FC236}">
              <a16:creationId xmlns:a16="http://schemas.microsoft.com/office/drawing/2014/main" id="{4D79B653-2A6D-4412-91EE-5F3136DF8209}"/>
            </a:ext>
          </a:extLst>
        </xdr:cNvPr>
        <xdr:cNvPicPr>
          <a:picLocks noChangeAspect="1"/>
        </xdr:cNvPicPr>
      </xdr:nvPicPr>
      <xdr:blipFill>
        <a:blip xmlns:r="http://schemas.openxmlformats.org/officeDocument/2006/relationships" r:embed="rId1"/>
        <a:stretch>
          <a:fillRect/>
        </a:stretch>
      </xdr:blipFill>
      <xdr:spPr>
        <a:xfrm>
          <a:off x="736600" y="711200"/>
          <a:ext cx="2606895" cy="1231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20</xdr:row>
      <xdr:rowOff>0</xdr:rowOff>
    </xdr:from>
    <xdr:to>
      <xdr:col>6</xdr:col>
      <xdr:colOff>479536</xdr:colOff>
      <xdr:row>40</xdr:row>
      <xdr:rowOff>127492</xdr:rowOff>
    </xdr:to>
    <xdr:graphicFrame macro="">
      <xdr:nvGraphicFramePr>
        <xdr:cNvPr id="6" name="Chart 5">
          <a:extLst>
            <a:ext uri="{FF2B5EF4-FFF2-40B4-BE49-F238E27FC236}">
              <a16:creationId xmlns:a16="http://schemas.microsoft.com/office/drawing/2014/main" id="{3A874BA0-E1A2-4B7C-B736-509333D827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34</xdr:row>
      <xdr:rowOff>0</xdr:rowOff>
    </xdr:from>
    <xdr:to>
      <xdr:col>13</xdr:col>
      <xdr:colOff>291758</xdr:colOff>
      <xdr:row>53</xdr:row>
      <xdr:rowOff>152229</xdr:rowOff>
    </xdr:to>
    <xdr:graphicFrame macro="">
      <xdr:nvGraphicFramePr>
        <xdr:cNvPr id="2" name="Chart 1">
          <a:extLst>
            <a:ext uri="{FF2B5EF4-FFF2-40B4-BE49-F238E27FC236}">
              <a16:creationId xmlns:a16="http://schemas.microsoft.com/office/drawing/2014/main" id="{2ADE24A5-08B5-4AB1-AA9D-7357C35318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34</xdr:row>
      <xdr:rowOff>0</xdr:rowOff>
    </xdr:from>
    <xdr:to>
      <xdr:col>22</xdr:col>
      <xdr:colOff>668571</xdr:colOff>
      <xdr:row>53</xdr:row>
      <xdr:rowOff>149054</xdr:rowOff>
    </xdr:to>
    <xdr:graphicFrame macro="">
      <xdr:nvGraphicFramePr>
        <xdr:cNvPr id="6" name="Chart 5">
          <a:extLst>
            <a:ext uri="{FF2B5EF4-FFF2-40B4-BE49-F238E27FC236}">
              <a16:creationId xmlns:a16="http://schemas.microsoft.com/office/drawing/2014/main" id="{794F4EF7-3922-4D70-AEAA-1CF6E02331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72</xdr:row>
      <xdr:rowOff>0</xdr:rowOff>
    </xdr:from>
    <xdr:to>
      <xdr:col>6</xdr:col>
      <xdr:colOff>516625</xdr:colOff>
      <xdr:row>92</xdr:row>
      <xdr:rowOff>140837</xdr:rowOff>
    </xdr:to>
    <xdr:graphicFrame macro="">
      <xdr:nvGraphicFramePr>
        <xdr:cNvPr id="5" name="Chart 4">
          <a:extLst>
            <a:ext uri="{FF2B5EF4-FFF2-40B4-BE49-F238E27FC236}">
              <a16:creationId xmlns:a16="http://schemas.microsoft.com/office/drawing/2014/main" id="{2F8A6F59-A398-4249-9FFC-328F9E3C35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6</xdr:row>
      <xdr:rowOff>0</xdr:rowOff>
    </xdr:from>
    <xdr:to>
      <xdr:col>22</xdr:col>
      <xdr:colOff>611875</xdr:colOff>
      <xdr:row>26</xdr:row>
      <xdr:rowOff>83687</xdr:rowOff>
    </xdr:to>
    <xdr:graphicFrame macro="">
      <xdr:nvGraphicFramePr>
        <xdr:cNvPr id="2" name="Chart 1">
          <a:extLst>
            <a:ext uri="{FF2B5EF4-FFF2-40B4-BE49-F238E27FC236}">
              <a16:creationId xmlns:a16="http://schemas.microsoft.com/office/drawing/2014/main" id="{E1FD4812-CB3A-4A45-AAF4-1FBAE8ECD9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0</xdr:rowOff>
    </xdr:from>
    <xdr:to>
      <xdr:col>3</xdr:col>
      <xdr:colOff>1202425</xdr:colOff>
      <xdr:row>50</xdr:row>
      <xdr:rowOff>40825</xdr:rowOff>
    </xdr:to>
    <xdr:graphicFrame macro="">
      <xdr:nvGraphicFramePr>
        <xdr:cNvPr id="5" name="Chart 4">
          <a:extLst>
            <a:ext uri="{FF2B5EF4-FFF2-40B4-BE49-F238E27FC236}">
              <a16:creationId xmlns:a16="http://schemas.microsoft.com/office/drawing/2014/main" id="{31A0DB06-BAA3-4A17-906C-226C1AAB2D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25</xdr:row>
      <xdr:rowOff>0</xdr:rowOff>
    </xdr:from>
    <xdr:to>
      <xdr:col>4</xdr:col>
      <xdr:colOff>1056375</xdr:colOff>
      <xdr:row>44</xdr:row>
      <xdr:rowOff>164650</xdr:rowOff>
    </xdr:to>
    <xdr:graphicFrame macro="">
      <xdr:nvGraphicFramePr>
        <xdr:cNvPr id="2" name="Chart 1">
          <a:extLst>
            <a:ext uri="{FF2B5EF4-FFF2-40B4-BE49-F238E27FC236}">
              <a16:creationId xmlns:a16="http://schemas.microsoft.com/office/drawing/2014/main" id="{A84D4625-CFF3-4B7A-86E5-66A78366F0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47</xdr:row>
      <xdr:rowOff>0</xdr:rowOff>
    </xdr:from>
    <xdr:to>
      <xdr:col>4</xdr:col>
      <xdr:colOff>1056375</xdr:colOff>
      <xdr:row>66</xdr:row>
      <xdr:rowOff>164650</xdr:rowOff>
    </xdr:to>
    <xdr:graphicFrame macro="">
      <xdr:nvGraphicFramePr>
        <xdr:cNvPr id="5" name="Chart 4">
          <a:extLst>
            <a:ext uri="{FF2B5EF4-FFF2-40B4-BE49-F238E27FC236}">
              <a16:creationId xmlns:a16="http://schemas.microsoft.com/office/drawing/2014/main" id="{5A3D4C1A-2947-46D6-BDCE-8C3FAA3AA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24</xdr:col>
      <xdr:colOff>0</xdr:colOff>
      <xdr:row>17</xdr:row>
      <xdr:rowOff>0</xdr:rowOff>
    </xdr:from>
    <xdr:to>
      <xdr:col>32</xdr:col>
      <xdr:colOff>354139</xdr:colOff>
      <xdr:row>37</xdr:row>
      <xdr:rowOff>107501</xdr:rowOff>
    </xdr:to>
    <xdr:graphicFrame macro="">
      <xdr:nvGraphicFramePr>
        <xdr:cNvPr id="14" name="Chart 13">
          <a:extLst>
            <a:ext uri="{FF2B5EF4-FFF2-40B4-BE49-F238E27FC236}">
              <a16:creationId xmlns:a16="http://schemas.microsoft.com/office/drawing/2014/main" id="{39931DC3-15D4-4345-99BC-A7CF80E0D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0</xdr:colOff>
      <xdr:row>40</xdr:row>
      <xdr:rowOff>0</xdr:rowOff>
    </xdr:from>
    <xdr:to>
      <xdr:col>32</xdr:col>
      <xdr:colOff>378885</xdr:colOff>
      <xdr:row>60</xdr:row>
      <xdr:rowOff>112171</xdr:rowOff>
    </xdr:to>
    <xdr:graphicFrame macro="">
      <xdr:nvGraphicFramePr>
        <xdr:cNvPr id="15" name="Chart 14">
          <a:extLst>
            <a:ext uri="{FF2B5EF4-FFF2-40B4-BE49-F238E27FC236}">
              <a16:creationId xmlns:a16="http://schemas.microsoft.com/office/drawing/2014/main" id="{5522BF75-EF93-40A9-A9E4-30847B7EF5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196</xdr:row>
      <xdr:rowOff>0</xdr:rowOff>
    </xdr:from>
    <xdr:to>
      <xdr:col>3</xdr:col>
      <xdr:colOff>233143</xdr:colOff>
      <xdr:row>215</xdr:row>
      <xdr:rowOff>152858</xdr:rowOff>
    </xdr:to>
    <xdr:graphicFrame macro="">
      <xdr:nvGraphicFramePr>
        <xdr:cNvPr id="20" name="Chart 19">
          <a:extLst>
            <a:ext uri="{FF2B5EF4-FFF2-40B4-BE49-F238E27FC236}">
              <a16:creationId xmlns:a16="http://schemas.microsoft.com/office/drawing/2014/main" id="{831F3F18-1D70-455F-9987-1A3971FF9A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218</xdr:row>
      <xdr:rowOff>0</xdr:rowOff>
    </xdr:from>
    <xdr:to>
      <xdr:col>3</xdr:col>
      <xdr:colOff>55569</xdr:colOff>
      <xdr:row>237</xdr:row>
      <xdr:rowOff>131311</xdr:rowOff>
    </xdr:to>
    <xdr:graphicFrame macro="">
      <xdr:nvGraphicFramePr>
        <xdr:cNvPr id="22" name="Chart 21">
          <a:extLst>
            <a:ext uri="{FF2B5EF4-FFF2-40B4-BE49-F238E27FC236}">
              <a16:creationId xmlns:a16="http://schemas.microsoft.com/office/drawing/2014/main" id="{AFE004F3-63A0-41E2-99DB-0A35E9E2D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18</xdr:row>
      <xdr:rowOff>0</xdr:rowOff>
    </xdr:from>
    <xdr:to>
      <xdr:col>22</xdr:col>
      <xdr:colOff>183252</xdr:colOff>
      <xdr:row>37</xdr:row>
      <xdr:rowOff>152857</xdr:rowOff>
    </xdr:to>
    <xdr:graphicFrame macro="">
      <xdr:nvGraphicFramePr>
        <xdr:cNvPr id="7" name="Chart 6">
          <a:extLst>
            <a:ext uri="{FF2B5EF4-FFF2-40B4-BE49-F238E27FC236}">
              <a16:creationId xmlns:a16="http://schemas.microsoft.com/office/drawing/2014/main" id="{FCF1B2EB-A3AC-49F7-A093-7392A78566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40</xdr:row>
      <xdr:rowOff>0</xdr:rowOff>
    </xdr:from>
    <xdr:to>
      <xdr:col>22</xdr:col>
      <xdr:colOff>1822</xdr:colOff>
      <xdr:row>60</xdr:row>
      <xdr:rowOff>62143</xdr:rowOff>
    </xdr:to>
    <xdr:graphicFrame macro="">
      <xdr:nvGraphicFramePr>
        <xdr:cNvPr id="8" name="Chart 7">
          <a:extLst>
            <a:ext uri="{FF2B5EF4-FFF2-40B4-BE49-F238E27FC236}">
              <a16:creationId xmlns:a16="http://schemas.microsoft.com/office/drawing/2014/main" id="{6F34809D-EF53-43A2-86AD-46C5953B0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157</xdr:row>
      <xdr:rowOff>0</xdr:rowOff>
    </xdr:from>
    <xdr:to>
      <xdr:col>9</xdr:col>
      <xdr:colOff>0</xdr:colOff>
      <xdr:row>176</xdr:row>
      <xdr:rowOff>131311</xdr:rowOff>
    </xdr:to>
    <xdr:graphicFrame macro="">
      <xdr:nvGraphicFramePr>
        <xdr:cNvPr id="7" name="Chart 6">
          <a:extLst>
            <a:ext uri="{FF2B5EF4-FFF2-40B4-BE49-F238E27FC236}">
              <a16:creationId xmlns:a16="http://schemas.microsoft.com/office/drawing/2014/main" id="{4176AC11-AED4-4BCF-B445-76A42BB17A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186</xdr:row>
      <xdr:rowOff>0</xdr:rowOff>
    </xdr:from>
    <xdr:to>
      <xdr:col>9</xdr:col>
      <xdr:colOff>0</xdr:colOff>
      <xdr:row>205</xdr:row>
      <xdr:rowOff>152858</xdr:rowOff>
    </xdr:to>
    <xdr:graphicFrame macro="">
      <xdr:nvGraphicFramePr>
        <xdr:cNvPr id="8" name="Chart 7">
          <a:extLst>
            <a:ext uri="{FF2B5EF4-FFF2-40B4-BE49-F238E27FC236}">
              <a16:creationId xmlns:a16="http://schemas.microsoft.com/office/drawing/2014/main" id="{B39BA724-0324-46E7-A53B-34B53D9E5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208</xdr:row>
      <xdr:rowOff>0</xdr:rowOff>
    </xdr:from>
    <xdr:to>
      <xdr:col>9</xdr:col>
      <xdr:colOff>0</xdr:colOff>
      <xdr:row>227</xdr:row>
      <xdr:rowOff>131311</xdr:rowOff>
    </xdr:to>
    <xdr:graphicFrame macro="">
      <xdr:nvGraphicFramePr>
        <xdr:cNvPr id="9" name="Chart 8">
          <a:extLst>
            <a:ext uri="{FF2B5EF4-FFF2-40B4-BE49-F238E27FC236}">
              <a16:creationId xmlns:a16="http://schemas.microsoft.com/office/drawing/2014/main" id="{2310CDF2-E3AA-4B67-AC63-C1C394349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16</xdr:row>
      <xdr:rowOff>190499</xdr:rowOff>
    </xdr:from>
    <xdr:to>
      <xdr:col>24</xdr:col>
      <xdr:colOff>396429</xdr:colOff>
      <xdr:row>37</xdr:row>
      <xdr:rowOff>62142</xdr:rowOff>
    </xdr:to>
    <xdr:graphicFrame macro="">
      <xdr:nvGraphicFramePr>
        <xdr:cNvPr id="13" name="Chart 12">
          <a:extLst>
            <a:ext uri="{FF2B5EF4-FFF2-40B4-BE49-F238E27FC236}">
              <a16:creationId xmlns:a16="http://schemas.microsoft.com/office/drawing/2014/main" id="{33ECCC1B-D34E-4F81-8436-26E941A001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39</xdr:row>
      <xdr:rowOff>0</xdr:rowOff>
    </xdr:from>
    <xdr:to>
      <xdr:col>24</xdr:col>
      <xdr:colOff>396429</xdr:colOff>
      <xdr:row>59</xdr:row>
      <xdr:rowOff>62143</xdr:rowOff>
    </xdr:to>
    <xdr:graphicFrame macro="">
      <xdr:nvGraphicFramePr>
        <xdr:cNvPr id="14" name="Chart 13">
          <a:extLst>
            <a:ext uri="{FF2B5EF4-FFF2-40B4-BE49-F238E27FC236}">
              <a16:creationId xmlns:a16="http://schemas.microsoft.com/office/drawing/2014/main" id="{A13BA88E-0DCD-41C6-B4FB-8CF652334A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51</xdr:col>
      <xdr:colOff>136072</xdr:colOff>
      <xdr:row>8</xdr:row>
      <xdr:rowOff>81642</xdr:rowOff>
    </xdr:from>
    <xdr:to>
      <xdr:col>64</xdr:col>
      <xdr:colOff>211509</xdr:colOff>
      <xdr:row>33</xdr:row>
      <xdr:rowOff>36017</xdr:rowOff>
    </xdr:to>
    <xdr:graphicFrame macro="">
      <xdr:nvGraphicFramePr>
        <xdr:cNvPr id="13" name="Chart 12">
          <a:extLst>
            <a:ext uri="{FF2B5EF4-FFF2-40B4-BE49-F238E27FC236}">
              <a16:creationId xmlns:a16="http://schemas.microsoft.com/office/drawing/2014/main" id="{48EC6DAB-4A04-4E18-9AAA-8789C1E284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18</xdr:row>
      <xdr:rowOff>0</xdr:rowOff>
    </xdr:from>
    <xdr:to>
      <xdr:col>24</xdr:col>
      <xdr:colOff>142428</xdr:colOff>
      <xdr:row>37</xdr:row>
      <xdr:rowOff>152858</xdr:rowOff>
    </xdr:to>
    <xdr:graphicFrame macro="">
      <xdr:nvGraphicFramePr>
        <xdr:cNvPr id="2" name="Chart 1">
          <a:extLst>
            <a:ext uri="{FF2B5EF4-FFF2-40B4-BE49-F238E27FC236}">
              <a16:creationId xmlns:a16="http://schemas.microsoft.com/office/drawing/2014/main" id="{58D0F45F-59DD-418E-B34C-DE3F7C2E2D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41</xdr:row>
      <xdr:rowOff>0</xdr:rowOff>
    </xdr:from>
    <xdr:to>
      <xdr:col>24</xdr:col>
      <xdr:colOff>142428</xdr:colOff>
      <xdr:row>60</xdr:row>
      <xdr:rowOff>152857</xdr:rowOff>
    </xdr:to>
    <xdr:graphicFrame macro="">
      <xdr:nvGraphicFramePr>
        <xdr:cNvPr id="3" name="Chart 2">
          <a:extLst>
            <a:ext uri="{FF2B5EF4-FFF2-40B4-BE49-F238E27FC236}">
              <a16:creationId xmlns:a16="http://schemas.microsoft.com/office/drawing/2014/main" id="{732BACD8-B0B0-4506-B961-9445D3376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64</xdr:col>
      <xdr:colOff>136072</xdr:colOff>
      <xdr:row>8</xdr:row>
      <xdr:rowOff>81642</xdr:rowOff>
    </xdr:from>
    <xdr:to>
      <xdr:col>77</xdr:col>
      <xdr:colOff>211509</xdr:colOff>
      <xdr:row>33</xdr:row>
      <xdr:rowOff>36017</xdr:rowOff>
    </xdr:to>
    <xdr:graphicFrame macro="">
      <xdr:nvGraphicFramePr>
        <xdr:cNvPr id="2" name="Chart 1">
          <a:extLst>
            <a:ext uri="{FF2B5EF4-FFF2-40B4-BE49-F238E27FC236}">
              <a16:creationId xmlns:a16="http://schemas.microsoft.com/office/drawing/2014/main" id="{54593482-D50F-45FB-A2FC-A7F3FF0011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17</xdr:row>
      <xdr:rowOff>0</xdr:rowOff>
    </xdr:from>
    <xdr:to>
      <xdr:col>24</xdr:col>
      <xdr:colOff>151500</xdr:colOff>
      <xdr:row>36</xdr:row>
      <xdr:rowOff>152858</xdr:rowOff>
    </xdr:to>
    <xdr:graphicFrame macro="">
      <xdr:nvGraphicFramePr>
        <xdr:cNvPr id="10" name="Chart 9">
          <a:extLst>
            <a:ext uri="{FF2B5EF4-FFF2-40B4-BE49-F238E27FC236}">
              <a16:creationId xmlns:a16="http://schemas.microsoft.com/office/drawing/2014/main" id="{3B08920E-FE1D-496C-9366-B9EC680850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0</xdr:colOff>
      <xdr:row>39</xdr:row>
      <xdr:rowOff>0</xdr:rowOff>
    </xdr:from>
    <xdr:to>
      <xdr:col>24</xdr:col>
      <xdr:colOff>151500</xdr:colOff>
      <xdr:row>58</xdr:row>
      <xdr:rowOff>152858</xdr:rowOff>
    </xdr:to>
    <xdr:graphicFrame macro="">
      <xdr:nvGraphicFramePr>
        <xdr:cNvPr id="11" name="Chart 10">
          <a:extLst>
            <a:ext uri="{FF2B5EF4-FFF2-40B4-BE49-F238E27FC236}">
              <a16:creationId xmlns:a16="http://schemas.microsoft.com/office/drawing/2014/main" id="{CE0E8BEE-0001-4446-A9D4-006E9729B9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72</xdr:col>
      <xdr:colOff>136072</xdr:colOff>
      <xdr:row>7</xdr:row>
      <xdr:rowOff>81642</xdr:rowOff>
    </xdr:from>
    <xdr:to>
      <xdr:col>85</xdr:col>
      <xdr:colOff>211509</xdr:colOff>
      <xdr:row>32</xdr:row>
      <xdr:rowOff>36017</xdr:rowOff>
    </xdr:to>
    <xdr:graphicFrame macro="">
      <xdr:nvGraphicFramePr>
        <xdr:cNvPr id="2" name="Chart 1">
          <a:extLst>
            <a:ext uri="{FF2B5EF4-FFF2-40B4-BE49-F238E27FC236}">
              <a16:creationId xmlns:a16="http://schemas.microsoft.com/office/drawing/2014/main" id="{8ADD1B1B-E928-4319-8704-C5ED0C549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17</xdr:row>
      <xdr:rowOff>0</xdr:rowOff>
    </xdr:from>
    <xdr:to>
      <xdr:col>12</xdr:col>
      <xdr:colOff>940715</xdr:colOff>
      <xdr:row>36</xdr:row>
      <xdr:rowOff>152857</xdr:rowOff>
    </xdr:to>
    <xdr:graphicFrame macro="">
      <xdr:nvGraphicFramePr>
        <xdr:cNvPr id="9" name="Chart 8">
          <a:extLst>
            <a:ext uri="{FF2B5EF4-FFF2-40B4-BE49-F238E27FC236}">
              <a16:creationId xmlns:a16="http://schemas.microsoft.com/office/drawing/2014/main" id="{E7AA1307-D460-4471-98FC-8430E0B37D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W Brand Theme">
  <a:themeElements>
    <a:clrScheme name="TW Brand Colours">
      <a:dk1>
        <a:sysClr val="windowText" lastClr="000000"/>
      </a:dk1>
      <a:lt1>
        <a:sysClr val="window" lastClr="FFFFFF"/>
      </a:lt1>
      <a:dk2>
        <a:srgbClr val="44546A"/>
      </a:dk2>
      <a:lt2>
        <a:srgbClr val="E7E6E6"/>
      </a:lt2>
      <a:accent1>
        <a:srgbClr val="1FB4BD"/>
      </a:accent1>
      <a:accent2>
        <a:srgbClr val="F15A29"/>
      </a:accent2>
      <a:accent3>
        <a:srgbClr val="323B42"/>
      </a:accent3>
      <a:accent4>
        <a:srgbClr val="1FB4BD"/>
      </a:accent4>
      <a:accent5>
        <a:srgbClr val="F15A29"/>
      </a:accent5>
      <a:accent6>
        <a:srgbClr val="323B42"/>
      </a:accent6>
      <a:hlink>
        <a:srgbClr val="0563C1"/>
      </a:hlink>
      <a:folHlink>
        <a:srgbClr val="954F72"/>
      </a:folHlink>
    </a:clrScheme>
    <a:fontScheme name="TW Fonts">
      <a:majorFont>
        <a:latin typeface="Proxima nova"/>
        <a:ea typeface=""/>
        <a:cs typeface=""/>
      </a:majorFont>
      <a:minorFont>
        <a:latin typeface="Proxima nov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ewaihanga.govt.nz/"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89628-C5B5-4CBC-AAE2-619589DDAFB1}">
  <dimension ref="B1:B32"/>
  <sheetViews>
    <sheetView showGridLines="0" zoomScaleNormal="100" workbookViewId="0">
      <selection activeCell="E2" sqref="E2"/>
    </sheetView>
  </sheetViews>
  <sheetFormatPr defaultColWidth="8.69140625" defaultRowHeight="14" x14ac:dyDescent="0.3"/>
  <cols>
    <col min="2" max="2" width="75.3828125" customWidth="1"/>
  </cols>
  <sheetData>
    <row r="1" spans="2:2" ht="166" customHeight="1" x14ac:dyDescent="0.3"/>
    <row r="2" spans="2:2" ht="29.5" x14ac:dyDescent="0.55000000000000004">
      <c r="B2" s="40" t="s">
        <v>0</v>
      </c>
    </row>
    <row r="4" spans="2:2" x14ac:dyDescent="0.3">
      <c r="B4" s="37" t="s">
        <v>1</v>
      </c>
    </row>
    <row r="5" spans="2:2" x14ac:dyDescent="0.3">
      <c r="B5" s="38" t="s">
        <v>2</v>
      </c>
    </row>
    <row r="6" spans="2:2" x14ac:dyDescent="0.3">
      <c r="B6" s="39" t="s">
        <v>3</v>
      </c>
    </row>
    <row r="7" spans="2:2" x14ac:dyDescent="0.3">
      <c r="B7" s="38" t="s">
        <v>4</v>
      </c>
    </row>
    <row r="8" spans="2:2" x14ac:dyDescent="0.3">
      <c r="B8" s="38" t="s">
        <v>5</v>
      </c>
    </row>
    <row r="9" spans="2:2" x14ac:dyDescent="0.3">
      <c r="B9" s="39" t="s">
        <v>6</v>
      </c>
    </row>
    <row r="10" spans="2:2" x14ac:dyDescent="0.3">
      <c r="B10" s="38" t="s">
        <v>7</v>
      </c>
    </row>
    <row r="11" spans="2:2" x14ac:dyDescent="0.3">
      <c r="B11" s="38" t="s">
        <v>8</v>
      </c>
    </row>
    <row r="12" spans="2:2" x14ac:dyDescent="0.3">
      <c r="B12" s="38" t="s">
        <v>9</v>
      </c>
    </row>
    <row r="13" spans="2:2" x14ac:dyDescent="0.3">
      <c r="B13" s="39" t="s">
        <v>10</v>
      </c>
    </row>
    <row r="14" spans="2:2" x14ac:dyDescent="0.3">
      <c r="B14" s="38" t="s">
        <v>11</v>
      </c>
    </row>
    <row r="15" spans="2:2" x14ac:dyDescent="0.3">
      <c r="B15" s="38" t="s">
        <v>12</v>
      </c>
    </row>
    <row r="16" spans="2:2" x14ac:dyDescent="0.3">
      <c r="B16" s="38" t="s">
        <v>13</v>
      </c>
    </row>
    <row r="17" spans="2:2" x14ac:dyDescent="0.3">
      <c r="B17" s="38" t="s">
        <v>14</v>
      </c>
    </row>
    <row r="18" spans="2:2" x14ac:dyDescent="0.3">
      <c r="B18" s="38" t="s">
        <v>15</v>
      </c>
    </row>
    <row r="19" spans="2:2" x14ac:dyDescent="0.3">
      <c r="B19" s="38" t="s">
        <v>16</v>
      </c>
    </row>
    <row r="20" spans="2:2" x14ac:dyDescent="0.3">
      <c r="B20" s="38" t="s">
        <v>17</v>
      </c>
    </row>
    <row r="21" spans="2:2" x14ac:dyDescent="0.3">
      <c r="B21" s="38" t="s">
        <v>18</v>
      </c>
    </row>
    <row r="23" spans="2:2" x14ac:dyDescent="0.3">
      <c r="B23" s="32" t="s">
        <v>19</v>
      </c>
    </row>
    <row r="24" spans="2:2" ht="28" x14ac:dyDescent="0.3">
      <c r="B24" s="33" t="s">
        <v>20</v>
      </c>
    </row>
    <row r="25" spans="2:2" x14ac:dyDescent="0.3">
      <c r="B25" s="34" t="s">
        <v>21</v>
      </c>
    </row>
    <row r="26" spans="2:2" x14ac:dyDescent="0.3">
      <c r="B26" s="34"/>
    </row>
    <row r="27" spans="2:2" x14ac:dyDescent="0.3">
      <c r="B27" s="33" t="s">
        <v>22</v>
      </c>
    </row>
    <row r="28" spans="2:2" ht="28" x14ac:dyDescent="0.3">
      <c r="B28" s="33" t="s">
        <v>23</v>
      </c>
    </row>
    <row r="29" spans="2:2" x14ac:dyDescent="0.3">
      <c r="B29" s="34"/>
    </row>
    <row r="30" spans="2:2" x14ac:dyDescent="0.3">
      <c r="B30" s="34" t="s">
        <v>24</v>
      </c>
    </row>
    <row r="31" spans="2:2" x14ac:dyDescent="0.3">
      <c r="B31" s="35">
        <v>45244</v>
      </c>
    </row>
    <row r="32" spans="2:2" x14ac:dyDescent="0.3">
      <c r="B32" s="36" t="s">
        <v>25</v>
      </c>
    </row>
  </sheetData>
  <hyperlinks>
    <hyperlink ref="B32" r:id="rId1" xr:uid="{191AB8DD-3433-4936-9768-8B3F3B2D97E1}"/>
    <hyperlink ref="B5" location="'IDI disclaimer'!A1" display="IDI disclaimer" xr:uid="{28A4B435-A1F3-4CB3-AABA-4C1918895B4E}"/>
    <hyperlink ref="B7" location="'Workforce by region'!A1" display="Workforce by region" xr:uid="{50F67162-EFD4-48E9-AE85-03C1BA4CCA3E}"/>
    <hyperlink ref="B8" location="'Workforce by stage'!A1" display="Workforce by stage" xr:uid="{4453114D-8D71-45F0-B1FB-C34FC6539B14}"/>
    <hyperlink ref="B10" location="'Occupation by qualification'!A1" display="Occupation by qualification" xr:uid="{0B981A98-7CF0-4652-AB92-EDEAA905A74B}"/>
    <hyperlink ref="B11" location="'Occupation by visa status'!A1" display="Occupation by visa status" xr:uid="{CA0AAB15-1E0C-45C5-A1F5-44A873ED079B}"/>
    <hyperlink ref="B12" location="'Occupation by industry tenure'!A1" display="Occupation by industry tenure" xr:uid="{D70D8DC5-1CE4-4854-A22F-2FC08FE4D919}"/>
    <hyperlink ref="B14" location="'Occupation by age'!A1" display="Occupation by age" xr:uid="{96920B96-B87F-4F63-9CA8-81077EE4EFEE}"/>
    <hyperlink ref="B16" location="'Occupation by gender'!A1" display="Occupation by gender" xr:uid="{087CF22E-3146-4A98-BAC3-77D6DA298DA6}"/>
    <hyperlink ref="B15" location="'Occupation by ethnicity'!A1" display="Occupation by ethnicity" xr:uid="{BF86F0B2-ACF8-4AE9-9BC4-5DF1F319189C}"/>
    <hyperlink ref="B17" location="'Industry tenure by ethnicity'!A1" display="Industry tenure by ethnicity" xr:uid="{A0CD4657-7BA3-46AA-BB06-F5018AF5D015}"/>
    <hyperlink ref="B18" location="'Ethnicity by region'!A1" display="Ethnicity by region" xr:uid="{0FB2D0DB-71E2-4D96-8B11-4FBB94F8C583}"/>
    <hyperlink ref="B19" location="'Qualification by visa, eth, age'!A1" display="Qualification by visa, eth, age" xr:uid="{008AC450-F572-4811-8B4F-102D06F3F404}"/>
    <hyperlink ref="B20" location="'Occupation and tenure for Māori'!A1" display="Occupation and age for Māori" xr:uid="{F3530347-4ED1-487E-B975-45688FCDF952}"/>
    <hyperlink ref="B21" location="'Occupation and age by gender'!A1" display="Occupation and age by gender" xr:uid="{0F34C0CE-4351-4795-95AE-40ED9DD5CA24}"/>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001E-E741-4292-9C49-184A6A75556A}">
  <sheetPr>
    <tabColor theme="4" tint="0.59999389629810485"/>
  </sheetPr>
  <dimension ref="A1:Z157"/>
  <sheetViews>
    <sheetView showGridLines="0" zoomScaleNormal="100" workbookViewId="0">
      <pane xSplit="1" ySplit="8" topLeftCell="F90" activePane="bottomRight" state="frozen"/>
      <selection pane="topRight" activeCell="C14" sqref="C14"/>
      <selection pane="bottomLeft" activeCell="C14" sqref="C14"/>
      <selection pane="bottomRight" activeCell="O15" sqref="O15:Z15"/>
    </sheetView>
  </sheetViews>
  <sheetFormatPr defaultColWidth="8.69140625" defaultRowHeight="14" x14ac:dyDescent="0.3"/>
  <cols>
    <col min="1" max="3" width="27.3828125" customWidth="1"/>
    <col min="4" max="4" width="11.84375" bestFit="1" customWidth="1"/>
  </cols>
  <sheetData>
    <row r="1" spans="1:26" x14ac:dyDescent="0.3">
      <c r="A1" s="43" t="s">
        <v>254</v>
      </c>
      <c r="B1" s="34"/>
      <c r="C1" s="34"/>
      <c r="D1" s="34"/>
      <c r="E1" s="34"/>
    </row>
    <row r="2" spans="1:26" x14ac:dyDescent="0.3">
      <c r="A2" s="44" t="s">
        <v>29</v>
      </c>
      <c r="B2" s="34"/>
      <c r="C2" s="34"/>
      <c r="D2" s="34"/>
      <c r="E2" s="34"/>
    </row>
    <row r="3" spans="1:26" x14ac:dyDescent="0.3">
      <c r="A3" s="44" t="s">
        <v>255</v>
      </c>
      <c r="B3" s="44"/>
      <c r="C3" s="34"/>
      <c r="D3" s="34"/>
      <c r="E3" s="34"/>
    </row>
    <row r="4" spans="1:26" x14ac:dyDescent="0.3">
      <c r="A4" s="44" t="s">
        <v>256</v>
      </c>
      <c r="B4" s="44"/>
      <c r="C4" s="34"/>
      <c r="D4" s="34"/>
      <c r="E4" s="34"/>
    </row>
    <row r="5" spans="1:26" x14ac:dyDescent="0.3">
      <c r="A5" s="13"/>
    </row>
    <row r="6" spans="1:26" x14ac:dyDescent="0.3">
      <c r="A6" s="10" t="s">
        <v>257</v>
      </c>
      <c r="O6" s="10" t="s">
        <v>258</v>
      </c>
    </row>
    <row r="7" spans="1:26" x14ac:dyDescent="0.3">
      <c r="A7" s="76" t="s">
        <v>85</v>
      </c>
      <c r="B7" s="76" t="s">
        <v>86</v>
      </c>
      <c r="C7" s="77" t="s">
        <v>71</v>
      </c>
      <c r="D7" s="63" t="s">
        <v>259</v>
      </c>
      <c r="E7" s="63"/>
      <c r="F7" s="63"/>
      <c r="G7" s="63"/>
      <c r="H7" s="63"/>
      <c r="I7" s="63"/>
      <c r="J7" s="63" t="s">
        <v>260</v>
      </c>
      <c r="K7" s="63"/>
      <c r="L7" s="63"/>
      <c r="M7" s="63"/>
      <c r="O7" s="77" t="s">
        <v>71</v>
      </c>
      <c r="P7" s="63" t="s">
        <v>259</v>
      </c>
      <c r="Q7" s="63"/>
      <c r="R7" s="63"/>
      <c r="S7" s="63"/>
      <c r="T7" s="63"/>
      <c r="U7" s="63"/>
      <c r="V7" s="63" t="s">
        <v>260</v>
      </c>
      <c r="W7" s="63"/>
      <c r="X7" s="63"/>
      <c r="Y7" s="63"/>
      <c r="Z7" s="79" t="s">
        <v>244</v>
      </c>
    </row>
    <row r="8" spans="1:26" x14ac:dyDescent="0.3">
      <c r="A8" s="76"/>
      <c r="B8" s="76"/>
      <c r="C8" s="77"/>
      <c r="D8" s="45" t="s">
        <v>261</v>
      </c>
      <c r="E8" s="45" t="s">
        <v>262</v>
      </c>
      <c r="F8" s="45" t="s">
        <v>263</v>
      </c>
      <c r="G8" s="45" t="s">
        <v>264</v>
      </c>
      <c r="H8" s="45" t="s">
        <v>265</v>
      </c>
      <c r="I8" s="45" t="s">
        <v>226</v>
      </c>
      <c r="J8" s="45" t="s">
        <v>261</v>
      </c>
      <c r="K8" s="45" t="s">
        <v>262</v>
      </c>
      <c r="L8" s="45" t="s">
        <v>263</v>
      </c>
      <c r="M8" s="45" t="s">
        <v>266</v>
      </c>
      <c r="O8" s="77"/>
      <c r="P8" s="45" t="s">
        <v>261</v>
      </c>
      <c r="Q8" s="45" t="s">
        <v>262</v>
      </c>
      <c r="R8" s="45" t="s">
        <v>263</v>
      </c>
      <c r="S8" s="45" t="s">
        <v>264</v>
      </c>
      <c r="T8" s="45" t="s">
        <v>265</v>
      </c>
      <c r="U8" s="45" t="s">
        <v>226</v>
      </c>
      <c r="V8" s="45" t="s">
        <v>261</v>
      </c>
      <c r="W8" s="45" t="s">
        <v>262</v>
      </c>
      <c r="X8" s="45" t="s">
        <v>263</v>
      </c>
      <c r="Y8" s="45" t="s">
        <v>266</v>
      </c>
      <c r="Z8" s="80"/>
    </row>
    <row r="9" spans="1:26" ht="14.25" customHeight="1" x14ac:dyDescent="0.3">
      <c r="A9" s="12" t="s">
        <v>89</v>
      </c>
      <c r="B9" s="12">
        <v>899999</v>
      </c>
      <c r="C9" s="12" t="s">
        <v>73</v>
      </c>
      <c r="D9" s="15">
        <v>5146.5062500000058</v>
      </c>
      <c r="E9" s="15">
        <v>1915.834375000004</v>
      </c>
      <c r="F9" s="15">
        <v>2517.3625000000102</v>
      </c>
      <c r="G9" s="15">
        <v>1719.2687500000027</v>
      </c>
      <c r="H9" s="15">
        <v>2176.5656250000061</v>
      </c>
      <c r="I9" s="15">
        <f t="shared" ref="I9:I72" si="0">SUM(D9:H9)</f>
        <v>13475.537500000029</v>
      </c>
      <c r="J9" s="17">
        <f t="shared" ref="J9:J40" si="1">D9/$I9</f>
        <v>0.3819147288187944</v>
      </c>
      <c r="K9" s="17">
        <f t="shared" ref="K9:K40" si="2">E9/$I9</f>
        <v>0.14217127702698315</v>
      </c>
      <c r="L9" s="17">
        <f t="shared" ref="L9:L40" si="3">F9/$I9</f>
        <v>0.18680980257744856</v>
      </c>
      <c r="M9" s="17">
        <f>SUM(G9:H9)/$I9</f>
        <v>0.28910419157677386</v>
      </c>
      <c r="O9" s="12" t="s">
        <v>72</v>
      </c>
      <c r="P9" s="22">
        <f t="shared" ref="P9:U14" si="4">SUMIFS(D$9:D$119,$C$9:$C$119,$O9)</f>
        <v>9286.6593750000065</v>
      </c>
      <c r="Q9" s="22">
        <f t="shared" si="4"/>
        <v>5343.9593750000004</v>
      </c>
      <c r="R9" s="22">
        <f t="shared" si="4"/>
        <v>9358.1156250000022</v>
      </c>
      <c r="S9" s="22">
        <f t="shared" si="4"/>
        <v>6925.1593749999993</v>
      </c>
      <c r="T9" s="22">
        <f t="shared" si="4"/>
        <v>7659.3249999999962</v>
      </c>
      <c r="U9" s="22">
        <f t="shared" si="4"/>
        <v>38573.21875</v>
      </c>
      <c r="V9" s="17">
        <f t="shared" ref="V9:X15" si="5">P9/$U9</f>
        <v>0.24075406916878064</v>
      </c>
      <c r="W9" s="17">
        <f t="shared" si="5"/>
        <v>0.13854066495293449</v>
      </c>
      <c r="X9" s="17">
        <f t="shared" si="5"/>
        <v>0.2426065526356937</v>
      </c>
      <c r="Y9" s="17">
        <f t="shared" ref="Y9:Y15" si="6">SUM(S9:T9)/$U9</f>
        <v>0.37809871324259131</v>
      </c>
      <c r="Z9" s="23">
        <f t="shared" ref="Z9:Z15" si="7">SUM(V9:W9)</f>
        <v>0.3792947341217151</v>
      </c>
    </row>
    <row r="10" spans="1:26" x14ac:dyDescent="0.3">
      <c r="A10" s="12" t="s">
        <v>90</v>
      </c>
      <c r="B10" s="12">
        <v>341111</v>
      </c>
      <c r="C10" s="12" t="s">
        <v>72</v>
      </c>
      <c r="D10" s="15">
        <v>1676.2937500000032</v>
      </c>
      <c r="E10" s="15">
        <v>1163.0625000000002</v>
      </c>
      <c r="F10" s="15">
        <v>2026.6781250000042</v>
      </c>
      <c r="G10" s="15">
        <v>1592.543750000003</v>
      </c>
      <c r="H10" s="15">
        <v>1690.5687500000024</v>
      </c>
      <c r="I10" s="15">
        <f t="shared" si="0"/>
        <v>8149.1468750000131</v>
      </c>
      <c r="J10" s="17">
        <f t="shared" si="1"/>
        <v>0.20570174715374737</v>
      </c>
      <c r="K10" s="17">
        <f t="shared" si="2"/>
        <v>0.14272199505546382</v>
      </c>
      <c r="L10" s="17">
        <f t="shared" si="3"/>
        <v>0.24869819578506505</v>
      </c>
      <c r="M10" s="17">
        <f t="shared" ref="M10:M73" si="8">SUM(G10:H10)/$I10</f>
        <v>0.40287806200572379</v>
      </c>
      <c r="O10" s="12" t="s">
        <v>73</v>
      </c>
      <c r="P10" s="22">
        <f t="shared" si="4"/>
        <v>8776.4906250000076</v>
      </c>
      <c r="Q10" s="22">
        <f t="shared" si="4"/>
        <v>3541.9437500000045</v>
      </c>
      <c r="R10" s="22">
        <f t="shared" si="4"/>
        <v>4870.7500000000064</v>
      </c>
      <c r="S10" s="22">
        <f t="shared" si="4"/>
        <v>2890.0218750000017</v>
      </c>
      <c r="T10" s="22">
        <f t="shared" si="4"/>
        <v>3327.0031250000047</v>
      </c>
      <c r="U10" s="22">
        <f t="shared" si="4"/>
        <v>23406.209375000031</v>
      </c>
      <c r="V10" s="17">
        <f t="shared" si="5"/>
        <v>0.37496420220756038</v>
      </c>
      <c r="W10" s="17">
        <f t="shared" si="5"/>
        <v>0.15132496224626291</v>
      </c>
      <c r="X10" s="17">
        <f t="shared" si="5"/>
        <v>0.20809648935305228</v>
      </c>
      <c r="Y10" s="17">
        <f t="shared" si="6"/>
        <v>0.26561434619312418</v>
      </c>
      <c r="Z10" s="23">
        <f t="shared" si="7"/>
        <v>0.52628916445382323</v>
      </c>
    </row>
    <row r="11" spans="1:26" x14ac:dyDescent="0.3">
      <c r="A11" s="12" t="s">
        <v>91</v>
      </c>
      <c r="B11" s="12">
        <v>233211</v>
      </c>
      <c r="C11" s="12" t="s">
        <v>74</v>
      </c>
      <c r="D11" s="15">
        <v>1219.2718750000049</v>
      </c>
      <c r="E11" s="15">
        <v>930.00625000000207</v>
      </c>
      <c r="F11" s="15">
        <v>1466.3562500000071</v>
      </c>
      <c r="G11" s="15">
        <v>1325.8343750000056</v>
      </c>
      <c r="H11" s="15">
        <v>2006.7156250000121</v>
      </c>
      <c r="I11" s="15">
        <f t="shared" si="0"/>
        <v>6948.1843750000317</v>
      </c>
      <c r="J11" s="17">
        <f t="shared" si="1"/>
        <v>0.17548064489868972</v>
      </c>
      <c r="K11" s="17">
        <f t="shared" si="2"/>
        <v>0.13384881572029353</v>
      </c>
      <c r="L11" s="17">
        <f t="shared" si="3"/>
        <v>0.21104164352288082</v>
      </c>
      <c r="M11" s="17">
        <f t="shared" si="8"/>
        <v>0.47962889585813595</v>
      </c>
      <c r="O11" s="12" t="s">
        <v>74</v>
      </c>
      <c r="P11" s="22">
        <f t="shared" si="4"/>
        <v>4330.1968750000042</v>
      </c>
      <c r="Q11" s="22">
        <f t="shared" si="4"/>
        <v>3186.3062500000019</v>
      </c>
      <c r="R11" s="22">
        <f t="shared" si="4"/>
        <v>5566.3750000000064</v>
      </c>
      <c r="S11" s="22">
        <f t="shared" si="4"/>
        <v>4366.7468750000025</v>
      </c>
      <c r="T11" s="22">
        <f t="shared" si="4"/>
        <v>5481.0312500000091</v>
      </c>
      <c r="U11" s="22">
        <f t="shared" si="4"/>
        <v>22930.656250000022</v>
      </c>
      <c r="V11" s="17">
        <f t="shared" si="5"/>
        <v>0.18883876797027996</v>
      </c>
      <c r="W11" s="17">
        <f t="shared" si="5"/>
        <v>0.13895399308513026</v>
      </c>
      <c r="X11" s="17">
        <f t="shared" si="5"/>
        <v>0.24274817690836917</v>
      </c>
      <c r="Y11" s="17">
        <f t="shared" si="6"/>
        <v>0.4294590620362207</v>
      </c>
      <c r="Z11" s="23">
        <f t="shared" si="7"/>
        <v>0.32779276105541022</v>
      </c>
    </row>
    <row r="12" spans="1:26" x14ac:dyDescent="0.3">
      <c r="A12" s="12" t="s">
        <v>92</v>
      </c>
      <c r="B12" s="12">
        <v>331212</v>
      </c>
      <c r="C12" s="12" t="s">
        <v>72</v>
      </c>
      <c r="D12" s="15">
        <v>1547.696875000006</v>
      </c>
      <c r="E12" s="15">
        <v>659.16249999999911</v>
      </c>
      <c r="F12" s="15">
        <v>1055.3843750000001</v>
      </c>
      <c r="G12" s="15">
        <v>608.39374999999927</v>
      </c>
      <c r="H12" s="15">
        <v>534.67499999999905</v>
      </c>
      <c r="I12" s="15">
        <f t="shared" si="0"/>
        <v>4405.3125000000036</v>
      </c>
      <c r="J12" s="17">
        <f t="shared" si="1"/>
        <v>0.3513251046321923</v>
      </c>
      <c r="K12" s="17">
        <f t="shared" si="2"/>
        <v>0.14962899907781765</v>
      </c>
      <c r="L12" s="17">
        <f t="shared" si="3"/>
        <v>0.23957083067319271</v>
      </c>
      <c r="M12" s="17">
        <f t="shared" si="8"/>
        <v>0.25947506561679728</v>
      </c>
      <c r="O12" s="12" t="s">
        <v>75</v>
      </c>
      <c r="P12" s="22">
        <f t="shared" si="4"/>
        <v>2767.2281250000028</v>
      </c>
      <c r="Q12" s="22">
        <f t="shared" si="4"/>
        <v>1680.1062499999978</v>
      </c>
      <c r="R12" s="22">
        <f t="shared" si="4"/>
        <v>2617.0000000000014</v>
      </c>
      <c r="S12" s="22">
        <f t="shared" si="4"/>
        <v>1964.215624999998</v>
      </c>
      <c r="T12" s="22">
        <f t="shared" si="4"/>
        <v>2225.3906249999973</v>
      </c>
      <c r="U12" s="22">
        <f t="shared" si="4"/>
        <v>11253.940624999996</v>
      </c>
      <c r="V12" s="17">
        <f t="shared" si="5"/>
        <v>0.24588970363436619</v>
      </c>
      <c r="W12" s="17">
        <f t="shared" si="5"/>
        <v>0.14929048463857508</v>
      </c>
      <c r="X12" s="17">
        <f t="shared" si="5"/>
        <v>0.23254076835863904</v>
      </c>
      <c r="Y12" s="17">
        <f t="shared" si="6"/>
        <v>0.37227904336841983</v>
      </c>
      <c r="Z12" s="23">
        <f t="shared" si="7"/>
        <v>0.39518018827294127</v>
      </c>
    </row>
    <row r="13" spans="1:26" x14ac:dyDescent="0.3">
      <c r="A13" s="12" t="s">
        <v>93</v>
      </c>
      <c r="B13" s="12">
        <v>133111</v>
      </c>
      <c r="C13" s="12" t="s">
        <v>76</v>
      </c>
      <c r="D13" s="15">
        <v>858.99062500000002</v>
      </c>
      <c r="E13" s="15">
        <v>631.36249999999995</v>
      </c>
      <c r="F13" s="15">
        <v>1034.2937500000014</v>
      </c>
      <c r="G13" s="15">
        <v>826.15312500000005</v>
      </c>
      <c r="H13" s="15">
        <v>838.6468750000007</v>
      </c>
      <c r="I13" s="15">
        <f t="shared" si="0"/>
        <v>4189.4468750000015</v>
      </c>
      <c r="J13" s="17">
        <f t="shared" si="1"/>
        <v>0.20503676275880683</v>
      </c>
      <c r="K13" s="17">
        <f t="shared" si="2"/>
        <v>0.15070306864793451</v>
      </c>
      <c r="L13" s="17">
        <f t="shared" si="3"/>
        <v>0.24688074126730658</v>
      </c>
      <c r="M13" s="17">
        <f t="shared" si="8"/>
        <v>0.39737942732595222</v>
      </c>
      <c r="O13" s="12" t="s">
        <v>76</v>
      </c>
      <c r="P13" s="22">
        <f t="shared" si="4"/>
        <v>2438.7062500000047</v>
      </c>
      <c r="Q13" s="22">
        <f t="shared" si="4"/>
        <v>1298.1624999999997</v>
      </c>
      <c r="R13" s="22">
        <f t="shared" si="4"/>
        <v>2203.5593749999998</v>
      </c>
      <c r="S13" s="22">
        <f t="shared" si="4"/>
        <v>1546.3749999999998</v>
      </c>
      <c r="T13" s="22">
        <f t="shared" si="4"/>
        <v>1714.9437499999997</v>
      </c>
      <c r="U13" s="22">
        <f t="shared" si="4"/>
        <v>9201.7468750000025</v>
      </c>
      <c r="V13" s="17">
        <f t="shared" si="5"/>
        <v>0.26502644368817241</v>
      </c>
      <c r="W13" s="17">
        <f t="shared" si="5"/>
        <v>0.14107783202849725</v>
      </c>
      <c r="X13" s="17">
        <f t="shared" si="5"/>
        <v>0.23947185300073789</v>
      </c>
      <c r="Y13" s="17">
        <f t="shared" si="6"/>
        <v>0.35442387128259256</v>
      </c>
      <c r="Z13" s="23">
        <f t="shared" si="7"/>
        <v>0.40610427571666963</v>
      </c>
    </row>
    <row r="14" spans="1:26" x14ac:dyDescent="0.3">
      <c r="A14" s="12" t="s">
        <v>94</v>
      </c>
      <c r="B14" s="12">
        <v>821111</v>
      </c>
      <c r="C14" s="12" t="s">
        <v>73</v>
      </c>
      <c r="D14" s="15">
        <v>1379.5499999999988</v>
      </c>
      <c r="E14" s="15">
        <v>555.90937499999916</v>
      </c>
      <c r="F14" s="15">
        <v>810.73749999999814</v>
      </c>
      <c r="G14" s="15">
        <v>499.79999999999956</v>
      </c>
      <c r="H14" s="15">
        <v>488.43124999999952</v>
      </c>
      <c r="I14" s="15">
        <f t="shared" si="0"/>
        <v>3734.4281249999954</v>
      </c>
      <c r="J14" s="17">
        <f t="shared" si="1"/>
        <v>0.36941399160011962</v>
      </c>
      <c r="K14" s="17">
        <f t="shared" si="2"/>
        <v>0.14886064382347694</v>
      </c>
      <c r="L14" s="17">
        <f t="shared" si="3"/>
        <v>0.2170981668043214</v>
      </c>
      <c r="M14" s="17">
        <f t="shared" si="8"/>
        <v>0.26462719777208199</v>
      </c>
      <c r="O14" s="12" t="s">
        <v>77</v>
      </c>
      <c r="P14" s="22">
        <f t="shared" si="4"/>
        <v>551.83749999999998</v>
      </c>
      <c r="Q14" s="22">
        <f t="shared" si="4"/>
        <v>367.79062500000015</v>
      </c>
      <c r="R14" s="22">
        <f t="shared" si="4"/>
        <v>598.49687500000005</v>
      </c>
      <c r="S14" s="22">
        <f t="shared" si="4"/>
        <v>502.2781250000001</v>
      </c>
      <c r="T14" s="22">
        <f t="shared" si="4"/>
        <v>633.60625000000005</v>
      </c>
      <c r="U14" s="22">
        <f t="shared" si="4"/>
        <v>2654.0093750000005</v>
      </c>
      <c r="V14" s="17">
        <f t="shared" si="5"/>
        <v>0.20792597991482223</v>
      </c>
      <c r="W14" s="17">
        <f t="shared" si="5"/>
        <v>0.13857924861324203</v>
      </c>
      <c r="X14" s="17">
        <f t="shared" si="5"/>
        <v>0.22550669211558452</v>
      </c>
      <c r="Y14" s="17">
        <f t="shared" si="6"/>
        <v>0.42798807935635114</v>
      </c>
      <c r="Z14" s="23">
        <f t="shared" si="7"/>
        <v>0.34650522852806426</v>
      </c>
    </row>
    <row r="15" spans="1:26" x14ac:dyDescent="0.3">
      <c r="A15" s="12" t="s">
        <v>95</v>
      </c>
      <c r="B15" s="12">
        <v>133112</v>
      </c>
      <c r="C15" s="12" t="s">
        <v>76</v>
      </c>
      <c r="D15" s="15">
        <v>1390.696875000004</v>
      </c>
      <c r="E15" s="15">
        <v>505.20624999999944</v>
      </c>
      <c r="F15" s="15">
        <v>797.37499999999852</v>
      </c>
      <c r="G15" s="15">
        <v>371.13124999999985</v>
      </c>
      <c r="H15" s="15">
        <v>298.61249999999995</v>
      </c>
      <c r="I15" s="15">
        <f t="shared" si="0"/>
        <v>3363.0218750000022</v>
      </c>
      <c r="J15" s="17">
        <f t="shared" si="1"/>
        <v>0.41352596762398491</v>
      </c>
      <c r="K15" s="17">
        <f t="shared" si="2"/>
        <v>0.15022389647703352</v>
      </c>
      <c r="L15" s="17">
        <f t="shared" si="3"/>
        <v>0.23710074737470985</v>
      </c>
      <c r="M15" s="17">
        <f t="shared" si="8"/>
        <v>0.19914938852427161</v>
      </c>
      <c r="O15" s="52" t="s">
        <v>101</v>
      </c>
      <c r="P15" s="59">
        <f>SUM(P9:P14)</f>
        <v>28151.118750000031</v>
      </c>
      <c r="Q15" s="59">
        <f t="shared" ref="Q15:U15" si="9">SUM(Q9:Q14)</f>
        <v>15418.268750000003</v>
      </c>
      <c r="R15" s="59">
        <f t="shared" si="9"/>
        <v>25214.296875000018</v>
      </c>
      <c r="S15" s="59">
        <f t="shared" si="9"/>
        <v>18194.796875000004</v>
      </c>
      <c r="T15" s="59">
        <f t="shared" si="9"/>
        <v>21041.300000000003</v>
      </c>
      <c r="U15" s="59">
        <f t="shared" si="9"/>
        <v>108019.78125000004</v>
      </c>
      <c r="V15" s="54">
        <f t="shared" si="5"/>
        <v>0.26061077354755352</v>
      </c>
      <c r="W15" s="54">
        <f t="shared" si="5"/>
        <v>0.14273560427155554</v>
      </c>
      <c r="X15" s="54">
        <f t="shared" si="5"/>
        <v>0.23342295812138583</v>
      </c>
      <c r="Y15" s="54">
        <f t="shared" si="6"/>
        <v>0.36323066405950516</v>
      </c>
      <c r="Z15" s="61">
        <f t="shared" si="7"/>
        <v>0.40334637781910909</v>
      </c>
    </row>
    <row r="16" spans="1:26" x14ac:dyDescent="0.3">
      <c r="A16" s="12" t="s">
        <v>98</v>
      </c>
      <c r="B16" s="12">
        <v>721211</v>
      </c>
      <c r="C16" s="12" t="s">
        <v>75</v>
      </c>
      <c r="D16" s="15">
        <v>880.48750000000211</v>
      </c>
      <c r="E16" s="15">
        <v>525.97812499999918</v>
      </c>
      <c r="F16" s="15">
        <v>750.81875000000048</v>
      </c>
      <c r="G16" s="15">
        <v>606.22187499999939</v>
      </c>
      <c r="H16" s="15">
        <v>560.45937499999877</v>
      </c>
      <c r="I16" s="15">
        <f t="shared" si="0"/>
        <v>3323.9656249999998</v>
      </c>
      <c r="J16" s="17">
        <f t="shared" si="1"/>
        <v>0.26489067557670731</v>
      </c>
      <c r="K16" s="17">
        <f t="shared" si="2"/>
        <v>0.15823813611189172</v>
      </c>
      <c r="L16" s="17">
        <f t="shared" si="3"/>
        <v>0.22588041956661345</v>
      </c>
      <c r="M16" s="17">
        <f t="shared" si="8"/>
        <v>0.35099076874478757</v>
      </c>
    </row>
    <row r="17" spans="1:15" x14ac:dyDescent="0.3">
      <c r="A17" s="12" t="s">
        <v>100</v>
      </c>
      <c r="B17" s="12">
        <v>721214</v>
      </c>
      <c r="C17" s="12" t="s">
        <v>75</v>
      </c>
      <c r="D17" s="15">
        <v>754.44687500000055</v>
      </c>
      <c r="E17" s="15">
        <v>486.50312499999882</v>
      </c>
      <c r="F17" s="15">
        <v>826.0687500000007</v>
      </c>
      <c r="G17" s="15">
        <v>491.10312499999895</v>
      </c>
      <c r="H17" s="15">
        <v>492.45312499999875</v>
      </c>
      <c r="I17" s="15">
        <f t="shared" si="0"/>
        <v>3050.5749999999975</v>
      </c>
      <c r="J17" s="17">
        <f t="shared" si="1"/>
        <v>0.24731300656433661</v>
      </c>
      <c r="K17" s="17">
        <f t="shared" si="2"/>
        <v>0.15947915556903181</v>
      </c>
      <c r="L17" s="17">
        <f t="shared" si="3"/>
        <v>0.27079116232185779</v>
      </c>
      <c r="M17" s="17">
        <f t="shared" si="8"/>
        <v>0.32241667554477388</v>
      </c>
      <c r="O17" s="10" t="s">
        <v>267</v>
      </c>
    </row>
    <row r="18" spans="1:15" x14ac:dyDescent="0.3">
      <c r="A18" s="12" t="s">
        <v>102</v>
      </c>
      <c r="B18" s="12">
        <v>334111</v>
      </c>
      <c r="C18" s="12" t="s">
        <v>72</v>
      </c>
      <c r="D18" s="15">
        <v>608.28437499999939</v>
      </c>
      <c r="E18" s="15">
        <v>425.33749999999998</v>
      </c>
      <c r="F18" s="15">
        <v>741.40312499999868</v>
      </c>
      <c r="G18" s="15">
        <v>506.63124999999962</v>
      </c>
      <c r="H18" s="15">
        <v>715.04062499999884</v>
      </c>
      <c r="I18" s="15">
        <f t="shared" si="0"/>
        <v>2996.6968749999965</v>
      </c>
      <c r="J18" s="17">
        <f t="shared" si="1"/>
        <v>0.20298495322453997</v>
      </c>
      <c r="K18" s="17">
        <f t="shared" si="2"/>
        <v>0.14193544350394147</v>
      </c>
      <c r="L18" s="17">
        <f t="shared" si="3"/>
        <v>0.2474067801735868</v>
      </c>
      <c r="M18" s="17">
        <f t="shared" si="8"/>
        <v>0.40767282309793174</v>
      </c>
    </row>
    <row r="19" spans="1:15" ht="14.25" customHeight="1" x14ac:dyDescent="0.3">
      <c r="A19" s="12" t="s">
        <v>103</v>
      </c>
      <c r="B19" s="12">
        <v>232111</v>
      </c>
      <c r="C19" s="12" t="s">
        <v>74</v>
      </c>
      <c r="D19" s="15">
        <v>433.10624999999965</v>
      </c>
      <c r="E19" s="15">
        <v>350.05937499999959</v>
      </c>
      <c r="F19" s="15">
        <v>729.40624999999989</v>
      </c>
      <c r="G19" s="15">
        <v>462.93749999999937</v>
      </c>
      <c r="H19" s="15">
        <v>641.96874999999955</v>
      </c>
      <c r="I19" s="15">
        <f t="shared" si="0"/>
        <v>2617.4781249999978</v>
      </c>
      <c r="J19" s="17">
        <f t="shared" si="1"/>
        <v>0.16546699888848165</v>
      </c>
      <c r="K19" s="17">
        <f t="shared" si="2"/>
        <v>0.13373917881357647</v>
      </c>
      <c r="L19" s="17">
        <f t="shared" si="3"/>
        <v>0.27866756288555439</v>
      </c>
      <c r="M19" s="17">
        <f t="shared" si="8"/>
        <v>0.42212625941238757</v>
      </c>
    </row>
    <row r="20" spans="1:15" x14ac:dyDescent="0.3">
      <c r="A20" s="12" t="s">
        <v>104</v>
      </c>
      <c r="B20" s="12">
        <v>233214</v>
      </c>
      <c r="C20" s="12" t="s">
        <v>74</v>
      </c>
      <c r="D20" s="15">
        <v>489.97187499999944</v>
      </c>
      <c r="E20" s="15">
        <v>336.09687499999961</v>
      </c>
      <c r="F20" s="15">
        <v>661.70625000000064</v>
      </c>
      <c r="G20" s="15">
        <v>502.29687499999949</v>
      </c>
      <c r="H20" s="15">
        <v>498.49374999999918</v>
      </c>
      <c r="I20" s="15">
        <f t="shared" si="0"/>
        <v>2488.5656249999984</v>
      </c>
      <c r="J20" s="17">
        <f t="shared" si="1"/>
        <v>0.19688927230922423</v>
      </c>
      <c r="K20" s="17">
        <f t="shared" si="2"/>
        <v>0.13505646450452752</v>
      </c>
      <c r="L20" s="17">
        <f t="shared" si="3"/>
        <v>0.26589865396858925</v>
      </c>
      <c r="M20" s="17">
        <f t="shared" si="8"/>
        <v>0.40215560921765903</v>
      </c>
    </row>
    <row r="21" spans="1:15" x14ac:dyDescent="0.3">
      <c r="A21" s="12" t="s">
        <v>105</v>
      </c>
      <c r="B21" s="12">
        <v>332211</v>
      </c>
      <c r="C21" s="12" t="s">
        <v>72</v>
      </c>
      <c r="D21" s="15">
        <v>785.22187499999745</v>
      </c>
      <c r="E21" s="15">
        <v>260.85937500000028</v>
      </c>
      <c r="F21" s="15">
        <v>444.52187499999991</v>
      </c>
      <c r="G21" s="15">
        <v>345.56250000000011</v>
      </c>
      <c r="H21" s="15">
        <v>394.25624999999997</v>
      </c>
      <c r="I21" s="15">
        <f t="shared" si="0"/>
        <v>2230.4218749999977</v>
      </c>
      <c r="J21" s="17">
        <f t="shared" si="1"/>
        <v>0.35205083119084735</v>
      </c>
      <c r="K21" s="17">
        <f t="shared" si="2"/>
        <v>0.11695517243794991</v>
      </c>
      <c r="L21" s="17">
        <f t="shared" si="3"/>
        <v>0.1992994598835704</v>
      </c>
      <c r="M21" s="17">
        <f t="shared" si="8"/>
        <v>0.33169453648763236</v>
      </c>
    </row>
    <row r="22" spans="1:15" x14ac:dyDescent="0.3">
      <c r="A22" s="12" t="s">
        <v>106</v>
      </c>
      <c r="B22" s="12">
        <v>312999</v>
      </c>
      <c r="C22" s="12" t="s">
        <v>72</v>
      </c>
      <c r="D22" s="15">
        <v>407.64999999999975</v>
      </c>
      <c r="E22" s="15">
        <v>239.05624999999995</v>
      </c>
      <c r="F22" s="15">
        <v>461.79062499999969</v>
      </c>
      <c r="G22" s="15">
        <v>359.33124999999973</v>
      </c>
      <c r="H22" s="15">
        <v>444.96562499999965</v>
      </c>
      <c r="I22" s="15">
        <f t="shared" si="0"/>
        <v>1912.7937499999987</v>
      </c>
      <c r="J22" s="17">
        <f t="shared" si="1"/>
        <v>0.21311759304943359</v>
      </c>
      <c r="K22" s="17">
        <f t="shared" si="2"/>
        <v>0.12497753613007158</v>
      </c>
      <c r="L22" s="17">
        <f t="shared" si="3"/>
        <v>0.24142206915931214</v>
      </c>
      <c r="M22" s="17">
        <f t="shared" si="8"/>
        <v>0.42048280166118268</v>
      </c>
    </row>
    <row r="23" spans="1:15" x14ac:dyDescent="0.3">
      <c r="A23" s="12" t="s">
        <v>107</v>
      </c>
      <c r="B23" s="12">
        <v>232611</v>
      </c>
      <c r="C23" s="12" t="s">
        <v>74</v>
      </c>
      <c r="D23" s="15">
        <v>343.63749999999948</v>
      </c>
      <c r="E23" s="15">
        <v>245.0374999999998</v>
      </c>
      <c r="F23" s="15">
        <v>532.94999999999948</v>
      </c>
      <c r="G23" s="15">
        <v>357.37499999999949</v>
      </c>
      <c r="H23" s="15">
        <v>429.46249999999947</v>
      </c>
      <c r="I23" s="15">
        <f t="shared" si="0"/>
        <v>1908.4624999999976</v>
      </c>
      <c r="J23" s="17">
        <f t="shared" si="1"/>
        <v>0.18005986494363915</v>
      </c>
      <c r="K23" s="17">
        <f t="shared" si="2"/>
        <v>0.12839523962351898</v>
      </c>
      <c r="L23" s="17">
        <f t="shared" si="3"/>
        <v>0.27925620754927077</v>
      </c>
      <c r="M23" s="17">
        <f t="shared" si="8"/>
        <v>0.41228868788357115</v>
      </c>
    </row>
    <row r="24" spans="1:15" x14ac:dyDescent="0.3">
      <c r="A24" s="12" t="s">
        <v>108</v>
      </c>
      <c r="B24" s="12">
        <v>233512</v>
      </c>
      <c r="C24" s="12" t="s">
        <v>74</v>
      </c>
      <c r="D24" s="15">
        <v>339.21874999999989</v>
      </c>
      <c r="E24" s="15">
        <v>268.44062500000001</v>
      </c>
      <c r="F24" s="15">
        <v>435.20624999999978</v>
      </c>
      <c r="G24" s="15">
        <v>397.57812499999977</v>
      </c>
      <c r="H24" s="15">
        <v>429.07812499999972</v>
      </c>
      <c r="I24" s="15">
        <f t="shared" si="0"/>
        <v>1869.5218749999992</v>
      </c>
      <c r="J24" s="17">
        <f t="shared" si="1"/>
        <v>0.18144679371563921</v>
      </c>
      <c r="K24" s="17">
        <f t="shared" si="2"/>
        <v>0.14358784916598</v>
      </c>
      <c r="L24" s="17">
        <f t="shared" si="3"/>
        <v>0.23279013517827918</v>
      </c>
      <c r="M24" s="17">
        <f t="shared" si="8"/>
        <v>0.44217522194010161</v>
      </c>
    </row>
    <row r="25" spans="1:15" x14ac:dyDescent="0.3">
      <c r="A25" s="12" t="s">
        <v>109</v>
      </c>
      <c r="B25" s="12">
        <v>511112</v>
      </c>
      <c r="C25" s="12" t="s">
        <v>77</v>
      </c>
      <c r="D25" s="15">
        <v>380.70312500000006</v>
      </c>
      <c r="E25" s="15">
        <v>258.66250000000014</v>
      </c>
      <c r="F25" s="15">
        <v>369.08437500000002</v>
      </c>
      <c r="G25" s="15">
        <v>318.09375000000006</v>
      </c>
      <c r="H25" s="15">
        <v>357.17812500000014</v>
      </c>
      <c r="I25" s="15">
        <f t="shared" si="0"/>
        <v>1683.7218750000004</v>
      </c>
      <c r="J25" s="17">
        <f t="shared" si="1"/>
        <v>0.22610808272595495</v>
      </c>
      <c r="K25" s="17">
        <f t="shared" si="2"/>
        <v>0.15362543175368562</v>
      </c>
      <c r="L25" s="17">
        <f t="shared" si="3"/>
        <v>0.21920744778587611</v>
      </c>
      <c r="M25" s="17">
        <f t="shared" si="8"/>
        <v>0.40105903773448331</v>
      </c>
    </row>
    <row r="26" spans="1:15" x14ac:dyDescent="0.3">
      <c r="A26" s="12" t="s">
        <v>110</v>
      </c>
      <c r="B26" s="12">
        <v>334113</v>
      </c>
      <c r="C26" s="12" t="s">
        <v>72</v>
      </c>
      <c r="D26" s="15">
        <v>404.4374999999996</v>
      </c>
      <c r="E26" s="15">
        <v>246.88437500000001</v>
      </c>
      <c r="F26" s="15">
        <v>441.7874999999998</v>
      </c>
      <c r="G26" s="15">
        <v>323.91249999999997</v>
      </c>
      <c r="H26" s="15">
        <v>240.64999999999995</v>
      </c>
      <c r="I26" s="15">
        <f t="shared" si="0"/>
        <v>1657.6718749999993</v>
      </c>
      <c r="J26" s="17">
        <f t="shared" si="1"/>
        <v>0.24397922538198324</v>
      </c>
      <c r="K26" s="17">
        <f t="shared" si="2"/>
        <v>0.14893440536897576</v>
      </c>
      <c r="L26" s="17">
        <f t="shared" si="3"/>
        <v>0.26651082561197459</v>
      </c>
      <c r="M26" s="17">
        <f t="shared" si="8"/>
        <v>0.34057554363706638</v>
      </c>
    </row>
    <row r="27" spans="1:15" x14ac:dyDescent="0.3">
      <c r="A27" s="12" t="s">
        <v>111</v>
      </c>
      <c r="B27" s="12">
        <v>322311</v>
      </c>
      <c r="C27" s="12" t="s">
        <v>72</v>
      </c>
      <c r="D27" s="15">
        <v>449.50937499999958</v>
      </c>
      <c r="E27" s="15">
        <v>254.1062500000001</v>
      </c>
      <c r="F27" s="15">
        <v>400.77812499999987</v>
      </c>
      <c r="G27" s="15">
        <v>285.18437500000016</v>
      </c>
      <c r="H27" s="15">
        <v>233.12187500000013</v>
      </c>
      <c r="I27" s="15">
        <f t="shared" si="0"/>
        <v>1622.6999999999996</v>
      </c>
      <c r="J27" s="17">
        <f t="shared" si="1"/>
        <v>0.27701323411597933</v>
      </c>
      <c r="K27" s="17">
        <f t="shared" si="2"/>
        <v>0.15659471867874541</v>
      </c>
      <c r="L27" s="17">
        <f t="shared" si="3"/>
        <v>0.24698226720897268</v>
      </c>
      <c r="M27" s="17">
        <f t="shared" si="8"/>
        <v>0.31940977999630271</v>
      </c>
    </row>
    <row r="28" spans="1:15" x14ac:dyDescent="0.3">
      <c r="A28" s="12" t="s">
        <v>112</v>
      </c>
      <c r="B28" s="12">
        <v>233213</v>
      </c>
      <c r="C28" s="12" t="s">
        <v>74</v>
      </c>
      <c r="D28" s="15">
        <v>397.03437499999939</v>
      </c>
      <c r="E28" s="15">
        <v>284.36249999999978</v>
      </c>
      <c r="F28" s="15">
        <v>408.43124999999947</v>
      </c>
      <c r="G28" s="15">
        <v>252.48749999999984</v>
      </c>
      <c r="H28" s="15">
        <v>234.31874999999988</v>
      </c>
      <c r="I28" s="15">
        <f t="shared" si="0"/>
        <v>1576.6343749999983</v>
      </c>
      <c r="J28" s="17">
        <f t="shared" si="1"/>
        <v>0.25182400009513928</v>
      </c>
      <c r="K28" s="17">
        <f t="shared" si="2"/>
        <v>0.1803604592853052</v>
      </c>
      <c r="L28" s="17">
        <f t="shared" si="3"/>
        <v>0.25905261008913366</v>
      </c>
      <c r="M28" s="17">
        <f t="shared" si="8"/>
        <v>0.30876293053042198</v>
      </c>
    </row>
    <row r="29" spans="1:15" x14ac:dyDescent="0.3">
      <c r="A29" s="12" t="s">
        <v>113</v>
      </c>
      <c r="B29" s="12">
        <v>342211</v>
      </c>
      <c r="C29" s="12" t="s">
        <v>72</v>
      </c>
      <c r="D29" s="15">
        <v>184.18749999999991</v>
      </c>
      <c r="E29" s="15">
        <v>153.63749999999999</v>
      </c>
      <c r="F29" s="15">
        <v>350.66249999999951</v>
      </c>
      <c r="G29" s="15">
        <v>398.37499999999943</v>
      </c>
      <c r="H29" s="15">
        <v>398.61249999999956</v>
      </c>
      <c r="I29" s="15">
        <f t="shared" si="0"/>
        <v>1485.4749999999983</v>
      </c>
      <c r="J29" s="17">
        <f t="shared" si="1"/>
        <v>0.12399232568706987</v>
      </c>
      <c r="K29" s="17">
        <f t="shared" si="2"/>
        <v>0.10342651340480329</v>
      </c>
      <c r="L29" s="17">
        <f t="shared" si="3"/>
        <v>0.23606085595516579</v>
      </c>
      <c r="M29" s="17">
        <f t="shared" si="8"/>
        <v>0.5365203049529611</v>
      </c>
    </row>
    <row r="30" spans="1:15" x14ac:dyDescent="0.3">
      <c r="A30" s="12" t="s">
        <v>114</v>
      </c>
      <c r="B30" s="12">
        <v>312312</v>
      </c>
      <c r="C30" s="12" t="s">
        <v>72</v>
      </c>
      <c r="D30" s="15">
        <v>224.89999999999998</v>
      </c>
      <c r="E30" s="15">
        <v>137.71250000000003</v>
      </c>
      <c r="F30" s="15">
        <v>273.08749999999981</v>
      </c>
      <c r="G30" s="15">
        <v>311.6374999999997</v>
      </c>
      <c r="H30" s="15">
        <v>342.6624999999998</v>
      </c>
      <c r="I30" s="15">
        <f t="shared" si="0"/>
        <v>1289.9999999999993</v>
      </c>
      <c r="J30" s="17">
        <f t="shared" si="1"/>
        <v>0.17434108527131789</v>
      </c>
      <c r="K30" s="17">
        <f t="shared" si="2"/>
        <v>0.10675387596899233</v>
      </c>
      <c r="L30" s="17">
        <f t="shared" si="3"/>
        <v>0.21169573643410849</v>
      </c>
      <c r="M30" s="17">
        <f t="shared" si="8"/>
        <v>0.50720930232558126</v>
      </c>
    </row>
    <row r="31" spans="1:15" x14ac:dyDescent="0.3">
      <c r="A31" s="12" t="s">
        <v>115</v>
      </c>
      <c r="B31" s="12">
        <v>821712</v>
      </c>
      <c r="C31" s="12" t="s">
        <v>73</v>
      </c>
      <c r="D31" s="15">
        <v>391.91562499999947</v>
      </c>
      <c r="E31" s="15">
        <v>252.77187500000005</v>
      </c>
      <c r="F31" s="15">
        <v>370.72812499999986</v>
      </c>
      <c r="G31" s="15">
        <v>146.93750000000003</v>
      </c>
      <c r="H31" s="15">
        <v>115.346875</v>
      </c>
      <c r="I31" s="15">
        <f t="shared" si="0"/>
        <v>1277.6999999999994</v>
      </c>
      <c r="J31" s="17">
        <f t="shared" si="1"/>
        <v>0.30673524692807363</v>
      </c>
      <c r="K31" s="17">
        <f t="shared" si="2"/>
        <v>0.19783350943100897</v>
      </c>
      <c r="L31" s="17">
        <f t="shared" si="3"/>
        <v>0.29015271581748459</v>
      </c>
      <c r="M31" s="17">
        <f t="shared" si="8"/>
        <v>0.20527852782343284</v>
      </c>
    </row>
    <row r="32" spans="1:15" x14ac:dyDescent="0.3">
      <c r="A32" s="12" t="s">
        <v>116</v>
      </c>
      <c r="B32" s="12">
        <v>233311</v>
      </c>
      <c r="C32" s="12" t="s">
        <v>74</v>
      </c>
      <c r="D32" s="15">
        <v>209.02812499999999</v>
      </c>
      <c r="E32" s="15">
        <v>135.12812500000004</v>
      </c>
      <c r="F32" s="15">
        <v>270.38437499999998</v>
      </c>
      <c r="G32" s="15">
        <v>255.80937499999982</v>
      </c>
      <c r="H32" s="15">
        <v>358.24062499999968</v>
      </c>
      <c r="I32" s="15">
        <f t="shared" si="0"/>
        <v>1228.5906249999994</v>
      </c>
      <c r="J32" s="17">
        <f t="shared" si="1"/>
        <v>0.17013651312861036</v>
      </c>
      <c r="K32" s="17">
        <f t="shared" si="2"/>
        <v>0.10998629018514618</v>
      </c>
      <c r="L32" s="17">
        <f t="shared" si="3"/>
        <v>0.22007686653151867</v>
      </c>
      <c r="M32" s="17">
        <f t="shared" si="8"/>
        <v>0.49980033015472491</v>
      </c>
    </row>
    <row r="33" spans="1:15" x14ac:dyDescent="0.3">
      <c r="A33" s="12" t="s">
        <v>117</v>
      </c>
      <c r="B33" s="12">
        <v>133211</v>
      </c>
      <c r="C33" s="12" t="s">
        <v>76</v>
      </c>
      <c r="D33" s="15">
        <v>126.92500000000004</v>
      </c>
      <c r="E33" s="15">
        <v>105.61562500000005</v>
      </c>
      <c r="F33" s="15">
        <v>256.09374999999994</v>
      </c>
      <c r="G33" s="15">
        <v>261.05624999999986</v>
      </c>
      <c r="H33" s="15">
        <v>453.77499999999924</v>
      </c>
      <c r="I33" s="15">
        <f t="shared" si="0"/>
        <v>1203.4656249999991</v>
      </c>
      <c r="J33" s="17">
        <f t="shared" si="1"/>
        <v>0.10546624462165267</v>
      </c>
      <c r="K33" s="17">
        <f t="shared" si="2"/>
        <v>8.7759569368672352E-2</v>
      </c>
      <c r="L33" s="17">
        <f t="shared" si="3"/>
        <v>0.21279689646307939</v>
      </c>
      <c r="M33" s="17">
        <f t="shared" si="8"/>
        <v>0.59397728954659557</v>
      </c>
    </row>
    <row r="34" spans="1:15" x14ac:dyDescent="0.3">
      <c r="A34" s="12" t="s">
        <v>118</v>
      </c>
      <c r="B34" s="12">
        <v>312112</v>
      </c>
      <c r="C34" s="12" t="s">
        <v>72</v>
      </c>
      <c r="D34" s="15">
        <v>165.95937500000002</v>
      </c>
      <c r="E34" s="15">
        <v>153.47187500000001</v>
      </c>
      <c r="F34" s="15">
        <v>285.60312499999992</v>
      </c>
      <c r="G34" s="15">
        <v>281.37187499999993</v>
      </c>
      <c r="H34" s="15">
        <v>310.36874999999992</v>
      </c>
      <c r="I34" s="15">
        <f t="shared" si="0"/>
        <v>1196.7749999999999</v>
      </c>
      <c r="J34" s="17">
        <f t="shared" si="1"/>
        <v>0.13867216059827456</v>
      </c>
      <c r="K34" s="17">
        <f t="shared" si="2"/>
        <v>0.12823786843809407</v>
      </c>
      <c r="L34" s="17">
        <f t="shared" si="3"/>
        <v>0.23864395980865238</v>
      </c>
      <c r="M34" s="17">
        <f t="shared" si="8"/>
        <v>0.49444601115497899</v>
      </c>
    </row>
    <row r="35" spans="1:15" x14ac:dyDescent="0.3">
      <c r="A35" s="12" t="s">
        <v>119</v>
      </c>
      <c r="B35" s="12">
        <v>721913</v>
      </c>
      <c r="C35" s="12" t="s">
        <v>75</v>
      </c>
      <c r="D35" s="15">
        <v>163.63437499999998</v>
      </c>
      <c r="E35" s="15">
        <v>137.98750000000004</v>
      </c>
      <c r="F35" s="15">
        <v>213.71874999999986</v>
      </c>
      <c r="G35" s="15">
        <v>255.9374999999996</v>
      </c>
      <c r="H35" s="15">
        <v>374.43124999999912</v>
      </c>
      <c r="I35" s="15">
        <f t="shared" si="0"/>
        <v>1145.7093749999988</v>
      </c>
      <c r="J35" s="17">
        <f t="shared" si="1"/>
        <v>0.14282363273845092</v>
      </c>
      <c r="K35" s="17">
        <f t="shared" si="2"/>
        <v>0.12043848379961121</v>
      </c>
      <c r="L35" s="17">
        <f t="shared" si="3"/>
        <v>0.18653836187733044</v>
      </c>
      <c r="M35" s="17">
        <f t="shared" si="8"/>
        <v>0.55019952158460728</v>
      </c>
    </row>
    <row r="36" spans="1:15" x14ac:dyDescent="0.3">
      <c r="A36" s="12" t="s">
        <v>120</v>
      </c>
      <c r="B36" s="12">
        <v>899923</v>
      </c>
      <c r="C36" s="12" t="s">
        <v>73</v>
      </c>
      <c r="D36" s="15">
        <v>602.02812499999936</v>
      </c>
      <c r="E36" s="15">
        <v>185.35937499999994</v>
      </c>
      <c r="F36" s="15">
        <v>208.41874999999999</v>
      </c>
      <c r="G36" s="15">
        <v>64.059375000000003</v>
      </c>
      <c r="H36" s="15">
        <v>41.262500000000003</v>
      </c>
      <c r="I36" s="15">
        <f t="shared" si="0"/>
        <v>1101.1281249999995</v>
      </c>
      <c r="J36" s="17">
        <f t="shared" si="1"/>
        <v>0.5467375787899339</v>
      </c>
      <c r="K36" s="17">
        <f t="shared" si="2"/>
        <v>0.16833588280201273</v>
      </c>
      <c r="L36" s="17">
        <f t="shared" si="3"/>
        <v>0.18927747395426855</v>
      </c>
      <c r="M36" s="17">
        <f t="shared" si="8"/>
        <v>9.5649064453784668E-2</v>
      </c>
    </row>
    <row r="37" spans="1:15" x14ac:dyDescent="0.3">
      <c r="A37" s="12" t="s">
        <v>121</v>
      </c>
      <c r="B37" s="12">
        <v>342414</v>
      </c>
      <c r="C37" s="12" t="s">
        <v>72</v>
      </c>
      <c r="D37" s="15">
        <v>162.8125</v>
      </c>
      <c r="E37" s="15">
        <v>142.72500000000002</v>
      </c>
      <c r="F37" s="15">
        <v>329.08749999999964</v>
      </c>
      <c r="G37" s="15">
        <v>183.14999999999992</v>
      </c>
      <c r="H37" s="15">
        <v>259.84999999999985</v>
      </c>
      <c r="I37" s="15">
        <f t="shared" si="0"/>
        <v>1077.6249999999995</v>
      </c>
      <c r="J37" s="17">
        <f t="shared" si="1"/>
        <v>0.15108456095580566</v>
      </c>
      <c r="K37" s="17">
        <f t="shared" si="2"/>
        <v>0.13244403201484753</v>
      </c>
      <c r="L37" s="17">
        <f t="shared" si="3"/>
        <v>0.3053822062405751</v>
      </c>
      <c r="M37" s="17">
        <f t="shared" si="8"/>
        <v>0.41108920078877159</v>
      </c>
    </row>
    <row r="38" spans="1:15" x14ac:dyDescent="0.3">
      <c r="A38" s="12" t="s">
        <v>122</v>
      </c>
      <c r="B38" s="12">
        <v>712111</v>
      </c>
      <c r="C38" s="12" t="s">
        <v>75</v>
      </c>
      <c r="D38" s="15">
        <v>205.86874999999992</v>
      </c>
      <c r="E38" s="15">
        <v>165.22500000000002</v>
      </c>
      <c r="F38" s="15">
        <v>236.90312499999993</v>
      </c>
      <c r="G38" s="15">
        <v>194.75937499999998</v>
      </c>
      <c r="H38" s="15">
        <v>262.81562499999984</v>
      </c>
      <c r="I38" s="15">
        <f t="shared" si="0"/>
        <v>1065.5718749999996</v>
      </c>
      <c r="J38" s="17">
        <f t="shared" si="1"/>
        <v>0.19320024751967105</v>
      </c>
      <c r="K38" s="17">
        <f t="shared" si="2"/>
        <v>0.15505758351589383</v>
      </c>
      <c r="L38" s="17">
        <f t="shared" si="3"/>
        <v>0.2223248666355801</v>
      </c>
      <c r="M38" s="17">
        <f t="shared" si="8"/>
        <v>0.42941730232885506</v>
      </c>
    </row>
    <row r="39" spans="1:15" ht="14.25" customHeight="1" x14ac:dyDescent="0.3">
      <c r="A39" s="12" t="s">
        <v>123</v>
      </c>
      <c r="B39" s="12">
        <v>511111</v>
      </c>
      <c r="C39" s="12" t="s">
        <v>77</v>
      </c>
      <c r="D39" s="15">
        <v>171.13437499999995</v>
      </c>
      <c r="E39" s="15">
        <v>109.12812500000003</v>
      </c>
      <c r="F39" s="15">
        <v>229.41249999999999</v>
      </c>
      <c r="G39" s="15">
        <v>184.18437500000005</v>
      </c>
      <c r="H39" s="15">
        <v>276.42812499999985</v>
      </c>
      <c r="I39" s="15">
        <f t="shared" si="0"/>
        <v>970.28749999999991</v>
      </c>
      <c r="J39" s="17">
        <f t="shared" si="1"/>
        <v>0.1763749146515852</v>
      </c>
      <c r="K39" s="17">
        <f t="shared" si="2"/>
        <v>0.11246988650271186</v>
      </c>
      <c r="L39" s="17">
        <f t="shared" si="3"/>
        <v>0.23643765378818135</v>
      </c>
      <c r="M39" s="17">
        <f t="shared" si="8"/>
        <v>0.47471754505752156</v>
      </c>
      <c r="O39" s="10" t="s">
        <v>268</v>
      </c>
    </row>
    <row r="40" spans="1:15" x14ac:dyDescent="0.3">
      <c r="A40" s="12" t="s">
        <v>124</v>
      </c>
      <c r="B40" s="12">
        <v>721311</v>
      </c>
      <c r="C40" s="12" t="s">
        <v>75</v>
      </c>
      <c r="D40" s="15">
        <v>276.28437500000018</v>
      </c>
      <c r="E40" s="15">
        <v>134.62500000000006</v>
      </c>
      <c r="F40" s="15">
        <v>207.46250000000049</v>
      </c>
      <c r="G40" s="15">
        <v>130.49374999999998</v>
      </c>
      <c r="H40" s="15">
        <v>172.86875000000012</v>
      </c>
      <c r="I40" s="15">
        <f t="shared" si="0"/>
        <v>921.7343750000008</v>
      </c>
      <c r="J40" s="17">
        <f t="shared" si="1"/>
        <v>0.29974402875014827</v>
      </c>
      <c r="K40" s="17">
        <f t="shared" si="2"/>
        <v>0.14605617806106011</v>
      </c>
      <c r="L40" s="17">
        <f t="shared" si="3"/>
        <v>0.22507840179010391</v>
      </c>
      <c r="M40" s="17">
        <f t="shared" si="8"/>
        <v>0.32912139139868773</v>
      </c>
    </row>
    <row r="41" spans="1:15" x14ac:dyDescent="0.3">
      <c r="A41" s="12" t="s">
        <v>125</v>
      </c>
      <c r="B41" s="12">
        <v>322313</v>
      </c>
      <c r="C41" s="12" t="s">
        <v>72</v>
      </c>
      <c r="D41" s="15">
        <v>207.90000000000009</v>
      </c>
      <c r="E41" s="15">
        <v>123.65312500000003</v>
      </c>
      <c r="F41" s="15">
        <v>230.51875000000013</v>
      </c>
      <c r="G41" s="15">
        <v>157.20312500000003</v>
      </c>
      <c r="H41" s="15">
        <v>186.72500000000011</v>
      </c>
      <c r="I41" s="15">
        <f t="shared" si="0"/>
        <v>906.00000000000045</v>
      </c>
      <c r="J41" s="17">
        <f t="shared" ref="J41:J72" si="10">D41/$I41</f>
        <v>0.22947019867549667</v>
      </c>
      <c r="K41" s="17">
        <f t="shared" ref="K41:K72" si="11">E41/$I41</f>
        <v>0.13648247792494478</v>
      </c>
      <c r="L41" s="17">
        <f t="shared" ref="L41:L72" si="12">F41/$I41</f>
        <v>0.25443570640176599</v>
      </c>
      <c r="M41" s="17">
        <f t="shared" si="8"/>
        <v>0.37961161699779244</v>
      </c>
    </row>
    <row r="42" spans="1:15" x14ac:dyDescent="0.3">
      <c r="A42" s="12" t="s">
        <v>126</v>
      </c>
      <c r="B42" s="12">
        <v>332111</v>
      </c>
      <c r="C42" s="12" t="s">
        <v>72</v>
      </c>
      <c r="D42" s="15">
        <v>246.21250000000023</v>
      </c>
      <c r="E42" s="15">
        <v>111.56562500000001</v>
      </c>
      <c r="F42" s="15">
        <v>214.51562500000017</v>
      </c>
      <c r="G42" s="15">
        <v>121.66250000000002</v>
      </c>
      <c r="H42" s="15">
        <v>113.48125000000003</v>
      </c>
      <c r="I42" s="15">
        <f t="shared" si="0"/>
        <v>807.43750000000057</v>
      </c>
      <c r="J42" s="17">
        <f t="shared" si="10"/>
        <v>0.3049307221921202</v>
      </c>
      <c r="K42" s="17">
        <f t="shared" si="11"/>
        <v>0.13817245916866622</v>
      </c>
      <c r="L42" s="17">
        <f t="shared" si="12"/>
        <v>0.26567458781639447</v>
      </c>
      <c r="M42" s="17">
        <f t="shared" si="8"/>
        <v>0.29122223082281901</v>
      </c>
    </row>
    <row r="43" spans="1:15" x14ac:dyDescent="0.3">
      <c r="A43" s="12" t="s">
        <v>127</v>
      </c>
      <c r="B43" s="12">
        <v>821211</v>
      </c>
      <c r="C43" s="12" t="s">
        <v>73</v>
      </c>
      <c r="D43" s="15">
        <v>223.17812500000011</v>
      </c>
      <c r="E43" s="15">
        <v>132.13750000000005</v>
      </c>
      <c r="F43" s="15">
        <v>185.62812500000013</v>
      </c>
      <c r="G43" s="15">
        <v>112.07187500000002</v>
      </c>
      <c r="H43" s="15">
        <v>127.37187500000003</v>
      </c>
      <c r="I43" s="15">
        <f t="shared" si="0"/>
        <v>780.38750000000039</v>
      </c>
      <c r="J43" s="17">
        <f t="shared" si="10"/>
        <v>0.28598372603354105</v>
      </c>
      <c r="K43" s="17">
        <f t="shared" si="11"/>
        <v>0.1693229325174993</v>
      </c>
      <c r="L43" s="17">
        <f t="shared" si="12"/>
        <v>0.23786660473162374</v>
      </c>
      <c r="M43" s="17">
        <f t="shared" si="8"/>
        <v>0.30682673671733585</v>
      </c>
    </row>
    <row r="44" spans="1:15" x14ac:dyDescent="0.3">
      <c r="A44" s="12" t="s">
        <v>128</v>
      </c>
      <c r="B44" s="12">
        <v>322211</v>
      </c>
      <c r="C44" s="12" t="s">
        <v>72</v>
      </c>
      <c r="D44" s="15">
        <v>145.72500000000002</v>
      </c>
      <c r="E44" s="15">
        <v>115.82187500000005</v>
      </c>
      <c r="F44" s="15">
        <v>155.31562499999998</v>
      </c>
      <c r="G44" s="15">
        <v>132.89687500000002</v>
      </c>
      <c r="H44" s="15">
        <v>202.32500000000013</v>
      </c>
      <c r="I44" s="15">
        <f t="shared" si="0"/>
        <v>752.08437500000025</v>
      </c>
      <c r="J44" s="17">
        <f t="shared" si="10"/>
        <v>0.19376150448545082</v>
      </c>
      <c r="K44" s="17">
        <f t="shared" si="11"/>
        <v>0.15400117174352945</v>
      </c>
      <c r="L44" s="17">
        <f t="shared" si="12"/>
        <v>0.2065135643856448</v>
      </c>
      <c r="M44" s="17">
        <f t="shared" si="8"/>
        <v>0.4457237593853749</v>
      </c>
    </row>
    <row r="45" spans="1:15" x14ac:dyDescent="0.3">
      <c r="A45" s="12" t="s">
        <v>129</v>
      </c>
      <c r="B45" s="12">
        <v>251312</v>
      </c>
      <c r="C45" s="12" t="s">
        <v>74</v>
      </c>
      <c r="D45" s="15">
        <v>204.72187499999998</v>
      </c>
      <c r="E45" s="15">
        <v>127.20312500000001</v>
      </c>
      <c r="F45" s="15">
        <v>179.77499999999998</v>
      </c>
      <c r="G45" s="15">
        <v>109.11562499999999</v>
      </c>
      <c r="H45" s="15">
        <v>123.58437499999998</v>
      </c>
      <c r="I45" s="15">
        <f t="shared" si="0"/>
        <v>744.4</v>
      </c>
      <c r="J45" s="17">
        <f t="shared" si="10"/>
        <v>0.27501595244492205</v>
      </c>
      <c r="K45" s="17">
        <f t="shared" si="11"/>
        <v>0.17088007119828053</v>
      </c>
      <c r="L45" s="17">
        <f t="shared" si="12"/>
        <v>0.24150322407307898</v>
      </c>
      <c r="M45" s="17">
        <f t="shared" si="8"/>
        <v>0.31260075228371842</v>
      </c>
    </row>
    <row r="46" spans="1:15" x14ac:dyDescent="0.3">
      <c r="A46" s="12" t="s">
        <v>130</v>
      </c>
      <c r="B46" s="12">
        <v>312111</v>
      </c>
      <c r="C46" s="12" t="s">
        <v>72</v>
      </c>
      <c r="D46" s="15">
        <v>169.4499999999999</v>
      </c>
      <c r="E46" s="15">
        <v>104.22500000000002</v>
      </c>
      <c r="F46" s="15">
        <v>199.46249999999995</v>
      </c>
      <c r="G46" s="15">
        <v>101.11250000000003</v>
      </c>
      <c r="H46" s="15">
        <v>168.25</v>
      </c>
      <c r="I46" s="15">
        <f t="shared" si="0"/>
        <v>742.5</v>
      </c>
      <c r="J46" s="17">
        <f t="shared" si="10"/>
        <v>0.22821548821548809</v>
      </c>
      <c r="K46" s="17">
        <f t="shared" si="11"/>
        <v>0.1403703703703704</v>
      </c>
      <c r="L46" s="17">
        <f t="shared" si="12"/>
        <v>0.26863636363636356</v>
      </c>
      <c r="M46" s="17">
        <f t="shared" si="8"/>
        <v>0.36277777777777781</v>
      </c>
    </row>
    <row r="47" spans="1:15" x14ac:dyDescent="0.3">
      <c r="A47" s="12" t="s">
        <v>131</v>
      </c>
      <c r="B47" s="12">
        <v>312212</v>
      </c>
      <c r="C47" s="12" t="s">
        <v>72</v>
      </c>
      <c r="D47" s="15">
        <v>187.75624999999999</v>
      </c>
      <c r="E47" s="15">
        <v>117.42187500000003</v>
      </c>
      <c r="F47" s="15">
        <v>145.64375000000001</v>
      </c>
      <c r="G47" s="15">
        <v>104.36562500000002</v>
      </c>
      <c r="H47" s="15">
        <v>171.28437499999995</v>
      </c>
      <c r="I47" s="15">
        <f t="shared" si="0"/>
        <v>726.47187499999995</v>
      </c>
      <c r="J47" s="17">
        <f t="shared" si="10"/>
        <v>0.25844944100554479</v>
      </c>
      <c r="K47" s="17">
        <f t="shared" si="11"/>
        <v>0.16163306390904678</v>
      </c>
      <c r="L47" s="17">
        <f t="shared" si="12"/>
        <v>0.20048092020079927</v>
      </c>
      <c r="M47" s="17">
        <f t="shared" si="8"/>
        <v>0.37943657488460925</v>
      </c>
    </row>
    <row r="48" spans="1:15" x14ac:dyDescent="0.3">
      <c r="A48" s="12" t="s">
        <v>132</v>
      </c>
      <c r="B48" s="12">
        <v>821711</v>
      </c>
      <c r="C48" s="12" t="s">
        <v>73</v>
      </c>
      <c r="D48" s="15">
        <v>239.40312499999982</v>
      </c>
      <c r="E48" s="15">
        <v>122.0656250000001</v>
      </c>
      <c r="F48" s="15">
        <v>172.265625</v>
      </c>
      <c r="G48" s="15">
        <v>95.693750000000023</v>
      </c>
      <c r="H48" s="15">
        <v>91.418750000000017</v>
      </c>
      <c r="I48" s="15">
        <f t="shared" si="0"/>
        <v>720.84687499999995</v>
      </c>
      <c r="J48" s="17">
        <f t="shared" si="10"/>
        <v>0.33211370306627164</v>
      </c>
      <c r="K48" s="17">
        <f t="shared" si="11"/>
        <v>0.1693364142003114</v>
      </c>
      <c r="L48" s="17">
        <f t="shared" si="12"/>
        <v>0.23897672442569723</v>
      </c>
      <c r="M48" s="17">
        <f t="shared" si="8"/>
        <v>0.25957315830771971</v>
      </c>
    </row>
    <row r="49" spans="1:13" x14ac:dyDescent="0.3">
      <c r="A49" s="12" t="s">
        <v>133</v>
      </c>
      <c r="B49" s="12">
        <v>721216</v>
      </c>
      <c r="C49" s="12" t="s">
        <v>75</v>
      </c>
      <c r="D49" s="15">
        <v>191.19374999999999</v>
      </c>
      <c r="E49" s="15">
        <v>100.28750000000002</v>
      </c>
      <c r="F49" s="15">
        <v>124.43125000000002</v>
      </c>
      <c r="G49" s="15">
        <v>102.22187500000005</v>
      </c>
      <c r="H49" s="15">
        <v>158.68125000000003</v>
      </c>
      <c r="I49" s="15">
        <f t="shared" si="0"/>
        <v>676.81562500000018</v>
      </c>
      <c r="J49" s="17">
        <f t="shared" si="10"/>
        <v>0.28249015379927134</v>
      </c>
      <c r="K49" s="17">
        <f t="shared" si="11"/>
        <v>0.14817550939371413</v>
      </c>
      <c r="L49" s="17">
        <f t="shared" si="12"/>
        <v>0.18384807531593259</v>
      </c>
      <c r="M49" s="17">
        <f t="shared" si="8"/>
        <v>0.38548626149108189</v>
      </c>
    </row>
    <row r="50" spans="1:13" x14ac:dyDescent="0.3">
      <c r="A50" s="12" t="s">
        <v>134</v>
      </c>
      <c r="B50" s="12">
        <v>233999</v>
      </c>
      <c r="C50" s="12" t="s">
        <v>74</v>
      </c>
      <c r="D50" s="15">
        <v>111.22500000000001</v>
      </c>
      <c r="E50" s="15">
        <v>101.76875000000004</v>
      </c>
      <c r="F50" s="15">
        <v>180.38124999999997</v>
      </c>
      <c r="G50" s="15">
        <v>145.203125</v>
      </c>
      <c r="H50" s="15">
        <v>137.88437500000003</v>
      </c>
      <c r="I50" s="15">
        <f t="shared" si="0"/>
        <v>676.46250000000009</v>
      </c>
      <c r="J50" s="17">
        <f t="shared" si="10"/>
        <v>0.16442153112700258</v>
      </c>
      <c r="K50" s="17">
        <f t="shared" si="11"/>
        <v>0.15044255963930006</v>
      </c>
      <c r="L50" s="17">
        <f t="shared" si="12"/>
        <v>0.26665373172940104</v>
      </c>
      <c r="M50" s="17">
        <f t="shared" si="8"/>
        <v>0.41848217750429623</v>
      </c>
    </row>
    <row r="51" spans="1:13" x14ac:dyDescent="0.3">
      <c r="A51" s="12" t="s">
        <v>135</v>
      </c>
      <c r="B51" s="12">
        <v>821311</v>
      </c>
      <c r="C51" s="12" t="s">
        <v>73</v>
      </c>
      <c r="D51" s="15">
        <v>233.64375000000024</v>
      </c>
      <c r="E51" s="15">
        <v>93.143749999999997</v>
      </c>
      <c r="F51" s="15">
        <v>159.32812500000011</v>
      </c>
      <c r="G51" s="15">
        <v>74.793749999999946</v>
      </c>
      <c r="H51" s="15">
        <v>68.606249999999989</v>
      </c>
      <c r="I51" s="15">
        <f t="shared" si="0"/>
        <v>629.51562500000023</v>
      </c>
      <c r="J51" s="17">
        <f t="shared" si="10"/>
        <v>0.37114845243118494</v>
      </c>
      <c r="K51" s="17">
        <f t="shared" si="11"/>
        <v>0.14796098190573104</v>
      </c>
      <c r="L51" s="17">
        <f t="shared" si="12"/>
        <v>0.25309637866415158</v>
      </c>
      <c r="M51" s="17">
        <f t="shared" si="8"/>
        <v>0.2277941869989325</v>
      </c>
    </row>
    <row r="52" spans="1:13" x14ac:dyDescent="0.3">
      <c r="A52" s="12" t="s">
        <v>136</v>
      </c>
      <c r="B52" s="12">
        <v>233215</v>
      </c>
      <c r="C52" s="12" t="s">
        <v>74</v>
      </c>
      <c r="D52" s="15">
        <v>109.69687500000002</v>
      </c>
      <c r="E52" s="15">
        <v>76.875000000000028</v>
      </c>
      <c r="F52" s="15">
        <v>115.27500000000006</v>
      </c>
      <c r="G52" s="15">
        <v>126.23125000000005</v>
      </c>
      <c r="H52" s="15">
        <v>161.85937499999994</v>
      </c>
      <c r="I52" s="15">
        <f t="shared" si="0"/>
        <v>589.9375</v>
      </c>
      <c r="J52" s="17">
        <f t="shared" si="10"/>
        <v>0.18594660451318998</v>
      </c>
      <c r="K52" s="17">
        <f t="shared" si="11"/>
        <v>0.13031041423879652</v>
      </c>
      <c r="L52" s="17">
        <f t="shared" si="12"/>
        <v>0.1954020553024686</v>
      </c>
      <c r="M52" s="17">
        <f t="shared" si="8"/>
        <v>0.48834092594554507</v>
      </c>
    </row>
    <row r="53" spans="1:13" x14ac:dyDescent="0.3">
      <c r="A53" s="12" t="s">
        <v>137</v>
      </c>
      <c r="B53" s="12">
        <v>333212</v>
      </c>
      <c r="C53" s="12" t="s">
        <v>72</v>
      </c>
      <c r="D53" s="15">
        <v>226.26875000000024</v>
      </c>
      <c r="E53" s="15">
        <v>48.278124999999982</v>
      </c>
      <c r="F53" s="15">
        <v>120.13125000000005</v>
      </c>
      <c r="G53" s="15">
        <v>92.446875000000006</v>
      </c>
      <c r="H53" s="15">
        <v>75.896874999999994</v>
      </c>
      <c r="I53" s="15">
        <f t="shared" si="0"/>
        <v>563.02187500000025</v>
      </c>
      <c r="J53" s="17">
        <f t="shared" si="10"/>
        <v>0.40188269771933843</v>
      </c>
      <c r="K53" s="17">
        <f t="shared" si="11"/>
        <v>8.5748222482474518E-2</v>
      </c>
      <c r="L53" s="17">
        <f t="shared" si="12"/>
        <v>0.21336870792098442</v>
      </c>
      <c r="M53" s="17">
        <f t="shared" si="8"/>
        <v>0.29900037187720269</v>
      </c>
    </row>
    <row r="54" spans="1:13" x14ac:dyDescent="0.3">
      <c r="A54" s="12" t="s">
        <v>138</v>
      </c>
      <c r="B54" s="12">
        <v>333211</v>
      </c>
      <c r="C54" s="12" t="s">
        <v>72</v>
      </c>
      <c r="D54" s="15">
        <v>213.40937500000015</v>
      </c>
      <c r="E54" s="15">
        <v>63.103124999999977</v>
      </c>
      <c r="F54" s="15">
        <v>158.35937500000009</v>
      </c>
      <c r="G54" s="15">
        <v>53.868749999999977</v>
      </c>
      <c r="H54" s="15">
        <v>57.840624999999982</v>
      </c>
      <c r="I54" s="15">
        <f t="shared" si="0"/>
        <v>546.58125000000018</v>
      </c>
      <c r="J54" s="17">
        <f t="shared" si="10"/>
        <v>0.39044400992533146</v>
      </c>
      <c r="K54" s="17">
        <f t="shared" si="11"/>
        <v>0.11545058488559561</v>
      </c>
      <c r="L54" s="17">
        <f t="shared" si="12"/>
        <v>0.28972705338867738</v>
      </c>
      <c r="M54" s="17">
        <f t="shared" si="8"/>
        <v>0.20437835180039551</v>
      </c>
    </row>
    <row r="55" spans="1:13" x14ac:dyDescent="0.3">
      <c r="A55" s="12" t="s">
        <v>139</v>
      </c>
      <c r="B55" s="12">
        <v>331111</v>
      </c>
      <c r="C55" s="12" t="s">
        <v>72</v>
      </c>
      <c r="D55" s="15">
        <v>182.35000000000016</v>
      </c>
      <c r="E55" s="15">
        <v>78.278124999999989</v>
      </c>
      <c r="F55" s="15">
        <v>104.64687500000001</v>
      </c>
      <c r="G55" s="15">
        <v>93.196875000000006</v>
      </c>
      <c r="H55" s="15">
        <v>81.040624999999977</v>
      </c>
      <c r="I55" s="15">
        <f t="shared" si="0"/>
        <v>539.51250000000016</v>
      </c>
      <c r="J55" s="17">
        <f t="shared" si="10"/>
        <v>0.33799031533097029</v>
      </c>
      <c r="K55" s="17">
        <f t="shared" si="11"/>
        <v>0.14509047519751622</v>
      </c>
      <c r="L55" s="17">
        <f t="shared" si="12"/>
        <v>0.19396561710803731</v>
      </c>
      <c r="M55" s="17">
        <f t="shared" si="8"/>
        <v>0.32295359236347615</v>
      </c>
    </row>
    <row r="56" spans="1:13" x14ac:dyDescent="0.3">
      <c r="A56" s="12" t="s">
        <v>140</v>
      </c>
      <c r="B56" s="12">
        <v>333111</v>
      </c>
      <c r="C56" s="12" t="s">
        <v>72</v>
      </c>
      <c r="D56" s="15">
        <v>116.44999999999996</v>
      </c>
      <c r="E56" s="15">
        <v>73.296874999999986</v>
      </c>
      <c r="F56" s="15">
        <v>134.85625000000005</v>
      </c>
      <c r="G56" s="15">
        <v>80.312499999999986</v>
      </c>
      <c r="H56" s="15">
        <v>114.41875000000002</v>
      </c>
      <c r="I56" s="15">
        <f t="shared" si="0"/>
        <v>519.33437500000002</v>
      </c>
      <c r="J56" s="17">
        <f t="shared" si="10"/>
        <v>0.22422933201754641</v>
      </c>
      <c r="K56" s="17">
        <f t="shared" si="11"/>
        <v>0.14113618995468957</v>
      </c>
      <c r="L56" s="17">
        <f t="shared" si="12"/>
        <v>0.25967133409953858</v>
      </c>
      <c r="M56" s="17">
        <f t="shared" si="8"/>
        <v>0.37496314392822538</v>
      </c>
    </row>
    <row r="57" spans="1:13" x14ac:dyDescent="0.3">
      <c r="A57" s="12" t="s">
        <v>141</v>
      </c>
      <c r="B57" s="12">
        <v>312114</v>
      </c>
      <c r="C57" s="12" t="s">
        <v>72</v>
      </c>
      <c r="D57" s="15">
        <v>84.159374999999997</v>
      </c>
      <c r="E57" s="15">
        <v>82.762499999999989</v>
      </c>
      <c r="F57" s="15">
        <v>127.60937500000001</v>
      </c>
      <c r="G57" s="15">
        <v>93.7</v>
      </c>
      <c r="H57" s="15">
        <v>124.20000000000002</v>
      </c>
      <c r="I57" s="15">
        <f t="shared" si="0"/>
        <v>512.43124999999998</v>
      </c>
      <c r="J57" s="17">
        <f t="shared" si="10"/>
        <v>0.16423544621839514</v>
      </c>
      <c r="K57" s="17">
        <f t="shared" si="11"/>
        <v>0.16150947078266595</v>
      </c>
      <c r="L57" s="17">
        <f t="shared" si="12"/>
        <v>0.24902730854138974</v>
      </c>
      <c r="M57" s="17">
        <f t="shared" si="8"/>
        <v>0.42522777445754928</v>
      </c>
    </row>
    <row r="58" spans="1:13" x14ac:dyDescent="0.3">
      <c r="A58" s="12" t="s">
        <v>142</v>
      </c>
      <c r="B58" s="12">
        <v>263312</v>
      </c>
      <c r="C58" s="12" t="s">
        <v>74</v>
      </c>
      <c r="D58" s="15">
        <v>141.72499999999999</v>
      </c>
      <c r="E58" s="15">
        <v>74.853125000000006</v>
      </c>
      <c r="F58" s="15">
        <v>123.496875</v>
      </c>
      <c r="G58" s="15">
        <v>69.484375</v>
      </c>
      <c r="H58" s="15">
        <v>67.153125000000003</v>
      </c>
      <c r="I58" s="15">
        <f t="shared" si="0"/>
        <v>476.71249999999998</v>
      </c>
      <c r="J58" s="17">
        <f t="shared" si="10"/>
        <v>0.29729658861473113</v>
      </c>
      <c r="K58" s="17">
        <f t="shared" si="11"/>
        <v>0.15701942994991741</v>
      </c>
      <c r="L58" s="17">
        <f t="shared" si="12"/>
        <v>0.25905944358497002</v>
      </c>
      <c r="M58" s="17">
        <f t="shared" si="8"/>
        <v>0.2866245378503815</v>
      </c>
    </row>
    <row r="59" spans="1:13" x14ac:dyDescent="0.3">
      <c r="A59" s="12" t="s">
        <v>143</v>
      </c>
      <c r="B59" s="12">
        <v>821713</v>
      </c>
      <c r="C59" s="12" t="s">
        <v>73</v>
      </c>
      <c r="D59" s="15">
        <v>193.95312499999997</v>
      </c>
      <c r="E59" s="15">
        <v>82.034375000000011</v>
      </c>
      <c r="F59" s="15">
        <v>104.45312500000001</v>
      </c>
      <c r="G59" s="15">
        <v>27.2</v>
      </c>
      <c r="H59" s="15">
        <v>24.840624999999996</v>
      </c>
      <c r="I59" s="15">
        <f t="shared" si="0"/>
        <v>432.48124999999993</v>
      </c>
      <c r="J59" s="17">
        <f t="shared" si="10"/>
        <v>0.44846597395840859</v>
      </c>
      <c r="K59" s="17">
        <f t="shared" si="11"/>
        <v>0.18968307874618848</v>
      </c>
      <c r="L59" s="17">
        <f t="shared" si="12"/>
        <v>0.24152058615257893</v>
      </c>
      <c r="M59" s="17">
        <f t="shared" si="8"/>
        <v>0.12033036114282411</v>
      </c>
    </row>
    <row r="60" spans="1:13" x14ac:dyDescent="0.3">
      <c r="A60" s="12" t="s">
        <v>144</v>
      </c>
      <c r="B60" s="12">
        <v>312512</v>
      </c>
      <c r="C60" s="12" t="s">
        <v>72</v>
      </c>
      <c r="D60" s="15">
        <v>101.79687500000001</v>
      </c>
      <c r="E60" s="15">
        <v>68.412500000000009</v>
      </c>
      <c r="F60" s="15">
        <v>91.850000000000009</v>
      </c>
      <c r="G60" s="15">
        <v>75.328125000000014</v>
      </c>
      <c r="H60" s="15">
        <v>91.825000000000003</v>
      </c>
      <c r="I60" s="15">
        <f t="shared" si="0"/>
        <v>429.21250000000003</v>
      </c>
      <c r="J60" s="17">
        <f t="shared" si="10"/>
        <v>0.23717127297084778</v>
      </c>
      <c r="K60" s="17">
        <f t="shared" si="11"/>
        <v>0.15939074467775285</v>
      </c>
      <c r="L60" s="17">
        <f t="shared" si="12"/>
        <v>0.21399656347380377</v>
      </c>
      <c r="M60" s="17">
        <f t="shared" si="8"/>
        <v>0.38944141887759559</v>
      </c>
    </row>
    <row r="61" spans="1:13" x14ac:dyDescent="0.3">
      <c r="A61" s="12" t="s">
        <v>145</v>
      </c>
      <c r="B61" s="12">
        <v>312611</v>
      </c>
      <c r="C61" s="12" t="s">
        <v>72</v>
      </c>
      <c r="D61" s="15">
        <v>87.825000000000017</v>
      </c>
      <c r="E61" s="15">
        <v>64.021874999999994</v>
      </c>
      <c r="F61" s="15">
        <v>149.80312499999999</v>
      </c>
      <c r="G61" s="15">
        <v>34.146875000000001</v>
      </c>
      <c r="H61" s="15">
        <v>88.443749999999994</v>
      </c>
      <c r="I61" s="15">
        <f t="shared" si="0"/>
        <v>424.24062500000002</v>
      </c>
      <c r="J61" s="17">
        <f t="shared" si="10"/>
        <v>0.2070169494022408</v>
      </c>
      <c r="K61" s="17">
        <f t="shared" si="11"/>
        <v>0.1509093453744558</v>
      </c>
      <c r="L61" s="17">
        <f t="shared" si="12"/>
        <v>0.35310886363134125</v>
      </c>
      <c r="M61" s="17">
        <f t="shared" si="8"/>
        <v>0.28896484159196206</v>
      </c>
    </row>
    <row r="62" spans="1:13" x14ac:dyDescent="0.3">
      <c r="A62" s="12" t="s">
        <v>146</v>
      </c>
      <c r="B62" s="12">
        <v>233212</v>
      </c>
      <c r="C62" s="12" t="s">
        <v>74</v>
      </c>
      <c r="D62" s="15">
        <v>65.909374999999983</v>
      </c>
      <c r="E62" s="15">
        <v>56.806249999999991</v>
      </c>
      <c r="F62" s="15">
        <v>95.037500000000037</v>
      </c>
      <c r="G62" s="15">
        <v>113.42187500000001</v>
      </c>
      <c r="H62" s="15">
        <v>86.356250000000017</v>
      </c>
      <c r="I62" s="15">
        <f t="shared" si="0"/>
        <v>417.53125</v>
      </c>
      <c r="J62" s="17">
        <f t="shared" si="10"/>
        <v>0.15785495097672325</v>
      </c>
      <c r="K62" s="17">
        <f t="shared" si="11"/>
        <v>0.13605269066686623</v>
      </c>
      <c r="L62" s="17">
        <f t="shared" si="12"/>
        <v>0.22761769328643075</v>
      </c>
      <c r="M62" s="17">
        <f t="shared" si="8"/>
        <v>0.47847466506997988</v>
      </c>
    </row>
    <row r="63" spans="1:13" x14ac:dyDescent="0.3">
      <c r="A63" s="12" t="s">
        <v>147</v>
      </c>
      <c r="B63" s="12">
        <v>234312</v>
      </c>
      <c r="C63" s="12" t="s">
        <v>74</v>
      </c>
      <c r="D63" s="15">
        <v>78.671875</v>
      </c>
      <c r="E63" s="15">
        <v>49.153124999999989</v>
      </c>
      <c r="F63" s="15">
        <v>87.399999999999977</v>
      </c>
      <c r="G63" s="15">
        <v>62.606249999999974</v>
      </c>
      <c r="H63" s="15">
        <v>89.831249999999997</v>
      </c>
      <c r="I63" s="15">
        <f t="shared" si="0"/>
        <v>367.66249999999997</v>
      </c>
      <c r="J63" s="17">
        <f t="shared" si="10"/>
        <v>0.21397851290245812</v>
      </c>
      <c r="K63" s="17">
        <f t="shared" si="11"/>
        <v>0.13369088498283072</v>
      </c>
      <c r="L63" s="17">
        <f t="shared" si="12"/>
        <v>0.23771801584333455</v>
      </c>
      <c r="M63" s="17">
        <f t="shared" si="8"/>
        <v>0.41461258627137654</v>
      </c>
    </row>
    <row r="64" spans="1:13" x14ac:dyDescent="0.3">
      <c r="A64" s="12" t="s">
        <v>148</v>
      </c>
      <c r="B64" s="12">
        <v>333311</v>
      </c>
      <c r="C64" s="12" t="s">
        <v>72</v>
      </c>
      <c r="D64" s="15">
        <v>141.45625000000007</v>
      </c>
      <c r="E64" s="15">
        <v>44.33437499999998</v>
      </c>
      <c r="F64" s="15">
        <v>64.82499999999996</v>
      </c>
      <c r="G64" s="15">
        <v>58.274999999999977</v>
      </c>
      <c r="H64" s="15">
        <v>38.787499999999987</v>
      </c>
      <c r="I64" s="15">
        <f t="shared" si="0"/>
        <v>347.67812499999997</v>
      </c>
      <c r="J64" s="17">
        <f t="shared" si="10"/>
        <v>0.40685979309167086</v>
      </c>
      <c r="K64" s="17">
        <f t="shared" si="11"/>
        <v>0.12751557205389319</v>
      </c>
      <c r="L64" s="17">
        <f t="shared" si="12"/>
        <v>0.18645118958807078</v>
      </c>
      <c r="M64" s="17">
        <f t="shared" si="8"/>
        <v>0.27917344526636523</v>
      </c>
    </row>
    <row r="65" spans="1:13" x14ac:dyDescent="0.3">
      <c r="A65" s="12" t="s">
        <v>149</v>
      </c>
      <c r="B65" s="12">
        <v>331213</v>
      </c>
      <c r="C65" s="12" t="s">
        <v>72</v>
      </c>
      <c r="D65" s="15">
        <v>73.596874999999983</v>
      </c>
      <c r="E65" s="15">
        <v>46.149999999999991</v>
      </c>
      <c r="F65" s="15">
        <v>78.775000000000006</v>
      </c>
      <c r="G65" s="15">
        <v>49.50312499999999</v>
      </c>
      <c r="H65" s="15">
        <v>73.909374999999983</v>
      </c>
      <c r="I65" s="15">
        <f t="shared" si="0"/>
        <v>321.93437499999993</v>
      </c>
      <c r="J65" s="17">
        <f t="shared" si="10"/>
        <v>0.22860831497102477</v>
      </c>
      <c r="K65" s="17">
        <f t="shared" si="11"/>
        <v>0.1433521971675128</v>
      </c>
      <c r="L65" s="17">
        <f t="shared" si="12"/>
        <v>0.24469272658441654</v>
      </c>
      <c r="M65" s="17">
        <f t="shared" si="8"/>
        <v>0.38334676127704598</v>
      </c>
    </row>
    <row r="66" spans="1:13" x14ac:dyDescent="0.3">
      <c r="A66" s="12" t="s">
        <v>150</v>
      </c>
      <c r="B66" s="12">
        <v>342111</v>
      </c>
      <c r="C66" s="12" t="s">
        <v>72</v>
      </c>
      <c r="D66" s="15">
        <v>73.659374999999983</v>
      </c>
      <c r="E66" s="15">
        <v>60.831249999999997</v>
      </c>
      <c r="F66" s="15">
        <v>68.315624999999983</v>
      </c>
      <c r="G66" s="15">
        <v>58.309374999999996</v>
      </c>
      <c r="H66" s="15">
        <v>56.453124999999993</v>
      </c>
      <c r="I66" s="15">
        <f t="shared" si="0"/>
        <v>317.56874999999997</v>
      </c>
      <c r="J66" s="17">
        <f t="shared" si="10"/>
        <v>0.2319478065773159</v>
      </c>
      <c r="K66" s="17">
        <f t="shared" si="11"/>
        <v>0.19155301017496212</v>
      </c>
      <c r="L66" s="17">
        <f t="shared" si="12"/>
        <v>0.21512074157170688</v>
      </c>
      <c r="M66" s="17">
        <f t="shared" si="8"/>
        <v>0.36137844167601502</v>
      </c>
    </row>
    <row r="67" spans="1:13" x14ac:dyDescent="0.3">
      <c r="A67" s="12" t="s">
        <v>151</v>
      </c>
      <c r="B67" s="12">
        <v>232112</v>
      </c>
      <c r="C67" s="12" t="s">
        <v>74</v>
      </c>
      <c r="D67" s="15">
        <v>64.268749999999983</v>
      </c>
      <c r="E67" s="15">
        <v>63.853124999999984</v>
      </c>
      <c r="F67" s="15">
        <v>71.706249999999997</v>
      </c>
      <c r="G67" s="15">
        <v>55.978124999999977</v>
      </c>
      <c r="H67" s="15">
        <v>52.131249999999987</v>
      </c>
      <c r="I67" s="15">
        <f t="shared" si="0"/>
        <v>307.93749999999989</v>
      </c>
      <c r="J67" s="17">
        <f t="shared" si="10"/>
        <v>0.20870712401055411</v>
      </c>
      <c r="K67" s="17">
        <f t="shared" si="11"/>
        <v>0.20735741830728641</v>
      </c>
      <c r="L67" s="17">
        <f t="shared" si="12"/>
        <v>0.23285975238481843</v>
      </c>
      <c r="M67" s="17">
        <f t="shared" si="8"/>
        <v>0.35107570529734122</v>
      </c>
    </row>
    <row r="68" spans="1:13" x14ac:dyDescent="0.3">
      <c r="A68" s="12" t="s">
        <v>152</v>
      </c>
      <c r="B68" s="12">
        <v>312911</v>
      </c>
      <c r="C68" s="12" t="s">
        <v>72</v>
      </c>
      <c r="D68" s="15">
        <v>58.043749999999996</v>
      </c>
      <c r="E68" s="15">
        <v>28.646874999999998</v>
      </c>
      <c r="F68" s="15">
        <v>55.649999999999984</v>
      </c>
      <c r="G68" s="15">
        <v>68.971875000000011</v>
      </c>
      <c r="H68" s="15">
        <v>89.553125000000009</v>
      </c>
      <c r="I68" s="15">
        <f t="shared" si="0"/>
        <v>300.86562500000002</v>
      </c>
      <c r="J68" s="17">
        <f t="shared" si="10"/>
        <v>0.19292250485578069</v>
      </c>
      <c r="K68" s="17">
        <f t="shared" si="11"/>
        <v>9.5214848821629242E-2</v>
      </c>
      <c r="L68" s="17">
        <f t="shared" si="12"/>
        <v>0.18496629516914728</v>
      </c>
      <c r="M68" s="17">
        <f t="shared" si="8"/>
        <v>0.5268963511534428</v>
      </c>
    </row>
    <row r="69" spans="1:13" x14ac:dyDescent="0.3">
      <c r="A69" s="12" t="s">
        <v>153</v>
      </c>
      <c r="B69" s="12">
        <v>821611</v>
      </c>
      <c r="C69" s="12" t="s">
        <v>73</v>
      </c>
      <c r="D69" s="15">
        <v>58.112500000000026</v>
      </c>
      <c r="E69" s="15">
        <v>29.349999999999998</v>
      </c>
      <c r="F69" s="15">
        <v>158.27499999999995</v>
      </c>
      <c r="G69" s="15">
        <v>17.887499999999999</v>
      </c>
      <c r="H69" s="15">
        <v>13.324999999999999</v>
      </c>
      <c r="I69" s="15">
        <f t="shared" si="0"/>
        <v>276.94999999999993</v>
      </c>
      <c r="J69" s="17">
        <f t="shared" si="10"/>
        <v>0.20983029427694544</v>
      </c>
      <c r="K69" s="17">
        <f t="shared" si="11"/>
        <v>0.10597580790756456</v>
      </c>
      <c r="L69" s="17">
        <f t="shared" si="12"/>
        <v>0.57149304928687483</v>
      </c>
      <c r="M69" s="17">
        <f t="shared" si="8"/>
        <v>0.1127008485286153</v>
      </c>
    </row>
    <row r="70" spans="1:13" x14ac:dyDescent="0.3">
      <c r="A70" s="12" t="s">
        <v>154</v>
      </c>
      <c r="B70" s="12">
        <v>263311</v>
      </c>
      <c r="C70" s="12" t="s">
        <v>74</v>
      </c>
      <c r="D70" s="15">
        <v>15.912499999999998</v>
      </c>
      <c r="E70" s="15">
        <v>21.462499999999999</v>
      </c>
      <c r="F70" s="15">
        <v>82.987500000000011</v>
      </c>
      <c r="G70" s="15">
        <v>66.275000000000006</v>
      </c>
      <c r="H70" s="15">
        <v>73.175000000000011</v>
      </c>
      <c r="I70" s="15">
        <f t="shared" si="0"/>
        <v>259.8125</v>
      </c>
      <c r="J70" s="17">
        <f t="shared" si="10"/>
        <v>6.1246090930959819E-2</v>
      </c>
      <c r="K70" s="17">
        <f t="shared" si="11"/>
        <v>8.2607649747413997E-2</v>
      </c>
      <c r="L70" s="17">
        <f t="shared" si="12"/>
        <v>0.31941303824873712</v>
      </c>
      <c r="M70" s="17">
        <f t="shared" si="8"/>
        <v>0.53673322107288912</v>
      </c>
    </row>
    <row r="71" spans="1:13" x14ac:dyDescent="0.3">
      <c r="A71" s="12" t="s">
        <v>155</v>
      </c>
      <c r="B71" s="12">
        <v>232511</v>
      </c>
      <c r="C71" s="12" t="s">
        <v>74</v>
      </c>
      <c r="D71" s="15">
        <v>62.131249999999973</v>
      </c>
      <c r="E71" s="15">
        <v>37.549999999999997</v>
      </c>
      <c r="F71" s="15">
        <v>79.268749999999983</v>
      </c>
      <c r="G71" s="15">
        <v>31.818749999999998</v>
      </c>
      <c r="H71" s="15">
        <v>27.931249999999995</v>
      </c>
      <c r="I71" s="15">
        <f t="shared" si="0"/>
        <v>238.69999999999996</v>
      </c>
      <c r="J71" s="17">
        <f t="shared" si="10"/>
        <v>0.26029011311269368</v>
      </c>
      <c r="K71" s="17">
        <f t="shared" si="11"/>
        <v>0.15731043150397991</v>
      </c>
      <c r="L71" s="17">
        <f t="shared" si="12"/>
        <v>0.3320852534562212</v>
      </c>
      <c r="M71" s="17">
        <f t="shared" si="8"/>
        <v>0.25031420192710518</v>
      </c>
    </row>
    <row r="72" spans="1:13" x14ac:dyDescent="0.3">
      <c r="A72" s="12" t="s">
        <v>156</v>
      </c>
      <c r="B72" s="12">
        <v>821113</v>
      </c>
      <c r="C72" s="12" t="s">
        <v>73</v>
      </c>
      <c r="D72" s="15">
        <v>66.840625000000003</v>
      </c>
      <c r="E72" s="15">
        <v>31.859374999999993</v>
      </c>
      <c r="F72" s="15">
        <v>29.512499999999996</v>
      </c>
      <c r="G72" s="15">
        <v>40.637499999999996</v>
      </c>
      <c r="H72" s="15">
        <v>53.584375000000016</v>
      </c>
      <c r="I72" s="15">
        <f t="shared" si="0"/>
        <v>222.43437499999999</v>
      </c>
      <c r="J72" s="17">
        <f t="shared" si="10"/>
        <v>0.30049593278916537</v>
      </c>
      <c r="K72" s="17">
        <f t="shared" si="11"/>
        <v>0.14323044718245548</v>
      </c>
      <c r="L72" s="17">
        <f t="shared" si="12"/>
        <v>0.13267958246111913</v>
      </c>
      <c r="M72" s="17">
        <f t="shared" si="8"/>
        <v>0.42359403756726011</v>
      </c>
    </row>
    <row r="73" spans="1:13" x14ac:dyDescent="0.3">
      <c r="A73" s="12" t="s">
        <v>157</v>
      </c>
      <c r="B73" s="12">
        <v>712915</v>
      </c>
      <c r="C73" s="12" t="s">
        <v>75</v>
      </c>
      <c r="D73" s="15">
        <v>74.000000000000014</v>
      </c>
      <c r="E73" s="15">
        <v>24.737499999999997</v>
      </c>
      <c r="F73" s="15">
        <v>48.721875000000004</v>
      </c>
      <c r="G73" s="15">
        <v>36.299999999999997</v>
      </c>
      <c r="H73" s="15">
        <v>36.109375</v>
      </c>
      <c r="I73" s="15">
        <f t="shared" ref="I73:I119" si="13">SUM(D73:H73)</f>
        <v>219.86875000000003</v>
      </c>
      <c r="J73" s="17">
        <f t="shared" ref="J73:J104" si="14">D73/$I73</f>
        <v>0.33656442764149069</v>
      </c>
      <c r="K73" s="17">
        <f t="shared" ref="K73:K104" si="15">E73/$I73</f>
        <v>0.11251030444299152</v>
      </c>
      <c r="L73" s="17">
        <f t="shared" ref="L73:L104" si="16">F73/$I73</f>
        <v>0.22159526990534123</v>
      </c>
      <c r="M73" s="17">
        <f t="shared" si="8"/>
        <v>0.32932999801017648</v>
      </c>
    </row>
    <row r="74" spans="1:13" x14ac:dyDescent="0.3">
      <c r="A74" s="12" t="s">
        <v>158</v>
      </c>
      <c r="B74" s="12">
        <v>721915</v>
      </c>
      <c r="C74" s="12" t="s">
        <v>75</v>
      </c>
      <c r="D74" s="15">
        <v>53.950000000000031</v>
      </c>
      <c r="E74" s="15">
        <v>32.012499999999996</v>
      </c>
      <c r="F74" s="15">
        <v>33.359375</v>
      </c>
      <c r="G74" s="15">
        <v>48.025000000000013</v>
      </c>
      <c r="H74" s="15">
        <v>47.140625000000007</v>
      </c>
      <c r="I74" s="15">
        <f t="shared" si="13"/>
        <v>214.48750000000004</v>
      </c>
      <c r="J74" s="17">
        <f t="shared" si="14"/>
        <v>0.25152980942945402</v>
      </c>
      <c r="K74" s="17">
        <f t="shared" si="15"/>
        <v>0.14925112186024822</v>
      </c>
      <c r="L74" s="17">
        <f t="shared" si="16"/>
        <v>0.15553062532781628</v>
      </c>
      <c r="M74" s="17">
        <f t="shared" ref="M74:M119" si="17">SUM(G74:H74)/$I74</f>
        <v>0.44368844338248153</v>
      </c>
    </row>
    <row r="75" spans="1:13" x14ac:dyDescent="0.3">
      <c r="A75" s="12" t="s">
        <v>159</v>
      </c>
      <c r="B75" s="12">
        <v>721215</v>
      </c>
      <c r="C75" s="12" t="s">
        <v>75</v>
      </c>
      <c r="D75" s="15">
        <v>61.590625000000024</v>
      </c>
      <c r="E75" s="15">
        <v>23.006249999999994</v>
      </c>
      <c r="F75" s="15">
        <v>42.521874999999994</v>
      </c>
      <c r="G75" s="15">
        <v>32.934374999999996</v>
      </c>
      <c r="H75" s="15">
        <v>46.268749999999997</v>
      </c>
      <c r="I75" s="15">
        <f t="shared" si="13"/>
        <v>206.32187499999998</v>
      </c>
      <c r="J75" s="17">
        <f t="shared" si="14"/>
        <v>0.29851718340578298</v>
      </c>
      <c r="K75" s="17">
        <f t="shared" si="15"/>
        <v>0.11150659618617753</v>
      </c>
      <c r="L75" s="17">
        <f t="shared" si="16"/>
        <v>0.20609484573557699</v>
      </c>
      <c r="M75" s="17">
        <f t="shared" si="17"/>
        <v>0.38388137467246269</v>
      </c>
    </row>
    <row r="76" spans="1:13" x14ac:dyDescent="0.3">
      <c r="A76" s="12" t="s">
        <v>160</v>
      </c>
      <c r="B76" s="12">
        <v>333411</v>
      </c>
      <c r="C76" s="12" t="s">
        <v>72</v>
      </c>
      <c r="D76" s="15">
        <v>52.381249999999994</v>
      </c>
      <c r="E76" s="15">
        <v>39.256249999999994</v>
      </c>
      <c r="F76" s="15">
        <v>63.096874999999962</v>
      </c>
      <c r="G76" s="15">
        <v>19.981249999999996</v>
      </c>
      <c r="H76" s="15">
        <v>19.246874999999992</v>
      </c>
      <c r="I76" s="15">
        <f t="shared" si="13"/>
        <v>193.96249999999992</v>
      </c>
      <c r="J76" s="17">
        <f t="shared" si="14"/>
        <v>0.27005864535670565</v>
      </c>
      <c r="K76" s="17">
        <f t="shared" si="15"/>
        <v>0.20239092608107243</v>
      </c>
      <c r="L76" s="17">
        <f t="shared" si="16"/>
        <v>0.32530450473674027</v>
      </c>
      <c r="M76" s="17">
        <f t="shared" si="17"/>
        <v>0.20224592382548176</v>
      </c>
    </row>
    <row r="77" spans="1:13" x14ac:dyDescent="0.3">
      <c r="A77" s="12" t="s">
        <v>161</v>
      </c>
      <c r="B77" s="12">
        <v>312211</v>
      </c>
      <c r="C77" s="12" t="s">
        <v>72</v>
      </c>
      <c r="D77" s="15">
        <v>39.450000000000003</v>
      </c>
      <c r="E77" s="15">
        <v>44.559374999999996</v>
      </c>
      <c r="F77" s="15">
        <v>31.193750000000001</v>
      </c>
      <c r="G77" s="15">
        <v>38.024999999999999</v>
      </c>
      <c r="H77" s="15">
        <v>38.075000000000003</v>
      </c>
      <c r="I77" s="15">
        <f t="shared" si="13"/>
        <v>191.30312500000002</v>
      </c>
      <c r="J77" s="17">
        <f t="shared" si="14"/>
        <v>0.20621722724079911</v>
      </c>
      <c r="K77" s="17">
        <f t="shared" si="15"/>
        <v>0.23292549455216682</v>
      </c>
      <c r="L77" s="17">
        <f t="shared" si="16"/>
        <v>0.16305928091869903</v>
      </c>
      <c r="M77" s="17">
        <f t="shared" si="17"/>
        <v>0.39779799728833487</v>
      </c>
    </row>
    <row r="78" spans="1:13" x14ac:dyDescent="0.3">
      <c r="A78" s="12" t="s">
        <v>162</v>
      </c>
      <c r="B78" s="12">
        <v>312113</v>
      </c>
      <c r="C78" s="12" t="s">
        <v>72</v>
      </c>
      <c r="D78" s="15">
        <v>22.212499999999999</v>
      </c>
      <c r="E78" s="15">
        <v>17.149999999999999</v>
      </c>
      <c r="F78" s="15">
        <v>57.712500000000013</v>
      </c>
      <c r="G78" s="15">
        <v>35.612499999999997</v>
      </c>
      <c r="H78" s="15">
        <v>58.012500000000003</v>
      </c>
      <c r="I78" s="15">
        <f t="shared" si="13"/>
        <v>190.7</v>
      </c>
      <c r="J78" s="17">
        <f t="shared" si="14"/>
        <v>0.11647876245411641</v>
      </c>
      <c r="K78" s="17">
        <f t="shared" si="15"/>
        <v>8.9931830099632931E-2</v>
      </c>
      <c r="L78" s="17">
        <f t="shared" si="16"/>
        <v>0.30263502884111176</v>
      </c>
      <c r="M78" s="17">
        <f t="shared" si="17"/>
        <v>0.49095437860513896</v>
      </c>
    </row>
    <row r="79" spans="1:13" x14ac:dyDescent="0.3">
      <c r="A79" s="12" t="s">
        <v>163</v>
      </c>
      <c r="B79" s="12">
        <v>133612</v>
      </c>
      <c r="C79" s="12" t="s">
        <v>76</v>
      </c>
      <c r="D79" s="15">
        <v>20.415624999999995</v>
      </c>
      <c r="E79" s="15">
        <v>20.637499999999999</v>
      </c>
      <c r="F79" s="15">
        <v>48.028124999999996</v>
      </c>
      <c r="G79" s="15">
        <v>44.456250000000004</v>
      </c>
      <c r="H79" s="15">
        <v>52.650000000000006</v>
      </c>
      <c r="I79" s="15">
        <f t="shared" si="13"/>
        <v>186.1875</v>
      </c>
      <c r="J79" s="17">
        <f t="shared" si="14"/>
        <v>0.10965088956025509</v>
      </c>
      <c r="K79" s="17">
        <f t="shared" si="15"/>
        <v>0.11084256461899966</v>
      </c>
      <c r="L79" s="17">
        <f t="shared" si="16"/>
        <v>0.25795568982880157</v>
      </c>
      <c r="M79" s="17">
        <f t="shared" si="17"/>
        <v>0.52155085599194373</v>
      </c>
    </row>
    <row r="80" spans="1:13" x14ac:dyDescent="0.3">
      <c r="A80" s="12" t="s">
        <v>164</v>
      </c>
      <c r="B80" s="12">
        <v>821511</v>
      </c>
      <c r="C80" s="12" t="s">
        <v>73</v>
      </c>
      <c r="D80" s="15">
        <v>57.715625000000003</v>
      </c>
      <c r="E80" s="15">
        <v>40.803124999999994</v>
      </c>
      <c r="F80" s="15">
        <v>31.449999999999996</v>
      </c>
      <c r="G80" s="15">
        <v>14.221874999999997</v>
      </c>
      <c r="H80" s="15">
        <v>41.384374999999991</v>
      </c>
      <c r="I80" s="15">
        <f t="shared" si="13"/>
        <v>185.57499999999999</v>
      </c>
      <c r="J80" s="17">
        <f t="shared" si="14"/>
        <v>0.31100969958237912</v>
      </c>
      <c r="K80" s="17">
        <f t="shared" si="15"/>
        <v>0.21987404014549372</v>
      </c>
      <c r="L80" s="17">
        <f t="shared" si="16"/>
        <v>0.16947325879024652</v>
      </c>
      <c r="M80" s="17">
        <f t="shared" si="17"/>
        <v>0.29964300148188061</v>
      </c>
    </row>
    <row r="81" spans="1:13" x14ac:dyDescent="0.3">
      <c r="A81" s="12" t="s">
        <v>165</v>
      </c>
      <c r="B81" s="12">
        <v>341113</v>
      </c>
      <c r="C81" s="12" t="s">
        <v>72</v>
      </c>
      <c r="D81" s="15">
        <v>40.799999999999997</v>
      </c>
      <c r="E81" s="15">
        <v>29.2</v>
      </c>
      <c r="F81" s="15">
        <v>43.946874999999999</v>
      </c>
      <c r="G81" s="15">
        <v>44.012499999999982</v>
      </c>
      <c r="H81" s="15">
        <v>18.009374999999999</v>
      </c>
      <c r="I81" s="15">
        <f t="shared" si="13"/>
        <v>175.96875</v>
      </c>
      <c r="J81" s="17">
        <f t="shared" si="14"/>
        <v>0.23185935002663824</v>
      </c>
      <c r="K81" s="17">
        <f t="shared" si="15"/>
        <v>0.16593855443082933</v>
      </c>
      <c r="L81" s="17">
        <f t="shared" si="16"/>
        <v>0.24974249689220387</v>
      </c>
      <c r="M81" s="17">
        <f t="shared" si="17"/>
        <v>0.35245959865032844</v>
      </c>
    </row>
    <row r="82" spans="1:13" x14ac:dyDescent="0.3">
      <c r="A82" s="12" t="s">
        <v>166</v>
      </c>
      <c r="B82" s="12">
        <v>721999</v>
      </c>
      <c r="C82" s="12" t="s">
        <v>75</v>
      </c>
      <c r="D82" s="15">
        <v>37.08124999999999</v>
      </c>
      <c r="E82" s="15">
        <v>24.193749999999994</v>
      </c>
      <c r="F82" s="15">
        <v>44.412499999999987</v>
      </c>
      <c r="G82" s="15">
        <v>32.490624999999994</v>
      </c>
      <c r="H82" s="15">
        <v>29.187499999999993</v>
      </c>
      <c r="I82" s="15">
        <f t="shared" si="13"/>
        <v>167.36562499999997</v>
      </c>
      <c r="J82" s="17">
        <f t="shared" si="14"/>
        <v>0.22155833971282932</v>
      </c>
      <c r="K82" s="17">
        <f t="shared" si="15"/>
        <v>0.1445562671546203</v>
      </c>
      <c r="L82" s="17">
        <f t="shared" si="16"/>
        <v>0.26536213753570959</v>
      </c>
      <c r="M82" s="17">
        <f t="shared" si="17"/>
        <v>0.36852325559684074</v>
      </c>
    </row>
    <row r="83" spans="1:13" x14ac:dyDescent="0.3">
      <c r="A83" s="12" t="s">
        <v>167</v>
      </c>
      <c r="B83" s="12">
        <v>312199</v>
      </c>
      <c r="C83" s="12" t="s">
        <v>72</v>
      </c>
      <c r="D83" s="15">
        <v>30.0625</v>
      </c>
      <c r="E83" s="15">
        <v>13.418749999999999</v>
      </c>
      <c r="F83" s="15">
        <v>54.162499999999994</v>
      </c>
      <c r="G83" s="15">
        <v>24.3</v>
      </c>
      <c r="H83" s="15">
        <v>19.878125000000001</v>
      </c>
      <c r="I83" s="15">
        <f t="shared" si="13"/>
        <v>141.82187500000001</v>
      </c>
      <c r="J83" s="17">
        <f t="shared" si="14"/>
        <v>0.21197364651962189</v>
      </c>
      <c r="K83" s="17">
        <f t="shared" si="15"/>
        <v>9.4616927043165933E-2</v>
      </c>
      <c r="L83" s="17">
        <f t="shared" si="16"/>
        <v>0.38190511865676569</v>
      </c>
      <c r="M83" s="17">
        <f t="shared" si="17"/>
        <v>0.31150430778044641</v>
      </c>
    </row>
    <row r="84" spans="1:13" x14ac:dyDescent="0.3">
      <c r="A84" s="12" t="s">
        <v>168</v>
      </c>
      <c r="B84" s="12">
        <v>334114</v>
      </c>
      <c r="C84" s="12" t="s">
        <v>72</v>
      </c>
      <c r="D84" s="15">
        <v>13.049999999999997</v>
      </c>
      <c r="E84" s="15">
        <v>13.762499999999999</v>
      </c>
      <c r="F84" s="15">
        <v>34.634374999999991</v>
      </c>
      <c r="G84" s="15">
        <v>41.20624999999999</v>
      </c>
      <c r="H84" s="15">
        <v>34.184374999999996</v>
      </c>
      <c r="I84" s="15">
        <f t="shared" si="13"/>
        <v>136.83749999999998</v>
      </c>
      <c r="J84" s="17">
        <f t="shared" si="14"/>
        <v>9.5368594135379556E-2</v>
      </c>
      <c r="K84" s="17">
        <f t="shared" si="15"/>
        <v>0.10057550013702385</v>
      </c>
      <c r="L84" s="17">
        <f t="shared" si="16"/>
        <v>0.25310587375536675</v>
      </c>
      <c r="M84" s="17">
        <f t="shared" si="17"/>
        <v>0.5509500319722298</v>
      </c>
    </row>
    <row r="85" spans="1:13" x14ac:dyDescent="0.3">
      <c r="A85" s="12" t="s">
        <v>169</v>
      </c>
      <c r="B85" s="12">
        <v>139912</v>
      </c>
      <c r="C85" s="12" t="s">
        <v>76</v>
      </c>
      <c r="D85" s="15">
        <v>27.003124999999994</v>
      </c>
      <c r="E85" s="15">
        <v>19.090624999999999</v>
      </c>
      <c r="F85" s="15">
        <v>35.062499999999986</v>
      </c>
      <c r="G85" s="15">
        <v>21.793749999999992</v>
      </c>
      <c r="H85" s="15">
        <v>31.553124999999994</v>
      </c>
      <c r="I85" s="15">
        <f t="shared" si="13"/>
        <v>134.50312499999995</v>
      </c>
      <c r="J85" s="17">
        <f t="shared" si="14"/>
        <v>0.20076206407843686</v>
      </c>
      <c r="K85" s="17">
        <f t="shared" si="15"/>
        <v>0.14193443460886135</v>
      </c>
      <c r="L85" s="17">
        <f t="shared" si="16"/>
        <v>0.26068167561162608</v>
      </c>
      <c r="M85" s="17">
        <f t="shared" si="17"/>
        <v>0.39662182570107574</v>
      </c>
    </row>
    <row r="86" spans="1:13" x14ac:dyDescent="0.3">
      <c r="A86" s="12" t="s">
        <v>170</v>
      </c>
      <c r="B86" s="12">
        <v>821112</v>
      </c>
      <c r="C86" s="12" t="s">
        <v>73</v>
      </c>
      <c r="D86" s="15">
        <v>43.078125000000007</v>
      </c>
      <c r="E86" s="15">
        <v>17.362500000000001</v>
      </c>
      <c r="F86" s="15">
        <v>36.290624999999999</v>
      </c>
      <c r="G86" s="15">
        <v>17.281249999999996</v>
      </c>
      <c r="H86" s="15">
        <v>20.240624999999998</v>
      </c>
      <c r="I86" s="15">
        <f t="shared" si="13"/>
        <v>134.25312500000001</v>
      </c>
      <c r="J86" s="17">
        <f t="shared" si="14"/>
        <v>0.32087241917087594</v>
      </c>
      <c r="K86" s="17">
        <f t="shared" si="15"/>
        <v>0.12932659854286446</v>
      </c>
      <c r="L86" s="17">
        <f t="shared" si="16"/>
        <v>0.270314936803147</v>
      </c>
      <c r="M86" s="17">
        <f t="shared" si="17"/>
        <v>0.27948604548311251</v>
      </c>
    </row>
    <row r="87" spans="1:13" x14ac:dyDescent="0.3">
      <c r="A87" s="12" t="s">
        <v>171</v>
      </c>
      <c r="B87" s="12">
        <v>149411</v>
      </c>
      <c r="C87" s="12" t="s">
        <v>76</v>
      </c>
      <c r="D87" s="15">
        <v>14.674999999999997</v>
      </c>
      <c r="E87" s="15">
        <v>16.249999999999996</v>
      </c>
      <c r="F87" s="15">
        <v>32.70624999999999</v>
      </c>
      <c r="G87" s="15">
        <v>21.784374999999994</v>
      </c>
      <c r="H87" s="15">
        <v>39.70624999999999</v>
      </c>
      <c r="I87" s="15">
        <f t="shared" si="13"/>
        <v>125.12187499999996</v>
      </c>
      <c r="J87" s="17">
        <f t="shared" si="14"/>
        <v>0.11728564649466772</v>
      </c>
      <c r="K87" s="17">
        <f t="shared" si="15"/>
        <v>0.12987337346087566</v>
      </c>
      <c r="L87" s="17">
        <f t="shared" si="16"/>
        <v>0.26139513973875472</v>
      </c>
      <c r="M87" s="17">
        <f t="shared" si="17"/>
        <v>0.49144584030570193</v>
      </c>
    </row>
    <row r="88" spans="1:13" x14ac:dyDescent="0.3">
      <c r="A88" s="12" t="s">
        <v>172</v>
      </c>
      <c r="B88" s="12">
        <v>312116</v>
      </c>
      <c r="C88" s="12" t="s">
        <v>72</v>
      </c>
      <c r="D88" s="15">
        <v>18.740624999999994</v>
      </c>
      <c r="E88" s="15">
        <v>20.03125</v>
      </c>
      <c r="F88" s="15">
        <v>21.068749999999998</v>
      </c>
      <c r="G88" s="15">
        <v>24.256249999999998</v>
      </c>
      <c r="H88" s="15">
        <v>37.512499999999996</v>
      </c>
      <c r="I88" s="15">
        <f t="shared" si="13"/>
        <v>121.60937499999997</v>
      </c>
      <c r="J88" s="17">
        <f t="shared" si="14"/>
        <v>0.15410510086085055</v>
      </c>
      <c r="K88" s="17">
        <f t="shared" si="15"/>
        <v>0.164717975073879</v>
      </c>
      <c r="L88" s="17">
        <f t="shared" si="16"/>
        <v>0.1732493896954902</v>
      </c>
      <c r="M88" s="17">
        <f t="shared" si="17"/>
        <v>0.50792753436978033</v>
      </c>
    </row>
    <row r="89" spans="1:13" x14ac:dyDescent="0.3">
      <c r="A89" s="12" t="s">
        <v>173</v>
      </c>
      <c r="B89" s="12">
        <v>331112</v>
      </c>
      <c r="C89" s="12" t="s">
        <v>72</v>
      </c>
      <c r="D89" s="15">
        <v>33.346874999999997</v>
      </c>
      <c r="E89" s="15">
        <v>15.3</v>
      </c>
      <c r="F89" s="15">
        <v>28.943749999999994</v>
      </c>
      <c r="G89" s="15">
        <v>17.143750000000001</v>
      </c>
      <c r="H89" s="15">
        <v>18.821874999999999</v>
      </c>
      <c r="I89" s="15">
        <f t="shared" si="13"/>
        <v>113.55624999999998</v>
      </c>
      <c r="J89" s="17">
        <f t="shared" si="14"/>
        <v>0.29365952996862793</v>
      </c>
      <c r="K89" s="17">
        <f t="shared" si="15"/>
        <v>0.13473498816665752</v>
      </c>
      <c r="L89" s="17">
        <f t="shared" si="16"/>
        <v>0.25488469370906491</v>
      </c>
      <c r="M89" s="17">
        <f t="shared" si="17"/>
        <v>0.3167207881556498</v>
      </c>
    </row>
    <row r="90" spans="1:13" x14ac:dyDescent="0.3">
      <c r="A90" s="12" t="s">
        <v>174</v>
      </c>
      <c r="B90" s="12">
        <v>821714</v>
      </c>
      <c r="C90" s="12" t="s">
        <v>73</v>
      </c>
      <c r="D90" s="15">
        <v>23.568750000000001</v>
      </c>
      <c r="E90" s="15">
        <v>25.612499999999997</v>
      </c>
      <c r="F90" s="15">
        <v>26.981249999999996</v>
      </c>
      <c r="G90" s="15">
        <v>13.796874999999998</v>
      </c>
      <c r="H90" s="15">
        <v>13.099999999999998</v>
      </c>
      <c r="I90" s="15">
        <f t="shared" si="13"/>
        <v>103.05937499999999</v>
      </c>
      <c r="J90" s="17">
        <f t="shared" si="14"/>
        <v>0.22869098517238245</v>
      </c>
      <c r="K90" s="17">
        <f t="shared" si="15"/>
        <v>0.24852178659146729</v>
      </c>
      <c r="L90" s="17">
        <f t="shared" si="16"/>
        <v>0.26180296552351495</v>
      </c>
      <c r="M90" s="17">
        <f t="shared" si="17"/>
        <v>0.26098426271263531</v>
      </c>
    </row>
    <row r="91" spans="1:13" x14ac:dyDescent="0.3">
      <c r="A91" s="12" t="s">
        <v>175</v>
      </c>
      <c r="B91" s="12">
        <v>721213</v>
      </c>
      <c r="C91" s="12" t="s">
        <v>75</v>
      </c>
      <c r="D91" s="15">
        <v>33.074999999999996</v>
      </c>
      <c r="E91" s="15">
        <v>9.578125</v>
      </c>
      <c r="F91" s="15">
        <v>34.293749999999989</v>
      </c>
      <c r="G91" s="15">
        <v>9.3343749999999996</v>
      </c>
      <c r="H91" s="15">
        <v>11.884374999999997</v>
      </c>
      <c r="I91" s="15">
        <f t="shared" si="13"/>
        <v>98.165624999999963</v>
      </c>
      <c r="J91" s="17">
        <f t="shared" si="14"/>
        <v>0.33693057014611794</v>
      </c>
      <c r="K91" s="17">
        <f t="shared" si="15"/>
        <v>9.7571069302518104E-2</v>
      </c>
      <c r="L91" s="17">
        <f t="shared" si="16"/>
        <v>0.34934581224333877</v>
      </c>
      <c r="M91" s="17">
        <f t="shared" si="17"/>
        <v>0.21615254830802538</v>
      </c>
    </row>
    <row r="92" spans="1:13" x14ac:dyDescent="0.3">
      <c r="A92" s="12" t="s">
        <v>176</v>
      </c>
      <c r="B92" s="12">
        <v>342212</v>
      </c>
      <c r="C92" s="12" t="s">
        <v>72</v>
      </c>
      <c r="D92" s="15">
        <v>14.950000000000001</v>
      </c>
      <c r="E92" s="15">
        <v>10.109374999999998</v>
      </c>
      <c r="F92" s="15">
        <v>23.940624999999997</v>
      </c>
      <c r="G92" s="15">
        <v>23.899999999999995</v>
      </c>
      <c r="H92" s="15">
        <v>22.256249999999994</v>
      </c>
      <c r="I92" s="15">
        <f t="shared" si="13"/>
        <v>95.156249999999986</v>
      </c>
      <c r="J92" s="17">
        <f t="shared" si="14"/>
        <v>0.15711001642036129</v>
      </c>
      <c r="K92" s="17">
        <f t="shared" si="15"/>
        <v>0.10623973727422004</v>
      </c>
      <c r="L92" s="17">
        <f t="shared" si="16"/>
        <v>0.25159277504105093</v>
      </c>
      <c r="M92" s="17">
        <f t="shared" si="17"/>
        <v>0.48505747126436771</v>
      </c>
    </row>
    <row r="93" spans="1:13" x14ac:dyDescent="0.3">
      <c r="A93" s="12" t="s">
        <v>177</v>
      </c>
      <c r="B93" s="12">
        <v>224512</v>
      </c>
      <c r="C93" s="12" t="s">
        <v>74</v>
      </c>
      <c r="D93" s="15">
        <v>17.725000000000001</v>
      </c>
      <c r="E93" s="15">
        <v>9.8281249999999982</v>
      </c>
      <c r="F93" s="15">
        <v>20.581249999999997</v>
      </c>
      <c r="G93" s="15">
        <v>11.434374999999999</v>
      </c>
      <c r="H93" s="15">
        <v>32.734375</v>
      </c>
      <c r="I93" s="15">
        <f t="shared" si="13"/>
        <v>92.303124999999994</v>
      </c>
      <c r="J93" s="17">
        <f t="shared" si="14"/>
        <v>0.19203033483427567</v>
      </c>
      <c r="K93" s="17">
        <f t="shared" si="15"/>
        <v>0.10647662254121948</v>
      </c>
      <c r="L93" s="17">
        <f t="shared" si="16"/>
        <v>0.22297457426278902</v>
      </c>
      <c r="M93" s="17">
        <f t="shared" si="17"/>
        <v>0.47851846836171585</v>
      </c>
    </row>
    <row r="94" spans="1:13" x14ac:dyDescent="0.3">
      <c r="A94" s="12" t="s">
        <v>178</v>
      </c>
      <c r="B94" s="12">
        <v>342411</v>
      </c>
      <c r="C94" s="12" t="s">
        <v>72</v>
      </c>
      <c r="D94" s="15">
        <v>16.975000000000001</v>
      </c>
      <c r="E94" s="15">
        <v>17.074999999999999</v>
      </c>
      <c r="F94" s="15">
        <v>23.537500000000001</v>
      </c>
      <c r="G94" s="15">
        <v>12.7</v>
      </c>
      <c r="H94" s="15">
        <v>19.337499999999999</v>
      </c>
      <c r="I94" s="15">
        <f t="shared" si="13"/>
        <v>89.625</v>
      </c>
      <c r="J94" s="17">
        <f t="shared" si="14"/>
        <v>0.18940027894002792</v>
      </c>
      <c r="K94" s="17">
        <f t="shared" si="15"/>
        <v>0.19051603905160389</v>
      </c>
      <c r="L94" s="17">
        <f t="shared" si="16"/>
        <v>0.26262203626220365</v>
      </c>
      <c r="M94" s="17">
        <f t="shared" si="17"/>
        <v>0.35746164574616451</v>
      </c>
    </row>
    <row r="95" spans="1:13" x14ac:dyDescent="0.3">
      <c r="A95" s="12" t="s">
        <v>179</v>
      </c>
      <c r="B95" s="12">
        <v>721916</v>
      </c>
      <c r="C95" s="12" t="s">
        <v>75</v>
      </c>
      <c r="D95" s="15">
        <v>18.743749999999999</v>
      </c>
      <c r="E95" s="15">
        <v>8.390625</v>
      </c>
      <c r="F95" s="15">
        <v>26.140624999999993</v>
      </c>
      <c r="G95" s="15">
        <v>12.456250000000001</v>
      </c>
      <c r="H95" s="15">
        <v>20.165624999999991</v>
      </c>
      <c r="I95" s="15">
        <f t="shared" si="13"/>
        <v>85.89687499999998</v>
      </c>
      <c r="J95" s="17">
        <f t="shared" si="14"/>
        <v>0.21821224578891843</v>
      </c>
      <c r="K95" s="17">
        <f t="shared" si="15"/>
        <v>9.7682540837486828E-2</v>
      </c>
      <c r="L95" s="17">
        <f t="shared" si="16"/>
        <v>0.30432568123112741</v>
      </c>
      <c r="M95" s="17">
        <f t="shared" si="17"/>
        <v>0.37977953214246729</v>
      </c>
    </row>
    <row r="96" spans="1:13" x14ac:dyDescent="0.3">
      <c r="A96" s="12" t="s">
        <v>180</v>
      </c>
      <c r="B96" s="12">
        <v>821915</v>
      </c>
      <c r="C96" s="12" t="s">
        <v>73</v>
      </c>
      <c r="D96" s="15">
        <v>28.418749999999999</v>
      </c>
      <c r="E96" s="15">
        <v>16.918749999999996</v>
      </c>
      <c r="F96" s="15">
        <v>9.8999999999999986</v>
      </c>
      <c r="G96" s="15">
        <v>13.112499999999995</v>
      </c>
      <c r="H96" s="15">
        <v>16.334374999999998</v>
      </c>
      <c r="I96" s="15">
        <f t="shared" si="13"/>
        <v>84.684374999999974</v>
      </c>
      <c r="J96" s="17">
        <f t="shared" si="14"/>
        <v>0.33558433890549477</v>
      </c>
      <c r="K96" s="17">
        <f t="shared" si="15"/>
        <v>0.19978596996199122</v>
      </c>
      <c r="L96" s="17">
        <f t="shared" si="16"/>
        <v>0.11690468282962473</v>
      </c>
      <c r="M96" s="17">
        <f t="shared" si="17"/>
        <v>0.34772500830288938</v>
      </c>
    </row>
    <row r="97" spans="1:13" x14ac:dyDescent="0.3">
      <c r="A97" s="12" t="s">
        <v>181</v>
      </c>
      <c r="B97" s="12">
        <v>821912</v>
      </c>
      <c r="C97" s="12" t="s">
        <v>73</v>
      </c>
      <c r="D97" s="15">
        <v>28.278124999999996</v>
      </c>
      <c r="E97" s="15">
        <v>13.484374999999998</v>
      </c>
      <c r="F97" s="15">
        <v>9.6843749999999975</v>
      </c>
      <c r="G97" s="15">
        <v>12.821874999999999</v>
      </c>
      <c r="H97" s="15">
        <v>14.125</v>
      </c>
      <c r="I97" s="15">
        <f t="shared" si="13"/>
        <v>78.393749999999983</v>
      </c>
      <c r="J97" s="17">
        <f t="shared" si="14"/>
        <v>0.36071912620585189</v>
      </c>
      <c r="K97" s="17">
        <f t="shared" si="15"/>
        <v>0.17200829147731805</v>
      </c>
      <c r="L97" s="17">
        <f t="shared" si="16"/>
        <v>0.123535039464243</v>
      </c>
      <c r="M97" s="17">
        <f t="shared" si="17"/>
        <v>0.34373754285258717</v>
      </c>
    </row>
    <row r="98" spans="1:13" x14ac:dyDescent="0.3">
      <c r="A98" s="12" t="s">
        <v>182</v>
      </c>
      <c r="B98" s="12">
        <v>821411</v>
      </c>
      <c r="C98" s="12" t="s">
        <v>73</v>
      </c>
      <c r="D98" s="15">
        <v>26.224999999999991</v>
      </c>
      <c r="E98" s="15">
        <v>10.378124999999997</v>
      </c>
      <c r="F98" s="15">
        <v>18.243749999999995</v>
      </c>
      <c r="G98" s="15">
        <v>10.006249999999998</v>
      </c>
      <c r="H98" s="15">
        <v>7.6406249999999982</v>
      </c>
      <c r="I98" s="15">
        <f t="shared" si="13"/>
        <v>72.493749999999977</v>
      </c>
      <c r="J98" s="17">
        <f t="shared" si="14"/>
        <v>0.36175532373480473</v>
      </c>
      <c r="K98" s="17">
        <f t="shared" si="15"/>
        <v>0.14315889300801793</v>
      </c>
      <c r="L98" s="17">
        <f t="shared" si="16"/>
        <v>0.25165962582981294</v>
      </c>
      <c r="M98" s="17">
        <f t="shared" si="17"/>
        <v>0.24342615742736443</v>
      </c>
    </row>
    <row r="99" spans="1:13" x14ac:dyDescent="0.3">
      <c r="A99" s="12" t="s">
        <v>183</v>
      </c>
      <c r="B99" s="12">
        <v>233915</v>
      </c>
      <c r="C99" s="12" t="s">
        <v>74</v>
      </c>
      <c r="D99" s="15">
        <v>15.784375000000001</v>
      </c>
      <c r="E99" s="15">
        <v>11.5</v>
      </c>
      <c r="F99" s="15">
        <v>15.131249999999998</v>
      </c>
      <c r="G99" s="15">
        <v>12.646875000000001</v>
      </c>
      <c r="H99" s="15">
        <v>15.678124999999998</v>
      </c>
      <c r="I99" s="15">
        <f t="shared" si="13"/>
        <v>70.740624999999994</v>
      </c>
      <c r="J99" s="17">
        <f t="shared" si="14"/>
        <v>0.22313027344612804</v>
      </c>
      <c r="K99" s="17">
        <f t="shared" si="15"/>
        <v>0.16256571100410833</v>
      </c>
      <c r="L99" s="17">
        <f t="shared" si="16"/>
        <v>0.21389760127225338</v>
      </c>
      <c r="M99" s="17">
        <f t="shared" si="17"/>
        <v>0.40040641427751028</v>
      </c>
    </row>
    <row r="100" spans="1:13" x14ac:dyDescent="0.3">
      <c r="A100" s="12" t="s">
        <v>184</v>
      </c>
      <c r="B100" s="12">
        <v>312511</v>
      </c>
      <c r="C100" s="12" t="s">
        <v>72</v>
      </c>
      <c r="D100" s="15">
        <v>10.65</v>
      </c>
      <c r="E100" s="15">
        <v>12.212499999999999</v>
      </c>
      <c r="F100" s="15">
        <v>12.75</v>
      </c>
      <c r="G100" s="15">
        <v>15.171875</v>
      </c>
      <c r="H100" s="15">
        <v>19.140624999999996</v>
      </c>
      <c r="I100" s="15">
        <f t="shared" si="13"/>
        <v>69.924999999999997</v>
      </c>
      <c r="J100" s="17">
        <f t="shared" si="14"/>
        <v>0.15230604218805865</v>
      </c>
      <c r="K100" s="17">
        <f t="shared" si="15"/>
        <v>0.17465141222738648</v>
      </c>
      <c r="L100" s="17">
        <f t="shared" si="16"/>
        <v>0.18233821952091528</v>
      </c>
      <c r="M100" s="17">
        <f t="shared" si="17"/>
        <v>0.49070432606363962</v>
      </c>
    </row>
    <row r="101" spans="1:13" x14ac:dyDescent="0.3">
      <c r="A101" s="12" t="s">
        <v>185</v>
      </c>
      <c r="B101" s="12">
        <v>711913</v>
      </c>
      <c r="C101" s="12" t="s">
        <v>75</v>
      </c>
      <c r="D101" s="15">
        <v>13.409374999999997</v>
      </c>
      <c r="E101" s="15">
        <v>6.893749999999998</v>
      </c>
      <c r="F101" s="15">
        <v>20.271874999999994</v>
      </c>
      <c r="G101" s="15">
        <v>9.8000000000000007</v>
      </c>
      <c r="H101" s="15">
        <v>11.862499999999997</v>
      </c>
      <c r="I101" s="15">
        <f t="shared" si="13"/>
        <v>62.237499999999983</v>
      </c>
      <c r="J101" s="17">
        <f t="shared" si="14"/>
        <v>0.21545491062462344</v>
      </c>
      <c r="K101" s="17">
        <f t="shared" si="15"/>
        <v>0.11076521389837317</v>
      </c>
      <c r="L101" s="17">
        <f t="shared" si="16"/>
        <v>0.32571801566579633</v>
      </c>
      <c r="M101" s="17">
        <f t="shared" si="17"/>
        <v>0.34806185981120713</v>
      </c>
    </row>
    <row r="102" spans="1:13" x14ac:dyDescent="0.3">
      <c r="A102" s="12" t="s">
        <v>186</v>
      </c>
      <c r="B102" s="12">
        <v>342412</v>
      </c>
      <c r="C102" s="12" t="s">
        <v>72</v>
      </c>
      <c r="D102" s="15">
        <v>18.05</v>
      </c>
      <c r="E102" s="15">
        <v>9.4749999999999996</v>
      </c>
      <c r="F102" s="15">
        <v>15.224999999999998</v>
      </c>
      <c r="G102" s="15">
        <v>8.9625000000000004</v>
      </c>
      <c r="H102" s="15">
        <v>4.6875</v>
      </c>
      <c r="I102" s="15">
        <f t="shared" si="13"/>
        <v>56.4</v>
      </c>
      <c r="J102" s="17">
        <f t="shared" si="14"/>
        <v>0.32003546099290781</v>
      </c>
      <c r="K102" s="17">
        <f t="shared" si="15"/>
        <v>0.16799645390070922</v>
      </c>
      <c r="L102" s="17">
        <f t="shared" si="16"/>
        <v>0.26994680851063829</v>
      </c>
      <c r="M102" s="17">
        <f t="shared" si="17"/>
        <v>0.24202127659574468</v>
      </c>
    </row>
    <row r="103" spans="1:13" x14ac:dyDescent="0.3">
      <c r="A103" s="12" t="s">
        <v>187</v>
      </c>
      <c r="B103" s="12">
        <v>312311</v>
      </c>
      <c r="C103" s="12" t="s">
        <v>72</v>
      </c>
      <c r="D103" s="15">
        <v>13.640624999999998</v>
      </c>
      <c r="E103" s="15">
        <v>6.234375</v>
      </c>
      <c r="F103" s="15">
        <v>4.203125</v>
      </c>
      <c r="G103" s="15">
        <v>11.65625</v>
      </c>
      <c r="H103" s="15">
        <v>14.253125000000001</v>
      </c>
      <c r="I103" s="15">
        <f t="shared" si="13"/>
        <v>49.987499999999997</v>
      </c>
      <c r="J103" s="17">
        <f t="shared" si="14"/>
        <v>0.272880720180045</v>
      </c>
      <c r="K103" s="17">
        <f t="shared" si="15"/>
        <v>0.12471867966991748</v>
      </c>
      <c r="L103" s="17">
        <f t="shared" si="16"/>
        <v>8.4083520880220058E-2</v>
      </c>
      <c r="M103" s="17">
        <f t="shared" si="17"/>
        <v>0.51831707926981752</v>
      </c>
    </row>
    <row r="104" spans="1:13" x14ac:dyDescent="0.3">
      <c r="A104" s="12" t="s">
        <v>188</v>
      </c>
      <c r="B104" s="12">
        <v>821913</v>
      </c>
      <c r="C104" s="12" t="s">
        <v>73</v>
      </c>
      <c r="D104" s="15">
        <v>11.749999999999998</v>
      </c>
      <c r="E104" s="15">
        <v>6.1812500000000004</v>
      </c>
      <c r="F104" s="15">
        <v>11.240624999999998</v>
      </c>
      <c r="G104" s="15">
        <v>6.9906249999999961</v>
      </c>
      <c r="H104" s="15">
        <v>7.4812499999999984</v>
      </c>
      <c r="I104" s="15">
        <f t="shared" si="13"/>
        <v>43.64374999999999</v>
      </c>
      <c r="J104" s="17">
        <f t="shared" si="14"/>
        <v>0.26922526134899044</v>
      </c>
      <c r="K104" s="17">
        <f t="shared" si="15"/>
        <v>0.14162967206071894</v>
      </c>
      <c r="L104" s="17">
        <f t="shared" si="16"/>
        <v>0.25755405985965918</v>
      </c>
      <c r="M104" s="17">
        <f t="shared" si="17"/>
        <v>0.33159100673063147</v>
      </c>
    </row>
    <row r="105" spans="1:13" x14ac:dyDescent="0.3">
      <c r="A105" s="12" t="s">
        <v>189</v>
      </c>
      <c r="B105" s="12">
        <v>821114</v>
      </c>
      <c r="C105" s="12" t="s">
        <v>73</v>
      </c>
      <c r="D105" s="15">
        <v>13.968749999999995</v>
      </c>
      <c r="E105" s="15">
        <v>10.737499999999997</v>
      </c>
      <c r="F105" s="15">
        <v>10.249999999999996</v>
      </c>
      <c r="G105" s="15">
        <v>3.440624999999998</v>
      </c>
      <c r="H105" s="15">
        <v>4.7062499999999998</v>
      </c>
      <c r="I105" s="15">
        <f t="shared" si="13"/>
        <v>43.103124999999977</v>
      </c>
      <c r="J105" s="17">
        <f t="shared" ref="J105:J119" si="18">D105/$I105</f>
        <v>0.32407743058072941</v>
      </c>
      <c r="K105" s="17">
        <f t="shared" ref="K105:K119" si="19">E105/$I105</f>
        <v>0.24911186833901261</v>
      </c>
      <c r="L105" s="17">
        <f t="shared" ref="L105:L119" si="20">F105/$I105</f>
        <v>0.23780178351337639</v>
      </c>
      <c r="M105" s="17">
        <f t="shared" si="17"/>
        <v>0.18900891756688179</v>
      </c>
    </row>
    <row r="106" spans="1:13" x14ac:dyDescent="0.3">
      <c r="A106" s="12" t="s">
        <v>190</v>
      </c>
      <c r="B106" s="12">
        <v>313212</v>
      </c>
      <c r="C106" s="12" t="s">
        <v>72</v>
      </c>
      <c r="D106" s="15">
        <v>3.0625</v>
      </c>
      <c r="E106" s="15">
        <v>9.921875</v>
      </c>
      <c r="F106" s="15">
        <v>6.5749999999999993</v>
      </c>
      <c r="G106" s="15">
        <v>11.359374999999998</v>
      </c>
      <c r="H106" s="15">
        <v>9.1968749999999986</v>
      </c>
      <c r="I106" s="15">
        <f t="shared" si="13"/>
        <v>40.115624999999994</v>
      </c>
      <c r="J106" s="17">
        <f t="shared" si="18"/>
        <v>7.6341824413803855E-2</v>
      </c>
      <c r="K106" s="17">
        <f t="shared" si="19"/>
        <v>0.24733193113655841</v>
      </c>
      <c r="L106" s="17">
        <f t="shared" si="20"/>
        <v>0.16390122302718704</v>
      </c>
      <c r="M106" s="17">
        <f t="shared" si="17"/>
        <v>0.51242502142245072</v>
      </c>
    </row>
    <row r="107" spans="1:13" x14ac:dyDescent="0.3">
      <c r="A107" s="12" t="s">
        <v>191</v>
      </c>
      <c r="B107" s="12">
        <v>233914</v>
      </c>
      <c r="C107" s="12" t="s">
        <v>74</v>
      </c>
      <c r="D107" s="15">
        <v>6.5625</v>
      </c>
      <c r="E107" s="15">
        <v>3.8062500000000004</v>
      </c>
      <c r="F107" s="15">
        <v>9.9249999999999972</v>
      </c>
      <c r="G107" s="15">
        <v>6.7125000000000004</v>
      </c>
      <c r="H107" s="15">
        <v>12.059374999999999</v>
      </c>
      <c r="I107" s="15">
        <f t="shared" si="13"/>
        <v>39.065624999999997</v>
      </c>
      <c r="J107" s="17">
        <f t="shared" si="18"/>
        <v>0.167986561075114</v>
      </c>
      <c r="K107" s="17">
        <f t="shared" si="19"/>
        <v>9.7432205423566134E-2</v>
      </c>
      <c r="L107" s="17">
        <f t="shared" si="20"/>
        <v>0.25405967522598188</v>
      </c>
      <c r="M107" s="17">
        <f t="shared" si="17"/>
        <v>0.48052155827533805</v>
      </c>
    </row>
    <row r="108" spans="1:13" x14ac:dyDescent="0.3">
      <c r="A108" s="12" t="s">
        <v>192</v>
      </c>
      <c r="B108" s="12">
        <v>331211</v>
      </c>
      <c r="C108" s="12" t="s">
        <v>72</v>
      </c>
      <c r="D108" s="15">
        <v>12.168749999999998</v>
      </c>
      <c r="E108" s="15">
        <v>4.9093749999999972</v>
      </c>
      <c r="F108" s="15">
        <v>10.153124999999994</v>
      </c>
      <c r="G108" s="15">
        <v>5.0187499999999998</v>
      </c>
      <c r="H108" s="15">
        <v>5.5874999999999986</v>
      </c>
      <c r="I108" s="15">
        <f t="shared" si="13"/>
        <v>37.837499999999984</v>
      </c>
      <c r="J108" s="17">
        <f t="shared" si="18"/>
        <v>0.3216055500495541</v>
      </c>
      <c r="K108" s="17">
        <f t="shared" si="19"/>
        <v>0.12974892632969934</v>
      </c>
      <c r="L108" s="17">
        <f t="shared" si="20"/>
        <v>0.26833498513379578</v>
      </c>
      <c r="M108" s="17">
        <f t="shared" si="17"/>
        <v>0.28031053848695087</v>
      </c>
    </row>
    <row r="109" spans="1:13" x14ac:dyDescent="0.3">
      <c r="A109" s="12" t="s">
        <v>193</v>
      </c>
      <c r="B109" s="12">
        <v>313214</v>
      </c>
      <c r="C109" s="12" t="s">
        <v>72</v>
      </c>
      <c r="D109" s="15">
        <v>5.0750000000000002</v>
      </c>
      <c r="E109" s="15">
        <v>4.0125000000000002</v>
      </c>
      <c r="F109" s="15">
        <v>4.75</v>
      </c>
      <c r="G109" s="15">
        <v>4.3125</v>
      </c>
      <c r="H109" s="15">
        <v>10.887499999999999</v>
      </c>
      <c r="I109" s="15">
        <f t="shared" si="13"/>
        <v>29.037499999999998</v>
      </c>
      <c r="J109" s="17">
        <f t="shared" si="18"/>
        <v>0.17477399913904434</v>
      </c>
      <c r="K109" s="17">
        <f t="shared" si="19"/>
        <v>0.13818338355574689</v>
      </c>
      <c r="L109" s="17">
        <f t="shared" si="20"/>
        <v>0.16358157554885924</v>
      </c>
      <c r="M109" s="17">
        <f t="shared" si="17"/>
        <v>0.52346104175634955</v>
      </c>
    </row>
    <row r="110" spans="1:13" x14ac:dyDescent="0.3">
      <c r="A110" s="12" t="s">
        <v>194</v>
      </c>
      <c r="B110" s="12">
        <v>313213</v>
      </c>
      <c r="C110" s="12" t="s">
        <v>72</v>
      </c>
      <c r="D110" s="15">
        <v>0.9375</v>
      </c>
      <c r="E110" s="15">
        <v>2.5625</v>
      </c>
      <c r="F110" s="15">
        <v>5.2125000000000004</v>
      </c>
      <c r="G110" s="15">
        <v>4.8125</v>
      </c>
      <c r="H110" s="15">
        <v>7.625</v>
      </c>
      <c r="I110" s="15">
        <f t="shared" si="13"/>
        <v>21.15</v>
      </c>
      <c r="J110" s="17">
        <f t="shared" si="18"/>
        <v>4.4326241134751775E-2</v>
      </c>
      <c r="K110" s="17">
        <f t="shared" si="19"/>
        <v>0.12115839243498819</v>
      </c>
      <c r="L110" s="17">
        <f t="shared" si="20"/>
        <v>0.24645390070921988</v>
      </c>
      <c r="M110" s="17">
        <f t="shared" si="17"/>
        <v>0.58806146572104023</v>
      </c>
    </row>
    <row r="111" spans="1:13" x14ac:dyDescent="0.3">
      <c r="A111" s="12" t="s">
        <v>195</v>
      </c>
      <c r="B111" s="12">
        <v>721914</v>
      </c>
      <c r="C111" s="12" t="s">
        <v>75</v>
      </c>
      <c r="D111" s="15">
        <v>3.4625000000000004</v>
      </c>
      <c r="E111" s="15">
        <v>0.6875</v>
      </c>
      <c r="F111" s="15">
        <v>7.875</v>
      </c>
      <c r="G111" s="15">
        <v>2.1375000000000002</v>
      </c>
      <c r="H111" s="15">
        <v>1.0625</v>
      </c>
      <c r="I111" s="15">
        <f t="shared" si="13"/>
        <v>15.225000000000001</v>
      </c>
      <c r="J111" s="17">
        <f t="shared" si="18"/>
        <v>0.22742200328407225</v>
      </c>
      <c r="K111" s="17">
        <f t="shared" si="19"/>
        <v>4.5155993431855494E-2</v>
      </c>
      <c r="L111" s="17">
        <f t="shared" si="20"/>
        <v>0.51724137931034475</v>
      </c>
      <c r="M111" s="17">
        <f t="shared" si="17"/>
        <v>0.21018062397372742</v>
      </c>
    </row>
    <row r="112" spans="1:13" x14ac:dyDescent="0.3">
      <c r="A112" s="12" t="s">
        <v>196</v>
      </c>
      <c r="B112" s="12">
        <v>342413</v>
      </c>
      <c r="C112" s="12" t="s">
        <v>72</v>
      </c>
      <c r="D112" s="15">
        <v>4.0125000000000002</v>
      </c>
      <c r="E112" s="15">
        <v>1.875</v>
      </c>
      <c r="F112" s="15">
        <v>1.0625</v>
      </c>
      <c r="G112" s="15">
        <v>4.0125000000000002</v>
      </c>
      <c r="H112" s="15">
        <v>2</v>
      </c>
      <c r="I112" s="15">
        <f t="shared" si="13"/>
        <v>12.9625</v>
      </c>
      <c r="J112" s="17">
        <f t="shared" si="18"/>
        <v>0.30954676952748311</v>
      </c>
      <c r="K112" s="17">
        <f t="shared" si="19"/>
        <v>0.14464802314368369</v>
      </c>
      <c r="L112" s="17">
        <f t="shared" si="20"/>
        <v>8.1967213114754092E-2</v>
      </c>
      <c r="M112" s="17">
        <f t="shared" si="17"/>
        <v>0.46383799421407906</v>
      </c>
    </row>
    <row r="113" spans="1:24" x14ac:dyDescent="0.3">
      <c r="A113" s="12" t="s">
        <v>197</v>
      </c>
      <c r="B113" s="12">
        <v>224511</v>
      </c>
      <c r="C113" s="12" t="s">
        <v>74</v>
      </c>
      <c r="D113" s="15">
        <v>4.59375</v>
      </c>
      <c r="E113" s="15">
        <v>1.578125</v>
      </c>
      <c r="F113" s="15">
        <v>0.96875</v>
      </c>
      <c r="G113" s="15">
        <v>1.5</v>
      </c>
      <c r="H113" s="15">
        <v>2.375</v>
      </c>
      <c r="I113" s="15">
        <f t="shared" si="13"/>
        <v>11.015625</v>
      </c>
      <c r="J113" s="17">
        <f t="shared" si="18"/>
        <v>0.41702127659574467</v>
      </c>
      <c r="K113" s="17">
        <f t="shared" si="19"/>
        <v>0.14326241134751774</v>
      </c>
      <c r="L113" s="17">
        <f t="shared" si="20"/>
        <v>8.794326241134752E-2</v>
      </c>
      <c r="M113" s="17">
        <f t="shared" si="17"/>
        <v>0.35177304964539008</v>
      </c>
    </row>
    <row r="114" spans="1:24" x14ac:dyDescent="0.3">
      <c r="A114" s="12" t="s">
        <v>198</v>
      </c>
      <c r="B114" s="12">
        <v>821911</v>
      </c>
      <c r="C114" s="12" t="s">
        <v>73</v>
      </c>
      <c r="D114" s="15">
        <v>8.3562499999999993</v>
      </c>
      <c r="E114" s="15">
        <v>0</v>
      </c>
      <c r="F114" s="15">
        <v>0</v>
      </c>
      <c r="G114" s="15">
        <v>0</v>
      </c>
      <c r="H114" s="15">
        <v>1.2375</v>
      </c>
      <c r="I114" s="15">
        <f t="shared" si="13"/>
        <v>9.59375</v>
      </c>
      <c r="J114" s="17">
        <f t="shared" si="18"/>
        <v>0.8710097719869706</v>
      </c>
      <c r="K114" s="17">
        <f t="shared" si="19"/>
        <v>0</v>
      </c>
      <c r="L114" s="17">
        <f t="shared" si="20"/>
        <v>0</v>
      </c>
      <c r="M114" s="17">
        <f t="shared" si="17"/>
        <v>0.12899022801302931</v>
      </c>
    </row>
    <row r="115" spans="1:24" x14ac:dyDescent="0.3">
      <c r="A115" s="12" t="s">
        <v>199</v>
      </c>
      <c r="B115" s="12">
        <v>312115</v>
      </c>
      <c r="C115" s="12" t="s">
        <v>72</v>
      </c>
      <c r="D115" s="15">
        <v>2.112499999999998</v>
      </c>
      <c r="E115" s="15">
        <v>3.7781250000000002</v>
      </c>
      <c r="F115" s="15">
        <v>1.171875</v>
      </c>
      <c r="G115" s="15">
        <v>1.60625</v>
      </c>
      <c r="H115" s="15">
        <v>0.703125</v>
      </c>
      <c r="I115" s="15">
        <f t="shared" si="13"/>
        <v>9.3718749999999975</v>
      </c>
      <c r="J115" s="17">
        <f t="shared" si="18"/>
        <v>0.22540846948982979</v>
      </c>
      <c r="K115" s="17">
        <f t="shared" si="19"/>
        <v>0.40313437812604214</v>
      </c>
      <c r="L115" s="17">
        <f t="shared" si="20"/>
        <v>0.12504168056018677</v>
      </c>
      <c r="M115" s="17">
        <f t="shared" si="17"/>
        <v>0.24641547182394138</v>
      </c>
    </row>
    <row r="116" spans="1:24" x14ac:dyDescent="0.3">
      <c r="A116" s="12" t="s">
        <v>200</v>
      </c>
      <c r="B116" s="12">
        <v>334115</v>
      </c>
      <c r="C116" s="12" t="s">
        <v>72</v>
      </c>
      <c r="D116" s="15">
        <v>1.53125</v>
      </c>
      <c r="E116" s="15">
        <v>1.5</v>
      </c>
      <c r="F116" s="15">
        <v>2.540624999999999</v>
      </c>
      <c r="G116" s="15">
        <v>2.90625</v>
      </c>
      <c r="H116" s="15">
        <v>0.703125</v>
      </c>
      <c r="I116" s="15">
        <f t="shared" si="13"/>
        <v>9.1812499999999986</v>
      </c>
      <c r="J116" s="17">
        <f t="shared" si="18"/>
        <v>0.16678012253233496</v>
      </c>
      <c r="K116" s="17">
        <f t="shared" si="19"/>
        <v>0.16337644656228731</v>
      </c>
      <c r="L116" s="17">
        <f t="shared" si="20"/>
        <v>0.27671885636487398</v>
      </c>
      <c r="M116" s="17">
        <f t="shared" si="17"/>
        <v>0.39312457454050381</v>
      </c>
    </row>
    <row r="117" spans="1:24" x14ac:dyDescent="0.3">
      <c r="A117" s="12" t="s">
        <v>201</v>
      </c>
      <c r="B117" s="12">
        <v>311415</v>
      </c>
      <c r="C117" s="12" t="s">
        <v>72</v>
      </c>
      <c r="D117" s="15">
        <v>0</v>
      </c>
      <c r="E117" s="15">
        <v>0</v>
      </c>
      <c r="F117" s="15">
        <v>0.9375</v>
      </c>
      <c r="G117" s="15">
        <v>2.0125000000000002</v>
      </c>
      <c r="H117" s="15">
        <v>0</v>
      </c>
      <c r="I117" s="15">
        <f t="shared" si="13"/>
        <v>2.95</v>
      </c>
      <c r="J117" s="17">
        <f t="shared" si="18"/>
        <v>0</v>
      </c>
      <c r="K117" s="17">
        <f t="shared" si="19"/>
        <v>0</v>
      </c>
      <c r="L117" s="17">
        <f t="shared" si="20"/>
        <v>0.31779661016949151</v>
      </c>
      <c r="M117" s="17">
        <f t="shared" si="17"/>
        <v>0.68220338983050854</v>
      </c>
    </row>
    <row r="118" spans="1:24" x14ac:dyDescent="0.3">
      <c r="A118" s="12" t="s">
        <v>202</v>
      </c>
      <c r="B118" s="12">
        <v>334112</v>
      </c>
      <c r="C118" s="12" t="s">
        <v>72</v>
      </c>
      <c r="D118" s="15">
        <v>0.4375</v>
      </c>
      <c r="E118" s="15">
        <v>0.796875</v>
      </c>
      <c r="F118" s="15">
        <v>0.234375</v>
      </c>
      <c r="G118" s="15">
        <v>0.796875</v>
      </c>
      <c r="H118" s="15">
        <v>0</v>
      </c>
      <c r="I118" s="15">
        <f t="shared" si="13"/>
        <v>2.265625</v>
      </c>
      <c r="J118" s="17">
        <f t="shared" si="18"/>
        <v>0.19310344827586207</v>
      </c>
      <c r="K118" s="17">
        <f t="shared" si="19"/>
        <v>0.35172413793103446</v>
      </c>
      <c r="L118" s="17">
        <f t="shared" si="20"/>
        <v>0.10344827586206896</v>
      </c>
      <c r="M118" s="17">
        <f t="shared" si="17"/>
        <v>0.35172413793103446</v>
      </c>
    </row>
    <row r="119" spans="1:24" x14ac:dyDescent="0.3">
      <c r="A119" s="12" t="s">
        <v>203</v>
      </c>
      <c r="B119" s="12">
        <v>232214</v>
      </c>
      <c r="C119" s="12" t="s">
        <v>74</v>
      </c>
      <c r="D119" s="15">
        <v>0</v>
      </c>
      <c r="E119" s="15">
        <v>0.9375</v>
      </c>
      <c r="F119" s="15">
        <v>0</v>
      </c>
      <c r="G119" s="15">
        <v>0</v>
      </c>
      <c r="H119" s="15">
        <v>0</v>
      </c>
      <c r="I119" s="15">
        <f t="shared" si="13"/>
        <v>0.9375</v>
      </c>
      <c r="J119" s="17">
        <f t="shared" si="18"/>
        <v>0</v>
      </c>
      <c r="K119" s="17">
        <f t="shared" si="19"/>
        <v>1</v>
      </c>
      <c r="L119" s="17">
        <f t="shared" si="20"/>
        <v>0</v>
      </c>
      <c r="M119" s="17">
        <f t="shared" si="17"/>
        <v>0</v>
      </c>
    </row>
    <row r="120" spans="1:24" x14ac:dyDescent="0.3">
      <c r="A120" s="12"/>
      <c r="B120" s="12"/>
      <c r="C120" s="12"/>
      <c r="D120" s="15"/>
      <c r="E120" s="15"/>
      <c r="F120" s="15"/>
      <c r="G120" s="15"/>
      <c r="H120" s="15"/>
      <c r="I120" s="15"/>
      <c r="J120" s="17"/>
      <c r="K120" s="17"/>
      <c r="L120" s="17"/>
      <c r="M120" s="17"/>
      <c r="O120" s="17"/>
    </row>
    <row r="121" spans="1:24" s="3" customFormat="1" x14ac:dyDescent="0.3">
      <c r="A121" s="45" t="s">
        <v>204</v>
      </c>
      <c r="B121" s="45"/>
      <c r="C121" s="45"/>
      <c r="D121" s="46">
        <f>SUM(D9:D119)</f>
        <v>28151.118750000012</v>
      </c>
      <c r="E121" s="46">
        <f t="shared" ref="E121:I121" si="21">SUM(E9:E119)</f>
        <v>15418.268750000003</v>
      </c>
      <c r="F121" s="46">
        <f t="shared" si="21"/>
        <v>25214.296875000022</v>
      </c>
      <c r="G121" s="46">
        <f t="shared" si="21"/>
        <v>18194.796875000011</v>
      </c>
      <c r="H121" s="46">
        <f t="shared" si="21"/>
        <v>21041.300000000021</v>
      </c>
      <c r="I121" s="46">
        <f t="shared" si="21"/>
        <v>108019.78125000001</v>
      </c>
      <c r="J121" s="56">
        <f t="shared" ref="J121" si="22">D121/$I121</f>
        <v>0.26061077354755341</v>
      </c>
      <c r="K121" s="56">
        <f t="shared" ref="K121" si="23">E121/$I121</f>
        <v>0.1427356042715556</v>
      </c>
      <c r="L121" s="56">
        <f t="shared" ref="L121" si="24">F121/$I121</f>
        <v>0.23342295812138592</v>
      </c>
      <c r="M121" s="56">
        <f t="shared" ref="M121" si="25">SUM(G121:H121)/$I121</f>
        <v>0.36323066405950555</v>
      </c>
      <c r="N121"/>
      <c r="O121" s="21"/>
      <c r="Q121"/>
      <c r="R121"/>
      <c r="S121"/>
      <c r="T121"/>
      <c r="U121"/>
      <c r="V121"/>
      <c r="W121"/>
      <c r="X121"/>
    </row>
    <row r="122" spans="1:24" x14ac:dyDescent="0.3">
      <c r="A122" s="18" t="s">
        <v>269</v>
      </c>
      <c r="B122" s="18"/>
      <c r="C122" s="18"/>
      <c r="D122" s="18"/>
      <c r="E122" s="18"/>
      <c r="F122" s="18"/>
      <c r="G122" s="18"/>
      <c r="H122" s="18"/>
      <c r="I122" s="18"/>
      <c r="J122" s="25">
        <v>0.34428661174953723</v>
      </c>
      <c r="K122" s="25">
        <v>0.17717123492283615</v>
      </c>
      <c r="L122" s="25">
        <v>0.20134098409279089</v>
      </c>
      <c r="M122" s="25">
        <v>0.27720116923483573</v>
      </c>
    </row>
    <row r="124" spans="1:24" ht="15" customHeight="1" x14ac:dyDescent="0.3"/>
    <row r="141" spans="10:10" x14ac:dyDescent="0.3">
      <c r="J141" s="10"/>
    </row>
    <row r="157" spans="3:3" x14ac:dyDescent="0.3">
      <c r="C157" s="10" t="s">
        <v>270</v>
      </c>
    </row>
  </sheetData>
  <mergeCells count="9">
    <mergeCell ref="Z7:Z8"/>
    <mergeCell ref="A7:A8"/>
    <mergeCell ref="B7:B8"/>
    <mergeCell ref="C7:C8"/>
    <mergeCell ref="D7:I7"/>
    <mergeCell ref="J7:M7"/>
    <mergeCell ref="P7:U7"/>
    <mergeCell ref="V7:Y7"/>
    <mergeCell ref="O7:O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3D929-E7AB-4496-BDF2-5A9858E7104B}">
  <sheetPr>
    <tabColor theme="4" tint="0.79998168889431442"/>
  </sheetPr>
  <dimension ref="A1"/>
  <sheetViews>
    <sheetView showGridLines="0" zoomScaleNormal="100" workbookViewId="0">
      <selection activeCell="C14" sqref="C14"/>
    </sheetView>
  </sheetViews>
  <sheetFormatPr defaultColWidth="8.69140625" defaultRowHeight="1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11E56-9DFF-4536-AB72-4C9A195D658C}">
  <sheetPr codeName="Sheet12">
    <tabColor theme="4" tint="0.79998168889431442"/>
  </sheetPr>
  <dimension ref="A1:AH122"/>
  <sheetViews>
    <sheetView showGridLines="0" topLeftCell="M1" zoomScaleNormal="100" workbookViewId="0">
      <selection activeCell="AF15" sqref="AF15:AH15"/>
    </sheetView>
  </sheetViews>
  <sheetFormatPr defaultColWidth="8.69140625" defaultRowHeight="14" x14ac:dyDescent="0.3"/>
  <cols>
    <col min="1" max="1" width="27.3828125" customWidth="1"/>
    <col min="2" max="2" width="11.3828125" customWidth="1"/>
    <col min="3" max="3" width="27.3828125" customWidth="1"/>
    <col min="18" max="18" width="29.69140625" customWidth="1"/>
    <col min="19" max="34" width="10.3828125" customWidth="1"/>
  </cols>
  <sheetData>
    <row r="1" spans="1:34" x14ac:dyDescent="0.3">
      <c r="A1" s="43" t="s">
        <v>271</v>
      </c>
      <c r="B1" s="34"/>
      <c r="C1" s="34"/>
    </row>
    <row r="2" spans="1:34" x14ac:dyDescent="0.3">
      <c r="A2" s="44" t="s">
        <v>29</v>
      </c>
      <c r="B2" s="34"/>
      <c r="C2" s="34"/>
    </row>
    <row r="3" spans="1:34" x14ac:dyDescent="0.3">
      <c r="A3" s="44" t="s">
        <v>272</v>
      </c>
      <c r="B3" s="34"/>
      <c r="C3" s="34"/>
    </row>
    <row r="4" spans="1:34" x14ac:dyDescent="0.3">
      <c r="A4" s="44" t="s">
        <v>273</v>
      </c>
      <c r="B4" s="34"/>
      <c r="C4" s="34"/>
    </row>
    <row r="6" spans="1:34" x14ac:dyDescent="0.3">
      <c r="A6" s="10" t="s">
        <v>274</v>
      </c>
      <c r="R6" s="10" t="s">
        <v>275</v>
      </c>
    </row>
    <row r="7" spans="1:34" x14ac:dyDescent="0.3">
      <c r="A7" s="76" t="s">
        <v>85</v>
      </c>
      <c r="B7" s="76" t="s">
        <v>86</v>
      </c>
      <c r="C7" s="77" t="s">
        <v>71</v>
      </c>
      <c r="D7" s="63" t="s">
        <v>276</v>
      </c>
      <c r="E7" s="63"/>
      <c r="F7" s="63"/>
      <c r="G7" s="63"/>
      <c r="H7" s="63"/>
      <c r="I7" s="63"/>
      <c r="J7" s="63"/>
      <c r="K7" s="63" t="s">
        <v>277</v>
      </c>
      <c r="L7" s="63"/>
      <c r="M7" s="63"/>
      <c r="N7" s="63"/>
      <c r="O7" s="63"/>
      <c r="P7" s="63"/>
      <c r="R7" s="77" t="s">
        <v>71</v>
      </c>
      <c r="S7" s="63" t="s">
        <v>276</v>
      </c>
      <c r="T7" s="63"/>
      <c r="U7" s="63"/>
      <c r="V7" s="63"/>
      <c r="W7" s="63"/>
      <c r="X7" s="63"/>
      <c r="Y7" s="63"/>
      <c r="Z7" s="63" t="s">
        <v>277</v>
      </c>
      <c r="AA7" s="63"/>
      <c r="AB7" s="63"/>
      <c r="AC7" s="63"/>
      <c r="AD7" s="63"/>
      <c r="AE7" s="63"/>
      <c r="AF7" s="63" t="s">
        <v>278</v>
      </c>
      <c r="AG7" s="63"/>
      <c r="AH7" s="63"/>
    </row>
    <row r="8" spans="1:34" x14ac:dyDescent="0.3">
      <c r="A8" s="76"/>
      <c r="B8" s="76"/>
      <c r="C8" s="77"/>
      <c r="D8" s="45" t="s">
        <v>279</v>
      </c>
      <c r="E8" s="45" t="s">
        <v>280</v>
      </c>
      <c r="F8" s="45" t="s">
        <v>281</v>
      </c>
      <c r="G8" s="45" t="s">
        <v>282</v>
      </c>
      <c r="H8" s="45" t="s">
        <v>283</v>
      </c>
      <c r="I8" s="45" t="s">
        <v>284</v>
      </c>
      <c r="J8" s="45" t="s">
        <v>226</v>
      </c>
      <c r="K8" s="45" t="s">
        <v>279</v>
      </c>
      <c r="L8" s="45" t="s">
        <v>280</v>
      </c>
      <c r="M8" s="45" t="s">
        <v>281</v>
      </c>
      <c r="N8" s="45" t="s">
        <v>282</v>
      </c>
      <c r="O8" s="45" t="s">
        <v>283</v>
      </c>
      <c r="P8" s="45" t="s">
        <v>284</v>
      </c>
      <c r="R8" s="77"/>
      <c r="S8" s="45" t="s">
        <v>279</v>
      </c>
      <c r="T8" s="45" t="s">
        <v>280</v>
      </c>
      <c r="U8" s="45" t="s">
        <v>281</v>
      </c>
      <c r="V8" s="45" t="s">
        <v>282</v>
      </c>
      <c r="W8" s="45" t="s">
        <v>283</v>
      </c>
      <c r="X8" s="45" t="s">
        <v>284</v>
      </c>
      <c r="Y8" s="45" t="s">
        <v>226</v>
      </c>
      <c r="Z8" s="45" t="s">
        <v>279</v>
      </c>
      <c r="AA8" s="45" t="s">
        <v>280</v>
      </c>
      <c r="AB8" s="45" t="s">
        <v>281</v>
      </c>
      <c r="AC8" s="45" t="s">
        <v>282</v>
      </c>
      <c r="AD8" s="45" t="s">
        <v>283</v>
      </c>
      <c r="AE8" s="45" t="s">
        <v>284</v>
      </c>
      <c r="AF8" s="45" t="s">
        <v>285</v>
      </c>
      <c r="AG8" s="45" t="s">
        <v>286</v>
      </c>
      <c r="AH8" s="45" t="s">
        <v>287</v>
      </c>
    </row>
    <row r="9" spans="1:34" x14ac:dyDescent="0.3">
      <c r="A9" s="12" t="s">
        <v>89</v>
      </c>
      <c r="B9" s="12">
        <v>899999</v>
      </c>
      <c r="C9" s="12" t="s">
        <v>73</v>
      </c>
      <c r="D9" s="15">
        <v>3131.2562500000158</v>
      </c>
      <c r="E9" s="15">
        <v>3034.6406250000082</v>
      </c>
      <c r="F9" s="15">
        <v>2071.2906250000028</v>
      </c>
      <c r="G9" s="15">
        <v>2541.4468750000087</v>
      </c>
      <c r="H9" s="15">
        <v>2109.8093750000057</v>
      </c>
      <c r="I9" s="15">
        <v>587.09374999999966</v>
      </c>
      <c r="J9" s="15">
        <v>13475.537500000042</v>
      </c>
      <c r="K9" s="17">
        <f t="shared" ref="K9:P9" si="0">D9/$J9</f>
        <v>0.23236596313876207</v>
      </c>
      <c r="L9" s="17">
        <f t="shared" si="0"/>
        <v>0.22519625840527688</v>
      </c>
      <c r="M9" s="17">
        <f t="shared" si="0"/>
        <v>0.15370745879338737</v>
      </c>
      <c r="N9" s="17">
        <f t="shared" si="0"/>
        <v>0.1885970689480847</v>
      </c>
      <c r="O9" s="17">
        <f t="shared" si="0"/>
        <v>0.15656587909758696</v>
      </c>
      <c r="P9" s="17">
        <f t="shared" si="0"/>
        <v>4.3567371616901947E-2</v>
      </c>
      <c r="R9" s="12" t="s">
        <v>72</v>
      </c>
      <c r="S9" s="22">
        <f>SUMIFS(D$9:D$119,$C$9:$C$119,$R9)</f>
        <v>5424.7343750000018</v>
      </c>
      <c r="T9" s="22">
        <f t="shared" ref="T9:Y14" si="1">SUMIFS(E$9:E$119,$C$9:$C$119,$R9)</f>
        <v>11294.312500000009</v>
      </c>
      <c r="U9" s="22">
        <f t="shared" si="1"/>
        <v>8023.9999999999955</v>
      </c>
      <c r="V9" s="22">
        <f t="shared" si="1"/>
        <v>7107.7468749999953</v>
      </c>
      <c r="W9" s="22">
        <f t="shared" si="1"/>
        <v>5171.4468749999942</v>
      </c>
      <c r="X9" s="22">
        <f t="shared" si="1"/>
        <v>1550.9781249999999</v>
      </c>
      <c r="Y9" s="22">
        <f t="shared" si="1"/>
        <v>38573.218749999993</v>
      </c>
      <c r="Z9" s="17">
        <f t="shared" ref="Z9:AE15" si="2">S9/$Y9</f>
        <v>0.14063473442957111</v>
      </c>
      <c r="AA9" s="17">
        <f t="shared" si="2"/>
        <v>0.29280191972571673</v>
      </c>
      <c r="AB9" s="17">
        <f t="shared" si="2"/>
        <v>0.20801997499884545</v>
      </c>
      <c r="AC9" s="17">
        <f t="shared" si="2"/>
        <v>0.1842663668040406</v>
      </c>
      <c r="AD9" s="17">
        <f t="shared" si="2"/>
        <v>0.13406832622698864</v>
      </c>
      <c r="AE9" s="17">
        <f t="shared" si="2"/>
        <v>4.0208677814837536E-2</v>
      </c>
      <c r="AF9" s="20">
        <f t="shared" ref="AF9:AF15" si="3">SUM(Z9:AA9)</f>
        <v>0.43343665415528787</v>
      </c>
      <c r="AG9" s="20">
        <f t="shared" ref="AG9:AG15" si="4">SUM(AB9:AC9)</f>
        <v>0.39228634180288602</v>
      </c>
      <c r="AH9" s="20">
        <f t="shared" ref="AH9:AH15" si="5">SUM(AD9:AE9)</f>
        <v>0.17427700404182617</v>
      </c>
    </row>
    <row r="10" spans="1:34" x14ac:dyDescent="0.3">
      <c r="A10" s="12" t="s">
        <v>90</v>
      </c>
      <c r="B10" s="12">
        <v>341111</v>
      </c>
      <c r="C10" s="12" t="s">
        <v>72</v>
      </c>
      <c r="D10" s="15">
        <v>1747.6437500000036</v>
      </c>
      <c r="E10" s="15">
        <v>2532.6812500000092</v>
      </c>
      <c r="F10" s="15">
        <v>1389.5218749999997</v>
      </c>
      <c r="G10" s="15">
        <v>1216.2250000000008</v>
      </c>
      <c r="H10" s="15">
        <v>942.80312499999843</v>
      </c>
      <c r="I10" s="15">
        <v>320.27187500000008</v>
      </c>
      <c r="J10" s="15">
        <v>8149.1468750000113</v>
      </c>
      <c r="K10" s="17">
        <f t="shared" ref="K10:K73" si="6">D10/$J10</f>
        <v>0.21445726489007491</v>
      </c>
      <c r="L10" s="17">
        <f t="shared" ref="L10:L73" si="7">E10/$J10</f>
        <v>0.31079096853313321</v>
      </c>
      <c r="M10" s="17">
        <f t="shared" ref="M10:M73" si="8">F10/$J10</f>
        <v>0.1705113303654866</v>
      </c>
      <c r="N10" s="17">
        <f t="shared" ref="N10:N73" si="9">G10/$J10</f>
        <v>0.14924568407659228</v>
      </c>
      <c r="O10" s="17">
        <f t="shared" ref="O10:O73" si="10">H10/$J10</f>
        <v>0.11569347558237464</v>
      </c>
      <c r="P10" s="17">
        <f t="shared" ref="P10:P73" si="11">I10/$J10</f>
        <v>3.9301276552338449E-2</v>
      </c>
      <c r="R10" s="12" t="s">
        <v>73</v>
      </c>
      <c r="S10" s="22">
        <f t="shared" ref="S10:S14" si="12">SUMIFS(D$9:D$119,$C$9:$C$119,$R10)</f>
        <v>5001.9718750000138</v>
      </c>
      <c r="T10" s="22">
        <f t="shared" si="1"/>
        <v>5673.1937500000058</v>
      </c>
      <c r="U10" s="22">
        <f t="shared" si="1"/>
        <v>3948.7593750000005</v>
      </c>
      <c r="V10" s="22">
        <f t="shared" si="1"/>
        <v>4172.6312500000067</v>
      </c>
      <c r="W10" s="22">
        <f t="shared" si="1"/>
        <v>3519.0093750000042</v>
      </c>
      <c r="X10" s="22">
        <f t="shared" si="1"/>
        <v>1090.6437499999995</v>
      </c>
      <c r="Y10" s="22">
        <f t="shared" si="1"/>
        <v>23406.209375000039</v>
      </c>
      <c r="Z10" s="17">
        <f t="shared" si="2"/>
        <v>0.21370277411696467</v>
      </c>
      <c r="AA10" s="17">
        <f t="shared" si="2"/>
        <v>0.24237985993834152</v>
      </c>
      <c r="AB10" s="17">
        <f t="shared" si="2"/>
        <v>0.16870563326745402</v>
      </c>
      <c r="AC10" s="17">
        <f t="shared" si="2"/>
        <v>0.17827026936094814</v>
      </c>
      <c r="AD10" s="17">
        <f t="shared" si="2"/>
        <v>0.15034512075922155</v>
      </c>
      <c r="AE10" s="17">
        <f t="shared" si="2"/>
        <v>4.6596342557069757E-2</v>
      </c>
      <c r="AF10" s="20">
        <f t="shared" si="3"/>
        <v>0.45608263405530619</v>
      </c>
      <c r="AG10" s="20">
        <f t="shared" si="4"/>
        <v>0.34697590262840217</v>
      </c>
      <c r="AH10" s="20">
        <f t="shared" si="5"/>
        <v>0.19694146331629131</v>
      </c>
    </row>
    <row r="11" spans="1:34" x14ac:dyDescent="0.3">
      <c r="A11" s="12" t="s">
        <v>91</v>
      </c>
      <c r="B11" s="12">
        <v>233211</v>
      </c>
      <c r="C11" s="12" t="s">
        <v>74</v>
      </c>
      <c r="D11" s="15">
        <v>615.38749999999993</v>
      </c>
      <c r="E11" s="15">
        <v>1937.2906250000112</v>
      </c>
      <c r="F11" s="15">
        <v>1571.7781250000073</v>
      </c>
      <c r="G11" s="15">
        <v>1236.7375000000052</v>
      </c>
      <c r="H11" s="15">
        <v>1098.8531250000044</v>
      </c>
      <c r="I11" s="15">
        <v>488.13749999999919</v>
      </c>
      <c r="J11" s="15">
        <v>6948.1843750000271</v>
      </c>
      <c r="K11" s="17">
        <f t="shared" si="6"/>
        <v>8.8568101648856659E-2</v>
      </c>
      <c r="L11" s="17">
        <f t="shared" si="7"/>
        <v>0.27881969165505971</v>
      </c>
      <c r="M11" s="17">
        <f t="shared" si="8"/>
        <v>0.22621422233056404</v>
      </c>
      <c r="N11" s="17">
        <f t="shared" si="9"/>
        <v>0.17799434114757504</v>
      </c>
      <c r="O11" s="17">
        <f t="shared" si="10"/>
        <v>0.15814967849064887</v>
      </c>
      <c r="P11" s="17">
        <f t="shared" si="11"/>
        <v>7.0253964727295726E-2</v>
      </c>
      <c r="R11" s="12" t="s">
        <v>74</v>
      </c>
      <c r="S11" s="22">
        <f t="shared" si="12"/>
        <v>1967.6187499999996</v>
      </c>
      <c r="T11" s="22">
        <f t="shared" si="1"/>
        <v>7063.7812500000109</v>
      </c>
      <c r="U11" s="22">
        <f t="shared" si="1"/>
        <v>5511.0250000000051</v>
      </c>
      <c r="V11" s="22">
        <f t="shared" si="1"/>
        <v>4082.7937500000044</v>
      </c>
      <c r="W11" s="22">
        <f t="shared" si="1"/>
        <v>3132.4156250000042</v>
      </c>
      <c r="X11" s="22">
        <f t="shared" si="1"/>
        <v>1173.0218749999995</v>
      </c>
      <c r="Y11" s="22">
        <f t="shared" si="1"/>
        <v>22930.656250000029</v>
      </c>
      <c r="Z11" s="17">
        <f t="shared" si="2"/>
        <v>8.5807345788457196E-2</v>
      </c>
      <c r="AA11" s="17">
        <f t="shared" si="2"/>
        <v>0.30804967694720914</v>
      </c>
      <c r="AB11" s="17">
        <f t="shared" si="2"/>
        <v>0.24033437769579744</v>
      </c>
      <c r="AC11" s="17">
        <f t="shared" si="2"/>
        <v>0.17804958155089867</v>
      </c>
      <c r="AD11" s="17">
        <f t="shared" si="2"/>
        <v>0.13660383683960201</v>
      </c>
      <c r="AE11" s="17">
        <f t="shared" si="2"/>
        <v>5.1155181178035317E-2</v>
      </c>
      <c r="AF11" s="20">
        <f t="shared" si="3"/>
        <v>0.39385702273566636</v>
      </c>
      <c r="AG11" s="20">
        <f t="shared" si="4"/>
        <v>0.41838395924669614</v>
      </c>
      <c r="AH11" s="20">
        <f t="shared" si="5"/>
        <v>0.18775901801763734</v>
      </c>
    </row>
    <row r="12" spans="1:34" x14ac:dyDescent="0.3">
      <c r="A12" s="12" t="s">
        <v>92</v>
      </c>
      <c r="B12" s="12">
        <v>331212</v>
      </c>
      <c r="C12" s="12" t="s">
        <v>72</v>
      </c>
      <c r="D12" s="15">
        <v>501.58124999999933</v>
      </c>
      <c r="E12" s="15">
        <v>1374.8812500000031</v>
      </c>
      <c r="F12" s="15">
        <v>1017.2749999999995</v>
      </c>
      <c r="G12" s="15">
        <v>846.76874999999939</v>
      </c>
      <c r="H12" s="15">
        <v>510.54999999999944</v>
      </c>
      <c r="I12" s="15">
        <v>154.25625000000005</v>
      </c>
      <c r="J12" s="15">
        <v>4405.3125000000009</v>
      </c>
      <c r="K12" s="17">
        <f t="shared" si="6"/>
        <v>0.11385826771653526</v>
      </c>
      <c r="L12" s="17">
        <f t="shared" si="7"/>
        <v>0.31209619067886846</v>
      </c>
      <c r="M12" s="17">
        <f t="shared" si="8"/>
        <v>0.23092005391217973</v>
      </c>
      <c r="N12" s="17">
        <f t="shared" si="9"/>
        <v>0.19221536497127031</v>
      </c>
      <c r="O12" s="17">
        <f t="shared" si="10"/>
        <v>0.1158941618784137</v>
      </c>
      <c r="P12" s="17">
        <f t="shared" si="11"/>
        <v>3.5015960842732501E-2</v>
      </c>
      <c r="R12" s="12" t="s">
        <v>75</v>
      </c>
      <c r="S12" s="22">
        <f t="shared" si="12"/>
        <v>1044.4156249999992</v>
      </c>
      <c r="T12" s="22">
        <f t="shared" si="1"/>
        <v>2791.387500000003</v>
      </c>
      <c r="U12" s="22">
        <f t="shared" si="1"/>
        <v>2195.6218749999994</v>
      </c>
      <c r="V12" s="22">
        <f t="shared" si="1"/>
        <v>2488.1312500000004</v>
      </c>
      <c r="W12" s="22">
        <f t="shared" si="1"/>
        <v>2011.399999999998</v>
      </c>
      <c r="X12" s="22">
        <f t="shared" si="1"/>
        <v>722.98437499999977</v>
      </c>
      <c r="Y12" s="22">
        <f t="shared" si="1"/>
        <v>11253.940624999997</v>
      </c>
      <c r="Z12" s="17">
        <f t="shared" si="2"/>
        <v>9.2804437112444724E-2</v>
      </c>
      <c r="AA12" s="17">
        <f t="shared" si="2"/>
        <v>0.24803645167623262</v>
      </c>
      <c r="AB12" s="17">
        <f t="shared" si="2"/>
        <v>0.19509805037735392</v>
      </c>
      <c r="AC12" s="17">
        <f t="shared" si="2"/>
        <v>0.22108977938560972</v>
      </c>
      <c r="AD12" s="17">
        <f t="shared" si="2"/>
        <v>0.17872850648703315</v>
      </c>
      <c r="AE12" s="17">
        <f t="shared" si="2"/>
        <v>6.4242774961326035E-2</v>
      </c>
      <c r="AF12" s="20">
        <f t="shared" si="3"/>
        <v>0.34084088878867735</v>
      </c>
      <c r="AG12" s="20">
        <f t="shared" si="4"/>
        <v>0.41618782976296365</v>
      </c>
      <c r="AH12" s="20">
        <f t="shared" si="5"/>
        <v>0.24297128144835917</v>
      </c>
    </row>
    <row r="13" spans="1:34" x14ac:dyDescent="0.3">
      <c r="A13" s="12" t="s">
        <v>93</v>
      </c>
      <c r="B13" s="12">
        <v>133111</v>
      </c>
      <c r="C13" s="12" t="s">
        <v>76</v>
      </c>
      <c r="D13" s="15">
        <v>114.89062500000001</v>
      </c>
      <c r="E13" s="15">
        <v>1001.8875000000007</v>
      </c>
      <c r="F13" s="15">
        <v>1187.8156250000031</v>
      </c>
      <c r="G13" s="15">
        <v>1049.4656250000012</v>
      </c>
      <c r="H13" s="15">
        <v>697.4499999999997</v>
      </c>
      <c r="I13" s="15">
        <v>137.93750000000003</v>
      </c>
      <c r="J13" s="15">
        <v>4189.4468750000051</v>
      </c>
      <c r="K13" s="17">
        <f t="shared" si="6"/>
        <v>2.7423817135764462E-2</v>
      </c>
      <c r="L13" s="17">
        <f t="shared" si="7"/>
        <v>0.23914553159240132</v>
      </c>
      <c r="M13" s="17">
        <f t="shared" si="8"/>
        <v>0.28352564442054218</v>
      </c>
      <c r="N13" s="17">
        <f t="shared" si="9"/>
        <v>0.25050219189138184</v>
      </c>
      <c r="O13" s="17">
        <f t="shared" si="10"/>
        <v>0.16647782411610096</v>
      </c>
      <c r="P13" s="17">
        <f t="shared" si="11"/>
        <v>3.2924990843809149E-2</v>
      </c>
      <c r="R13" s="12" t="s">
        <v>76</v>
      </c>
      <c r="S13" s="22">
        <f t="shared" si="12"/>
        <v>1188.0062499999999</v>
      </c>
      <c r="T13" s="22">
        <f t="shared" si="1"/>
        <v>2238.7749999999992</v>
      </c>
      <c r="U13" s="22">
        <f t="shared" si="1"/>
        <v>2196.9437500000031</v>
      </c>
      <c r="V13" s="22">
        <f t="shared" si="1"/>
        <v>1963.4937500000003</v>
      </c>
      <c r="W13" s="22">
        <f t="shared" si="1"/>
        <v>1335.3499999999995</v>
      </c>
      <c r="X13" s="22">
        <f t="shared" si="1"/>
        <v>279.17812500000002</v>
      </c>
      <c r="Y13" s="22">
        <f t="shared" si="1"/>
        <v>9201.7468750000007</v>
      </c>
      <c r="Z13" s="17">
        <f t="shared" si="2"/>
        <v>0.12910659966399041</v>
      </c>
      <c r="AA13" s="17">
        <f t="shared" si="2"/>
        <v>0.24329891165366349</v>
      </c>
      <c r="AB13" s="17">
        <f t="shared" si="2"/>
        <v>0.2387528998400103</v>
      </c>
      <c r="AC13" s="17">
        <f t="shared" si="2"/>
        <v>0.21338271707240372</v>
      </c>
      <c r="AD13" s="17">
        <f t="shared" si="2"/>
        <v>0.14511918423098324</v>
      </c>
      <c r="AE13" s="17">
        <f t="shared" si="2"/>
        <v>3.0339687538948956E-2</v>
      </c>
      <c r="AF13" s="20">
        <f t="shared" si="3"/>
        <v>0.37240551131765387</v>
      </c>
      <c r="AG13" s="20">
        <f t="shared" si="4"/>
        <v>0.452135616912414</v>
      </c>
      <c r="AH13" s="20">
        <f t="shared" si="5"/>
        <v>0.17545887176993219</v>
      </c>
    </row>
    <row r="14" spans="1:34" x14ac:dyDescent="0.3">
      <c r="A14" s="12" t="s">
        <v>94</v>
      </c>
      <c r="B14" s="12">
        <v>821111</v>
      </c>
      <c r="C14" s="12" t="s">
        <v>73</v>
      </c>
      <c r="D14" s="15">
        <v>571.20937499999911</v>
      </c>
      <c r="E14" s="15">
        <v>777.88124999999741</v>
      </c>
      <c r="F14" s="15">
        <v>655.11249999999825</v>
      </c>
      <c r="G14" s="15">
        <v>706.7874999999982</v>
      </c>
      <c r="H14" s="15">
        <v>746.05624999999804</v>
      </c>
      <c r="I14" s="15">
        <v>277.38125000000002</v>
      </c>
      <c r="J14" s="15">
        <v>3734.4281249999908</v>
      </c>
      <c r="K14" s="17">
        <f t="shared" si="6"/>
        <v>0.15295765666931949</v>
      </c>
      <c r="L14" s="17">
        <f t="shared" si="7"/>
        <v>0.20829996560718364</v>
      </c>
      <c r="M14" s="17">
        <f t="shared" si="8"/>
        <v>0.17542511947528777</v>
      </c>
      <c r="N14" s="17">
        <f t="shared" si="9"/>
        <v>0.18926257952815734</v>
      </c>
      <c r="O14" s="17">
        <f t="shared" si="10"/>
        <v>0.19977791110921431</v>
      </c>
      <c r="P14" s="17">
        <f t="shared" si="11"/>
        <v>7.4276767610837527E-2</v>
      </c>
      <c r="R14" s="12" t="s">
        <v>77</v>
      </c>
      <c r="S14" s="22">
        <f t="shared" si="12"/>
        <v>95.481249999999974</v>
      </c>
      <c r="T14" s="22">
        <f t="shared" si="1"/>
        <v>566.97187500000007</v>
      </c>
      <c r="U14" s="22">
        <f t="shared" si="1"/>
        <v>604.05000000000007</v>
      </c>
      <c r="V14" s="22">
        <f t="shared" si="1"/>
        <v>686.30624999999986</v>
      </c>
      <c r="W14" s="22">
        <f t="shared" si="1"/>
        <v>541.24375000000009</v>
      </c>
      <c r="X14" s="22">
        <f t="shared" si="1"/>
        <v>159.95625000000001</v>
      </c>
      <c r="Y14" s="22">
        <f t="shared" si="1"/>
        <v>2654.0093750000001</v>
      </c>
      <c r="Z14" s="17">
        <f t="shared" si="2"/>
        <v>3.5976229360531166E-2</v>
      </c>
      <c r="AA14" s="17">
        <f t="shared" si="2"/>
        <v>0.21362843716405489</v>
      </c>
      <c r="AB14" s="17">
        <f t="shared" si="2"/>
        <v>0.22759904531233996</v>
      </c>
      <c r="AC14" s="17">
        <f t="shared" si="2"/>
        <v>0.25859224781374401</v>
      </c>
      <c r="AD14" s="17">
        <f t="shared" si="2"/>
        <v>0.20393437758674085</v>
      </c>
      <c r="AE14" s="17">
        <f t="shared" si="2"/>
        <v>6.0269662762589153E-2</v>
      </c>
      <c r="AF14" s="20">
        <f t="shared" si="3"/>
        <v>0.24960466652458604</v>
      </c>
      <c r="AG14" s="20">
        <f t="shared" si="4"/>
        <v>0.486191293126084</v>
      </c>
      <c r="AH14" s="20">
        <f t="shared" si="5"/>
        <v>0.26420404034932998</v>
      </c>
    </row>
    <row r="15" spans="1:34" x14ac:dyDescent="0.3">
      <c r="A15" s="12" t="s">
        <v>95</v>
      </c>
      <c r="B15" s="12">
        <v>133112</v>
      </c>
      <c r="C15" s="12" t="s">
        <v>76</v>
      </c>
      <c r="D15" s="15">
        <v>1055.9281249999999</v>
      </c>
      <c r="E15" s="15">
        <v>1028.8906249999977</v>
      </c>
      <c r="F15" s="15">
        <v>578.88124999999957</v>
      </c>
      <c r="G15" s="15">
        <v>385.96562499999976</v>
      </c>
      <c r="H15" s="15">
        <v>254.20937500000008</v>
      </c>
      <c r="I15" s="15">
        <v>59.146874999999987</v>
      </c>
      <c r="J15" s="15">
        <v>3363.0218749999967</v>
      </c>
      <c r="K15" s="17">
        <f t="shared" si="6"/>
        <v>0.31398193774758038</v>
      </c>
      <c r="L15" s="17">
        <f t="shared" si="7"/>
        <v>0.30594229334294731</v>
      </c>
      <c r="M15" s="17">
        <f t="shared" si="8"/>
        <v>0.17213127702298997</v>
      </c>
      <c r="N15" s="17">
        <f t="shared" si="9"/>
        <v>0.11476750355660417</v>
      </c>
      <c r="O15" s="17">
        <f t="shared" si="10"/>
        <v>7.5589569276887425E-2</v>
      </c>
      <c r="P15" s="17">
        <f t="shared" si="11"/>
        <v>1.7587419052990858E-2</v>
      </c>
      <c r="R15" s="52" t="s">
        <v>101</v>
      </c>
      <c r="S15" s="59">
        <f>SUM(S9:S14)</f>
        <v>14722.228125000016</v>
      </c>
      <c r="T15" s="59">
        <f t="shared" ref="T15:X15" si="13">SUM(T9:T14)</f>
        <v>29628.421875000025</v>
      </c>
      <c r="U15" s="59">
        <f t="shared" si="13"/>
        <v>22480.400000000005</v>
      </c>
      <c r="V15" s="59">
        <f t="shared" si="13"/>
        <v>20501.103125000009</v>
      </c>
      <c r="W15" s="59">
        <f t="shared" si="13"/>
        <v>15710.865625</v>
      </c>
      <c r="X15" s="59">
        <f t="shared" si="13"/>
        <v>4976.7624999999989</v>
      </c>
      <c r="Y15" s="59">
        <f t="shared" ref="Y15" si="14">SUM(Y9:Y14)</f>
        <v>108019.78125000006</v>
      </c>
      <c r="Z15" s="54">
        <f t="shared" si="2"/>
        <v>0.1362919638850871</v>
      </c>
      <c r="AA15" s="54">
        <f t="shared" si="2"/>
        <v>0.27428700125237487</v>
      </c>
      <c r="AB15" s="54">
        <f t="shared" si="2"/>
        <v>0.20811373379817869</v>
      </c>
      <c r="AC15" s="54">
        <f t="shared" si="2"/>
        <v>0.18979026700260049</v>
      </c>
      <c r="AD15" s="54">
        <f t="shared" si="2"/>
        <v>0.1454443384646272</v>
      </c>
      <c r="AE15" s="54">
        <f t="shared" si="2"/>
        <v>4.6072695597131626E-2</v>
      </c>
      <c r="AF15" s="62">
        <f t="shared" si="3"/>
        <v>0.41057896513746195</v>
      </c>
      <c r="AG15" s="62">
        <f t="shared" si="4"/>
        <v>0.39790400080077915</v>
      </c>
      <c r="AH15" s="62">
        <f t="shared" si="5"/>
        <v>0.19151703406175882</v>
      </c>
    </row>
    <row r="16" spans="1:34" x14ac:dyDescent="0.3">
      <c r="A16" s="12" t="s">
        <v>98</v>
      </c>
      <c r="B16" s="12">
        <v>721211</v>
      </c>
      <c r="C16" s="12" t="s">
        <v>75</v>
      </c>
      <c r="D16" s="15">
        <v>310.68749999999943</v>
      </c>
      <c r="E16" s="15">
        <v>857.35312500000157</v>
      </c>
      <c r="F16" s="15">
        <v>634.99062499999957</v>
      </c>
      <c r="G16" s="15">
        <v>696.64062500000114</v>
      </c>
      <c r="H16" s="15">
        <v>587.72499999999889</v>
      </c>
      <c r="I16" s="15">
        <v>236.56874999999985</v>
      </c>
      <c r="J16" s="15">
        <v>3323.9656250000007</v>
      </c>
      <c r="K16" s="17">
        <f t="shared" si="6"/>
        <v>9.3468926893610513E-2</v>
      </c>
      <c r="L16" s="17">
        <f t="shared" si="7"/>
        <v>0.25793080366166582</v>
      </c>
      <c r="M16" s="17">
        <f t="shared" si="8"/>
        <v>0.19103405288675313</v>
      </c>
      <c r="N16" s="17">
        <f t="shared" si="9"/>
        <v>0.20958117609895588</v>
      </c>
      <c r="O16" s="17">
        <f t="shared" si="10"/>
        <v>0.17681440372897922</v>
      </c>
      <c r="P16" s="17">
        <f t="shared" si="11"/>
        <v>7.1170636730035319E-2</v>
      </c>
      <c r="R16" s="2"/>
    </row>
    <row r="17" spans="1:18" x14ac:dyDescent="0.3">
      <c r="A17" s="12" t="s">
        <v>100</v>
      </c>
      <c r="B17" s="12">
        <v>721214</v>
      </c>
      <c r="C17" s="12" t="s">
        <v>75</v>
      </c>
      <c r="D17" s="15">
        <v>309.19999999999953</v>
      </c>
      <c r="E17" s="15">
        <v>888.43125000000202</v>
      </c>
      <c r="F17" s="15">
        <v>580.86249999999916</v>
      </c>
      <c r="G17" s="15">
        <v>636.89687499999934</v>
      </c>
      <c r="H17" s="15">
        <v>481.64062499999903</v>
      </c>
      <c r="I17" s="15">
        <v>153.54374999999999</v>
      </c>
      <c r="J17" s="15">
        <v>3050.5749999999989</v>
      </c>
      <c r="K17" s="17">
        <f t="shared" si="6"/>
        <v>0.10135794071609439</v>
      </c>
      <c r="L17" s="17">
        <f t="shared" si="7"/>
        <v>0.29123402965014872</v>
      </c>
      <c r="M17" s="17">
        <f t="shared" si="8"/>
        <v>0.19041082418888222</v>
      </c>
      <c r="N17" s="17">
        <f t="shared" si="9"/>
        <v>0.20877928751137068</v>
      </c>
      <c r="O17" s="17">
        <f t="shared" si="10"/>
        <v>0.15788519377494381</v>
      </c>
      <c r="P17" s="17">
        <f t="shared" si="11"/>
        <v>5.0332724158560285E-2</v>
      </c>
      <c r="R17" s="2"/>
    </row>
    <row r="18" spans="1:18" x14ac:dyDescent="0.3">
      <c r="A18" s="12" t="s">
        <v>102</v>
      </c>
      <c r="B18" s="12">
        <v>334111</v>
      </c>
      <c r="C18" s="12" t="s">
        <v>72</v>
      </c>
      <c r="D18" s="15">
        <v>687.631249999999</v>
      </c>
      <c r="E18" s="15">
        <v>972.77812499999789</v>
      </c>
      <c r="F18" s="15">
        <v>562.75312499999939</v>
      </c>
      <c r="G18" s="15">
        <v>413.20937499999991</v>
      </c>
      <c r="H18" s="15">
        <v>298.72500000000025</v>
      </c>
      <c r="I18" s="15">
        <v>61.599999999999987</v>
      </c>
      <c r="J18" s="15">
        <v>2996.6968749999965</v>
      </c>
      <c r="K18" s="17">
        <f t="shared" si="6"/>
        <v>0.22946306506226119</v>
      </c>
      <c r="L18" s="17">
        <f t="shared" si="7"/>
        <v>0.32461679161326551</v>
      </c>
      <c r="M18" s="17">
        <f t="shared" si="8"/>
        <v>0.18779114087072957</v>
      </c>
      <c r="N18" s="17">
        <f t="shared" si="9"/>
        <v>0.13788827907393883</v>
      </c>
      <c r="O18" s="17">
        <f t="shared" si="10"/>
        <v>9.9684757071066984E-2</v>
      </c>
      <c r="P18" s="17">
        <f t="shared" si="11"/>
        <v>2.0555966308737871E-2</v>
      </c>
      <c r="R18" s="10" t="s">
        <v>288</v>
      </c>
    </row>
    <row r="19" spans="1:18" x14ac:dyDescent="0.3">
      <c r="A19" s="12" t="s">
        <v>103</v>
      </c>
      <c r="B19" s="12">
        <v>232111</v>
      </c>
      <c r="C19" s="12" t="s">
        <v>74</v>
      </c>
      <c r="D19" s="15">
        <v>131.35000000000002</v>
      </c>
      <c r="E19" s="15">
        <v>1018.8250000000013</v>
      </c>
      <c r="F19" s="15">
        <v>650.39062499999989</v>
      </c>
      <c r="G19" s="15">
        <v>458.28124999999943</v>
      </c>
      <c r="H19" s="15">
        <v>270.68437499999993</v>
      </c>
      <c r="I19" s="15">
        <v>87.94687500000002</v>
      </c>
      <c r="J19" s="15">
        <v>2617.4781250000005</v>
      </c>
      <c r="K19" s="17">
        <f t="shared" si="6"/>
        <v>5.0181890249799126E-2</v>
      </c>
      <c r="L19" s="17">
        <f t="shared" si="7"/>
        <v>0.38923916508375828</v>
      </c>
      <c r="M19" s="17">
        <f t="shared" si="8"/>
        <v>0.24847987029499999</v>
      </c>
      <c r="N19" s="17">
        <f t="shared" si="9"/>
        <v>0.17508503533338959</v>
      </c>
      <c r="O19" s="17">
        <f t="shared" si="10"/>
        <v>0.10341418803643292</v>
      </c>
      <c r="P19" s="17">
        <f t="shared" si="11"/>
        <v>3.3599851001620121E-2</v>
      </c>
      <c r="R19" s="2"/>
    </row>
    <row r="20" spans="1:18" x14ac:dyDescent="0.3">
      <c r="A20" s="12" t="s">
        <v>104</v>
      </c>
      <c r="B20" s="12">
        <v>233214</v>
      </c>
      <c r="C20" s="12" t="s">
        <v>74</v>
      </c>
      <c r="D20" s="15">
        <v>275.14062499999983</v>
      </c>
      <c r="E20" s="15">
        <v>924.95937500000207</v>
      </c>
      <c r="F20" s="15">
        <v>628.65312500000027</v>
      </c>
      <c r="G20" s="15">
        <v>321.17812499999968</v>
      </c>
      <c r="H20" s="15">
        <v>240.41562499999986</v>
      </c>
      <c r="I20" s="15">
        <v>98.218750000000014</v>
      </c>
      <c r="J20" s="15">
        <v>2488.565625000002</v>
      </c>
      <c r="K20" s="17">
        <f t="shared" si="6"/>
        <v>0.11056193263940935</v>
      </c>
      <c r="L20" s="17">
        <f t="shared" si="7"/>
        <v>0.37168373849896014</v>
      </c>
      <c r="M20" s="17">
        <f t="shared" si="8"/>
        <v>0.25261665542776263</v>
      </c>
      <c r="N20" s="17">
        <f t="shared" si="9"/>
        <v>0.12906154524255289</v>
      </c>
      <c r="O20" s="17">
        <f t="shared" si="10"/>
        <v>9.6608111349283654E-2</v>
      </c>
      <c r="P20" s="17">
        <f t="shared" si="11"/>
        <v>3.9468016842031217E-2</v>
      </c>
      <c r="R20" s="2"/>
    </row>
    <row r="21" spans="1:18" x14ac:dyDescent="0.3">
      <c r="A21" s="12" t="s">
        <v>105</v>
      </c>
      <c r="B21" s="12">
        <v>332211</v>
      </c>
      <c r="C21" s="12" t="s">
        <v>72</v>
      </c>
      <c r="D21" s="15">
        <v>251.58125000000021</v>
      </c>
      <c r="E21" s="15">
        <v>583.97812499999952</v>
      </c>
      <c r="F21" s="15">
        <v>511.08437499999985</v>
      </c>
      <c r="G21" s="15">
        <v>456.99999999999977</v>
      </c>
      <c r="H21" s="15">
        <v>340.0093750000002</v>
      </c>
      <c r="I21" s="15">
        <v>86.768749999999997</v>
      </c>
      <c r="J21" s="15">
        <v>2230.4218749999995</v>
      </c>
      <c r="K21" s="17">
        <f t="shared" si="6"/>
        <v>0.11279536522658981</v>
      </c>
      <c r="L21" s="17">
        <f t="shared" si="7"/>
        <v>0.26182406635515965</v>
      </c>
      <c r="M21" s="17">
        <f t="shared" si="8"/>
        <v>0.2291424688434783</v>
      </c>
      <c r="N21" s="17">
        <f t="shared" si="9"/>
        <v>0.2048939732533783</v>
      </c>
      <c r="O21" s="17">
        <f t="shared" si="10"/>
        <v>0.15244173257581609</v>
      </c>
      <c r="P21" s="17">
        <f t="shared" si="11"/>
        <v>3.890239374557785E-2</v>
      </c>
      <c r="R21" s="2"/>
    </row>
    <row r="22" spans="1:18" x14ac:dyDescent="0.3">
      <c r="A22" s="12" t="s">
        <v>106</v>
      </c>
      <c r="B22" s="12">
        <v>312999</v>
      </c>
      <c r="C22" s="12" t="s">
        <v>72</v>
      </c>
      <c r="D22" s="15">
        <v>130.01250000000005</v>
      </c>
      <c r="E22" s="15">
        <v>437.10312499999975</v>
      </c>
      <c r="F22" s="15">
        <v>445.20312499999966</v>
      </c>
      <c r="G22" s="15">
        <v>456.61562499999962</v>
      </c>
      <c r="H22" s="15">
        <v>325.76249999999976</v>
      </c>
      <c r="I22" s="15">
        <v>118.09687500000001</v>
      </c>
      <c r="J22" s="15">
        <v>1912.7937499999989</v>
      </c>
      <c r="K22" s="17">
        <f t="shared" si="6"/>
        <v>6.7969952327583738E-2</v>
      </c>
      <c r="L22" s="17">
        <f t="shared" si="7"/>
        <v>0.22851555480040647</v>
      </c>
      <c r="M22" s="17">
        <f t="shared" si="8"/>
        <v>0.23275019849892331</v>
      </c>
      <c r="N22" s="17">
        <f t="shared" si="9"/>
        <v>0.23871660235192627</v>
      </c>
      <c r="O22" s="17">
        <f t="shared" si="10"/>
        <v>0.17030717504174192</v>
      </c>
      <c r="P22" s="17">
        <f t="shared" si="11"/>
        <v>6.1740516979418236E-2</v>
      </c>
      <c r="R22" s="2"/>
    </row>
    <row r="23" spans="1:18" x14ac:dyDescent="0.3">
      <c r="A23" s="12" t="s">
        <v>107</v>
      </c>
      <c r="B23" s="12">
        <v>232611</v>
      </c>
      <c r="C23" s="12" t="s">
        <v>74</v>
      </c>
      <c r="D23" s="15">
        <v>150.8125</v>
      </c>
      <c r="E23" s="15">
        <v>555.7624999999997</v>
      </c>
      <c r="F23" s="15">
        <v>615.91250000000014</v>
      </c>
      <c r="G23" s="15">
        <v>332.13749999999959</v>
      </c>
      <c r="H23" s="15">
        <v>209.59999999999985</v>
      </c>
      <c r="I23" s="15">
        <v>44.237500000000011</v>
      </c>
      <c r="J23" s="15">
        <v>1908.4624999999992</v>
      </c>
      <c r="K23" s="17">
        <f t="shared" si="6"/>
        <v>7.9023035558728597E-2</v>
      </c>
      <c r="L23" s="17">
        <f t="shared" si="7"/>
        <v>0.29120954695206219</v>
      </c>
      <c r="M23" s="17">
        <f t="shared" si="8"/>
        <v>0.32272706432534065</v>
      </c>
      <c r="N23" s="17">
        <f t="shared" si="9"/>
        <v>0.17403407192962908</v>
      </c>
      <c r="O23" s="17">
        <f t="shared" si="10"/>
        <v>0.10982662745534688</v>
      </c>
      <c r="P23" s="17">
        <f t="shared" si="11"/>
        <v>2.3179653778892712E-2</v>
      </c>
      <c r="R23" s="2"/>
    </row>
    <row r="24" spans="1:18" x14ac:dyDescent="0.3">
      <c r="A24" s="12" t="s">
        <v>108</v>
      </c>
      <c r="B24" s="12">
        <v>233512</v>
      </c>
      <c r="C24" s="12" t="s">
        <v>74</v>
      </c>
      <c r="D24" s="15">
        <v>209.85937500000003</v>
      </c>
      <c r="E24" s="15">
        <v>513.05624999999941</v>
      </c>
      <c r="F24" s="15">
        <v>380.35624999999976</v>
      </c>
      <c r="G24" s="15">
        <v>339.92812499999985</v>
      </c>
      <c r="H24" s="15">
        <v>300.65000000000009</v>
      </c>
      <c r="I24" s="15">
        <v>125.671875</v>
      </c>
      <c r="J24" s="15">
        <v>1869.5218749999992</v>
      </c>
      <c r="K24" s="17">
        <f t="shared" si="6"/>
        <v>0.11225296574826123</v>
      </c>
      <c r="L24" s="17">
        <f t="shared" si="7"/>
        <v>0.27443179823718278</v>
      </c>
      <c r="M24" s="17">
        <f t="shared" si="8"/>
        <v>0.20345108291391345</v>
      </c>
      <c r="N24" s="17">
        <f t="shared" si="9"/>
        <v>0.18182623565182943</v>
      </c>
      <c r="O24" s="17">
        <f t="shared" si="10"/>
        <v>0.16081651892947238</v>
      </c>
      <c r="P24" s="17">
        <f t="shared" si="11"/>
        <v>6.7221398519340697E-2</v>
      </c>
      <c r="R24" s="2"/>
    </row>
    <row r="25" spans="1:18" x14ac:dyDescent="0.3">
      <c r="A25" s="12" t="s">
        <v>109</v>
      </c>
      <c r="B25" s="12">
        <v>511112</v>
      </c>
      <c r="C25" s="12" t="s">
        <v>77</v>
      </c>
      <c r="D25" s="15">
        <v>69.824999999999974</v>
      </c>
      <c r="E25" s="15">
        <v>389.4187500000001</v>
      </c>
      <c r="F25" s="15">
        <v>356.60000000000008</v>
      </c>
      <c r="G25" s="15">
        <v>418.72812500000003</v>
      </c>
      <c r="H25" s="15">
        <v>343.00625000000014</v>
      </c>
      <c r="I25" s="15">
        <v>106.14375000000001</v>
      </c>
      <c r="J25" s="15">
        <v>1683.7218750000004</v>
      </c>
      <c r="K25" s="17">
        <f t="shared" si="6"/>
        <v>4.1470625901323492E-2</v>
      </c>
      <c r="L25" s="17">
        <f t="shared" si="7"/>
        <v>0.23128448693463699</v>
      </c>
      <c r="M25" s="17">
        <f t="shared" si="8"/>
        <v>0.21179269883869625</v>
      </c>
      <c r="N25" s="17">
        <f t="shared" si="9"/>
        <v>0.24869197889348557</v>
      </c>
      <c r="O25" s="17">
        <f t="shared" si="10"/>
        <v>0.20371906731923883</v>
      </c>
      <c r="P25" s="17">
        <f t="shared" si="11"/>
        <v>6.3041142112618798E-2</v>
      </c>
      <c r="R25" s="2"/>
    </row>
    <row r="26" spans="1:18" x14ac:dyDescent="0.3">
      <c r="A26" s="12" t="s">
        <v>110</v>
      </c>
      <c r="B26" s="12">
        <v>334113</v>
      </c>
      <c r="C26" s="12" t="s">
        <v>72</v>
      </c>
      <c r="D26" s="15">
        <v>282.25</v>
      </c>
      <c r="E26" s="15">
        <v>597.72499999999945</v>
      </c>
      <c r="F26" s="15">
        <v>306.60312499999975</v>
      </c>
      <c r="G26" s="15">
        <v>257.1187500000002</v>
      </c>
      <c r="H26" s="15">
        <v>170.13750000000002</v>
      </c>
      <c r="I26" s="15">
        <v>43.837499999999999</v>
      </c>
      <c r="J26" s="15">
        <v>1657.6718749999993</v>
      </c>
      <c r="K26" s="17">
        <f t="shared" si="6"/>
        <v>0.17026892007804628</v>
      </c>
      <c r="L26" s="17">
        <f t="shared" si="7"/>
        <v>0.36058101064180731</v>
      </c>
      <c r="M26" s="17">
        <f t="shared" si="8"/>
        <v>0.18496008143951884</v>
      </c>
      <c r="N26" s="17">
        <f t="shared" si="9"/>
        <v>0.15510835037844889</v>
      </c>
      <c r="O26" s="17">
        <f t="shared" si="10"/>
        <v>0.10263641590709867</v>
      </c>
      <c r="P26" s="17">
        <f t="shared" si="11"/>
        <v>2.6445221555080084E-2</v>
      </c>
      <c r="R26" s="2"/>
    </row>
    <row r="27" spans="1:18" x14ac:dyDescent="0.3">
      <c r="A27" s="12" t="s">
        <v>111</v>
      </c>
      <c r="B27" s="12">
        <v>322311</v>
      </c>
      <c r="C27" s="12" t="s">
        <v>72</v>
      </c>
      <c r="D27" s="15">
        <v>228.92812500000014</v>
      </c>
      <c r="E27" s="15">
        <v>499.64999999999918</v>
      </c>
      <c r="F27" s="15">
        <v>380.50312500000013</v>
      </c>
      <c r="G27" s="15">
        <v>284.34374999999977</v>
      </c>
      <c r="H27" s="15">
        <v>182.2843750000001</v>
      </c>
      <c r="I27" s="15">
        <v>46.990624999999994</v>
      </c>
      <c r="J27" s="15">
        <v>1622.6999999999994</v>
      </c>
      <c r="K27" s="17">
        <f t="shared" si="6"/>
        <v>0.14107852652985778</v>
      </c>
      <c r="L27" s="17">
        <f t="shared" si="7"/>
        <v>0.30791273802921021</v>
      </c>
      <c r="M27" s="17">
        <f t="shared" si="8"/>
        <v>0.23448765945646163</v>
      </c>
      <c r="N27" s="17">
        <f t="shared" si="9"/>
        <v>0.17522878535773703</v>
      </c>
      <c r="O27" s="17">
        <f t="shared" si="10"/>
        <v>0.11233399580945348</v>
      </c>
      <c r="P27" s="17">
        <f t="shared" si="11"/>
        <v>2.895829481727985E-2</v>
      </c>
      <c r="R27" s="2"/>
    </row>
    <row r="28" spans="1:18" x14ac:dyDescent="0.3">
      <c r="A28" s="12" t="s">
        <v>112</v>
      </c>
      <c r="B28" s="12">
        <v>233213</v>
      </c>
      <c r="C28" s="12" t="s">
        <v>74</v>
      </c>
      <c r="D28" s="15">
        <v>141.56874999999999</v>
      </c>
      <c r="E28" s="15">
        <v>511.63749999999925</v>
      </c>
      <c r="F28" s="15">
        <v>412.54687499999949</v>
      </c>
      <c r="G28" s="15">
        <v>295.8562499999997</v>
      </c>
      <c r="H28" s="15">
        <v>150.95000000000002</v>
      </c>
      <c r="I28" s="15">
        <v>64.074999999999989</v>
      </c>
      <c r="J28" s="15">
        <v>1576.6343749999987</v>
      </c>
      <c r="K28" s="17">
        <f t="shared" si="6"/>
        <v>8.9791743884818004E-2</v>
      </c>
      <c r="L28" s="17">
        <f t="shared" si="7"/>
        <v>0.32451246028426828</v>
      </c>
      <c r="M28" s="17">
        <f t="shared" si="8"/>
        <v>0.26166299653335912</v>
      </c>
      <c r="N28" s="17">
        <f t="shared" si="9"/>
        <v>0.18765051345528347</v>
      </c>
      <c r="O28" s="17">
        <f t="shared" si="10"/>
        <v>9.5741918604305545E-2</v>
      </c>
      <c r="P28" s="17">
        <f t="shared" si="11"/>
        <v>4.0640367237965394E-2</v>
      </c>
      <c r="R28" s="2"/>
    </row>
    <row r="29" spans="1:18" x14ac:dyDescent="0.3">
      <c r="A29" s="12" t="s">
        <v>113</v>
      </c>
      <c r="B29" s="12">
        <v>342211</v>
      </c>
      <c r="C29" s="12" t="s">
        <v>72</v>
      </c>
      <c r="D29" s="15">
        <v>103.41250000000004</v>
      </c>
      <c r="E29" s="15">
        <v>351.23749999999944</v>
      </c>
      <c r="F29" s="15">
        <v>365.74999999999955</v>
      </c>
      <c r="G29" s="15">
        <v>305.18749999999966</v>
      </c>
      <c r="H29" s="15">
        <v>269.32499999999982</v>
      </c>
      <c r="I29" s="15">
        <v>90.562500000000028</v>
      </c>
      <c r="J29" s="15">
        <v>1485.4749999999985</v>
      </c>
      <c r="K29" s="17">
        <f t="shared" si="6"/>
        <v>6.9615779464481151E-2</v>
      </c>
      <c r="L29" s="17">
        <f t="shared" si="7"/>
        <v>0.23644793752839988</v>
      </c>
      <c r="M29" s="17">
        <f t="shared" si="8"/>
        <v>0.24621753984415753</v>
      </c>
      <c r="N29" s="17">
        <f t="shared" si="9"/>
        <v>0.20544775240243018</v>
      </c>
      <c r="O29" s="17">
        <f t="shared" si="10"/>
        <v>0.18130564297615245</v>
      </c>
      <c r="P29" s="17">
        <f t="shared" si="11"/>
        <v>6.0965347784378815E-2</v>
      </c>
      <c r="R29" s="2"/>
    </row>
    <row r="30" spans="1:18" x14ac:dyDescent="0.3">
      <c r="A30" s="12" t="s">
        <v>114</v>
      </c>
      <c r="B30" s="12">
        <v>312312</v>
      </c>
      <c r="C30" s="12" t="s">
        <v>72</v>
      </c>
      <c r="D30" s="15">
        <v>60.737499999999997</v>
      </c>
      <c r="E30" s="15">
        <v>272.53749999999985</v>
      </c>
      <c r="F30" s="15">
        <v>269.86249999999984</v>
      </c>
      <c r="G30" s="15">
        <v>294.14999999999975</v>
      </c>
      <c r="H30" s="15">
        <v>305.81249999999983</v>
      </c>
      <c r="I30" s="15">
        <v>86.9</v>
      </c>
      <c r="J30" s="15">
        <v>1289.9999999999993</v>
      </c>
      <c r="K30" s="17">
        <f t="shared" si="6"/>
        <v>4.7083333333333359E-2</v>
      </c>
      <c r="L30" s="17">
        <f t="shared" si="7"/>
        <v>0.21126937984496125</v>
      </c>
      <c r="M30" s="17">
        <f t="shared" si="8"/>
        <v>0.20919573643410852</v>
      </c>
      <c r="N30" s="17">
        <f t="shared" si="9"/>
        <v>0.22802325581395341</v>
      </c>
      <c r="O30" s="17">
        <f t="shared" si="10"/>
        <v>0.23706395348837209</v>
      </c>
      <c r="P30" s="17">
        <f t="shared" si="11"/>
        <v>6.7364341085271354E-2</v>
      </c>
      <c r="R30" s="2"/>
    </row>
    <row r="31" spans="1:18" x14ac:dyDescent="0.3">
      <c r="A31" s="12" t="s">
        <v>115</v>
      </c>
      <c r="B31" s="12">
        <v>821712</v>
      </c>
      <c r="C31" s="12" t="s">
        <v>73</v>
      </c>
      <c r="D31" s="15">
        <v>286.46562499999999</v>
      </c>
      <c r="E31" s="15">
        <v>487.76562499999937</v>
      </c>
      <c r="F31" s="15">
        <v>299.71250000000003</v>
      </c>
      <c r="G31" s="15">
        <v>141.62187500000007</v>
      </c>
      <c r="H31" s="15">
        <v>57.603124999999999</v>
      </c>
      <c r="I31" s="15">
        <v>4.5312499999999991</v>
      </c>
      <c r="J31" s="15">
        <v>1277.6999999999996</v>
      </c>
      <c r="K31" s="17">
        <f t="shared" si="6"/>
        <v>0.22420413633873373</v>
      </c>
      <c r="L31" s="17">
        <f t="shared" si="7"/>
        <v>0.38175285669562459</v>
      </c>
      <c r="M31" s="17">
        <f t="shared" si="8"/>
        <v>0.23457188698442524</v>
      </c>
      <c r="N31" s="17">
        <f t="shared" si="9"/>
        <v>0.11084125772873141</v>
      </c>
      <c r="O31" s="17">
        <f t="shared" si="10"/>
        <v>4.5083450731783686E-2</v>
      </c>
      <c r="P31" s="17">
        <f t="shared" si="11"/>
        <v>3.5464115207012605E-3</v>
      </c>
      <c r="R31" s="2"/>
    </row>
    <row r="32" spans="1:18" x14ac:dyDescent="0.3">
      <c r="A32" s="12" t="s">
        <v>116</v>
      </c>
      <c r="B32" s="12">
        <v>233311</v>
      </c>
      <c r="C32" s="12" t="s">
        <v>74</v>
      </c>
      <c r="D32" s="15">
        <v>90.653125000000003</v>
      </c>
      <c r="E32" s="15">
        <v>343.39062499999972</v>
      </c>
      <c r="F32" s="15">
        <v>237.390625</v>
      </c>
      <c r="G32" s="15">
        <v>249.22812499999995</v>
      </c>
      <c r="H32" s="15">
        <v>239.87812499999993</v>
      </c>
      <c r="I32" s="15">
        <v>68.05</v>
      </c>
      <c r="J32" s="15">
        <v>1228.5906249999996</v>
      </c>
      <c r="K32" s="17">
        <f t="shared" si="6"/>
        <v>7.3786274415043693E-2</v>
      </c>
      <c r="L32" s="17">
        <f t="shared" si="7"/>
        <v>0.27949962991130578</v>
      </c>
      <c r="M32" s="17">
        <f t="shared" si="8"/>
        <v>0.19322190823326532</v>
      </c>
      <c r="N32" s="17">
        <f t="shared" si="9"/>
        <v>0.20285693210462194</v>
      </c>
      <c r="O32" s="17">
        <f t="shared" si="10"/>
        <v>0.1952465859000023</v>
      </c>
      <c r="P32" s="17">
        <f t="shared" si="11"/>
        <v>5.5388669435761012E-2</v>
      </c>
      <c r="R32" s="2"/>
    </row>
    <row r="33" spans="1:26" x14ac:dyDescent="0.3">
      <c r="A33" s="12" t="s">
        <v>117</v>
      </c>
      <c r="B33" s="12">
        <v>133211</v>
      </c>
      <c r="C33" s="12" t="s">
        <v>76</v>
      </c>
      <c r="D33" s="15">
        <v>5.8875000000000002</v>
      </c>
      <c r="E33" s="15">
        <v>140.62187500000005</v>
      </c>
      <c r="F33" s="15">
        <v>305.7312499999997</v>
      </c>
      <c r="G33" s="15">
        <v>408.91562499999935</v>
      </c>
      <c r="H33" s="15">
        <v>289.72187499999984</v>
      </c>
      <c r="I33" s="15">
        <v>52.587500000000006</v>
      </c>
      <c r="J33" s="15">
        <v>1203.4656249999989</v>
      </c>
      <c r="K33" s="17">
        <f t="shared" si="6"/>
        <v>4.8921214513293681E-3</v>
      </c>
      <c r="L33" s="17">
        <f t="shared" si="7"/>
        <v>0.11684743799807341</v>
      </c>
      <c r="M33" s="17">
        <f t="shared" si="8"/>
        <v>0.25404236203256741</v>
      </c>
      <c r="N33" s="17">
        <f t="shared" si="9"/>
        <v>0.3397817241352446</v>
      </c>
      <c r="O33" s="17">
        <f t="shared" si="10"/>
        <v>0.24073963475275839</v>
      </c>
      <c r="P33" s="17">
        <f t="shared" si="11"/>
        <v>4.3696719630026866E-2</v>
      </c>
      <c r="R33" s="2"/>
    </row>
    <row r="34" spans="1:26" x14ac:dyDescent="0.3">
      <c r="A34" s="12" t="s">
        <v>118</v>
      </c>
      <c r="B34" s="12">
        <v>312112</v>
      </c>
      <c r="C34" s="12" t="s">
        <v>72</v>
      </c>
      <c r="D34" s="15">
        <v>40.30937500000001</v>
      </c>
      <c r="E34" s="15">
        <v>357.51249999999982</v>
      </c>
      <c r="F34" s="15">
        <v>288.53437499999995</v>
      </c>
      <c r="G34" s="15">
        <v>257.3125</v>
      </c>
      <c r="H34" s="15">
        <v>202.13124999999999</v>
      </c>
      <c r="I34" s="15">
        <v>50.974999999999994</v>
      </c>
      <c r="J34" s="15">
        <v>1196.7749999999996</v>
      </c>
      <c r="K34" s="17">
        <f t="shared" si="6"/>
        <v>3.3681665308850889E-2</v>
      </c>
      <c r="L34" s="17">
        <f t="shared" si="7"/>
        <v>0.29872991999331533</v>
      </c>
      <c r="M34" s="17">
        <f t="shared" si="8"/>
        <v>0.24109325061101713</v>
      </c>
      <c r="N34" s="17">
        <f t="shared" si="9"/>
        <v>0.2150049090263417</v>
      </c>
      <c r="O34" s="17">
        <f t="shared" si="10"/>
        <v>0.16889661799419278</v>
      </c>
      <c r="P34" s="17">
        <f t="shared" si="11"/>
        <v>4.259363706628231E-2</v>
      </c>
      <c r="R34" s="2"/>
    </row>
    <row r="35" spans="1:26" x14ac:dyDescent="0.3">
      <c r="A35" s="12" t="s">
        <v>119</v>
      </c>
      <c r="B35" s="12">
        <v>721913</v>
      </c>
      <c r="C35" s="12" t="s">
        <v>75</v>
      </c>
      <c r="D35" s="15">
        <v>92.812500000000057</v>
      </c>
      <c r="E35" s="15">
        <v>252.31249999999974</v>
      </c>
      <c r="F35" s="15">
        <v>255.74062499999974</v>
      </c>
      <c r="G35" s="15">
        <v>298.84687499999944</v>
      </c>
      <c r="H35" s="15">
        <v>176.65937499999995</v>
      </c>
      <c r="I35" s="15">
        <v>69.337500000000006</v>
      </c>
      <c r="J35" s="15">
        <v>1145.709374999999</v>
      </c>
      <c r="K35" s="17">
        <f t="shared" si="6"/>
        <v>8.1008763675343182E-2</v>
      </c>
      <c r="L35" s="17">
        <f t="shared" si="7"/>
        <v>0.22022382421371037</v>
      </c>
      <c r="M35" s="17">
        <f t="shared" si="8"/>
        <v>0.22321596609087707</v>
      </c>
      <c r="N35" s="17">
        <f t="shared" si="9"/>
        <v>0.26084003633120284</v>
      </c>
      <c r="O35" s="17">
        <f t="shared" si="10"/>
        <v>0.15419213533100409</v>
      </c>
      <c r="P35" s="17">
        <f t="shared" si="11"/>
        <v>6.0519274357862411E-2</v>
      </c>
      <c r="R35" s="2"/>
    </row>
    <row r="36" spans="1:26" x14ac:dyDescent="0.3">
      <c r="A36" s="12" t="s">
        <v>120</v>
      </c>
      <c r="B36" s="12">
        <v>899923</v>
      </c>
      <c r="C36" s="12" t="s">
        <v>73</v>
      </c>
      <c r="D36" s="15">
        <v>316.12812499999973</v>
      </c>
      <c r="E36" s="15">
        <v>283.91562499999986</v>
      </c>
      <c r="F36" s="15">
        <v>166.84062500000005</v>
      </c>
      <c r="G36" s="15">
        <v>131.90000000000003</v>
      </c>
      <c r="H36" s="15">
        <v>156.22812500000001</v>
      </c>
      <c r="I36" s="15">
        <v>46.115624999999994</v>
      </c>
      <c r="J36" s="15">
        <v>1101.1281249999997</v>
      </c>
      <c r="K36" s="17">
        <f t="shared" si="6"/>
        <v>0.28709476928490935</v>
      </c>
      <c r="L36" s="17">
        <f t="shared" si="7"/>
        <v>0.25784068043852748</v>
      </c>
      <c r="M36" s="17">
        <f t="shared" si="8"/>
        <v>0.15151790351372607</v>
      </c>
      <c r="N36" s="17">
        <f t="shared" si="9"/>
        <v>0.11978624195072674</v>
      </c>
      <c r="O36" s="17">
        <f t="shared" si="10"/>
        <v>0.1418800605061287</v>
      </c>
      <c r="P36" s="17">
        <f t="shared" si="11"/>
        <v>4.1880344305981657E-2</v>
      </c>
      <c r="R36" s="2"/>
    </row>
    <row r="37" spans="1:26" x14ac:dyDescent="0.3">
      <c r="A37" s="12" t="s">
        <v>121</v>
      </c>
      <c r="B37" s="12">
        <v>342414</v>
      </c>
      <c r="C37" s="12" t="s">
        <v>72</v>
      </c>
      <c r="D37" s="15">
        <v>53.975000000000001</v>
      </c>
      <c r="E37" s="15">
        <v>312.54999999999961</v>
      </c>
      <c r="F37" s="15">
        <v>166.875</v>
      </c>
      <c r="G37" s="15">
        <v>219.47499999999988</v>
      </c>
      <c r="H37" s="15">
        <v>254.06249999999977</v>
      </c>
      <c r="I37" s="15">
        <v>70.687500000000014</v>
      </c>
      <c r="J37" s="15">
        <v>1077.6249999999993</v>
      </c>
      <c r="K37" s="17">
        <f t="shared" si="6"/>
        <v>5.0086996868112778E-2</v>
      </c>
      <c r="L37" s="17">
        <f t="shared" si="7"/>
        <v>0.29003595870548643</v>
      </c>
      <c r="M37" s="17">
        <f t="shared" si="8"/>
        <v>0.15485442524069143</v>
      </c>
      <c r="N37" s="17">
        <f t="shared" si="9"/>
        <v>0.20366546804315047</v>
      </c>
      <c r="O37" s="17">
        <f t="shared" si="10"/>
        <v>0.23576151258554687</v>
      </c>
      <c r="P37" s="17">
        <f t="shared" si="11"/>
        <v>6.5595638557012004E-2</v>
      </c>
      <c r="R37" s="2"/>
    </row>
    <row r="38" spans="1:26" x14ac:dyDescent="0.3">
      <c r="A38" s="12" t="s">
        <v>122</v>
      </c>
      <c r="B38" s="12">
        <v>712111</v>
      </c>
      <c r="C38" s="12" t="s">
        <v>75</v>
      </c>
      <c r="D38" s="15">
        <v>70.153125000000017</v>
      </c>
      <c r="E38" s="15">
        <v>226.54687499999994</v>
      </c>
      <c r="F38" s="15">
        <v>223.15937499999995</v>
      </c>
      <c r="G38" s="15">
        <v>279.94374999999997</v>
      </c>
      <c r="H38" s="15">
        <v>204.00312499999998</v>
      </c>
      <c r="I38" s="15">
        <v>61.765624999999986</v>
      </c>
      <c r="J38" s="15">
        <v>1065.5718749999999</v>
      </c>
      <c r="K38" s="17">
        <f t="shared" si="6"/>
        <v>6.5836126727725458E-2</v>
      </c>
      <c r="L38" s="17">
        <f t="shared" si="7"/>
        <v>0.21260590703935384</v>
      </c>
      <c r="M38" s="17">
        <f t="shared" si="8"/>
        <v>0.20942686292278498</v>
      </c>
      <c r="N38" s="17">
        <f t="shared" si="9"/>
        <v>0.26271690964065658</v>
      </c>
      <c r="O38" s="17">
        <f t="shared" si="10"/>
        <v>0.19144942709753859</v>
      </c>
      <c r="P38" s="17">
        <f t="shared" si="11"/>
        <v>5.7964766571940531E-2</v>
      </c>
      <c r="R38" s="2"/>
    </row>
    <row r="39" spans="1:26" x14ac:dyDescent="0.3">
      <c r="A39" s="12" t="s">
        <v>123</v>
      </c>
      <c r="B39" s="12">
        <v>511111</v>
      </c>
      <c r="C39" s="12" t="s">
        <v>77</v>
      </c>
      <c r="D39" s="15">
        <v>25.656249999999996</v>
      </c>
      <c r="E39" s="15">
        <v>177.55312499999997</v>
      </c>
      <c r="F39" s="15">
        <v>247.45</v>
      </c>
      <c r="G39" s="15">
        <v>267.57812499999983</v>
      </c>
      <c r="H39" s="15">
        <v>198.2374999999999</v>
      </c>
      <c r="I39" s="15">
        <v>53.812499999999993</v>
      </c>
      <c r="J39" s="15">
        <v>970.28749999999968</v>
      </c>
      <c r="K39" s="17">
        <f t="shared" si="6"/>
        <v>2.6441905105445557E-2</v>
      </c>
      <c r="L39" s="17">
        <f t="shared" si="7"/>
        <v>0.18299022197029233</v>
      </c>
      <c r="M39" s="17">
        <f t="shared" si="8"/>
        <v>0.2550275047344216</v>
      </c>
      <c r="N39" s="17">
        <f t="shared" si="9"/>
        <v>0.2757720005668422</v>
      </c>
      <c r="O39" s="17">
        <f t="shared" si="10"/>
        <v>0.2043080014944024</v>
      </c>
      <c r="P39" s="17">
        <f t="shared" si="11"/>
        <v>5.5460366128595916E-2</v>
      </c>
      <c r="R39" s="2"/>
    </row>
    <row r="40" spans="1:26" x14ac:dyDescent="0.3">
      <c r="A40" s="12" t="s">
        <v>124</v>
      </c>
      <c r="B40" s="12">
        <v>721311</v>
      </c>
      <c r="C40" s="12" t="s">
        <v>75</v>
      </c>
      <c r="D40" s="15">
        <v>103.35312500000001</v>
      </c>
      <c r="E40" s="15">
        <v>209.49062500000042</v>
      </c>
      <c r="F40" s="15">
        <v>177.88750000000024</v>
      </c>
      <c r="G40" s="15">
        <v>185.64687500000025</v>
      </c>
      <c r="H40" s="15">
        <v>187.2343750000002</v>
      </c>
      <c r="I40" s="15">
        <v>58.121874999999946</v>
      </c>
      <c r="J40" s="15">
        <v>921.73437500000114</v>
      </c>
      <c r="K40" s="17">
        <f t="shared" si="6"/>
        <v>0.11212896882575295</v>
      </c>
      <c r="L40" s="17">
        <f t="shared" si="7"/>
        <v>0.22727873743452409</v>
      </c>
      <c r="M40" s="17">
        <f t="shared" si="8"/>
        <v>0.19299215134512046</v>
      </c>
      <c r="N40" s="17">
        <f t="shared" si="9"/>
        <v>0.20141038463494434</v>
      </c>
      <c r="O40" s="17">
        <f t="shared" si="10"/>
        <v>0.2031326812564628</v>
      </c>
      <c r="P40" s="17">
        <f t="shared" si="11"/>
        <v>6.3057076503195267E-2</v>
      </c>
      <c r="R40" s="2"/>
    </row>
    <row r="41" spans="1:26" x14ac:dyDescent="0.3">
      <c r="A41" s="12" t="s">
        <v>125</v>
      </c>
      <c r="B41" s="12">
        <v>322313</v>
      </c>
      <c r="C41" s="12" t="s">
        <v>72</v>
      </c>
      <c r="D41" s="15">
        <v>95.678124999999994</v>
      </c>
      <c r="E41" s="15">
        <v>224.49375000000015</v>
      </c>
      <c r="F41" s="15">
        <v>223.07187500000015</v>
      </c>
      <c r="G41" s="15">
        <v>219.87500000000011</v>
      </c>
      <c r="H41" s="15">
        <v>115.06562499999998</v>
      </c>
      <c r="I41" s="15">
        <v>27.81562499999999</v>
      </c>
      <c r="J41" s="15">
        <v>906.00000000000034</v>
      </c>
      <c r="K41" s="17">
        <f t="shared" si="6"/>
        <v>0.10560499448123616</v>
      </c>
      <c r="L41" s="17">
        <f t="shared" si="7"/>
        <v>0.24778559602649014</v>
      </c>
      <c r="M41" s="17">
        <f t="shared" si="8"/>
        <v>0.24621619757174401</v>
      </c>
      <c r="N41" s="17">
        <f t="shared" si="9"/>
        <v>0.24268763796909495</v>
      </c>
      <c r="O41" s="17">
        <f t="shared" si="10"/>
        <v>0.12700400110375271</v>
      </c>
      <c r="P41" s="17">
        <f t="shared" si="11"/>
        <v>3.0701572847682098E-2</v>
      </c>
      <c r="R41" s="10" t="s">
        <v>289</v>
      </c>
    </row>
    <row r="42" spans="1:26" x14ac:dyDescent="0.3">
      <c r="A42" s="12" t="s">
        <v>126</v>
      </c>
      <c r="B42" s="12">
        <v>332111</v>
      </c>
      <c r="C42" s="12" t="s">
        <v>72</v>
      </c>
      <c r="D42" s="15">
        <v>139.00000000000006</v>
      </c>
      <c r="E42" s="15">
        <v>243.70312500000023</v>
      </c>
      <c r="F42" s="15">
        <v>164.86250000000004</v>
      </c>
      <c r="G42" s="15">
        <v>165.71250000000006</v>
      </c>
      <c r="H42" s="15">
        <v>76.096874999999997</v>
      </c>
      <c r="I42" s="15">
        <v>18.062499999999996</v>
      </c>
      <c r="J42" s="15">
        <v>807.43750000000034</v>
      </c>
      <c r="K42" s="17">
        <f t="shared" si="6"/>
        <v>0.1721495471785742</v>
      </c>
      <c r="L42" s="17">
        <f t="shared" si="7"/>
        <v>0.30182289650901789</v>
      </c>
      <c r="M42" s="17">
        <f t="shared" si="8"/>
        <v>0.20417989008437182</v>
      </c>
      <c r="N42" s="17">
        <f t="shared" si="9"/>
        <v>0.20523260314265809</v>
      </c>
      <c r="O42" s="17">
        <f t="shared" si="10"/>
        <v>9.4244910596795378E-2</v>
      </c>
      <c r="P42" s="17">
        <f t="shared" si="11"/>
        <v>2.2370152488582692E-2</v>
      </c>
      <c r="R42" s="2"/>
    </row>
    <row r="43" spans="1:26" x14ac:dyDescent="0.3">
      <c r="A43" s="12" t="s">
        <v>127</v>
      </c>
      <c r="B43" s="12">
        <v>821211</v>
      </c>
      <c r="C43" s="12" t="s">
        <v>73</v>
      </c>
      <c r="D43" s="15">
        <v>134.06562500000007</v>
      </c>
      <c r="E43" s="15">
        <v>219.6093750000002</v>
      </c>
      <c r="F43" s="15">
        <v>169.25000000000003</v>
      </c>
      <c r="G43" s="15">
        <v>136.4</v>
      </c>
      <c r="H43" s="15">
        <v>84.662500000000009</v>
      </c>
      <c r="I43" s="15">
        <v>36.399999999999991</v>
      </c>
      <c r="J43" s="15">
        <v>780.38750000000027</v>
      </c>
      <c r="K43" s="17">
        <f t="shared" si="6"/>
        <v>0.17179366020086179</v>
      </c>
      <c r="L43" s="17">
        <f t="shared" si="7"/>
        <v>0.28141067738783632</v>
      </c>
      <c r="M43" s="17">
        <f t="shared" si="8"/>
        <v>0.21687943489612529</v>
      </c>
      <c r="N43" s="17">
        <f t="shared" si="9"/>
        <v>0.17478496259870893</v>
      </c>
      <c r="O43" s="17">
        <f t="shared" si="10"/>
        <v>0.10848777049863047</v>
      </c>
      <c r="P43" s="17">
        <f t="shared" si="11"/>
        <v>4.6643494417837265E-2</v>
      </c>
      <c r="R43" s="2"/>
    </row>
    <row r="44" spans="1:26" x14ac:dyDescent="0.3">
      <c r="A44" s="12" t="s">
        <v>128</v>
      </c>
      <c r="B44" s="12">
        <v>322211</v>
      </c>
      <c r="C44" s="12" t="s">
        <v>72</v>
      </c>
      <c r="D44" s="15">
        <v>92.224999999999994</v>
      </c>
      <c r="E44" s="15">
        <v>164.65625000000003</v>
      </c>
      <c r="F44" s="15">
        <v>141.62187500000005</v>
      </c>
      <c r="G44" s="15">
        <v>184.83749999999995</v>
      </c>
      <c r="H44" s="15">
        <v>130.71250000000001</v>
      </c>
      <c r="I44" s="15">
        <v>38.031249999999993</v>
      </c>
      <c r="J44" s="15">
        <v>752.08437500000002</v>
      </c>
      <c r="K44" s="17">
        <f t="shared" si="6"/>
        <v>0.12262586893923969</v>
      </c>
      <c r="L44" s="17">
        <f t="shared" si="7"/>
        <v>0.21893321477394079</v>
      </c>
      <c r="M44" s="17">
        <f t="shared" si="8"/>
        <v>0.18830583337142198</v>
      </c>
      <c r="N44" s="17">
        <f t="shared" si="9"/>
        <v>0.24576697262192151</v>
      </c>
      <c r="O44" s="17">
        <f t="shared" si="10"/>
        <v>0.17380031329596496</v>
      </c>
      <c r="P44" s="17">
        <f t="shared" si="11"/>
        <v>5.0567796997511072E-2</v>
      </c>
      <c r="R44" s="2"/>
    </row>
    <row r="45" spans="1:26" x14ac:dyDescent="0.3">
      <c r="A45" s="12" t="s">
        <v>129</v>
      </c>
      <c r="B45" s="12">
        <v>251312</v>
      </c>
      <c r="C45" s="12" t="s">
        <v>74</v>
      </c>
      <c r="D45" s="15">
        <v>21.840624999999999</v>
      </c>
      <c r="E45" s="15">
        <v>138.54999999999998</v>
      </c>
      <c r="F45" s="15">
        <v>166.48437500000003</v>
      </c>
      <c r="G45" s="15">
        <v>212.22187499999998</v>
      </c>
      <c r="H45" s="15">
        <v>159.20937500000008</v>
      </c>
      <c r="I45" s="15">
        <v>46.09375</v>
      </c>
      <c r="J45" s="15">
        <v>744.40000000000009</v>
      </c>
      <c r="K45" s="17">
        <f t="shared" si="6"/>
        <v>2.9339904621171409E-2</v>
      </c>
      <c r="L45" s="17">
        <f t="shared" si="7"/>
        <v>0.18612305212251473</v>
      </c>
      <c r="M45" s="17">
        <f t="shared" si="8"/>
        <v>0.22364907979580873</v>
      </c>
      <c r="N45" s="17">
        <f t="shared" si="9"/>
        <v>0.2850911808167651</v>
      </c>
      <c r="O45" s="17">
        <f t="shared" si="10"/>
        <v>0.21387610827512099</v>
      </c>
      <c r="P45" s="17">
        <f t="shared" si="11"/>
        <v>6.1920674368619012E-2</v>
      </c>
      <c r="R45" s="2"/>
    </row>
    <row r="46" spans="1:26" x14ac:dyDescent="0.3">
      <c r="A46" s="12" t="s">
        <v>130</v>
      </c>
      <c r="B46" s="12">
        <v>312111</v>
      </c>
      <c r="C46" s="12" t="s">
        <v>72</v>
      </c>
      <c r="D46" s="15">
        <v>61.337500000000013</v>
      </c>
      <c r="E46" s="15">
        <v>283.12499999999977</v>
      </c>
      <c r="F46" s="15">
        <v>185.06249999999989</v>
      </c>
      <c r="G46" s="15">
        <v>131.73750000000001</v>
      </c>
      <c r="H46" s="15">
        <v>61.025000000000013</v>
      </c>
      <c r="I46" s="15">
        <v>20.212499999999999</v>
      </c>
      <c r="J46" s="15">
        <v>742.49999999999955</v>
      </c>
      <c r="K46" s="17">
        <f t="shared" si="6"/>
        <v>8.2609427609427674E-2</v>
      </c>
      <c r="L46" s="17">
        <f t="shared" si="7"/>
        <v>0.38131313131313122</v>
      </c>
      <c r="M46" s="17">
        <f t="shared" si="8"/>
        <v>0.24924242424242424</v>
      </c>
      <c r="N46" s="17">
        <f t="shared" si="9"/>
        <v>0.17742424242424254</v>
      </c>
      <c r="O46" s="17">
        <f t="shared" si="10"/>
        <v>8.2188552188552255E-2</v>
      </c>
      <c r="P46" s="17">
        <f t="shared" si="11"/>
        <v>2.7222222222222238E-2</v>
      </c>
      <c r="R46" s="2"/>
      <c r="S46" s="2"/>
      <c r="T46" s="2"/>
      <c r="U46" s="2"/>
      <c r="V46" s="2"/>
      <c r="W46" s="2"/>
      <c r="X46" s="2"/>
      <c r="Y46" s="2"/>
      <c r="Z46" s="2"/>
    </row>
    <row r="47" spans="1:26" x14ac:dyDescent="0.3">
      <c r="A47" s="12" t="s">
        <v>131</v>
      </c>
      <c r="B47" s="12">
        <v>312212</v>
      </c>
      <c r="C47" s="12" t="s">
        <v>72</v>
      </c>
      <c r="D47" s="15">
        <v>113.16875000000002</v>
      </c>
      <c r="E47" s="15">
        <v>241.61874999999992</v>
      </c>
      <c r="F47" s="15">
        <v>110.99687500000002</v>
      </c>
      <c r="G47" s="15">
        <v>117.55000000000001</v>
      </c>
      <c r="H47" s="15">
        <v>81.559375000000017</v>
      </c>
      <c r="I47" s="15">
        <v>61.578125000000014</v>
      </c>
      <c r="J47" s="15">
        <v>726.47187499999995</v>
      </c>
      <c r="K47" s="17">
        <f t="shared" si="6"/>
        <v>0.15577857023026531</v>
      </c>
      <c r="L47" s="17">
        <f t="shared" si="7"/>
        <v>0.33259202223072976</v>
      </c>
      <c r="M47" s="17">
        <f t="shared" si="8"/>
        <v>0.15278895001957238</v>
      </c>
      <c r="N47" s="17">
        <f t="shared" si="9"/>
        <v>0.16180942999341855</v>
      </c>
      <c r="O47" s="17">
        <f t="shared" si="10"/>
        <v>0.11226776673219459</v>
      </c>
      <c r="P47" s="17">
        <f t="shared" si="11"/>
        <v>8.4763260793819475E-2</v>
      </c>
      <c r="R47" s="2"/>
      <c r="S47" s="2"/>
      <c r="T47" s="2"/>
      <c r="U47" s="2"/>
      <c r="V47" s="2"/>
      <c r="W47" s="2"/>
      <c r="X47" s="2"/>
      <c r="Y47" s="2"/>
      <c r="Z47" s="2"/>
    </row>
    <row r="48" spans="1:26" x14ac:dyDescent="0.3">
      <c r="A48" s="12" t="s">
        <v>132</v>
      </c>
      <c r="B48" s="12">
        <v>821711</v>
      </c>
      <c r="C48" s="12" t="s">
        <v>73</v>
      </c>
      <c r="D48" s="15">
        <v>135.62812500000001</v>
      </c>
      <c r="E48" s="15">
        <v>223.34374999999994</v>
      </c>
      <c r="F48" s="15">
        <v>163.68750000000006</v>
      </c>
      <c r="G48" s="15">
        <v>104.12812500000003</v>
      </c>
      <c r="H48" s="15">
        <v>69.006250000000023</v>
      </c>
      <c r="I48" s="15">
        <v>25.053124999999994</v>
      </c>
      <c r="J48" s="15">
        <v>720.84687500000007</v>
      </c>
      <c r="K48" s="17">
        <f t="shared" si="6"/>
        <v>0.18815108964715982</v>
      </c>
      <c r="L48" s="17">
        <f t="shared" si="7"/>
        <v>0.30983521985858636</v>
      </c>
      <c r="M48" s="17">
        <f t="shared" si="8"/>
        <v>0.22707665896449927</v>
      </c>
      <c r="N48" s="17">
        <f t="shared" si="9"/>
        <v>0.14445248860931806</v>
      </c>
      <c r="O48" s="17">
        <f t="shared" si="10"/>
        <v>9.5729415487859348E-2</v>
      </c>
      <c r="P48" s="17">
        <f t="shared" si="11"/>
        <v>3.4755127432577124E-2</v>
      </c>
      <c r="R48" s="2"/>
      <c r="S48" s="2"/>
      <c r="T48" s="2"/>
      <c r="U48" s="2"/>
      <c r="V48" s="2"/>
      <c r="W48" s="2"/>
      <c r="X48" s="2"/>
      <c r="Y48" s="2"/>
      <c r="Z48" s="2"/>
    </row>
    <row r="49" spans="1:26" x14ac:dyDescent="0.3">
      <c r="A49" s="12" t="s">
        <v>133</v>
      </c>
      <c r="B49" s="12">
        <v>721216</v>
      </c>
      <c r="C49" s="12" t="s">
        <v>75</v>
      </c>
      <c r="D49" s="15">
        <v>62.20000000000001</v>
      </c>
      <c r="E49" s="15">
        <v>121.64062500000001</v>
      </c>
      <c r="F49" s="15">
        <v>116.25000000000003</v>
      </c>
      <c r="G49" s="15">
        <v>168.65000000000009</v>
      </c>
      <c r="H49" s="15">
        <v>155.43437499999996</v>
      </c>
      <c r="I49" s="15">
        <v>52.640625000000014</v>
      </c>
      <c r="J49" s="15">
        <v>676.81562500000007</v>
      </c>
      <c r="K49" s="17">
        <f t="shared" si="6"/>
        <v>9.1900951607020012E-2</v>
      </c>
      <c r="L49" s="17">
        <f t="shared" si="7"/>
        <v>0.17972490661692392</v>
      </c>
      <c r="M49" s="17">
        <f t="shared" si="8"/>
        <v>0.17176021904045141</v>
      </c>
      <c r="N49" s="17">
        <f t="shared" si="9"/>
        <v>0.24918159949395388</v>
      </c>
      <c r="O49" s="17">
        <f t="shared" si="10"/>
        <v>0.2296554176035755</v>
      </c>
      <c r="P49" s="17">
        <f t="shared" si="11"/>
        <v>7.7776905638075378E-2</v>
      </c>
      <c r="R49" s="2"/>
      <c r="S49" s="2"/>
      <c r="T49" s="2"/>
      <c r="U49" s="2"/>
      <c r="V49" s="2"/>
      <c r="W49" s="2"/>
      <c r="X49" s="2"/>
      <c r="Y49" s="2"/>
      <c r="Z49" s="2"/>
    </row>
    <row r="50" spans="1:26" x14ac:dyDescent="0.3">
      <c r="A50" s="12" t="s">
        <v>134</v>
      </c>
      <c r="B50" s="12">
        <v>233999</v>
      </c>
      <c r="C50" s="12" t="s">
        <v>74</v>
      </c>
      <c r="D50" s="15">
        <v>80.396875000000009</v>
      </c>
      <c r="E50" s="15">
        <v>196.66874999999996</v>
      </c>
      <c r="F50" s="15">
        <v>148.67812500000008</v>
      </c>
      <c r="G50" s="15">
        <v>121.30000000000004</v>
      </c>
      <c r="H50" s="15">
        <v>106.36250000000003</v>
      </c>
      <c r="I50" s="15">
        <v>23.056249999999991</v>
      </c>
      <c r="J50" s="15">
        <v>676.46250000000009</v>
      </c>
      <c r="K50" s="17">
        <f t="shared" si="6"/>
        <v>0.11884897536818374</v>
      </c>
      <c r="L50" s="17">
        <f t="shared" si="7"/>
        <v>0.29073119352513987</v>
      </c>
      <c r="M50" s="17">
        <f t="shared" si="8"/>
        <v>0.21978768224402692</v>
      </c>
      <c r="N50" s="17">
        <f t="shared" si="9"/>
        <v>0.17931518746419797</v>
      </c>
      <c r="O50" s="17">
        <f t="shared" si="10"/>
        <v>0.15723340170371605</v>
      </c>
      <c r="P50" s="17">
        <f t="shared" si="11"/>
        <v>3.4083559694735463E-2</v>
      </c>
      <c r="R50" s="2"/>
      <c r="S50" s="2"/>
      <c r="T50" s="2"/>
      <c r="U50" s="2"/>
      <c r="V50" s="2"/>
      <c r="W50" s="2"/>
      <c r="X50" s="2"/>
      <c r="Y50" s="2"/>
      <c r="Z50" s="2"/>
    </row>
    <row r="51" spans="1:26" x14ac:dyDescent="0.3">
      <c r="A51" s="12" t="s">
        <v>135</v>
      </c>
      <c r="B51" s="12">
        <v>821311</v>
      </c>
      <c r="C51" s="12" t="s">
        <v>73</v>
      </c>
      <c r="D51" s="15">
        <v>149.5906250000001</v>
      </c>
      <c r="E51" s="15">
        <v>182.2125000000002</v>
      </c>
      <c r="F51" s="15">
        <v>109.98124999999999</v>
      </c>
      <c r="G51" s="15">
        <v>99.121875000000003</v>
      </c>
      <c r="H51" s="15">
        <v>69.52187499999998</v>
      </c>
      <c r="I51" s="15">
        <v>19.087499999999995</v>
      </c>
      <c r="J51" s="15">
        <v>629.51562500000034</v>
      </c>
      <c r="K51" s="17">
        <f t="shared" si="6"/>
        <v>0.237628136712254</v>
      </c>
      <c r="L51" s="17">
        <f t="shared" si="7"/>
        <v>0.28944873290476325</v>
      </c>
      <c r="M51" s="17">
        <f t="shared" si="8"/>
        <v>0.1747077366030429</v>
      </c>
      <c r="N51" s="17">
        <f t="shared" si="9"/>
        <v>0.15745737049815078</v>
      </c>
      <c r="O51" s="17">
        <f t="shared" si="10"/>
        <v>0.11043709201022603</v>
      </c>
      <c r="P51" s="17">
        <f t="shared" si="11"/>
        <v>3.0320931271562934E-2</v>
      </c>
      <c r="R51" s="2"/>
      <c r="S51" s="2"/>
      <c r="T51" s="2"/>
      <c r="U51" s="2"/>
      <c r="V51" s="2"/>
      <c r="W51" s="2"/>
      <c r="X51" s="2"/>
      <c r="Y51" s="2"/>
      <c r="Z51" s="2"/>
    </row>
    <row r="52" spans="1:26" x14ac:dyDescent="0.3">
      <c r="A52" s="12" t="s">
        <v>136</v>
      </c>
      <c r="B52" s="12">
        <v>233215</v>
      </c>
      <c r="C52" s="12" t="s">
        <v>74</v>
      </c>
      <c r="D52" s="15">
        <v>57.209375000000009</v>
      </c>
      <c r="E52" s="15">
        <v>179.78437500000001</v>
      </c>
      <c r="F52" s="15">
        <v>122.33125000000004</v>
      </c>
      <c r="G52" s="15">
        <v>99.384375000000034</v>
      </c>
      <c r="H52" s="15">
        <v>84.806250000000034</v>
      </c>
      <c r="I52" s="15">
        <v>46.421875</v>
      </c>
      <c r="J52" s="15">
        <v>589.93750000000011</v>
      </c>
      <c r="K52" s="17">
        <f t="shared" si="6"/>
        <v>9.6975315181692973E-2</v>
      </c>
      <c r="L52" s="17">
        <f t="shared" si="7"/>
        <v>0.30475156266553655</v>
      </c>
      <c r="M52" s="17">
        <f t="shared" si="8"/>
        <v>0.20736306812162308</v>
      </c>
      <c r="N52" s="17">
        <f t="shared" si="9"/>
        <v>0.16846593918847338</v>
      </c>
      <c r="O52" s="17">
        <f t="shared" si="10"/>
        <v>0.14375463502489674</v>
      </c>
      <c r="P52" s="17">
        <f t="shared" si="11"/>
        <v>7.8689479817777297E-2</v>
      </c>
      <c r="R52" s="2"/>
      <c r="S52" s="2"/>
      <c r="T52" s="2"/>
      <c r="U52" s="2"/>
      <c r="V52" s="2"/>
      <c r="W52" s="2"/>
      <c r="X52" s="2"/>
      <c r="Y52" s="2"/>
      <c r="Z52" s="2"/>
    </row>
    <row r="53" spans="1:26" x14ac:dyDescent="0.3">
      <c r="A53" s="12" t="s">
        <v>137</v>
      </c>
      <c r="B53" s="12">
        <v>333212</v>
      </c>
      <c r="C53" s="12" t="s">
        <v>72</v>
      </c>
      <c r="D53" s="15">
        <v>87.106250000000017</v>
      </c>
      <c r="E53" s="15">
        <v>173.96562500000016</v>
      </c>
      <c r="F53" s="15">
        <v>154.66562500000009</v>
      </c>
      <c r="G53" s="15">
        <v>97.759375000000034</v>
      </c>
      <c r="H53" s="15">
        <v>40.884374999999991</v>
      </c>
      <c r="I53" s="15">
        <v>8.640625</v>
      </c>
      <c r="J53" s="15">
        <v>563.02187500000025</v>
      </c>
      <c r="K53" s="17">
        <f t="shared" si="6"/>
        <v>0.15471201718405697</v>
      </c>
      <c r="L53" s="17">
        <f t="shared" si="7"/>
        <v>0.30898555229315039</v>
      </c>
      <c r="M53" s="17">
        <f t="shared" si="8"/>
        <v>0.27470624476180439</v>
      </c>
      <c r="N53" s="17">
        <f t="shared" si="9"/>
        <v>0.1736333512796461</v>
      </c>
      <c r="O53" s="17">
        <f t="shared" si="10"/>
        <v>7.2615961857609837E-2</v>
      </c>
      <c r="P53" s="17">
        <f t="shared" si="11"/>
        <v>1.5346872623732419E-2</v>
      </c>
      <c r="R53" s="2"/>
      <c r="S53" s="2"/>
      <c r="T53" s="2"/>
      <c r="U53" s="2"/>
      <c r="V53" s="2"/>
      <c r="W53" s="2"/>
      <c r="X53" s="2"/>
      <c r="Y53" s="2"/>
      <c r="Z53" s="2"/>
    </row>
    <row r="54" spans="1:26" x14ac:dyDescent="0.3">
      <c r="A54" s="12" t="s">
        <v>138</v>
      </c>
      <c r="B54" s="12">
        <v>333211</v>
      </c>
      <c r="C54" s="12" t="s">
        <v>72</v>
      </c>
      <c r="D54" s="15">
        <v>104.746875</v>
      </c>
      <c r="E54" s="15">
        <v>205.48125000000022</v>
      </c>
      <c r="F54" s="15">
        <v>151.02187500000005</v>
      </c>
      <c r="G54" s="15">
        <v>61.953124999999979</v>
      </c>
      <c r="H54" s="15">
        <v>18.843749999999996</v>
      </c>
      <c r="I54" s="15">
        <v>4.534374999999998</v>
      </c>
      <c r="J54" s="15">
        <v>546.58125000000018</v>
      </c>
      <c r="K54" s="17">
        <f t="shared" si="6"/>
        <v>0.19164008095777155</v>
      </c>
      <c r="L54" s="17">
        <f t="shared" si="7"/>
        <v>0.37593907584645492</v>
      </c>
      <c r="M54" s="17">
        <f t="shared" si="8"/>
        <v>0.27630269973585814</v>
      </c>
      <c r="N54" s="17">
        <f t="shared" si="9"/>
        <v>0.11334659760099704</v>
      </c>
      <c r="O54" s="17">
        <f t="shared" si="10"/>
        <v>3.4475661212308308E-2</v>
      </c>
      <c r="P54" s="17">
        <f t="shared" si="11"/>
        <v>8.2958846466101733E-3</v>
      </c>
      <c r="R54" s="2"/>
      <c r="S54" s="2"/>
      <c r="T54" s="2"/>
      <c r="U54" s="2"/>
      <c r="V54" s="2"/>
      <c r="W54" s="2"/>
      <c r="X54" s="2"/>
      <c r="Y54" s="2"/>
      <c r="Z54" s="2"/>
    </row>
    <row r="55" spans="1:26" x14ac:dyDescent="0.3">
      <c r="A55" s="12" t="s">
        <v>139</v>
      </c>
      <c r="B55" s="12">
        <v>331111</v>
      </c>
      <c r="C55" s="12" t="s">
        <v>72</v>
      </c>
      <c r="D55" s="15">
        <v>114.96249999999999</v>
      </c>
      <c r="E55" s="15">
        <v>173.83437500000016</v>
      </c>
      <c r="F55" s="15">
        <v>124.77812500000002</v>
      </c>
      <c r="G55" s="15">
        <v>75.262499999999974</v>
      </c>
      <c r="H55" s="15">
        <v>40.874999999999986</v>
      </c>
      <c r="I55" s="15">
        <v>9.8000000000000007</v>
      </c>
      <c r="J55" s="15">
        <v>539.51250000000005</v>
      </c>
      <c r="K55" s="17">
        <f t="shared" si="6"/>
        <v>0.21308588772271261</v>
      </c>
      <c r="L55" s="17">
        <f t="shared" si="7"/>
        <v>0.32220639002803486</v>
      </c>
      <c r="M55" s="17">
        <f t="shared" si="8"/>
        <v>0.23127939575079356</v>
      </c>
      <c r="N55" s="17">
        <f t="shared" si="9"/>
        <v>0.13950093834711888</v>
      </c>
      <c r="O55" s="17">
        <f t="shared" si="10"/>
        <v>7.5762841454090471E-2</v>
      </c>
      <c r="P55" s="17">
        <f t="shared" si="11"/>
        <v>1.8164546697249831E-2</v>
      </c>
      <c r="R55" s="2"/>
      <c r="S55" s="2"/>
      <c r="T55" s="2"/>
      <c r="U55" s="2"/>
      <c r="V55" s="2"/>
      <c r="W55" s="2"/>
      <c r="X55" s="2"/>
      <c r="Y55" s="2"/>
      <c r="Z55" s="2"/>
    </row>
    <row r="56" spans="1:26" x14ac:dyDescent="0.3">
      <c r="A56" s="12" t="s">
        <v>140</v>
      </c>
      <c r="B56" s="12">
        <v>333111</v>
      </c>
      <c r="C56" s="12" t="s">
        <v>72</v>
      </c>
      <c r="D56" s="15">
        <v>76.181249999999991</v>
      </c>
      <c r="E56" s="15">
        <v>160.59375000000006</v>
      </c>
      <c r="F56" s="15">
        <v>102.596875</v>
      </c>
      <c r="G56" s="15">
        <v>99.624999999999986</v>
      </c>
      <c r="H56" s="15">
        <v>66.362499999999997</v>
      </c>
      <c r="I56" s="15">
        <v>13.974999999999998</v>
      </c>
      <c r="J56" s="15">
        <v>519.33437500000002</v>
      </c>
      <c r="K56" s="17">
        <f t="shared" si="6"/>
        <v>0.14669017432169781</v>
      </c>
      <c r="L56" s="17">
        <f t="shared" si="7"/>
        <v>0.30922996383591989</v>
      </c>
      <c r="M56" s="17">
        <f t="shared" si="8"/>
        <v>0.19755456202952096</v>
      </c>
      <c r="N56" s="17">
        <f t="shared" si="9"/>
        <v>0.19183209276297181</v>
      </c>
      <c r="O56" s="17">
        <f t="shared" si="10"/>
        <v>0.12778376166607494</v>
      </c>
      <c r="P56" s="17">
        <f t="shared" si="11"/>
        <v>2.6909445383814613E-2</v>
      </c>
      <c r="R56" s="2"/>
      <c r="S56" s="2"/>
      <c r="T56" s="2"/>
      <c r="U56" s="2"/>
      <c r="V56" s="2"/>
      <c r="W56" s="2"/>
      <c r="X56" s="2"/>
      <c r="Y56" s="2"/>
      <c r="Z56" s="2"/>
    </row>
    <row r="57" spans="1:26" x14ac:dyDescent="0.3">
      <c r="A57" s="12" t="s">
        <v>141</v>
      </c>
      <c r="B57" s="12">
        <v>312114</v>
      </c>
      <c r="C57" s="12" t="s">
        <v>72</v>
      </c>
      <c r="D57" s="15">
        <v>18.399999999999999</v>
      </c>
      <c r="E57" s="15">
        <v>114.75625000000002</v>
      </c>
      <c r="F57" s="15">
        <v>126.390625</v>
      </c>
      <c r="G57" s="15">
        <v>119.24375000000001</v>
      </c>
      <c r="H57" s="15">
        <v>93.696875000000006</v>
      </c>
      <c r="I57" s="15">
        <v>39.943750000000001</v>
      </c>
      <c r="J57" s="15">
        <v>512.43124999999998</v>
      </c>
      <c r="K57" s="17">
        <f t="shared" si="6"/>
        <v>3.5907255851394697E-2</v>
      </c>
      <c r="L57" s="17">
        <f t="shared" si="7"/>
        <v>0.22394467550525077</v>
      </c>
      <c r="M57" s="17">
        <f t="shared" si="8"/>
        <v>0.24664894071155888</v>
      </c>
      <c r="N57" s="17">
        <f t="shared" si="9"/>
        <v>0.23270194782226886</v>
      </c>
      <c r="O57" s="17">
        <f t="shared" si="10"/>
        <v>0.18284769908158413</v>
      </c>
      <c r="P57" s="17">
        <f t="shared" si="11"/>
        <v>7.7949481027942774E-2</v>
      </c>
      <c r="R57" s="2"/>
      <c r="S57" s="2"/>
      <c r="T57" s="2"/>
      <c r="U57" s="2"/>
      <c r="V57" s="2"/>
      <c r="W57" s="2"/>
      <c r="X57" s="2"/>
      <c r="Y57" s="2"/>
      <c r="Z57" s="2"/>
    </row>
    <row r="58" spans="1:26" x14ac:dyDescent="0.3">
      <c r="A58" s="12" t="s">
        <v>142</v>
      </c>
      <c r="B58" s="12">
        <v>263312</v>
      </c>
      <c r="C58" s="12" t="s">
        <v>74</v>
      </c>
      <c r="D58" s="15">
        <v>61.75</v>
      </c>
      <c r="E58" s="15">
        <v>118.94687500000002</v>
      </c>
      <c r="F58" s="15">
        <v>114.4</v>
      </c>
      <c r="G58" s="15">
        <v>96.781250000000014</v>
      </c>
      <c r="H58" s="15">
        <v>72.821874999999991</v>
      </c>
      <c r="I58" s="15">
        <v>12.012499999999999</v>
      </c>
      <c r="J58" s="15">
        <v>476.71250000000003</v>
      </c>
      <c r="K58" s="17">
        <f t="shared" si="6"/>
        <v>0.12953299944935365</v>
      </c>
      <c r="L58" s="17">
        <f t="shared" si="7"/>
        <v>0.24951490678343868</v>
      </c>
      <c r="M58" s="17">
        <f t="shared" si="8"/>
        <v>0.23997692529564466</v>
      </c>
      <c r="N58" s="17">
        <f t="shared" si="9"/>
        <v>0.20301806644466006</v>
      </c>
      <c r="O58" s="17">
        <f t="shared" si="10"/>
        <v>0.15275847602066231</v>
      </c>
      <c r="P58" s="17">
        <f t="shared" si="11"/>
        <v>2.5198626006240656E-2</v>
      </c>
      <c r="R58" s="2"/>
      <c r="S58" s="2"/>
      <c r="T58" s="2"/>
      <c r="U58" s="2"/>
      <c r="V58" s="2"/>
      <c r="W58" s="2"/>
      <c r="X58" s="2"/>
      <c r="Y58" s="2"/>
      <c r="Z58" s="2"/>
    </row>
    <row r="59" spans="1:26" x14ac:dyDescent="0.3">
      <c r="A59" s="12" t="s">
        <v>143</v>
      </c>
      <c r="B59" s="12">
        <v>821713</v>
      </c>
      <c r="C59" s="12" t="s">
        <v>73</v>
      </c>
      <c r="D59" s="15">
        <v>62.425000000000004</v>
      </c>
      <c r="E59" s="15">
        <v>131.10937500000003</v>
      </c>
      <c r="F59" s="15">
        <v>115.30000000000004</v>
      </c>
      <c r="G59" s="15">
        <v>91.165625000000034</v>
      </c>
      <c r="H59" s="15">
        <v>17.806249999999999</v>
      </c>
      <c r="I59" s="15">
        <v>14.674999999999999</v>
      </c>
      <c r="J59" s="15">
        <v>432.4812500000001</v>
      </c>
      <c r="K59" s="17">
        <f t="shared" si="6"/>
        <v>0.14434151769585385</v>
      </c>
      <c r="L59" s="17">
        <f t="shared" si="7"/>
        <v>0.30315620619391015</v>
      </c>
      <c r="M59" s="17">
        <f t="shared" si="8"/>
        <v>0.26660115322918626</v>
      </c>
      <c r="N59" s="17">
        <f t="shared" si="9"/>
        <v>0.21079671084006535</v>
      </c>
      <c r="O59" s="17">
        <f t="shared" si="10"/>
        <v>4.1172305157738037E-2</v>
      </c>
      <c r="P59" s="17">
        <f t="shared" si="11"/>
        <v>3.3932106883246375E-2</v>
      </c>
      <c r="R59" s="2"/>
      <c r="S59" s="2"/>
      <c r="T59" s="2"/>
      <c r="U59" s="2"/>
      <c r="V59" s="2"/>
      <c r="W59" s="2"/>
      <c r="X59" s="2"/>
      <c r="Y59" s="2"/>
      <c r="Z59" s="2"/>
    </row>
    <row r="60" spans="1:26" x14ac:dyDescent="0.3">
      <c r="A60" s="12" t="s">
        <v>144</v>
      </c>
      <c r="B60" s="12">
        <v>312512</v>
      </c>
      <c r="C60" s="12" t="s">
        <v>72</v>
      </c>
      <c r="D60" s="15">
        <v>49.687500000000007</v>
      </c>
      <c r="E60" s="15">
        <v>117.64062500000003</v>
      </c>
      <c r="F60" s="15">
        <v>90.996875000000003</v>
      </c>
      <c r="G60" s="15">
        <v>80.318750000000009</v>
      </c>
      <c r="H60" s="15">
        <v>72.693750000000009</v>
      </c>
      <c r="I60" s="15">
        <v>17.875</v>
      </c>
      <c r="J60" s="15">
        <v>429.21250000000009</v>
      </c>
      <c r="K60" s="17">
        <f t="shared" si="6"/>
        <v>0.11576433584762792</v>
      </c>
      <c r="L60" s="17">
        <f t="shared" si="7"/>
        <v>0.27408480647697819</v>
      </c>
      <c r="M60" s="17">
        <f t="shared" si="8"/>
        <v>0.21200891166962749</v>
      </c>
      <c r="N60" s="17">
        <f t="shared" si="9"/>
        <v>0.1871305006261467</v>
      </c>
      <c r="O60" s="17">
        <f t="shared" si="10"/>
        <v>0.16936540757783147</v>
      </c>
      <c r="P60" s="17">
        <f t="shared" si="11"/>
        <v>4.1646037801788147E-2</v>
      </c>
      <c r="R60" s="2"/>
      <c r="S60" s="2"/>
      <c r="T60" s="2"/>
      <c r="U60" s="2"/>
      <c r="V60" s="2"/>
      <c r="W60" s="2"/>
      <c r="X60" s="2"/>
      <c r="Y60" s="2"/>
      <c r="Z60" s="2"/>
    </row>
    <row r="61" spans="1:26" x14ac:dyDescent="0.3">
      <c r="A61" s="12" t="s">
        <v>145</v>
      </c>
      <c r="B61" s="12">
        <v>312611</v>
      </c>
      <c r="C61" s="12" t="s">
        <v>72</v>
      </c>
      <c r="D61" s="15">
        <v>22.549999999999997</v>
      </c>
      <c r="E61" s="15">
        <v>66.84375</v>
      </c>
      <c r="F61" s="15">
        <v>114.16875000000002</v>
      </c>
      <c r="G61" s="15">
        <v>93.256250000000009</v>
      </c>
      <c r="H61" s="15">
        <v>95.075000000000003</v>
      </c>
      <c r="I61" s="15">
        <v>32.346874999999997</v>
      </c>
      <c r="J61" s="15">
        <v>424.24062500000002</v>
      </c>
      <c r="K61" s="17">
        <f t="shared" si="6"/>
        <v>5.3153796857620589E-2</v>
      </c>
      <c r="L61" s="17">
        <f t="shared" si="7"/>
        <v>0.15756093608432714</v>
      </c>
      <c r="M61" s="17">
        <f t="shared" si="8"/>
        <v>0.26911319489971053</v>
      </c>
      <c r="N61" s="17">
        <f t="shared" si="9"/>
        <v>0.21981923584050916</v>
      </c>
      <c r="O61" s="17">
        <f t="shared" si="10"/>
        <v>0.22410630759371525</v>
      </c>
      <c r="P61" s="17">
        <f t="shared" si="11"/>
        <v>7.6246528724117343E-2</v>
      </c>
      <c r="R61" s="2"/>
      <c r="S61" s="2"/>
      <c r="T61" s="2"/>
      <c r="U61" s="2"/>
      <c r="V61" s="2"/>
      <c r="W61" s="2"/>
      <c r="X61" s="2"/>
      <c r="Y61" s="2"/>
      <c r="Z61" s="2"/>
    </row>
    <row r="62" spans="1:26" x14ac:dyDescent="0.3">
      <c r="A62" s="12" t="s">
        <v>146</v>
      </c>
      <c r="B62" s="12">
        <v>233212</v>
      </c>
      <c r="C62" s="12" t="s">
        <v>74</v>
      </c>
      <c r="D62" s="15">
        <v>33.881249999999994</v>
      </c>
      <c r="E62" s="15">
        <v>199.22812500000006</v>
      </c>
      <c r="F62" s="15">
        <v>95.703125</v>
      </c>
      <c r="G62" s="15">
        <v>47.981249999999989</v>
      </c>
      <c r="H62" s="15">
        <v>30.624999999999993</v>
      </c>
      <c r="I62" s="15">
        <v>10.112499999999997</v>
      </c>
      <c r="J62" s="15">
        <v>417.53125000000006</v>
      </c>
      <c r="K62" s="17">
        <f t="shared" si="6"/>
        <v>8.1146620761918989E-2</v>
      </c>
      <c r="L62" s="17">
        <f t="shared" si="7"/>
        <v>0.47715739839832355</v>
      </c>
      <c r="M62" s="17">
        <f t="shared" si="8"/>
        <v>0.22921188533792378</v>
      </c>
      <c r="N62" s="17">
        <f t="shared" si="9"/>
        <v>0.11491654816256264</v>
      </c>
      <c r="O62" s="17">
        <f t="shared" si="10"/>
        <v>7.334780330813559E-2</v>
      </c>
      <c r="P62" s="17">
        <f t="shared" si="11"/>
        <v>2.4219744031135384E-2</v>
      </c>
      <c r="R62" s="2"/>
      <c r="S62" s="2"/>
      <c r="T62" s="2"/>
      <c r="U62" s="2"/>
      <c r="V62" s="2"/>
      <c r="W62" s="2"/>
      <c r="X62" s="2"/>
      <c r="Y62" s="2"/>
      <c r="Z62" s="2"/>
    </row>
    <row r="63" spans="1:26" x14ac:dyDescent="0.3">
      <c r="A63" s="12" t="s">
        <v>147</v>
      </c>
      <c r="B63" s="12">
        <v>234312</v>
      </c>
      <c r="C63" s="12" t="s">
        <v>74</v>
      </c>
      <c r="D63" s="15">
        <v>26.340624999999996</v>
      </c>
      <c r="E63" s="15">
        <v>99.815624999999997</v>
      </c>
      <c r="F63" s="15">
        <v>107.44687500000001</v>
      </c>
      <c r="G63" s="15">
        <v>80.56874999999998</v>
      </c>
      <c r="H63" s="15">
        <v>38.131249999999987</v>
      </c>
      <c r="I63" s="15">
        <v>15.359375</v>
      </c>
      <c r="J63" s="15">
        <v>367.66249999999997</v>
      </c>
      <c r="K63" s="17">
        <f t="shared" si="6"/>
        <v>7.1643490973379118E-2</v>
      </c>
      <c r="L63" s="17">
        <f t="shared" si="7"/>
        <v>0.27148709754190326</v>
      </c>
      <c r="M63" s="17">
        <f t="shared" si="8"/>
        <v>0.29224322578451711</v>
      </c>
      <c r="N63" s="17">
        <f t="shared" si="9"/>
        <v>0.21913779621255905</v>
      </c>
      <c r="O63" s="17">
        <f t="shared" si="10"/>
        <v>0.10371264406894908</v>
      </c>
      <c r="P63" s="17">
        <f t="shared" si="11"/>
        <v>4.1775745418692417E-2</v>
      </c>
      <c r="R63" s="2"/>
      <c r="S63" s="2"/>
      <c r="T63" s="2"/>
      <c r="U63" s="2"/>
      <c r="V63" s="2"/>
      <c r="W63" s="2"/>
      <c r="X63" s="2"/>
      <c r="Y63" s="2"/>
      <c r="Z63" s="2"/>
    </row>
    <row r="64" spans="1:26" x14ac:dyDescent="0.3">
      <c r="A64" s="12" t="s">
        <v>148</v>
      </c>
      <c r="B64" s="12">
        <v>333311</v>
      </c>
      <c r="C64" s="12" t="s">
        <v>72</v>
      </c>
      <c r="D64" s="15">
        <v>104.70937500000001</v>
      </c>
      <c r="E64" s="15">
        <v>119.89999999999998</v>
      </c>
      <c r="F64" s="15">
        <v>59.134374999999977</v>
      </c>
      <c r="G64" s="15">
        <v>37.743749999999984</v>
      </c>
      <c r="H64" s="15">
        <v>17.871874999999996</v>
      </c>
      <c r="I64" s="15">
        <v>8.3187499999999979</v>
      </c>
      <c r="J64" s="15">
        <v>347.67812499999997</v>
      </c>
      <c r="K64" s="17">
        <f t="shared" si="6"/>
        <v>0.30116756698454933</v>
      </c>
      <c r="L64" s="17">
        <f t="shared" si="7"/>
        <v>0.3448591998705699</v>
      </c>
      <c r="M64" s="17">
        <f t="shared" si="8"/>
        <v>0.17008368012799191</v>
      </c>
      <c r="N64" s="17">
        <f t="shared" si="9"/>
        <v>0.10855946142714612</v>
      </c>
      <c r="O64" s="17">
        <f t="shared" si="10"/>
        <v>5.1403507195052892E-2</v>
      </c>
      <c r="P64" s="17">
        <f t="shared" si="11"/>
        <v>2.3926584394689768E-2</v>
      </c>
      <c r="R64" s="2"/>
      <c r="S64" s="2"/>
      <c r="T64" s="2"/>
      <c r="U64" s="2"/>
      <c r="V64" s="2"/>
      <c r="W64" s="2"/>
      <c r="X64" s="2"/>
      <c r="Y64" s="2"/>
      <c r="Z64" s="2"/>
    </row>
    <row r="65" spans="1:26" x14ac:dyDescent="0.3">
      <c r="A65" s="12" t="s">
        <v>149</v>
      </c>
      <c r="B65" s="12">
        <v>331213</v>
      </c>
      <c r="C65" s="12" t="s">
        <v>72</v>
      </c>
      <c r="D65" s="15">
        <v>51.25312499999999</v>
      </c>
      <c r="E65" s="15">
        <v>99.962500000000006</v>
      </c>
      <c r="F65" s="15">
        <v>62.140625</v>
      </c>
      <c r="G65" s="15">
        <v>54.896874999999973</v>
      </c>
      <c r="H65" s="15">
        <v>41.15625</v>
      </c>
      <c r="I65" s="15">
        <v>12.524999999999999</v>
      </c>
      <c r="J65" s="15">
        <v>321.93437499999993</v>
      </c>
      <c r="K65" s="17">
        <f t="shared" si="6"/>
        <v>0.15920364204661278</v>
      </c>
      <c r="L65" s="17">
        <f t="shared" si="7"/>
        <v>0.31050582902183099</v>
      </c>
      <c r="M65" s="17">
        <f t="shared" si="8"/>
        <v>0.19302264630796265</v>
      </c>
      <c r="N65" s="17">
        <f t="shared" si="9"/>
        <v>0.17052194255428604</v>
      </c>
      <c r="O65" s="17">
        <f t="shared" si="10"/>
        <v>0.1278404954425883</v>
      </c>
      <c r="P65" s="17">
        <f t="shared" si="11"/>
        <v>3.8905444626719347E-2</v>
      </c>
      <c r="R65" s="2"/>
      <c r="S65" s="2"/>
      <c r="T65" s="2"/>
      <c r="U65" s="2"/>
      <c r="V65" s="2"/>
      <c r="W65" s="2"/>
      <c r="X65" s="2"/>
      <c r="Y65" s="2"/>
      <c r="Z65" s="2"/>
    </row>
    <row r="66" spans="1:26" x14ac:dyDescent="0.3">
      <c r="A66" s="12" t="s">
        <v>150</v>
      </c>
      <c r="B66" s="12">
        <v>342111</v>
      </c>
      <c r="C66" s="12" t="s">
        <v>72</v>
      </c>
      <c r="D66" s="15">
        <v>48.524999999999991</v>
      </c>
      <c r="E66" s="15">
        <v>99.840624999999989</v>
      </c>
      <c r="F66" s="15">
        <v>70.340625000000003</v>
      </c>
      <c r="G66" s="15">
        <v>53.862500000000004</v>
      </c>
      <c r="H66" s="15">
        <v>37.681249999999991</v>
      </c>
      <c r="I66" s="15">
        <v>7.3187499999999996</v>
      </c>
      <c r="J66" s="15">
        <v>317.56874999999997</v>
      </c>
      <c r="K66" s="17">
        <f t="shared" si="6"/>
        <v>0.15280155871760051</v>
      </c>
      <c r="L66" s="17">
        <f t="shared" si="7"/>
        <v>0.31439058471590797</v>
      </c>
      <c r="M66" s="17">
        <f t="shared" si="8"/>
        <v>0.22149731357383248</v>
      </c>
      <c r="N66" s="17">
        <f t="shared" si="9"/>
        <v>0.16960894294542522</v>
      </c>
      <c r="O66" s="17">
        <f t="shared" si="10"/>
        <v>0.11865540926177401</v>
      </c>
      <c r="P66" s="17">
        <f t="shared" si="11"/>
        <v>2.3046190785459844E-2</v>
      </c>
      <c r="R66" s="2"/>
      <c r="S66" s="2"/>
      <c r="T66" s="2"/>
      <c r="U66" s="2"/>
      <c r="V66" s="2"/>
      <c r="W66" s="2"/>
      <c r="X66" s="2"/>
      <c r="Y66" s="2"/>
      <c r="Z66" s="2"/>
    </row>
    <row r="67" spans="1:26" x14ac:dyDescent="0.3">
      <c r="A67" s="12" t="s">
        <v>151</v>
      </c>
      <c r="B67" s="12">
        <v>232112</v>
      </c>
      <c r="C67" s="12" t="s">
        <v>74</v>
      </c>
      <c r="D67" s="15">
        <v>28.859374999999996</v>
      </c>
      <c r="E67" s="15">
        <v>124.82187499999996</v>
      </c>
      <c r="F67" s="15">
        <v>70.524999999999977</v>
      </c>
      <c r="G67" s="15">
        <v>55.524999999999991</v>
      </c>
      <c r="H67" s="15">
        <v>18.015624999999996</v>
      </c>
      <c r="I67" s="15">
        <v>10.190625000000001</v>
      </c>
      <c r="J67" s="15">
        <v>307.93749999999994</v>
      </c>
      <c r="K67" s="17">
        <f t="shared" si="6"/>
        <v>9.37182869900548E-2</v>
      </c>
      <c r="L67" s="17">
        <f t="shared" si="7"/>
        <v>0.40534808199715849</v>
      </c>
      <c r="M67" s="17">
        <f t="shared" si="8"/>
        <v>0.22902374670184694</v>
      </c>
      <c r="N67" s="17">
        <f t="shared" si="9"/>
        <v>0.1803125634260199</v>
      </c>
      <c r="O67" s="17">
        <f t="shared" si="10"/>
        <v>5.8504160746904808E-2</v>
      </c>
      <c r="P67" s="17">
        <f t="shared" si="11"/>
        <v>3.3093160138015026E-2</v>
      </c>
      <c r="R67" s="2"/>
      <c r="S67" s="2"/>
      <c r="T67" s="2"/>
      <c r="U67" s="2"/>
      <c r="V67" s="2"/>
      <c r="W67" s="2"/>
      <c r="X67" s="2"/>
      <c r="Y67" s="2"/>
      <c r="Z67" s="2"/>
    </row>
    <row r="68" spans="1:26" x14ac:dyDescent="0.3">
      <c r="A68" s="12" t="s">
        <v>152</v>
      </c>
      <c r="B68" s="12">
        <v>312911</v>
      </c>
      <c r="C68" s="12" t="s">
        <v>72</v>
      </c>
      <c r="D68" s="15">
        <v>2.40625</v>
      </c>
      <c r="E68" s="15">
        <v>42.625</v>
      </c>
      <c r="F68" s="15">
        <v>59.365625000000001</v>
      </c>
      <c r="G68" s="15">
        <v>98.868750000000006</v>
      </c>
      <c r="H68" s="15">
        <v>73.04062500000002</v>
      </c>
      <c r="I68" s="15">
        <v>24.559374999999996</v>
      </c>
      <c r="J68" s="15">
        <v>300.86562500000002</v>
      </c>
      <c r="K68" s="17">
        <f t="shared" si="6"/>
        <v>7.9977564735087287E-3</v>
      </c>
      <c r="L68" s="17">
        <f t="shared" si="7"/>
        <v>0.14167454324501177</v>
      </c>
      <c r="M68" s="17">
        <f t="shared" si="8"/>
        <v>0.19731607756785108</v>
      </c>
      <c r="N68" s="17">
        <f t="shared" si="9"/>
        <v>0.32861431079073922</v>
      </c>
      <c r="O68" s="17">
        <f t="shared" si="10"/>
        <v>0.24276826240950594</v>
      </c>
      <c r="P68" s="17">
        <f t="shared" si="11"/>
        <v>8.1629049513383234E-2</v>
      </c>
      <c r="R68" s="2"/>
      <c r="S68" s="2"/>
      <c r="T68" s="2"/>
      <c r="U68" s="2"/>
      <c r="V68" s="2"/>
      <c r="W68" s="2"/>
      <c r="X68" s="2"/>
      <c r="Y68" s="2"/>
      <c r="Z68" s="2"/>
    </row>
    <row r="69" spans="1:26" x14ac:dyDescent="0.3">
      <c r="A69" s="12" t="s">
        <v>153</v>
      </c>
      <c r="B69" s="12">
        <v>821611</v>
      </c>
      <c r="C69" s="12" t="s">
        <v>73</v>
      </c>
      <c r="D69" s="15">
        <v>25.774999999999995</v>
      </c>
      <c r="E69" s="15">
        <v>67.137500000000031</v>
      </c>
      <c r="F69" s="15">
        <v>55.012500000000017</v>
      </c>
      <c r="G69" s="15">
        <v>54.250000000000014</v>
      </c>
      <c r="H69" s="15">
        <v>55.275000000000013</v>
      </c>
      <c r="I69" s="15">
        <v>19.499999999999996</v>
      </c>
      <c r="J69" s="15">
        <v>276.9500000000001</v>
      </c>
      <c r="K69" s="17">
        <f t="shared" si="6"/>
        <v>9.3067340675212079E-2</v>
      </c>
      <c r="L69" s="17">
        <f t="shared" si="7"/>
        <v>0.24241740386351329</v>
      </c>
      <c r="M69" s="17">
        <f t="shared" si="8"/>
        <v>0.19863693807546487</v>
      </c>
      <c r="N69" s="17">
        <f t="shared" si="9"/>
        <v>0.19588373352590718</v>
      </c>
      <c r="O69" s="17">
        <f t="shared" si="10"/>
        <v>0.19958476259252569</v>
      </c>
      <c r="P69" s="17">
        <f t="shared" si="11"/>
        <v>7.0409821267376743E-2</v>
      </c>
      <c r="R69" s="2"/>
      <c r="S69" s="2"/>
      <c r="T69" s="2"/>
      <c r="U69" s="2"/>
      <c r="V69" s="2"/>
      <c r="W69" s="2"/>
      <c r="X69" s="2"/>
      <c r="Y69" s="2"/>
      <c r="Z69" s="2"/>
    </row>
    <row r="70" spans="1:26" x14ac:dyDescent="0.3">
      <c r="A70" s="12" t="s">
        <v>154</v>
      </c>
      <c r="B70" s="12">
        <v>263311</v>
      </c>
      <c r="C70" s="12" t="s">
        <v>74</v>
      </c>
      <c r="D70" s="15">
        <v>8.15</v>
      </c>
      <c r="E70" s="15">
        <v>54.462499999999999</v>
      </c>
      <c r="F70" s="15">
        <v>70.599999999999994</v>
      </c>
      <c r="G70" s="15">
        <v>62.437500000000014</v>
      </c>
      <c r="H70" s="15">
        <v>47.412500000000001</v>
      </c>
      <c r="I70" s="15">
        <v>16.75</v>
      </c>
      <c r="J70" s="15">
        <v>259.8125</v>
      </c>
      <c r="K70" s="17">
        <f t="shared" si="6"/>
        <v>3.1368775559297575E-2</v>
      </c>
      <c r="L70" s="17">
        <f t="shared" si="7"/>
        <v>0.20962232379119558</v>
      </c>
      <c r="M70" s="17">
        <f t="shared" si="8"/>
        <v>0.27173442386336299</v>
      </c>
      <c r="N70" s="17">
        <f t="shared" si="9"/>
        <v>0.2403175366851095</v>
      </c>
      <c r="O70" s="17">
        <f t="shared" si="10"/>
        <v>0.18248737070002405</v>
      </c>
      <c r="P70" s="17">
        <f t="shared" si="11"/>
        <v>6.446956940101034E-2</v>
      </c>
      <c r="R70" s="2"/>
      <c r="S70" s="2"/>
      <c r="T70" s="2"/>
      <c r="U70" s="2"/>
      <c r="V70" s="2"/>
      <c r="W70" s="2"/>
      <c r="X70" s="2"/>
      <c r="Y70" s="2"/>
      <c r="Z70" s="2"/>
    </row>
    <row r="71" spans="1:26" x14ac:dyDescent="0.3">
      <c r="A71" s="12" t="s">
        <v>155</v>
      </c>
      <c r="B71" s="12">
        <v>232511</v>
      </c>
      <c r="C71" s="12" t="s">
        <v>74</v>
      </c>
      <c r="D71" s="15">
        <v>17.687499999999996</v>
      </c>
      <c r="E71" s="15">
        <v>80.540624999999991</v>
      </c>
      <c r="F71" s="15">
        <v>65.137499999999989</v>
      </c>
      <c r="G71" s="15">
        <v>40.493749999999991</v>
      </c>
      <c r="H71" s="15">
        <v>30.543749999999999</v>
      </c>
      <c r="I71" s="15">
        <v>4.2968749999999991</v>
      </c>
      <c r="J71" s="15">
        <v>238.69999999999993</v>
      </c>
      <c r="K71" s="17">
        <f t="shared" si="6"/>
        <v>7.4099287808965228E-2</v>
      </c>
      <c r="L71" s="17">
        <f t="shared" si="7"/>
        <v>0.33741359447004615</v>
      </c>
      <c r="M71" s="17">
        <f t="shared" si="8"/>
        <v>0.27288437369082535</v>
      </c>
      <c r="N71" s="17">
        <f t="shared" si="9"/>
        <v>0.16964285714285715</v>
      </c>
      <c r="O71" s="17">
        <f t="shared" si="10"/>
        <v>0.12795873481357356</v>
      </c>
      <c r="P71" s="17">
        <f t="shared" si="11"/>
        <v>1.8001152073732721E-2</v>
      </c>
      <c r="R71" s="2"/>
      <c r="S71" s="2"/>
      <c r="T71" s="2"/>
      <c r="U71" s="2"/>
      <c r="V71" s="2"/>
      <c r="W71" s="2"/>
      <c r="X71" s="2"/>
      <c r="Y71" s="2"/>
      <c r="Z71" s="2"/>
    </row>
    <row r="72" spans="1:26" x14ac:dyDescent="0.3">
      <c r="A72" s="12" t="s">
        <v>156</v>
      </c>
      <c r="B72" s="12">
        <v>821113</v>
      </c>
      <c r="C72" s="12" t="s">
        <v>73</v>
      </c>
      <c r="D72" s="15">
        <v>33.346875000000004</v>
      </c>
      <c r="E72" s="15">
        <v>37.096874999999997</v>
      </c>
      <c r="F72" s="15">
        <v>35.503124999999997</v>
      </c>
      <c r="G72" s="15">
        <v>50.909374999999997</v>
      </c>
      <c r="H72" s="15">
        <v>48.82500000000001</v>
      </c>
      <c r="I72" s="15">
        <v>16.753124999999997</v>
      </c>
      <c r="J72" s="15">
        <v>222.43437499999999</v>
      </c>
      <c r="K72" s="17">
        <f t="shared" si="6"/>
        <v>0.14991781283805619</v>
      </c>
      <c r="L72" s="17">
        <f t="shared" si="7"/>
        <v>0.16677671785217549</v>
      </c>
      <c r="M72" s="17">
        <f t="shared" si="8"/>
        <v>0.15961168322117478</v>
      </c>
      <c r="N72" s="17">
        <f t="shared" si="9"/>
        <v>0.2288736846541817</v>
      </c>
      <c r="O72" s="17">
        <f t="shared" si="10"/>
        <v>0.21950294328383377</v>
      </c>
      <c r="P72" s="17">
        <f t="shared" si="11"/>
        <v>7.5317158150578115E-2</v>
      </c>
      <c r="R72" s="2"/>
      <c r="S72" s="2"/>
      <c r="T72" s="2"/>
      <c r="U72" s="2"/>
      <c r="V72" s="2"/>
      <c r="W72" s="2"/>
      <c r="X72" s="2"/>
      <c r="Y72" s="2"/>
      <c r="Z72" s="2"/>
    </row>
    <row r="73" spans="1:26" x14ac:dyDescent="0.3">
      <c r="A73" s="12" t="s">
        <v>157</v>
      </c>
      <c r="B73" s="12">
        <v>712915</v>
      </c>
      <c r="C73" s="12" t="s">
        <v>75</v>
      </c>
      <c r="D73" s="15">
        <v>21.428124999999998</v>
      </c>
      <c r="E73" s="15">
        <v>61.562500000000007</v>
      </c>
      <c r="F73" s="15">
        <v>66.487499999999997</v>
      </c>
      <c r="G73" s="15">
        <v>44.621874999999996</v>
      </c>
      <c r="H73" s="15">
        <v>14.178125</v>
      </c>
      <c r="I73" s="15">
        <v>11.590625000000001</v>
      </c>
      <c r="J73" s="15">
        <v>219.86874999999998</v>
      </c>
      <c r="K73" s="17">
        <f t="shared" si="6"/>
        <v>9.7458711162909689E-2</v>
      </c>
      <c r="L73" s="17">
        <f t="shared" si="7"/>
        <v>0.27999658887404422</v>
      </c>
      <c r="M73" s="17">
        <f t="shared" si="8"/>
        <v>0.30239631598396771</v>
      </c>
      <c r="N73" s="17">
        <f t="shared" si="9"/>
        <v>0.20294778134682623</v>
      </c>
      <c r="O73" s="17">
        <f t="shared" si="10"/>
        <v>6.4484493589925806E-2</v>
      </c>
      <c r="P73" s="17">
        <f t="shared" si="11"/>
        <v>5.2716109042326396E-2</v>
      </c>
      <c r="R73" s="2"/>
      <c r="S73" s="2"/>
      <c r="T73" s="2"/>
      <c r="U73" s="2"/>
      <c r="V73" s="2"/>
      <c r="W73" s="2"/>
      <c r="X73" s="2"/>
      <c r="Y73" s="2"/>
      <c r="Z73" s="2"/>
    </row>
    <row r="74" spans="1:26" x14ac:dyDescent="0.3">
      <c r="A74" s="12" t="s">
        <v>158</v>
      </c>
      <c r="B74" s="12">
        <v>721915</v>
      </c>
      <c r="C74" s="12" t="s">
        <v>75</v>
      </c>
      <c r="D74" s="15">
        <v>14.106249999999999</v>
      </c>
      <c r="E74" s="15">
        <v>62.625000000000014</v>
      </c>
      <c r="F74" s="15">
        <v>38.987499999999997</v>
      </c>
      <c r="G74" s="15">
        <v>38.909374999999997</v>
      </c>
      <c r="H74" s="15">
        <v>43.909375000000011</v>
      </c>
      <c r="I74" s="15">
        <v>15.949999999999998</v>
      </c>
      <c r="J74" s="15">
        <v>214.48750000000001</v>
      </c>
      <c r="K74" s="17">
        <f t="shared" ref="K74:K119" si="15">D74/$J74</f>
        <v>6.576723585290517E-2</v>
      </c>
      <c r="L74" s="17">
        <f t="shared" ref="L74:L119" si="16">E74/$J74</f>
        <v>0.29197505682149316</v>
      </c>
      <c r="M74" s="17">
        <f t="shared" ref="M74:M119" si="17">F74/$J74</f>
        <v>0.18177049944635465</v>
      </c>
      <c r="N74" s="17">
        <f t="shared" ref="N74:N119" si="18">G74/$J74</f>
        <v>0.18140625910600849</v>
      </c>
      <c r="O74" s="17">
        <f t="shared" ref="O74:O119" si="19">H74/$J74</f>
        <v>0.20471764088816369</v>
      </c>
      <c r="P74" s="17">
        <f t="shared" ref="P74:P119" si="20">I74/$J74</f>
        <v>7.4363307885074878E-2</v>
      </c>
      <c r="R74" s="2"/>
      <c r="S74" s="2"/>
      <c r="T74" s="2"/>
      <c r="U74" s="2"/>
      <c r="V74" s="2"/>
      <c r="W74" s="2"/>
      <c r="X74" s="2"/>
      <c r="Y74" s="2"/>
      <c r="Z74" s="2"/>
    </row>
    <row r="75" spans="1:26" x14ac:dyDescent="0.3">
      <c r="A75" s="12" t="s">
        <v>159</v>
      </c>
      <c r="B75" s="12">
        <v>721215</v>
      </c>
      <c r="C75" s="12" t="s">
        <v>75</v>
      </c>
      <c r="D75" s="15">
        <v>18.184374999999992</v>
      </c>
      <c r="E75" s="15">
        <v>33.834374999999994</v>
      </c>
      <c r="F75" s="15">
        <v>22.331249999999994</v>
      </c>
      <c r="G75" s="15">
        <v>47.581250000000004</v>
      </c>
      <c r="H75" s="15">
        <v>56.321874999999999</v>
      </c>
      <c r="I75" s="15">
        <v>28.068749999999998</v>
      </c>
      <c r="J75" s="15">
        <v>206.32187499999998</v>
      </c>
      <c r="K75" s="17">
        <f t="shared" si="15"/>
        <v>8.8135952622570887E-2</v>
      </c>
      <c r="L75" s="17">
        <f t="shared" si="16"/>
        <v>0.16398830710509973</v>
      </c>
      <c r="M75" s="17">
        <f t="shared" si="17"/>
        <v>0.10823500901201094</v>
      </c>
      <c r="N75" s="17">
        <f t="shared" si="18"/>
        <v>0.23061660330490893</v>
      </c>
      <c r="O75" s="17">
        <f t="shared" si="19"/>
        <v>0.27298062796298261</v>
      </c>
      <c r="P75" s="17">
        <f t="shared" si="20"/>
        <v>0.13604349999242688</v>
      </c>
      <c r="R75" s="2"/>
      <c r="S75" s="2"/>
      <c r="T75" s="2"/>
      <c r="U75" s="2"/>
      <c r="V75" s="2"/>
      <c r="W75" s="2"/>
      <c r="X75" s="2"/>
      <c r="Y75" s="2"/>
      <c r="Z75" s="2"/>
    </row>
    <row r="76" spans="1:26" x14ac:dyDescent="0.3">
      <c r="A76" s="12" t="s">
        <v>160</v>
      </c>
      <c r="B76" s="12">
        <v>333411</v>
      </c>
      <c r="C76" s="12" t="s">
        <v>72</v>
      </c>
      <c r="D76" s="15">
        <v>22.878124999999997</v>
      </c>
      <c r="E76" s="15">
        <v>51.215624999999982</v>
      </c>
      <c r="F76" s="15">
        <v>57.853124999999984</v>
      </c>
      <c r="G76" s="15">
        <v>44.368749999999977</v>
      </c>
      <c r="H76" s="15">
        <v>14.590624999999996</v>
      </c>
      <c r="I76" s="15">
        <v>3.056249999999999</v>
      </c>
      <c r="J76" s="15">
        <v>193.96249999999992</v>
      </c>
      <c r="K76" s="17">
        <f t="shared" si="15"/>
        <v>0.11795127924212158</v>
      </c>
      <c r="L76" s="17">
        <f t="shared" si="16"/>
        <v>0.26404910743056004</v>
      </c>
      <c r="M76" s="17">
        <f t="shared" si="17"/>
        <v>0.29826963974995169</v>
      </c>
      <c r="N76" s="17">
        <f t="shared" si="18"/>
        <v>0.22874911387510469</v>
      </c>
      <c r="O76" s="17">
        <f t="shared" si="19"/>
        <v>7.5223947928078891E-2</v>
      </c>
      <c r="P76" s="17">
        <f t="shared" si="20"/>
        <v>1.5756911774183157E-2</v>
      </c>
      <c r="R76" s="2"/>
      <c r="S76" s="2"/>
      <c r="T76" s="2"/>
      <c r="U76" s="2"/>
      <c r="V76" s="2"/>
      <c r="W76" s="2"/>
      <c r="X76" s="2"/>
      <c r="Y76" s="2"/>
      <c r="Z76" s="2"/>
    </row>
    <row r="77" spans="1:26" x14ac:dyDescent="0.3">
      <c r="A77" s="12" t="s">
        <v>161</v>
      </c>
      <c r="B77" s="12">
        <v>312211</v>
      </c>
      <c r="C77" s="12" t="s">
        <v>72</v>
      </c>
      <c r="D77" s="15">
        <v>23.3125</v>
      </c>
      <c r="E77" s="15">
        <v>56.084374999999994</v>
      </c>
      <c r="F77" s="15">
        <v>57.296875000000007</v>
      </c>
      <c r="G77" s="15">
        <v>28.509374999999995</v>
      </c>
      <c r="H77" s="15">
        <v>22.928124999999998</v>
      </c>
      <c r="I77" s="15">
        <v>3.171875</v>
      </c>
      <c r="J77" s="15">
        <v>191.30312499999999</v>
      </c>
      <c r="K77" s="17">
        <f t="shared" si="15"/>
        <v>0.12186157439926817</v>
      </c>
      <c r="L77" s="17">
        <f t="shared" si="16"/>
        <v>0.29317019782086673</v>
      </c>
      <c r="M77" s="17">
        <f t="shared" si="17"/>
        <v>0.29950830651616384</v>
      </c>
      <c r="N77" s="17">
        <f t="shared" si="18"/>
        <v>0.14902723099792539</v>
      </c>
      <c r="O77" s="17">
        <f t="shared" si="19"/>
        <v>0.11985232860153225</v>
      </c>
      <c r="P77" s="17">
        <f t="shared" si="20"/>
        <v>1.6580361664243592E-2</v>
      </c>
      <c r="R77" s="2"/>
      <c r="S77" s="2"/>
      <c r="T77" s="2"/>
      <c r="U77" s="2"/>
      <c r="V77" s="2"/>
      <c r="W77" s="2"/>
      <c r="X77" s="2"/>
      <c r="Y77" s="2"/>
      <c r="Z77" s="2"/>
    </row>
    <row r="78" spans="1:26" x14ac:dyDescent="0.3">
      <c r="A78" s="12" t="s">
        <v>162</v>
      </c>
      <c r="B78" s="12">
        <v>312113</v>
      </c>
      <c r="C78" s="12" t="s">
        <v>72</v>
      </c>
      <c r="D78" s="15">
        <v>5.6375000000000002</v>
      </c>
      <c r="E78" s="15">
        <v>36.462499999999999</v>
      </c>
      <c r="F78" s="15">
        <v>33.299999999999997</v>
      </c>
      <c r="G78" s="15">
        <v>46.337500000000006</v>
      </c>
      <c r="H78" s="15">
        <v>51.6875</v>
      </c>
      <c r="I78" s="15">
        <v>17.274999999999999</v>
      </c>
      <c r="J78" s="15">
        <v>190.70000000000002</v>
      </c>
      <c r="K78" s="17">
        <f t="shared" si="15"/>
        <v>2.9562139486103825E-2</v>
      </c>
      <c r="L78" s="17">
        <f t="shared" si="16"/>
        <v>0.19120346093340324</v>
      </c>
      <c r="M78" s="17">
        <f t="shared" si="17"/>
        <v>0.17461982170949131</v>
      </c>
      <c r="N78" s="17">
        <f t="shared" si="18"/>
        <v>0.2429863660199266</v>
      </c>
      <c r="O78" s="17">
        <f t="shared" si="19"/>
        <v>0.27104090194022024</v>
      </c>
      <c r="P78" s="17">
        <f t="shared" si="20"/>
        <v>9.058730991085473E-2</v>
      </c>
      <c r="R78" s="2"/>
      <c r="S78" s="2"/>
      <c r="T78" s="2"/>
      <c r="U78" s="2"/>
      <c r="V78" s="2"/>
      <c r="W78" s="2"/>
      <c r="X78" s="2"/>
      <c r="Y78" s="2"/>
      <c r="Z78" s="2"/>
    </row>
    <row r="79" spans="1:26" x14ac:dyDescent="0.3">
      <c r="A79" s="12" t="s">
        <v>163</v>
      </c>
      <c r="B79" s="12">
        <v>133612</v>
      </c>
      <c r="C79" s="12" t="s">
        <v>76</v>
      </c>
      <c r="D79" s="15">
        <v>3.4812500000000002</v>
      </c>
      <c r="E79" s="15">
        <v>26.237499999999997</v>
      </c>
      <c r="F79" s="15">
        <v>46.643750000000004</v>
      </c>
      <c r="G79" s="15">
        <v>61.037499999999994</v>
      </c>
      <c r="H79" s="15">
        <v>39.099999999999994</v>
      </c>
      <c r="I79" s="15">
        <v>9.6875</v>
      </c>
      <c r="J79" s="15">
        <v>186.18749999999997</v>
      </c>
      <c r="K79" s="17">
        <f t="shared" si="15"/>
        <v>1.8697549513259488E-2</v>
      </c>
      <c r="L79" s="17">
        <f t="shared" si="16"/>
        <v>0.1409197717354817</v>
      </c>
      <c r="M79" s="17">
        <f t="shared" si="17"/>
        <v>0.25052030882846599</v>
      </c>
      <c r="N79" s="17">
        <f t="shared" si="18"/>
        <v>0.3278281302450487</v>
      </c>
      <c r="O79" s="17">
        <f t="shared" si="19"/>
        <v>0.2100033568311514</v>
      </c>
      <c r="P79" s="17">
        <f t="shared" si="20"/>
        <v>5.2030882846592824E-2</v>
      </c>
      <c r="R79" s="2"/>
      <c r="S79" s="2"/>
      <c r="T79" s="2"/>
      <c r="U79" s="2"/>
      <c r="V79" s="2"/>
      <c r="W79" s="2"/>
      <c r="X79" s="2"/>
      <c r="Y79" s="2"/>
      <c r="Z79" s="2"/>
    </row>
    <row r="80" spans="1:26" x14ac:dyDescent="0.3">
      <c r="A80" s="12" t="s">
        <v>164</v>
      </c>
      <c r="B80" s="12">
        <v>821511</v>
      </c>
      <c r="C80" s="12" t="s">
        <v>73</v>
      </c>
      <c r="D80" s="15">
        <v>39.412499999999994</v>
      </c>
      <c r="E80" s="15">
        <v>60.643750000000011</v>
      </c>
      <c r="F80" s="15">
        <v>16.856249999999996</v>
      </c>
      <c r="G80" s="15">
        <v>17.778124999999999</v>
      </c>
      <c r="H80" s="15">
        <v>33.287499999999994</v>
      </c>
      <c r="I80" s="15">
        <v>17.596875000000001</v>
      </c>
      <c r="J80" s="15">
        <v>185.57499999999999</v>
      </c>
      <c r="K80" s="17">
        <f t="shared" si="15"/>
        <v>0.21238043917553548</v>
      </c>
      <c r="L80" s="17">
        <f t="shared" si="16"/>
        <v>0.32678836050114518</v>
      </c>
      <c r="M80" s="17">
        <f t="shared" si="17"/>
        <v>9.0832547487538717E-2</v>
      </c>
      <c r="N80" s="17">
        <f t="shared" si="18"/>
        <v>9.5800215546275089E-2</v>
      </c>
      <c r="O80" s="17">
        <f t="shared" si="19"/>
        <v>0.17937491580223627</v>
      </c>
      <c r="P80" s="17">
        <f t="shared" si="20"/>
        <v>9.4823521487269302E-2</v>
      </c>
      <c r="R80" s="2"/>
      <c r="S80" s="2"/>
      <c r="T80" s="2"/>
      <c r="U80" s="2"/>
      <c r="V80" s="2"/>
      <c r="W80" s="2"/>
      <c r="X80" s="2"/>
      <c r="Y80" s="2"/>
      <c r="Z80" s="2"/>
    </row>
    <row r="81" spans="1:26" x14ac:dyDescent="0.3">
      <c r="A81" s="12" t="s">
        <v>165</v>
      </c>
      <c r="B81" s="12">
        <v>341113</v>
      </c>
      <c r="C81" s="12" t="s">
        <v>72</v>
      </c>
      <c r="D81" s="15">
        <v>9.0874999999999986</v>
      </c>
      <c r="E81" s="15">
        <v>35.118749999999999</v>
      </c>
      <c r="F81" s="15">
        <v>39.281249999999993</v>
      </c>
      <c r="G81" s="15">
        <v>48.503124999999997</v>
      </c>
      <c r="H81" s="15">
        <v>35.512499999999996</v>
      </c>
      <c r="I81" s="15">
        <v>8.4656249999999993</v>
      </c>
      <c r="J81" s="15">
        <v>175.96874999999994</v>
      </c>
      <c r="K81" s="17">
        <f t="shared" si="15"/>
        <v>5.1642692239389103E-2</v>
      </c>
      <c r="L81" s="17">
        <f t="shared" si="16"/>
        <v>0.19957378795950992</v>
      </c>
      <c r="M81" s="17">
        <f t="shared" si="17"/>
        <v>0.22322855620671286</v>
      </c>
      <c r="N81" s="17">
        <f t="shared" si="18"/>
        <v>0.27563487835198019</v>
      </c>
      <c r="O81" s="17">
        <f t="shared" si="19"/>
        <v>0.20181140117208315</v>
      </c>
      <c r="P81" s="17">
        <f t="shared" si="20"/>
        <v>4.8108684070325002E-2</v>
      </c>
      <c r="R81" s="2"/>
      <c r="S81" s="2"/>
      <c r="T81" s="2"/>
      <c r="U81" s="2"/>
      <c r="V81" s="2"/>
      <c r="W81" s="2"/>
      <c r="X81" s="2"/>
      <c r="Y81" s="2"/>
      <c r="Z81" s="2"/>
    </row>
    <row r="82" spans="1:26" x14ac:dyDescent="0.3">
      <c r="A82" s="12" t="s">
        <v>166</v>
      </c>
      <c r="B82" s="12">
        <v>721999</v>
      </c>
      <c r="C82" s="12" t="s">
        <v>75</v>
      </c>
      <c r="D82" s="15">
        <v>17.509374999999995</v>
      </c>
      <c r="E82" s="15">
        <v>41.762499999999989</v>
      </c>
      <c r="F82" s="15">
        <v>37.45624999999999</v>
      </c>
      <c r="G82" s="15">
        <v>36.587499999999991</v>
      </c>
      <c r="H82" s="15">
        <v>30.937499999999993</v>
      </c>
      <c r="I82" s="15">
        <v>3.1124999999999998</v>
      </c>
      <c r="J82" s="15">
        <v>167.36562499999997</v>
      </c>
      <c r="K82" s="17">
        <f t="shared" si="15"/>
        <v>0.1046175103161118</v>
      </c>
      <c r="L82" s="17">
        <f t="shared" si="16"/>
        <v>0.24952853968668892</v>
      </c>
      <c r="M82" s="17">
        <f t="shared" si="17"/>
        <v>0.22379894318203034</v>
      </c>
      <c r="N82" s="17">
        <f t="shared" si="18"/>
        <v>0.21860821181171461</v>
      </c>
      <c r="O82" s="17">
        <f t="shared" si="19"/>
        <v>0.18484978620908565</v>
      </c>
      <c r="P82" s="17">
        <f t="shared" si="20"/>
        <v>1.8597008794368618E-2</v>
      </c>
      <c r="R82" s="2"/>
      <c r="S82" s="2"/>
      <c r="T82" s="2"/>
      <c r="U82" s="2"/>
      <c r="V82" s="2"/>
      <c r="W82" s="2"/>
      <c r="X82" s="2"/>
      <c r="Y82" s="2"/>
      <c r="Z82" s="2"/>
    </row>
    <row r="83" spans="1:26" x14ac:dyDescent="0.3">
      <c r="A83" s="12" t="s">
        <v>167</v>
      </c>
      <c r="B83" s="12">
        <v>312199</v>
      </c>
      <c r="C83" s="12" t="s">
        <v>72</v>
      </c>
      <c r="D83" s="15">
        <v>21.8125</v>
      </c>
      <c r="E83" s="15">
        <v>36.196874999999999</v>
      </c>
      <c r="F83" s="15">
        <v>32.690624999999997</v>
      </c>
      <c r="G83" s="15">
        <v>31.978124999999995</v>
      </c>
      <c r="H83" s="15">
        <v>18.140625</v>
      </c>
      <c r="I83" s="15">
        <v>1.003125</v>
      </c>
      <c r="J83" s="15">
        <v>141.82187499999998</v>
      </c>
      <c r="K83" s="17">
        <f t="shared" si="15"/>
        <v>0.15380208448097307</v>
      </c>
      <c r="L83" s="17">
        <f t="shared" si="16"/>
        <v>0.25522772844457181</v>
      </c>
      <c r="M83" s="17">
        <f t="shared" si="17"/>
        <v>0.23050481457814601</v>
      </c>
      <c r="N83" s="17">
        <f t="shared" si="18"/>
        <v>0.22548090694753542</v>
      </c>
      <c r="O83" s="17">
        <f t="shared" si="19"/>
        <v>0.12791133243725628</v>
      </c>
      <c r="P83" s="17">
        <f t="shared" si="20"/>
        <v>7.0731331115175301E-3</v>
      </c>
      <c r="R83" s="2"/>
      <c r="S83" s="2"/>
      <c r="T83" s="2"/>
      <c r="U83" s="2"/>
      <c r="V83" s="2"/>
      <c r="W83" s="2"/>
      <c r="X83" s="2"/>
      <c r="Y83" s="2"/>
      <c r="Z83" s="2"/>
    </row>
    <row r="84" spans="1:26" x14ac:dyDescent="0.3">
      <c r="A84" s="12" t="s">
        <v>168</v>
      </c>
      <c r="B84" s="12">
        <v>334114</v>
      </c>
      <c r="C84" s="12" t="s">
        <v>72</v>
      </c>
      <c r="D84" s="15">
        <v>13.206249999999997</v>
      </c>
      <c r="E84" s="15">
        <v>40.946874999999991</v>
      </c>
      <c r="F84" s="15">
        <v>15.540624999999999</v>
      </c>
      <c r="G84" s="15">
        <v>31.246874999999996</v>
      </c>
      <c r="H84" s="15">
        <v>32.890625</v>
      </c>
      <c r="I84" s="15">
        <v>3.0062499999999988</v>
      </c>
      <c r="J84" s="15">
        <v>136.83749999999998</v>
      </c>
      <c r="K84" s="17">
        <f t="shared" si="15"/>
        <v>9.6510459486617337E-2</v>
      </c>
      <c r="L84" s="17">
        <f t="shared" si="16"/>
        <v>0.29923723394537316</v>
      </c>
      <c r="M84" s="17">
        <f t="shared" si="17"/>
        <v>0.11356992783410981</v>
      </c>
      <c r="N84" s="17">
        <f t="shared" si="18"/>
        <v>0.22835023294053167</v>
      </c>
      <c r="O84" s="17">
        <f t="shared" si="19"/>
        <v>0.24036265643555316</v>
      </c>
      <c r="P84" s="17">
        <f t="shared" si="20"/>
        <v>2.1969489357814922E-2</v>
      </c>
      <c r="R84" s="2"/>
      <c r="S84" s="2"/>
      <c r="T84" s="2"/>
      <c r="U84" s="2"/>
      <c r="V84" s="2"/>
      <c r="W84" s="2"/>
      <c r="X84" s="2"/>
      <c r="Y84" s="2"/>
      <c r="Z84" s="2"/>
    </row>
    <row r="85" spans="1:26" x14ac:dyDescent="0.3">
      <c r="A85" s="12" t="s">
        <v>169</v>
      </c>
      <c r="B85" s="12">
        <v>139912</v>
      </c>
      <c r="C85" s="12" t="s">
        <v>76</v>
      </c>
      <c r="D85" s="15">
        <v>2.6718749999999991</v>
      </c>
      <c r="E85" s="15">
        <v>21.721874999999997</v>
      </c>
      <c r="F85" s="15">
        <v>42.681249999999984</v>
      </c>
      <c r="G85" s="15">
        <v>30.787499999999991</v>
      </c>
      <c r="H85" s="15">
        <v>25.462499999999991</v>
      </c>
      <c r="I85" s="15">
        <v>11.178124999999998</v>
      </c>
      <c r="J85" s="15">
        <v>134.50312499999998</v>
      </c>
      <c r="K85" s="17">
        <f t="shared" si="15"/>
        <v>1.9864780093399311E-2</v>
      </c>
      <c r="L85" s="17">
        <f t="shared" si="16"/>
        <v>0.16149717711019726</v>
      </c>
      <c r="M85" s="17">
        <f t="shared" si="17"/>
        <v>0.31732534095397402</v>
      </c>
      <c r="N85" s="17">
        <f t="shared" si="18"/>
        <v>0.22889802746218718</v>
      </c>
      <c r="O85" s="17">
        <f t="shared" si="19"/>
        <v>0.18930786924095624</v>
      </c>
      <c r="P85" s="17">
        <f t="shared" si="20"/>
        <v>8.3106805139285797E-2</v>
      </c>
      <c r="R85" s="2"/>
      <c r="S85" s="2"/>
      <c r="T85" s="2"/>
      <c r="U85" s="2"/>
      <c r="V85" s="2"/>
      <c r="W85" s="2"/>
      <c r="X85" s="2"/>
      <c r="Y85" s="2"/>
      <c r="Z85" s="2"/>
    </row>
    <row r="86" spans="1:26" x14ac:dyDescent="0.3">
      <c r="A86" s="12" t="s">
        <v>170</v>
      </c>
      <c r="B86" s="12">
        <v>821112</v>
      </c>
      <c r="C86" s="12" t="s">
        <v>73</v>
      </c>
      <c r="D86" s="15">
        <v>27.762499999999992</v>
      </c>
      <c r="E86" s="15">
        <v>29.074999999999996</v>
      </c>
      <c r="F86" s="15">
        <v>21.306249999999995</v>
      </c>
      <c r="G86" s="15">
        <v>39.271874999999994</v>
      </c>
      <c r="H86" s="15">
        <v>13.140624999999996</v>
      </c>
      <c r="I86" s="15">
        <v>3.6968749999999999</v>
      </c>
      <c r="J86" s="15">
        <v>134.25312499999998</v>
      </c>
      <c r="K86" s="17">
        <f t="shared" si="15"/>
        <v>0.20679220688531455</v>
      </c>
      <c r="L86" s="17">
        <f t="shared" si="16"/>
        <v>0.21656851563045554</v>
      </c>
      <c r="M86" s="17">
        <f t="shared" si="17"/>
        <v>0.1587020786294546</v>
      </c>
      <c r="N86" s="17">
        <f t="shared" si="18"/>
        <v>0.2925211238099672</v>
      </c>
      <c r="O86" s="17">
        <f t="shared" si="19"/>
        <v>9.7879472079327748E-2</v>
      </c>
      <c r="P86" s="17">
        <f t="shared" si="20"/>
        <v>2.7536602965480321E-2</v>
      </c>
      <c r="R86" s="2"/>
      <c r="S86" s="2"/>
      <c r="T86" s="2"/>
      <c r="U86" s="2"/>
      <c r="V86" s="2"/>
      <c r="W86" s="2"/>
      <c r="X86" s="2"/>
      <c r="Y86" s="2"/>
      <c r="Z86" s="2"/>
    </row>
    <row r="87" spans="1:26" x14ac:dyDescent="0.3">
      <c r="A87" s="12" t="s">
        <v>171</v>
      </c>
      <c r="B87" s="12">
        <v>149411</v>
      </c>
      <c r="C87" s="12" t="s">
        <v>76</v>
      </c>
      <c r="D87" s="15">
        <v>5.1468749999999996</v>
      </c>
      <c r="E87" s="15">
        <v>19.415624999999999</v>
      </c>
      <c r="F87" s="15">
        <v>35.190624999999997</v>
      </c>
      <c r="G87" s="15">
        <v>27.321874999999995</v>
      </c>
      <c r="H87" s="15">
        <v>29.40625</v>
      </c>
      <c r="I87" s="15">
        <v>8.640625</v>
      </c>
      <c r="J87" s="15">
        <v>125.12187499999999</v>
      </c>
      <c r="K87" s="17">
        <f t="shared" si="15"/>
        <v>4.1134893478858112E-2</v>
      </c>
      <c r="L87" s="17">
        <f t="shared" si="16"/>
        <v>0.15517370563700392</v>
      </c>
      <c r="M87" s="17">
        <f t="shared" si="17"/>
        <v>0.28125078048902319</v>
      </c>
      <c r="N87" s="17">
        <f t="shared" si="18"/>
        <v>0.2183620969554684</v>
      </c>
      <c r="O87" s="17">
        <f t="shared" si="19"/>
        <v>0.2350208546667</v>
      </c>
      <c r="P87" s="17">
        <f t="shared" si="20"/>
        <v>6.905766877294639E-2</v>
      </c>
      <c r="R87" s="2"/>
      <c r="S87" s="2"/>
      <c r="T87" s="2"/>
      <c r="U87" s="2"/>
      <c r="V87" s="2"/>
      <c r="W87" s="2"/>
      <c r="X87" s="2"/>
      <c r="Y87" s="2"/>
      <c r="Z87" s="2"/>
    </row>
    <row r="88" spans="1:26" x14ac:dyDescent="0.3">
      <c r="A88" s="12" t="s">
        <v>172</v>
      </c>
      <c r="B88" s="12">
        <v>312116</v>
      </c>
      <c r="C88" s="12" t="s">
        <v>72</v>
      </c>
      <c r="D88" s="15">
        <v>6.9375</v>
      </c>
      <c r="E88" s="15">
        <v>29.368749999999999</v>
      </c>
      <c r="F88" s="15">
        <v>28.496874999999999</v>
      </c>
      <c r="G88" s="15">
        <v>25.531249999999996</v>
      </c>
      <c r="H88" s="15">
        <v>21.615625000000001</v>
      </c>
      <c r="I88" s="15">
        <v>9.6593749999999989</v>
      </c>
      <c r="J88" s="15">
        <v>121.60937499999999</v>
      </c>
      <c r="K88" s="17">
        <f t="shared" si="15"/>
        <v>5.7047411024026731E-2</v>
      </c>
      <c r="L88" s="17">
        <f t="shared" si="16"/>
        <v>0.24150070666837981</v>
      </c>
      <c r="M88" s="17">
        <f t="shared" si="17"/>
        <v>0.23433123474238726</v>
      </c>
      <c r="N88" s="17">
        <f t="shared" si="18"/>
        <v>0.20994475138121546</v>
      </c>
      <c r="O88" s="17">
        <f t="shared" si="19"/>
        <v>0.17774637029423104</v>
      </c>
      <c r="P88" s="17">
        <f t="shared" si="20"/>
        <v>7.9429525889759739E-2</v>
      </c>
      <c r="R88" s="2"/>
      <c r="S88" s="2"/>
      <c r="T88" s="2"/>
      <c r="U88" s="2"/>
      <c r="V88" s="2"/>
      <c r="W88" s="2"/>
      <c r="X88" s="2"/>
      <c r="Y88" s="2"/>
      <c r="Z88" s="2"/>
    </row>
    <row r="89" spans="1:26" x14ac:dyDescent="0.3">
      <c r="A89" s="12" t="s">
        <v>173</v>
      </c>
      <c r="B89" s="12">
        <v>331112</v>
      </c>
      <c r="C89" s="12" t="s">
        <v>72</v>
      </c>
      <c r="D89" s="15">
        <v>5.4375</v>
      </c>
      <c r="E89" s="15">
        <v>33.84375</v>
      </c>
      <c r="F89" s="15">
        <v>22.140624999999996</v>
      </c>
      <c r="G89" s="15">
        <v>38.762500000000003</v>
      </c>
      <c r="H89" s="15">
        <v>12.637499999999999</v>
      </c>
      <c r="I89" s="15">
        <v>0.734375</v>
      </c>
      <c r="J89" s="15">
        <v>113.55625000000001</v>
      </c>
      <c r="K89" s="17">
        <f t="shared" si="15"/>
        <v>4.7883758049424845E-2</v>
      </c>
      <c r="L89" s="17">
        <f t="shared" si="16"/>
        <v>0.29803511475590289</v>
      </c>
      <c r="M89" s="17">
        <f t="shared" si="17"/>
        <v>0.19497495734492815</v>
      </c>
      <c r="N89" s="17">
        <f t="shared" si="18"/>
        <v>0.34135065220980793</v>
      </c>
      <c r="O89" s="17">
        <f t="shared" si="19"/>
        <v>0.11128845836314601</v>
      </c>
      <c r="P89" s="17">
        <f t="shared" si="20"/>
        <v>6.4670592767901366E-3</v>
      </c>
      <c r="R89" s="2"/>
      <c r="S89" s="2"/>
      <c r="T89" s="2"/>
      <c r="U89" s="2"/>
      <c r="V89" s="2"/>
      <c r="W89" s="2"/>
      <c r="X89" s="2"/>
      <c r="Y89" s="2"/>
      <c r="Z89" s="2"/>
    </row>
    <row r="90" spans="1:26" x14ac:dyDescent="0.3">
      <c r="A90" s="12" t="s">
        <v>174</v>
      </c>
      <c r="B90" s="12">
        <v>821714</v>
      </c>
      <c r="C90" s="12" t="s">
        <v>73</v>
      </c>
      <c r="D90" s="15">
        <v>23.778124999999999</v>
      </c>
      <c r="E90" s="15">
        <v>33.859375</v>
      </c>
      <c r="F90" s="15">
        <v>18.674999999999994</v>
      </c>
      <c r="G90" s="15">
        <v>16.599999999999998</v>
      </c>
      <c r="H90" s="15">
        <v>6.9781250000000004</v>
      </c>
      <c r="I90" s="15">
        <v>3.1687500000000002</v>
      </c>
      <c r="J90" s="15">
        <v>103.059375</v>
      </c>
      <c r="K90" s="17">
        <f t="shared" si="15"/>
        <v>0.2307225810364171</v>
      </c>
      <c r="L90" s="17">
        <f t="shared" si="16"/>
        <v>0.3285424057733709</v>
      </c>
      <c r="M90" s="17">
        <f t="shared" si="17"/>
        <v>0.18120622214136262</v>
      </c>
      <c r="N90" s="17">
        <f t="shared" si="18"/>
        <v>0.16107219745898904</v>
      </c>
      <c r="O90" s="17">
        <f t="shared" si="19"/>
        <v>6.7709754692379998E-2</v>
      </c>
      <c r="P90" s="17">
        <f t="shared" si="20"/>
        <v>3.0746838897480217E-2</v>
      </c>
      <c r="R90" s="2"/>
      <c r="S90" s="2"/>
      <c r="T90" s="2"/>
      <c r="U90" s="2"/>
      <c r="V90" s="2"/>
      <c r="W90" s="2"/>
      <c r="X90" s="2"/>
      <c r="Y90" s="2"/>
      <c r="Z90" s="2"/>
    </row>
    <row r="91" spans="1:26" x14ac:dyDescent="0.3">
      <c r="A91" s="12" t="s">
        <v>175</v>
      </c>
      <c r="B91" s="12">
        <v>721213</v>
      </c>
      <c r="C91" s="12" t="s">
        <v>75</v>
      </c>
      <c r="D91" s="15">
        <v>6.8125</v>
      </c>
      <c r="E91" s="15">
        <v>12.137499999999999</v>
      </c>
      <c r="F91" s="15">
        <v>6.7625000000000002</v>
      </c>
      <c r="G91" s="15">
        <v>17.237499999999997</v>
      </c>
      <c r="H91" s="15">
        <v>35.09687499999999</v>
      </c>
      <c r="I91" s="15">
        <v>20.118749999999999</v>
      </c>
      <c r="J91" s="15">
        <v>98.165624999999977</v>
      </c>
      <c r="K91" s="17">
        <f t="shared" si="15"/>
        <v>6.9398019928055277E-2</v>
      </c>
      <c r="L91" s="17">
        <f t="shared" si="16"/>
        <v>0.12364307770668197</v>
      </c>
      <c r="M91" s="17">
        <f t="shared" si="17"/>
        <v>6.8888676662528264E-2</v>
      </c>
      <c r="N91" s="17">
        <f t="shared" si="18"/>
        <v>0.17559609079043709</v>
      </c>
      <c r="O91" s="17">
        <f t="shared" si="19"/>
        <v>0.35752713844586637</v>
      </c>
      <c r="P91" s="17">
        <f t="shared" si="20"/>
        <v>0.20494699646643114</v>
      </c>
      <c r="R91" s="2"/>
      <c r="S91" s="2"/>
      <c r="T91" s="2"/>
      <c r="U91" s="2"/>
      <c r="V91" s="2"/>
      <c r="W91" s="2"/>
      <c r="X91" s="2"/>
      <c r="Y91" s="2"/>
      <c r="Z91" s="2"/>
    </row>
    <row r="92" spans="1:26" x14ac:dyDescent="0.3">
      <c r="A92" s="12" t="s">
        <v>176</v>
      </c>
      <c r="B92" s="12">
        <v>342212</v>
      </c>
      <c r="C92" s="12" t="s">
        <v>72</v>
      </c>
      <c r="D92" s="15">
        <v>8.7843749999999972</v>
      </c>
      <c r="E92" s="15">
        <v>30.965624999999996</v>
      </c>
      <c r="F92" s="15">
        <v>14.296874999999996</v>
      </c>
      <c r="G92" s="15">
        <v>17.103124999999999</v>
      </c>
      <c r="H92" s="15">
        <v>21.603124999999995</v>
      </c>
      <c r="I92" s="15">
        <v>2.4031249999999993</v>
      </c>
      <c r="J92" s="15">
        <v>95.156249999999972</v>
      </c>
      <c r="K92" s="17">
        <f t="shared" si="15"/>
        <v>9.2315270935960592E-2</v>
      </c>
      <c r="L92" s="17">
        <f t="shared" si="16"/>
        <v>0.32541871921182269</v>
      </c>
      <c r="M92" s="17">
        <f t="shared" si="17"/>
        <v>0.15024630541871922</v>
      </c>
      <c r="N92" s="17">
        <f t="shared" si="18"/>
        <v>0.17973727422003288</v>
      </c>
      <c r="O92" s="17">
        <f t="shared" si="19"/>
        <v>0.22702791461412153</v>
      </c>
      <c r="P92" s="17">
        <f t="shared" si="20"/>
        <v>2.5254515599343184E-2</v>
      </c>
      <c r="R92" s="2"/>
      <c r="S92" s="2"/>
      <c r="T92" s="2"/>
      <c r="U92" s="2"/>
      <c r="V92" s="2"/>
      <c r="W92" s="2"/>
      <c r="X92" s="2"/>
      <c r="Y92" s="2"/>
      <c r="Z92" s="2"/>
    </row>
    <row r="93" spans="1:26" x14ac:dyDescent="0.3">
      <c r="A93" s="12" t="s">
        <v>177</v>
      </c>
      <c r="B93" s="12">
        <v>224512</v>
      </c>
      <c r="C93" s="12" t="s">
        <v>74</v>
      </c>
      <c r="D93" s="15">
        <v>6.9187500000000002</v>
      </c>
      <c r="E93" s="15">
        <v>30.840624999999999</v>
      </c>
      <c r="F93" s="15">
        <v>15.809374999999999</v>
      </c>
      <c r="G93" s="15">
        <v>16.671874999999996</v>
      </c>
      <c r="H93" s="15">
        <v>15.146874999999998</v>
      </c>
      <c r="I93" s="15">
        <v>6.9156249999999986</v>
      </c>
      <c r="J93" s="15">
        <v>92.303124999999994</v>
      </c>
      <c r="K93" s="17">
        <f t="shared" si="15"/>
        <v>7.4956833801672479E-2</v>
      </c>
      <c r="L93" s="17">
        <f t="shared" si="16"/>
        <v>0.33412330297592852</v>
      </c>
      <c r="M93" s="17">
        <f t="shared" si="17"/>
        <v>0.17127670379523988</v>
      </c>
      <c r="N93" s="17">
        <f t="shared" si="18"/>
        <v>0.18062091613907977</v>
      </c>
      <c r="O93" s="17">
        <f t="shared" si="19"/>
        <v>0.16409926532823238</v>
      </c>
      <c r="P93" s="17">
        <f t="shared" si="20"/>
        <v>7.4922977959846968E-2</v>
      </c>
      <c r="R93" s="2"/>
      <c r="S93" s="2"/>
      <c r="T93" s="2"/>
      <c r="U93" s="2"/>
      <c r="V93" s="2"/>
      <c r="W93" s="2"/>
      <c r="X93" s="2"/>
      <c r="Y93" s="2"/>
      <c r="Z93" s="2"/>
    </row>
    <row r="94" spans="1:26" x14ac:dyDescent="0.3">
      <c r="A94" s="12" t="s">
        <v>178</v>
      </c>
      <c r="B94" s="12">
        <v>342411</v>
      </c>
      <c r="C94" s="12" t="s">
        <v>72</v>
      </c>
      <c r="D94" s="15">
        <v>7.0750000000000002</v>
      </c>
      <c r="E94" s="15">
        <v>31.912499999999998</v>
      </c>
      <c r="F94" s="15">
        <v>16.45</v>
      </c>
      <c r="G94" s="15">
        <v>18.712499999999999</v>
      </c>
      <c r="H94" s="15">
        <v>12.4</v>
      </c>
      <c r="I94" s="15">
        <v>3.0750000000000002</v>
      </c>
      <c r="J94" s="15">
        <v>89.625000000000014</v>
      </c>
      <c r="K94" s="17">
        <f t="shared" si="15"/>
        <v>7.8940027894002784E-2</v>
      </c>
      <c r="L94" s="17">
        <f t="shared" si="16"/>
        <v>0.3560669456066945</v>
      </c>
      <c r="M94" s="17">
        <f t="shared" si="17"/>
        <v>0.1835425383542538</v>
      </c>
      <c r="N94" s="17">
        <f t="shared" si="18"/>
        <v>0.20878661087866104</v>
      </c>
      <c r="O94" s="17">
        <f t="shared" si="19"/>
        <v>0.13835425383542538</v>
      </c>
      <c r="P94" s="17">
        <f t="shared" si="20"/>
        <v>3.430962343096234E-2</v>
      </c>
      <c r="R94" s="2"/>
      <c r="S94" s="2"/>
      <c r="T94" s="2"/>
      <c r="U94" s="2"/>
      <c r="V94" s="2"/>
      <c r="W94" s="2"/>
      <c r="X94" s="2"/>
      <c r="Y94" s="2"/>
      <c r="Z94" s="2"/>
    </row>
    <row r="95" spans="1:26" x14ac:dyDescent="0.3">
      <c r="A95" s="12" t="s">
        <v>179</v>
      </c>
      <c r="B95" s="12">
        <v>721916</v>
      </c>
      <c r="C95" s="12" t="s">
        <v>75</v>
      </c>
      <c r="D95" s="15">
        <v>8.1687499999999993</v>
      </c>
      <c r="E95" s="15">
        <v>6.2093749999999988</v>
      </c>
      <c r="F95" s="15">
        <v>14.534374999999995</v>
      </c>
      <c r="G95" s="15">
        <v>16.543749999999999</v>
      </c>
      <c r="H95" s="15">
        <v>28.574999999999996</v>
      </c>
      <c r="I95" s="15">
        <v>11.865624999999998</v>
      </c>
      <c r="J95" s="15">
        <v>85.896874999999994</v>
      </c>
      <c r="K95" s="17">
        <f t="shared" si="15"/>
        <v>9.5099501582566304E-2</v>
      </c>
      <c r="L95" s="17">
        <f t="shared" si="16"/>
        <v>7.2288718303197871E-2</v>
      </c>
      <c r="M95" s="17">
        <f t="shared" si="17"/>
        <v>0.16920726161458138</v>
      </c>
      <c r="N95" s="17">
        <f t="shared" si="18"/>
        <v>0.1926001382471714</v>
      </c>
      <c r="O95" s="17">
        <f t="shared" si="19"/>
        <v>0.33266635136610029</v>
      </c>
      <c r="P95" s="17">
        <f t="shared" si="20"/>
        <v>0.13813802888638263</v>
      </c>
      <c r="R95" s="2"/>
      <c r="S95" s="2"/>
      <c r="T95" s="2"/>
      <c r="U95" s="2"/>
      <c r="V95" s="2"/>
      <c r="W95" s="2"/>
      <c r="X95" s="2"/>
      <c r="Y95" s="2"/>
      <c r="Z95" s="2"/>
    </row>
    <row r="96" spans="1:26" x14ac:dyDescent="0.3">
      <c r="A96" s="12" t="s">
        <v>180</v>
      </c>
      <c r="B96" s="12">
        <v>821915</v>
      </c>
      <c r="C96" s="12" t="s">
        <v>73</v>
      </c>
      <c r="D96" s="15">
        <v>25.821874999999999</v>
      </c>
      <c r="E96" s="15">
        <v>14.396874999999994</v>
      </c>
      <c r="F96" s="15">
        <v>4.409374999999998</v>
      </c>
      <c r="G96" s="15">
        <v>11.859374999999998</v>
      </c>
      <c r="H96" s="15">
        <v>20.428124999999994</v>
      </c>
      <c r="I96" s="15">
        <v>7.7687499999999989</v>
      </c>
      <c r="J96" s="15">
        <v>84.684374999999974</v>
      </c>
      <c r="K96" s="17">
        <f t="shared" si="15"/>
        <v>0.30491900070113298</v>
      </c>
      <c r="L96" s="17">
        <f t="shared" si="16"/>
        <v>0.17000627329421747</v>
      </c>
      <c r="M96" s="17">
        <f t="shared" si="17"/>
        <v>5.2068342005240041E-2</v>
      </c>
      <c r="N96" s="17">
        <f t="shared" si="18"/>
        <v>0.14004206797298796</v>
      </c>
      <c r="O96" s="17">
        <f t="shared" si="19"/>
        <v>0.24122661352817448</v>
      </c>
      <c r="P96" s="17">
        <f t="shared" si="20"/>
        <v>9.1737702498247184E-2</v>
      </c>
      <c r="R96" s="2"/>
      <c r="S96" s="2"/>
      <c r="T96" s="2"/>
      <c r="U96" s="2"/>
      <c r="V96" s="2"/>
      <c r="W96" s="2"/>
      <c r="X96" s="2"/>
      <c r="Y96" s="2"/>
      <c r="Z96" s="2"/>
    </row>
    <row r="97" spans="1:26" x14ac:dyDescent="0.3">
      <c r="A97" s="12" t="s">
        <v>181</v>
      </c>
      <c r="B97" s="12">
        <v>821912</v>
      </c>
      <c r="C97" s="12" t="s">
        <v>73</v>
      </c>
      <c r="D97" s="15">
        <v>8.6062499999999993</v>
      </c>
      <c r="E97" s="15">
        <v>32.878124999999997</v>
      </c>
      <c r="F97" s="15">
        <v>18.606249999999996</v>
      </c>
      <c r="G97" s="15">
        <v>7.1531250000000002</v>
      </c>
      <c r="H97" s="15">
        <v>11.149999999999999</v>
      </c>
      <c r="I97" s="15">
        <v>0</v>
      </c>
      <c r="J97" s="15">
        <v>78.393749999999983</v>
      </c>
      <c r="K97" s="17">
        <f t="shared" si="15"/>
        <v>0.10978234872040184</v>
      </c>
      <c r="L97" s="17">
        <f t="shared" si="16"/>
        <v>0.41939727337957433</v>
      </c>
      <c r="M97" s="17">
        <f t="shared" si="17"/>
        <v>0.23734353822849397</v>
      </c>
      <c r="N97" s="17">
        <f t="shared" si="18"/>
        <v>9.1246113370007195E-2</v>
      </c>
      <c r="O97" s="17">
        <f t="shared" si="19"/>
        <v>0.14223072630152278</v>
      </c>
      <c r="P97" s="17">
        <f t="shared" si="20"/>
        <v>0</v>
      </c>
      <c r="R97" s="2"/>
      <c r="S97" s="2"/>
      <c r="T97" s="2"/>
      <c r="U97" s="2"/>
      <c r="V97" s="2"/>
      <c r="W97" s="2"/>
      <c r="X97" s="2"/>
      <c r="Y97" s="2"/>
      <c r="Z97" s="2"/>
    </row>
    <row r="98" spans="1:26" x14ac:dyDescent="0.3">
      <c r="A98" s="12" t="s">
        <v>182</v>
      </c>
      <c r="B98" s="12">
        <v>821411</v>
      </c>
      <c r="C98" s="12" t="s">
        <v>73</v>
      </c>
      <c r="D98" s="15">
        <v>12.115624999999996</v>
      </c>
      <c r="E98" s="15">
        <v>26.315624999999994</v>
      </c>
      <c r="F98" s="15">
        <v>15.849999999999994</v>
      </c>
      <c r="G98" s="15">
        <v>11.637499999999996</v>
      </c>
      <c r="H98" s="15">
        <v>3.9031250000000002</v>
      </c>
      <c r="I98" s="15">
        <v>2.671875</v>
      </c>
      <c r="J98" s="15">
        <v>72.493749999999991</v>
      </c>
      <c r="K98" s="17">
        <f t="shared" si="15"/>
        <v>0.16712647642038103</v>
      </c>
      <c r="L98" s="17">
        <f t="shared" si="16"/>
        <v>0.36300543150271569</v>
      </c>
      <c r="M98" s="17">
        <f t="shared" si="17"/>
        <v>0.21863953789119747</v>
      </c>
      <c r="N98" s="17">
        <f t="shared" si="18"/>
        <v>0.16053108026554008</v>
      </c>
      <c r="O98" s="17">
        <f t="shared" si="19"/>
        <v>5.3840848348995614E-2</v>
      </c>
      <c r="P98" s="17">
        <f t="shared" si="20"/>
        <v>3.6856625571169935E-2</v>
      </c>
      <c r="R98" s="2"/>
      <c r="S98" s="2"/>
      <c r="T98" s="2"/>
      <c r="U98" s="2"/>
      <c r="V98" s="2"/>
      <c r="W98" s="2"/>
      <c r="X98" s="2"/>
      <c r="Y98" s="2"/>
      <c r="Z98" s="2"/>
    </row>
    <row r="99" spans="1:26" x14ac:dyDescent="0.3">
      <c r="A99" s="12" t="s">
        <v>183</v>
      </c>
      <c r="B99" s="12">
        <v>233915</v>
      </c>
      <c r="C99" s="12" t="s">
        <v>74</v>
      </c>
      <c r="D99" s="15">
        <v>6.0343749999999998</v>
      </c>
      <c r="E99" s="15">
        <v>21.931249999999999</v>
      </c>
      <c r="F99" s="15">
        <v>24.165624999999999</v>
      </c>
      <c r="G99" s="15">
        <v>7.0187499999999998</v>
      </c>
      <c r="H99" s="15">
        <v>8.7218749999999989</v>
      </c>
      <c r="I99" s="15">
        <v>2.868749999999999</v>
      </c>
      <c r="J99" s="15">
        <v>70.740624999999994</v>
      </c>
      <c r="K99" s="17">
        <f t="shared" si="15"/>
        <v>8.5302822812210105E-2</v>
      </c>
      <c r="L99" s="17">
        <f t="shared" si="16"/>
        <v>0.31002341299642178</v>
      </c>
      <c r="M99" s="17">
        <f t="shared" si="17"/>
        <v>0.3416088704333613</v>
      </c>
      <c r="N99" s="17">
        <f t="shared" si="18"/>
        <v>9.9218094270442203E-2</v>
      </c>
      <c r="O99" s="17">
        <f t="shared" si="19"/>
        <v>0.12329372266643106</v>
      </c>
      <c r="P99" s="17">
        <f t="shared" si="20"/>
        <v>4.055307682113353E-2</v>
      </c>
      <c r="R99" s="2"/>
      <c r="S99" s="2"/>
      <c r="T99" s="2"/>
      <c r="U99" s="2"/>
      <c r="V99" s="2"/>
      <c r="W99" s="2"/>
      <c r="X99" s="2"/>
      <c r="Y99" s="2"/>
      <c r="Z99" s="2"/>
    </row>
    <row r="100" spans="1:26" x14ac:dyDescent="0.3">
      <c r="A100" s="12" t="s">
        <v>184</v>
      </c>
      <c r="B100" s="12">
        <v>312511</v>
      </c>
      <c r="C100" s="12" t="s">
        <v>72</v>
      </c>
      <c r="D100" s="15">
        <v>2.015625</v>
      </c>
      <c r="E100" s="15">
        <v>17.278124999999999</v>
      </c>
      <c r="F100" s="15">
        <v>13.271874999999998</v>
      </c>
      <c r="G100" s="15">
        <v>17.0625</v>
      </c>
      <c r="H100" s="15">
        <v>18.046875</v>
      </c>
      <c r="I100" s="15">
        <v>2.25</v>
      </c>
      <c r="J100" s="15">
        <v>69.924999999999997</v>
      </c>
      <c r="K100" s="17">
        <f t="shared" si="15"/>
        <v>2.8825527350732929E-2</v>
      </c>
      <c r="L100" s="17">
        <f t="shared" si="16"/>
        <v>0.24709510189488737</v>
      </c>
      <c r="M100" s="17">
        <f t="shared" si="17"/>
        <v>0.18980157311405074</v>
      </c>
      <c r="N100" s="17">
        <f t="shared" si="18"/>
        <v>0.24401144082946014</v>
      </c>
      <c r="O100" s="17">
        <f t="shared" si="19"/>
        <v>0.25808902395423672</v>
      </c>
      <c r="P100" s="17">
        <f t="shared" si="20"/>
        <v>3.2177332856632108E-2</v>
      </c>
      <c r="R100" s="2"/>
      <c r="S100" s="2"/>
      <c r="T100" s="2"/>
      <c r="U100" s="2"/>
      <c r="V100" s="2"/>
      <c r="W100" s="2"/>
      <c r="X100" s="2"/>
      <c r="Y100" s="2"/>
      <c r="Z100" s="2"/>
    </row>
    <row r="101" spans="1:26" x14ac:dyDescent="0.3">
      <c r="A101" s="12" t="s">
        <v>185</v>
      </c>
      <c r="B101" s="12">
        <v>711913</v>
      </c>
      <c r="C101" s="12" t="s">
        <v>75</v>
      </c>
      <c r="D101" s="15">
        <v>9.7999999999999954</v>
      </c>
      <c r="E101" s="15">
        <v>13.71875</v>
      </c>
      <c r="F101" s="15">
        <v>14.171874999999996</v>
      </c>
      <c r="G101" s="15">
        <v>15.624999999999998</v>
      </c>
      <c r="H101" s="15">
        <v>8.6218749999999993</v>
      </c>
      <c r="I101" s="15">
        <v>0.3</v>
      </c>
      <c r="J101" s="15">
        <v>62.237499999999997</v>
      </c>
      <c r="K101" s="17">
        <f t="shared" si="15"/>
        <v>0.15746133761799552</v>
      </c>
      <c r="L101" s="17">
        <f t="shared" si="16"/>
        <v>0.22042578831090581</v>
      </c>
      <c r="M101" s="17">
        <f t="shared" si="17"/>
        <v>0.22770636674030925</v>
      </c>
      <c r="N101" s="17">
        <f t="shared" si="18"/>
        <v>0.2510544286001205</v>
      </c>
      <c r="O101" s="17">
        <f t="shared" si="19"/>
        <v>0.13853183370154648</v>
      </c>
      <c r="P101" s="17">
        <f t="shared" si="20"/>
        <v>4.8202450291223138E-3</v>
      </c>
      <c r="R101" s="2"/>
      <c r="S101" s="2"/>
      <c r="T101" s="2"/>
      <c r="U101" s="2"/>
      <c r="V101" s="2"/>
      <c r="W101" s="2"/>
      <c r="X101" s="2"/>
      <c r="Y101" s="2"/>
      <c r="Z101" s="2"/>
    </row>
    <row r="102" spans="1:26" x14ac:dyDescent="0.3">
      <c r="A102" s="12" t="s">
        <v>186</v>
      </c>
      <c r="B102" s="12">
        <v>342412</v>
      </c>
      <c r="C102" s="12" t="s">
        <v>72</v>
      </c>
      <c r="D102" s="15">
        <v>6.6875</v>
      </c>
      <c r="E102" s="15">
        <v>22.837499999999995</v>
      </c>
      <c r="F102" s="15">
        <v>7.625</v>
      </c>
      <c r="G102" s="15">
        <v>9.2249999999999996</v>
      </c>
      <c r="H102" s="15">
        <v>7.7625000000000002</v>
      </c>
      <c r="I102" s="15">
        <v>2.2625000000000002</v>
      </c>
      <c r="J102" s="15">
        <v>56.4</v>
      </c>
      <c r="K102" s="17">
        <f t="shared" si="15"/>
        <v>0.118572695035461</v>
      </c>
      <c r="L102" s="17">
        <f t="shared" si="16"/>
        <v>0.40492021276595735</v>
      </c>
      <c r="M102" s="17">
        <f t="shared" si="17"/>
        <v>0.1351950354609929</v>
      </c>
      <c r="N102" s="17">
        <f t="shared" si="18"/>
        <v>0.16356382978723405</v>
      </c>
      <c r="O102" s="17">
        <f t="shared" si="19"/>
        <v>0.13763297872340427</v>
      </c>
      <c r="P102" s="17">
        <f t="shared" si="20"/>
        <v>4.011524822695036E-2</v>
      </c>
      <c r="R102" s="2"/>
      <c r="S102" s="2"/>
      <c r="T102" s="2"/>
      <c r="U102" s="2"/>
      <c r="V102" s="2"/>
      <c r="W102" s="2"/>
      <c r="X102" s="2"/>
      <c r="Y102" s="2"/>
      <c r="Z102" s="2"/>
    </row>
    <row r="103" spans="1:26" x14ac:dyDescent="0.3">
      <c r="A103" s="12" t="s">
        <v>187</v>
      </c>
      <c r="B103" s="12">
        <v>312311</v>
      </c>
      <c r="C103" s="12" t="s">
        <v>72</v>
      </c>
      <c r="D103" s="15">
        <v>5.5</v>
      </c>
      <c r="E103" s="15">
        <v>13.515624999999998</v>
      </c>
      <c r="F103" s="15">
        <v>8.1656250000000004</v>
      </c>
      <c r="G103" s="15">
        <v>12.790624999999999</v>
      </c>
      <c r="H103" s="15">
        <v>6.9031250000000002</v>
      </c>
      <c r="I103" s="15">
        <v>3.1124999999999998</v>
      </c>
      <c r="J103" s="15">
        <v>49.987499999999997</v>
      </c>
      <c r="K103" s="17">
        <f t="shared" si="15"/>
        <v>0.11002750687671918</v>
      </c>
      <c r="L103" s="17">
        <f t="shared" si="16"/>
        <v>0.27038009502375593</v>
      </c>
      <c r="M103" s="17">
        <f t="shared" si="17"/>
        <v>0.16335333833458365</v>
      </c>
      <c r="N103" s="17">
        <f t="shared" si="18"/>
        <v>0.25587646911727929</v>
      </c>
      <c r="O103" s="17">
        <f t="shared" si="19"/>
        <v>0.13809702425606402</v>
      </c>
      <c r="P103" s="17">
        <f t="shared" si="20"/>
        <v>6.2265566391597901E-2</v>
      </c>
      <c r="R103" s="2"/>
      <c r="S103" s="2"/>
      <c r="T103" s="2"/>
      <c r="U103" s="2"/>
      <c r="V103" s="2"/>
      <c r="W103" s="2"/>
      <c r="X103" s="2"/>
      <c r="Y103" s="2"/>
      <c r="Z103" s="2"/>
    </row>
    <row r="104" spans="1:26" x14ac:dyDescent="0.3">
      <c r="A104" s="12" t="s">
        <v>188</v>
      </c>
      <c r="B104" s="12">
        <v>821913</v>
      </c>
      <c r="C104" s="12" t="s">
        <v>73</v>
      </c>
      <c r="D104" s="15">
        <v>4.0437500000000002</v>
      </c>
      <c r="E104" s="15">
        <v>14.559374999999994</v>
      </c>
      <c r="F104" s="15">
        <v>4.4343749999999993</v>
      </c>
      <c r="G104" s="15">
        <v>5.2781250000000002</v>
      </c>
      <c r="H104" s="15">
        <v>8.7750000000000004</v>
      </c>
      <c r="I104" s="15">
        <v>6.5531249999999988</v>
      </c>
      <c r="J104" s="15">
        <v>43.643749999999997</v>
      </c>
      <c r="K104" s="17">
        <f t="shared" si="15"/>
        <v>9.2653587283402561E-2</v>
      </c>
      <c r="L104" s="17">
        <f t="shared" si="16"/>
        <v>0.33359587569812388</v>
      </c>
      <c r="M104" s="17">
        <f t="shared" si="17"/>
        <v>0.10160389517399397</v>
      </c>
      <c r="N104" s="17">
        <f t="shared" si="18"/>
        <v>0.1209365602176715</v>
      </c>
      <c r="O104" s="17">
        <f t="shared" si="19"/>
        <v>0.20105971645424606</v>
      </c>
      <c r="P104" s="17">
        <f t="shared" si="20"/>
        <v>0.15015036517256192</v>
      </c>
      <c r="R104" s="2"/>
      <c r="S104" s="2"/>
      <c r="T104" s="2"/>
      <c r="U104" s="2"/>
      <c r="V104" s="2"/>
      <c r="W104" s="2"/>
      <c r="X104" s="2"/>
      <c r="Y104" s="2"/>
      <c r="Z104" s="2"/>
    </row>
    <row r="105" spans="1:26" x14ac:dyDescent="0.3">
      <c r="A105" s="12" t="s">
        <v>189</v>
      </c>
      <c r="B105" s="12">
        <v>821114</v>
      </c>
      <c r="C105" s="12" t="s">
        <v>73</v>
      </c>
      <c r="D105" s="15">
        <v>11.696874999999999</v>
      </c>
      <c r="E105" s="15">
        <v>16.753124999999997</v>
      </c>
      <c r="F105" s="15">
        <v>4.2312499999999993</v>
      </c>
      <c r="G105" s="15">
        <v>4.3843749999999986</v>
      </c>
      <c r="H105" s="15">
        <v>3.440624999999998</v>
      </c>
      <c r="I105" s="15">
        <v>2.596874999999998</v>
      </c>
      <c r="J105" s="15">
        <v>43.103124999999984</v>
      </c>
      <c r="K105" s="17">
        <f t="shared" si="15"/>
        <v>0.27136953527151458</v>
      </c>
      <c r="L105" s="17">
        <f t="shared" si="16"/>
        <v>0.38867541506561309</v>
      </c>
      <c r="M105" s="17">
        <f t="shared" si="17"/>
        <v>9.8165736243021842E-2</v>
      </c>
      <c r="N105" s="17">
        <f t="shared" si="18"/>
        <v>0.10171826288697165</v>
      </c>
      <c r="O105" s="17">
        <f t="shared" si="19"/>
        <v>7.9823098673240028E-2</v>
      </c>
      <c r="P105" s="17">
        <f t="shared" si="20"/>
        <v>6.0247951859638924E-2</v>
      </c>
      <c r="R105" s="2"/>
      <c r="S105" s="2"/>
      <c r="T105" s="2"/>
      <c r="U105" s="2"/>
      <c r="V105" s="2"/>
      <c r="W105" s="2"/>
      <c r="X105" s="2"/>
      <c r="Y105" s="2"/>
      <c r="Z105" s="2"/>
    </row>
    <row r="106" spans="1:26" x14ac:dyDescent="0.3">
      <c r="A106" s="12" t="s">
        <v>190</v>
      </c>
      <c r="B106" s="12">
        <v>313212</v>
      </c>
      <c r="C106" s="12" t="s">
        <v>72</v>
      </c>
      <c r="D106" s="15">
        <v>1.046875</v>
      </c>
      <c r="E106" s="15">
        <v>10.793750000000001</v>
      </c>
      <c r="F106" s="15">
        <v>10.418749999999999</v>
      </c>
      <c r="G106" s="15">
        <v>10.178124999999998</v>
      </c>
      <c r="H106" s="15">
        <v>3.703125</v>
      </c>
      <c r="I106" s="15">
        <v>3.9749999999999983</v>
      </c>
      <c r="J106" s="15">
        <v>40.115625000000001</v>
      </c>
      <c r="K106" s="17">
        <f t="shared" si="15"/>
        <v>2.609643997818805E-2</v>
      </c>
      <c r="L106" s="17">
        <f t="shared" si="16"/>
        <v>0.26906598114824337</v>
      </c>
      <c r="M106" s="17">
        <f t="shared" si="17"/>
        <v>0.2597180026485939</v>
      </c>
      <c r="N106" s="17">
        <f t="shared" si="18"/>
        <v>0.25371971644465213</v>
      </c>
      <c r="O106" s="17">
        <f t="shared" si="19"/>
        <v>9.2311287684038318E-2</v>
      </c>
      <c r="P106" s="17">
        <f t="shared" si="20"/>
        <v>9.9088572096284133E-2</v>
      </c>
      <c r="R106" s="2"/>
      <c r="S106" s="2"/>
      <c r="T106" s="2"/>
      <c r="U106" s="2"/>
      <c r="V106" s="2"/>
      <c r="W106" s="2"/>
      <c r="X106" s="2"/>
      <c r="Y106" s="2"/>
      <c r="Z106" s="2"/>
    </row>
    <row r="107" spans="1:26" x14ac:dyDescent="0.3">
      <c r="A107" s="12" t="s">
        <v>191</v>
      </c>
      <c r="B107" s="12">
        <v>233914</v>
      </c>
      <c r="C107" s="12" t="s">
        <v>74</v>
      </c>
      <c r="D107" s="15">
        <v>1.2</v>
      </c>
      <c r="E107" s="15">
        <v>12.331249999999997</v>
      </c>
      <c r="F107" s="15">
        <v>11.778124999999999</v>
      </c>
      <c r="G107" s="15">
        <v>4.453125</v>
      </c>
      <c r="H107" s="15">
        <v>7.8687499999999986</v>
      </c>
      <c r="I107" s="15">
        <v>1.434375</v>
      </c>
      <c r="J107" s="15">
        <v>39.065624999999997</v>
      </c>
      <c r="K107" s="17">
        <f t="shared" si="15"/>
        <v>3.0717542596592273E-2</v>
      </c>
      <c r="L107" s="17">
        <f t="shared" si="16"/>
        <v>0.31565474762019036</v>
      </c>
      <c r="M107" s="17">
        <f t="shared" si="17"/>
        <v>0.30149588032957364</v>
      </c>
      <c r="N107" s="17">
        <f t="shared" si="18"/>
        <v>0.11399088072954164</v>
      </c>
      <c r="O107" s="17">
        <f t="shared" si="19"/>
        <v>0.20142388608911285</v>
      </c>
      <c r="P107" s="17">
        <f t="shared" si="20"/>
        <v>3.6717062634989202E-2</v>
      </c>
      <c r="R107" s="2"/>
      <c r="S107" s="2"/>
      <c r="T107" s="2"/>
      <c r="U107" s="2"/>
      <c r="V107" s="2"/>
      <c r="W107" s="2"/>
      <c r="X107" s="2"/>
      <c r="Y107" s="2"/>
      <c r="Z107" s="2"/>
    </row>
    <row r="108" spans="1:26" x14ac:dyDescent="0.3">
      <c r="A108" s="12" t="s">
        <v>192</v>
      </c>
      <c r="B108" s="12">
        <v>331211</v>
      </c>
      <c r="C108" s="12" t="s">
        <v>72</v>
      </c>
      <c r="D108" s="15">
        <v>6.615624999999997</v>
      </c>
      <c r="E108" s="15">
        <v>6.6374999999999993</v>
      </c>
      <c r="F108" s="15">
        <v>6.03125</v>
      </c>
      <c r="G108" s="15">
        <v>5.1656249999999986</v>
      </c>
      <c r="H108" s="15">
        <v>10.215624999999996</v>
      </c>
      <c r="I108" s="15">
        <v>3.1718749999999991</v>
      </c>
      <c r="J108" s="15">
        <v>37.837499999999991</v>
      </c>
      <c r="K108" s="17">
        <f t="shared" si="15"/>
        <v>0.17484307895606208</v>
      </c>
      <c r="L108" s="17">
        <f t="shared" si="16"/>
        <v>0.17542120911793857</v>
      </c>
      <c r="M108" s="17">
        <f t="shared" si="17"/>
        <v>0.15939874463164852</v>
      </c>
      <c r="N108" s="17">
        <f t="shared" si="18"/>
        <v>0.13652130822596631</v>
      </c>
      <c r="O108" s="17">
        <f t="shared" si="19"/>
        <v>0.26998678559629991</v>
      </c>
      <c r="P108" s="17">
        <f t="shared" si="20"/>
        <v>8.3828873472084564E-2</v>
      </c>
      <c r="R108" s="2"/>
      <c r="S108" s="2"/>
      <c r="T108" s="2"/>
      <c r="U108" s="2"/>
      <c r="V108" s="2"/>
      <c r="W108" s="2"/>
      <c r="X108" s="2"/>
      <c r="Y108" s="2"/>
      <c r="Z108" s="2"/>
    </row>
    <row r="109" spans="1:26" x14ac:dyDescent="0.3">
      <c r="A109" s="12" t="s">
        <v>193</v>
      </c>
      <c r="B109" s="12">
        <v>313214</v>
      </c>
      <c r="C109" s="12" t="s">
        <v>72</v>
      </c>
      <c r="D109" s="15">
        <v>1.0625</v>
      </c>
      <c r="E109" s="15">
        <v>2.8125</v>
      </c>
      <c r="F109" s="15">
        <v>7.6875</v>
      </c>
      <c r="G109" s="15">
        <v>9.0375000000000014</v>
      </c>
      <c r="H109" s="15">
        <v>5.875</v>
      </c>
      <c r="I109" s="15">
        <v>2.5625</v>
      </c>
      <c r="J109" s="15">
        <v>29.037500000000001</v>
      </c>
      <c r="K109" s="17">
        <f t="shared" si="15"/>
        <v>3.6590615583297459E-2</v>
      </c>
      <c r="L109" s="17">
        <f t="shared" si="16"/>
        <v>9.6857511838140328E-2</v>
      </c>
      <c r="M109" s="17">
        <f t="shared" si="17"/>
        <v>0.2647438656909169</v>
      </c>
      <c r="N109" s="17">
        <f t="shared" si="18"/>
        <v>0.31123547137322433</v>
      </c>
      <c r="O109" s="17">
        <f t="shared" si="19"/>
        <v>0.20232458028411535</v>
      </c>
      <c r="P109" s="17">
        <f t="shared" si="20"/>
        <v>8.8247955230305639E-2</v>
      </c>
      <c r="R109" s="2"/>
      <c r="S109" s="2"/>
      <c r="T109" s="2"/>
      <c r="U109" s="2"/>
      <c r="V109" s="2"/>
      <c r="W109" s="2"/>
      <c r="X109" s="2"/>
      <c r="Y109" s="2"/>
      <c r="Z109" s="2"/>
    </row>
    <row r="110" spans="1:26" x14ac:dyDescent="0.3">
      <c r="A110" s="12" t="s">
        <v>194</v>
      </c>
      <c r="B110" s="12">
        <v>313213</v>
      </c>
      <c r="C110" s="12" t="s">
        <v>72</v>
      </c>
      <c r="D110" s="15">
        <v>0</v>
      </c>
      <c r="E110" s="15">
        <v>5.25</v>
      </c>
      <c r="F110" s="15">
        <v>3.3375000000000004</v>
      </c>
      <c r="G110" s="15">
        <v>5.75</v>
      </c>
      <c r="H110" s="15">
        <v>4.8125</v>
      </c>
      <c r="I110" s="15">
        <v>2</v>
      </c>
      <c r="J110" s="15">
        <v>21.15</v>
      </c>
      <c r="K110" s="17">
        <f t="shared" si="15"/>
        <v>0</v>
      </c>
      <c r="L110" s="17">
        <f t="shared" si="16"/>
        <v>0.24822695035460995</v>
      </c>
      <c r="M110" s="17">
        <f t="shared" si="17"/>
        <v>0.15780141843971635</v>
      </c>
      <c r="N110" s="17">
        <f t="shared" si="18"/>
        <v>0.27186761229314421</v>
      </c>
      <c r="O110" s="17">
        <f t="shared" si="19"/>
        <v>0.22754137115839246</v>
      </c>
      <c r="P110" s="17">
        <f t="shared" si="20"/>
        <v>9.4562647754137127E-2</v>
      </c>
      <c r="R110" s="2"/>
      <c r="S110" s="2"/>
      <c r="T110" s="2"/>
      <c r="U110" s="2"/>
      <c r="V110" s="2"/>
      <c r="W110" s="2"/>
      <c r="X110" s="2"/>
      <c r="Y110" s="2"/>
      <c r="Z110" s="2"/>
    </row>
    <row r="111" spans="1:26" x14ac:dyDescent="0.3">
      <c r="A111" s="12" t="s">
        <v>195</v>
      </c>
      <c r="B111" s="12">
        <v>721914</v>
      </c>
      <c r="C111" s="12" t="s">
        <v>75</v>
      </c>
      <c r="D111" s="15">
        <v>0</v>
      </c>
      <c r="E111" s="15">
        <v>3.7625000000000002</v>
      </c>
      <c r="F111" s="15">
        <v>6</v>
      </c>
      <c r="G111" s="15">
        <v>4.4000000000000004</v>
      </c>
      <c r="H111" s="15">
        <v>1.0625</v>
      </c>
      <c r="I111" s="15">
        <v>0</v>
      </c>
      <c r="J111" s="15">
        <v>15.225</v>
      </c>
      <c r="K111" s="17">
        <f t="shared" si="15"/>
        <v>0</v>
      </c>
      <c r="L111" s="17">
        <f t="shared" si="16"/>
        <v>0.24712643678160923</v>
      </c>
      <c r="M111" s="17">
        <f t="shared" si="17"/>
        <v>0.39408866995073893</v>
      </c>
      <c r="N111" s="17">
        <f t="shared" si="18"/>
        <v>0.28899835796387524</v>
      </c>
      <c r="O111" s="17">
        <f t="shared" si="19"/>
        <v>6.9786535303776681E-2</v>
      </c>
      <c r="P111" s="17">
        <f t="shared" si="20"/>
        <v>0</v>
      </c>
      <c r="R111" s="2"/>
      <c r="S111" s="2"/>
      <c r="T111" s="2"/>
      <c r="U111" s="2"/>
      <c r="V111" s="2"/>
      <c r="W111" s="2"/>
      <c r="X111" s="2"/>
      <c r="Y111" s="2"/>
      <c r="Z111" s="2"/>
    </row>
    <row r="112" spans="1:26" x14ac:dyDescent="0.3">
      <c r="A112" s="12" t="s">
        <v>196</v>
      </c>
      <c r="B112" s="12">
        <v>342413</v>
      </c>
      <c r="C112" s="12" t="s">
        <v>72</v>
      </c>
      <c r="D112" s="15">
        <v>4.1375000000000002</v>
      </c>
      <c r="E112" s="15">
        <v>0.9375</v>
      </c>
      <c r="F112" s="15">
        <v>3.2</v>
      </c>
      <c r="G112" s="15">
        <v>1.875</v>
      </c>
      <c r="H112" s="15">
        <v>1.875</v>
      </c>
      <c r="I112" s="15">
        <v>0.9375</v>
      </c>
      <c r="J112" s="15">
        <v>12.9625</v>
      </c>
      <c r="K112" s="17">
        <f t="shared" si="15"/>
        <v>0.31918997107039537</v>
      </c>
      <c r="L112" s="17">
        <f t="shared" si="16"/>
        <v>7.2324011571841845E-2</v>
      </c>
      <c r="M112" s="17">
        <f t="shared" si="17"/>
        <v>0.24686595949855353</v>
      </c>
      <c r="N112" s="17">
        <f t="shared" si="18"/>
        <v>0.14464802314368369</v>
      </c>
      <c r="O112" s="17">
        <f t="shared" si="19"/>
        <v>0.14464802314368369</v>
      </c>
      <c r="P112" s="17">
        <f t="shared" si="20"/>
        <v>7.2324011571841845E-2</v>
      </c>
      <c r="R112" s="2"/>
      <c r="S112" s="2"/>
      <c r="T112" s="2"/>
      <c r="U112" s="2"/>
      <c r="V112" s="2"/>
      <c r="W112" s="2"/>
      <c r="X112" s="2"/>
      <c r="Y112" s="2"/>
      <c r="Z112" s="2"/>
    </row>
    <row r="113" spans="1:26" x14ac:dyDescent="0.3">
      <c r="A113" s="12" t="s">
        <v>197</v>
      </c>
      <c r="B113" s="12">
        <v>224511</v>
      </c>
      <c r="C113" s="12" t="s">
        <v>74</v>
      </c>
      <c r="D113" s="15">
        <v>2.578125</v>
      </c>
      <c r="E113" s="15">
        <v>0</v>
      </c>
      <c r="F113" s="15">
        <v>0.9375</v>
      </c>
      <c r="G113" s="15">
        <v>4.609375</v>
      </c>
      <c r="H113" s="15">
        <v>1.71875</v>
      </c>
      <c r="I113" s="15">
        <v>1.171875</v>
      </c>
      <c r="J113" s="15">
        <v>11.015625</v>
      </c>
      <c r="K113" s="17">
        <f t="shared" si="15"/>
        <v>0.23404255319148937</v>
      </c>
      <c r="L113" s="17">
        <f t="shared" si="16"/>
        <v>0</v>
      </c>
      <c r="M113" s="17">
        <f t="shared" si="17"/>
        <v>8.5106382978723402E-2</v>
      </c>
      <c r="N113" s="17">
        <f t="shared" si="18"/>
        <v>0.41843971631205673</v>
      </c>
      <c r="O113" s="17">
        <f t="shared" si="19"/>
        <v>0.15602836879432624</v>
      </c>
      <c r="P113" s="17">
        <f t="shared" si="20"/>
        <v>0.10638297872340426</v>
      </c>
      <c r="R113" s="2"/>
      <c r="S113" s="2"/>
      <c r="T113" s="2"/>
      <c r="U113" s="2"/>
      <c r="V113" s="2"/>
      <c r="W113" s="2"/>
      <c r="X113" s="2"/>
      <c r="Y113" s="2"/>
      <c r="Z113" s="2"/>
    </row>
    <row r="114" spans="1:26" x14ac:dyDescent="0.3">
      <c r="A114" s="12" t="s">
        <v>198</v>
      </c>
      <c r="B114" s="12">
        <v>821911</v>
      </c>
      <c r="C114" s="12" t="s">
        <v>73</v>
      </c>
      <c r="D114" s="15">
        <v>2.84375</v>
      </c>
      <c r="E114" s="15">
        <v>0</v>
      </c>
      <c r="F114" s="15">
        <v>2.7</v>
      </c>
      <c r="G114" s="15">
        <v>0.9375</v>
      </c>
      <c r="H114" s="15">
        <v>3.1124999999999998</v>
      </c>
      <c r="I114" s="15">
        <v>0</v>
      </c>
      <c r="J114" s="15">
        <v>9.59375</v>
      </c>
      <c r="K114" s="17">
        <f t="shared" si="15"/>
        <v>0.29641693811074921</v>
      </c>
      <c r="L114" s="17">
        <f t="shared" si="16"/>
        <v>0</v>
      </c>
      <c r="M114" s="17">
        <f t="shared" si="17"/>
        <v>0.28143322475570032</v>
      </c>
      <c r="N114" s="17">
        <f t="shared" si="18"/>
        <v>9.7719869706840393E-2</v>
      </c>
      <c r="O114" s="17">
        <f t="shared" si="19"/>
        <v>0.3244299674267101</v>
      </c>
      <c r="P114" s="17">
        <f t="shared" si="20"/>
        <v>0</v>
      </c>
      <c r="R114" s="2"/>
      <c r="S114" s="2"/>
      <c r="T114" s="2"/>
      <c r="U114" s="2"/>
      <c r="V114" s="2"/>
      <c r="W114" s="2"/>
      <c r="X114" s="2"/>
      <c r="Y114" s="2"/>
      <c r="Z114" s="2"/>
    </row>
    <row r="115" spans="1:26" x14ac:dyDescent="0.3">
      <c r="A115" s="12" t="s">
        <v>199</v>
      </c>
      <c r="B115" s="12">
        <v>312115</v>
      </c>
      <c r="C115" s="12" t="s">
        <v>72</v>
      </c>
      <c r="D115" s="15">
        <v>0.9375</v>
      </c>
      <c r="E115" s="15">
        <v>1.806249999999999</v>
      </c>
      <c r="F115" s="15">
        <v>0</v>
      </c>
      <c r="G115" s="15">
        <v>3.1218750000000002</v>
      </c>
      <c r="H115" s="15">
        <v>1.134374999999999</v>
      </c>
      <c r="I115" s="15">
        <v>2.3718750000000002</v>
      </c>
      <c r="J115" s="15">
        <v>9.3718749999999993</v>
      </c>
      <c r="K115" s="17">
        <f t="shared" si="15"/>
        <v>0.10003334444814939</v>
      </c>
      <c r="L115" s="17">
        <f t="shared" si="16"/>
        <v>0.19273091030343439</v>
      </c>
      <c r="M115" s="17">
        <f t="shared" si="17"/>
        <v>0</v>
      </c>
      <c r="N115" s="17">
        <f t="shared" si="18"/>
        <v>0.33311103701233746</v>
      </c>
      <c r="O115" s="17">
        <f t="shared" si="19"/>
        <v>0.12104034678226065</v>
      </c>
      <c r="P115" s="17">
        <f t="shared" si="20"/>
        <v>0.25308436145381796</v>
      </c>
      <c r="R115" s="2"/>
      <c r="S115" s="2"/>
      <c r="T115" s="2"/>
      <c r="U115" s="2"/>
      <c r="V115" s="2"/>
      <c r="W115" s="2"/>
      <c r="X115" s="2"/>
      <c r="Y115" s="2"/>
      <c r="Z115" s="2"/>
    </row>
    <row r="116" spans="1:26" x14ac:dyDescent="0.3">
      <c r="A116" s="12" t="s">
        <v>200</v>
      </c>
      <c r="B116" s="12">
        <v>334115</v>
      </c>
      <c r="C116" s="12" t="s">
        <v>72</v>
      </c>
      <c r="D116" s="15">
        <v>1.296875</v>
      </c>
      <c r="E116" s="15">
        <v>2.4375</v>
      </c>
      <c r="F116" s="15">
        <v>0</v>
      </c>
      <c r="G116" s="15">
        <v>2.578125</v>
      </c>
      <c r="H116" s="15">
        <v>2.868749999999999</v>
      </c>
      <c r="I116" s="15">
        <v>0</v>
      </c>
      <c r="J116" s="15">
        <v>9.1812499999999986</v>
      </c>
      <c r="K116" s="17">
        <f t="shared" si="15"/>
        <v>0.14125255275697757</v>
      </c>
      <c r="L116" s="17">
        <f t="shared" si="16"/>
        <v>0.26548672566371684</v>
      </c>
      <c r="M116" s="17">
        <f t="shared" si="17"/>
        <v>0</v>
      </c>
      <c r="N116" s="17">
        <f t="shared" si="18"/>
        <v>0.28080326752893131</v>
      </c>
      <c r="O116" s="17">
        <f t="shared" si="19"/>
        <v>0.31245745405037434</v>
      </c>
      <c r="P116" s="17">
        <f t="shared" si="20"/>
        <v>0</v>
      </c>
      <c r="R116" s="2"/>
      <c r="S116" s="2"/>
      <c r="T116" s="2"/>
      <c r="U116" s="2"/>
      <c r="V116" s="2"/>
      <c r="W116" s="2"/>
      <c r="X116" s="2"/>
      <c r="Y116" s="2"/>
      <c r="Z116" s="2"/>
    </row>
    <row r="117" spans="1:26" x14ac:dyDescent="0.3">
      <c r="A117" s="12" t="s">
        <v>201</v>
      </c>
      <c r="B117" s="12">
        <v>311415</v>
      </c>
      <c r="C117" s="12" t="s">
        <v>72</v>
      </c>
      <c r="D117" s="15">
        <v>0</v>
      </c>
      <c r="E117" s="15">
        <v>2.0125000000000002</v>
      </c>
      <c r="F117" s="15">
        <v>0.9375</v>
      </c>
      <c r="G117" s="15">
        <v>0</v>
      </c>
      <c r="H117" s="15">
        <v>0</v>
      </c>
      <c r="I117" s="15">
        <v>0</v>
      </c>
      <c r="J117" s="15">
        <v>2.95</v>
      </c>
      <c r="K117" s="17">
        <f t="shared" si="15"/>
        <v>0</v>
      </c>
      <c r="L117" s="17">
        <f t="shared" si="16"/>
        <v>0.68220338983050854</v>
      </c>
      <c r="M117" s="17">
        <f t="shared" si="17"/>
        <v>0.31779661016949151</v>
      </c>
      <c r="N117" s="17">
        <f t="shared" si="18"/>
        <v>0</v>
      </c>
      <c r="O117" s="17">
        <f t="shared" si="19"/>
        <v>0</v>
      </c>
      <c r="P117" s="17">
        <f t="shared" si="20"/>
        <v>0</v>
      </c>
      <c r="R117" s="2"/>
      <c r="S117" s="2"/>
      <c r="T117" s="2"/>
      <c r="U117" s="2"/>
      <c r="V117" s="2"/>
      <c r="W117" s="2"/>
      <c r="X117" s="2"/>
      <c r="Y117" s="2"/>
      <c r="Z117" s="2"/>
    </row>
    <row r="118" spans="1:26" x14ac:dyDescent="0.3">
      <c r="A118" s="12" t="s">
        <v>202</v>
      </c>
      <c r="B118" s="12">
        <v>334112</v>
      </c>
      <c r="C118" s="12" t="s">
        <v>72</v>
      </c>
      <c r="D118" s="15">
        <v>1.265625</v>
      </c>
      <c r="E118" s="15">
        <v>0.203125</v>
      </c>
      <c r="F118" s="15">
        <v>0.796875</v>
      </c>
      <c r="G118" s="15">
        <v>0</v>
      </c>
      <c r="H118" s="15">
        <v>0</v>
      </c>
      <c r="I118" s="15">
        <v>0</v>
      </c>
      <c r="J118" s="15">
        <v>2.265625</v>
      </c>
      <c r="K118" s="17">
        <f t="shared" si="15"/>
        <v>0.55862068965517242</v>
      </c>
      <c r="L118" s="17">
        <f t="shared" si="16"/>
        <v>8.9655172413793102E-2</v>
      </c>
      <c r="M118" s="17">
        <f t="shared" si="17"/>
        <v>0.35172413793103446</v>
      </c>
      <c r="N118" s="17">
        <f t="shared" si="18"/>
        <v>0</v>
      </c>
      <c r="O118" s="17">
        <f t="shared" si="19"/>
        <v>0</v>
      </c>
      <c r="P118" s="17">
        <f t="shared" si="20"/>
        <v>0</v>
      </c>
      <c r="R118" s="2"/>
      <c r="S118" s="2"/>
      <c r="T118" s="2"/>
      <c r="U118" s="2"/>
      <c r="V118" s="2"/>
      <c r="W118" s="2"/>
      <c r="X118" s="2"/>
      <c r="Y118" s="2"/>
      <c r="Z118" s="2"/>
    </row>
    <row r="119" spans="1:26" x14ac:dyDescent="0.3">
      <c r="A119" s="12" t="s">
        <v>203</v>
      </c>
      <c r="B119" s="12">
        <v>232214</v>
      </c>
      <c r="C119" s="12" t="s">
        <v>74</v>
      </c>
      <c r="D119" s="15">
        <v>0</v>
      </c>
      <c r="E119" s="15">
        <v>0.9375</v>
      </c>
      <c r="F119" s="15">
        <v>0</v>
      </c>
      <c r="G119" s="15">
        <v>0</v>
      </c>
      <c r="H119" s="15">
        <v>0</v>
      </c>
      <c r="I119" s="15">
        <v>0</v>
      </c>
      <c r="J119" s="15">
        <v>0.9375</v>
      </c>
      <c r="K119" s="17">
        <f t="shared" si="15"/>
        <v>0</v>
      </c>
      <c r="L119" s="17">
        <f t="shared" si="16"/>
        <v>1</v>
      </c>
      <c r="M119" s="17">
        <f t="shared" si="17"/>
        <v>0</v>
      </c>
      <c r="N119" s="17">
        <f t="shared" si="18"/>
        <v>0</v>
      </c>
      <c r="O119" s="17">
        <f t="shared" si="19"/>
        <v>0</v>
      </c>
      <c r="P119" s="17">
        <f t="shared" si="20"/>
        <v>0</v>
      </c>
      <c r="R119" s="2"/>
      <c r="S119" s="2"/>
      <c r="T119" s="2"/>
      <c r="U119" s="2"/>
      <c r="V119" s="2"/>
      <c r="W119" s="2"/>
      <c r="X119" s="2"/>
      <c r="Y119" s="2"/>
      <c r="Z119" s="2"/>
    </row>
    <row r="120" spans="1:26" x14ac:dyDescent="0.3">
      <c r="A120" s="12"/>
      <c r="B120" s="12"/>
      <c r="C120" s="12"/>
      <c r="D120" s="12"/>
      <c r="E120" s="12"/>
      <c r="F120" s="12"/>
      <c r="G120" s="12"/>
      <c r="H120" s="12"/>
      <c r="I120" s="12"/>
      <c r="J120" s="17"/>
      <c r="K120" s="12"/>
      <c r="L120" s="12"/>
      <c r="M120" s="12"/>
      <c r="N120" s="12"/>
      <c r="O120" s="12"/>
      <c r="P120" s="12"/>
    </row>
    <row r="121" spans="1:26" s="3" customFormat="1" x14ac:dyDescent="0.3">
      <c r="A121" s="45" t="s">
        <v>204</v>
      </c>
      <c r="B121" s="45"/>
      <c r="C121" s="45"/>
      <c r="D121" s="46">
        <f t="shared" ref="D121:J121" si="21">SUM(D9:D119)</f>
        <v>14722.228125000029</v>
      </c>
      <c r="E121" s="46">
        <f t="shared" si="21"/>
        <v>29628.421875000051</v>
      </c>
      <c r="F121" s="46">
        <f t="shared" si="21"/>
        <v>22480.40000000002</v>
      </c>
      <c r="G121" s="46">
        <f t="shared" si="21"/>
        <v>20501.103125000031</v>
      </c>
      <c r="H121" s="46">
        <f t="shared" si="21"/>
        <v>15710.865625</v>
      </c>
      <c r="I121" s="46">
        <f t="shared" si="21"/>
        <v>4976.7625000000007</v>
      </c>
      <c r="J121" s="46">
        <f t="shared" si="21"/>
        <v>108019.78125000004</v>
      </c>
      <c r="K121" s="56">
        <f>D121/$J121</f>
        <v>0.13629196388508724</v>
      </c>
      <c r="L121" s="56">
        <f t="shared" ref="L121:P121" si="22">E121/$J121</f>
        <v>0.27428700125237515</v>
      </c>
      <c r="M121" s="56">
        <f t="shared" si="22"/>
        <v>0.20811373379817885</v>
      </c>
      <c r="N121" s="56">
        <f t="shared" si="22"/>
        <v>0.18979026700260071</v>
      </c>
      <c r="O121" s="56">
        <f t="shared" si="22"/>
        <v>0.14544433846462723</v>
      </c>
      <c r="P121" s="56">
        <f t="shared" si="22"/>
        <v>4.6072695597131647E-2</v>
      </c>
      <c r="Q121"/>
      <c r="R121" s="11"/>
      <c r="S121" s="11"/>
      <c r="T121" s="11"/>
      <c r="U121" s="11"/>
      <c r="V121" s="11"/>
      <c r="W121" s="11"/>
      <c r="X121" s="11"/>
      <c r="Y121" s="11"/>
      <c r="Z121" s="7"/>
    </row>
    <row r="122" spans="1:26" x14ac:dyDescent="0.3">
      <c r="A122" s="18" t="s">
        <v>269</v>
      </c>
      <c r="B122" s="18"/>
      <c r="C122" s="18"/>
      <c r="D122" s="18"/>
      <c r="E122" s="18"/>
      <c r="F122" s="18"/>
      <c r="G122" s="18"/>
      <c r="H122" s="18"/>
      <c r="I122" s="18"/>
      <c r="J122" s="18"/>
      <c r="K122" s="25">
        <v>0.14458184620028047</v>
      </c>
      <c r="L122" s="25">
        <v>0.2134146865150108</v>
      </c>
      <c r="M122" s="25">
        <v>0.19412990907272831</v>
      </c>
      <c r="N122" s="25">
        <v>0.21193992493684413</v>
      </c>
      <c r="O122" s="25">
        <v>0.16916079686202146</v>
      </c>
      <c r="P122" s="25">
        <v>6.6775290259334735E-2</v>
      </c>
    </row>
  </sheetData>
  <mergeCells count="9">
    <mergeCell ref="AF7:AH7"/>
    <mergeCell ref="K7:P7"/>
    <mergeCell ref="D7:J7"/>
    <mergeCell ref="R7:R8"/>
    <mergeCell ref="A7:A8"/>
    <mergeCell ref="B7:B8"/>
    <mergeCell ref="C7:C8"/>
    <mergeCell ref="S7:Y7"/>
    <mergeCell ref="Z7:AE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C4096-CEA9-4BC1-B8AB-8BDFC3EF3EE6}">
  <sheetPr>
    <tabColor theme="4" tint="0.79998168889431442"/>
  </sheetPr>
  <dimension ref="A1:AL145"/>
  <sheetViews>
    <sheetView showGridLines="0" zoomScaleNormal="100" workbookViewId="0">
      <pane xSplit="1" ySplit="8" topLeftCell="O9" activePane="bottomRight" state="frozen"/>
      <selection pane="topRight" activeCell="C14" sqref="C14"/>
      <selection pane="bottomLeft" activeCell="C14" sqref="C14"/>
      <selection pane="bottomRight" activeCell="Q15" sqref="Q15:AC15"/>
    </sheetView>
  </sheetViews>
  <sheetFormatPr defaultColWidth="8.69140625" defaultRowHeight="14" x14ac:dyDescent="0.3"/>
  <cols>
    <col min="1" max="1" width="27.3828125" customWidth="1"/>
    <col min="2" max="2" width="10.84375" customWidth="1"/>
    <col min="3" max="3" width="27.3828125" customWidth="1"/>
    <col min="17" max="17" width="29.15234375" customWidth="1"/>
  </cols>
  <sheetData>
    <row r="1" spans="1:29" x14ac:dyDescent="0.3">
      <c r="A1" s="43" t="s">
        <v>290</v>
      </c>
      <c r="B1" s="34"/>
      <c r="C1" s="34"/>
      <c r="D1" s="34"/>
    </row>
    <row r="2" spans="1:29" x14ac:dyDescent="0.3">
      <c r="A2" s="44" t="s">
        <v>29</v>
      </c>
      <c r="B2" s="34"/>
      <c r="C2" s="34"/>
      <c r="D2" s="34"/>
    </row>
    <row r="3" spans="1:29" x14ac:dyDescent="0.3">
      <c r="A3" s="44" t="s">
        <v>291</v>
      </c>
      <c r="B3" s="34"/>
      <c r="C3" s="34"/>
      <c r="D3" s="34"/>
    </row>
    <row r="4" spans="1:29" x14ac:dyDescent="0.3">
      <c r="A4" s="44" t="s">
        <v>292</v>
      </c>
      <c r="B4" s="34"/>
      <c r="C4" s="34"/>
      <c r="D4" s="34"/>
    </row>
    <row r="6" spans="1:29" x14ac:dyDescent="0.3">
      <c r="A6" s="10" t="s">
        <v>293</v>
      </c>
      <c r="Q6" s="10" t="s">
        <v>294</v>
      </c>
    </row>
    <row r="7" spans="1:29" x14ac:dyDescent="0.3">
      <c r="A7" s="76" t="s">
        <v>85</v>
      </c>
      <c r="B7" s="76" t="s">
        <v>86</v>
      </c>
      <c r="C7" s="77" t="s">
        <v>71</v>
      </c>
      <c r="D7" s="63" t="s">
        <v>295</v>
      </c>
      <c r="E7" s="63"/>
      <c r="F7" s="63"/>
      <c r="G7" s="63"/>
      <c r="H7" s="63"/>
      <c r="I7" s="63"/>
      <c r="J7" s="63"/>
      <c r="K7" s="63" t="s">
        <v>296</v>
      </c>
      <c r="L7" s="63"/>
      <c r="M7" s="63"/>
      <c r="N7" s="63"/>
      <c r="O7" s="63"/>
      <c r="Q7" s="77" t="s">
        <v>71</v>
      </c>
      <c r="R7" s="63" t="s">
        <v>295</v>
      </c>
      <c r="S7" s="63"/>
      <c r="T7" s="63"/>
      <c r="U7" s="63"/>
      <c r="V7" s="63"/>
      <c r="W7" s="63"/>
      <c r="X7" s="63"/>
      <c r="Y7" s="63" t="s">
        <v>297</v>
      </c>
      <c r="Z7" s="63"/>
      <c r="AA7" s="63"/>
      <c r="AB7" s="63"/>
      <c r="AC7" s="63"/>
    </row>
    <row r="8" spans="1:29" x14ac:dyDescent="0.3">
      <c r="A8" s="76"/>
      <c r="B8" s="76"/>
      <c r="C8" s="77"/>
      <c r="D8" s="45" t="s">
        <v>298</v>
      </c>
      <c r="E8" s="45" t="s">
        <v>299</v>
      </c>
      <c r="F8" s="45" t="s">
        <v>300</v>
      </c>
      <c r="G8" s="45" t="s">
        <v>301</v>
      </c>
      <c r="H8" s="45" t="s">
        <v>302</v>
      </c>
      <c r="I8" s="45" t="s">
        <v>303</v>
      </c>
      <c r="J8" s="45" t="s">
        <v>226</v>
      </c>
      <c r="K8" s="45" t="s">
        <v>298</v>
      </c>
      <c r="L8" s="45" t="s">
        <v>299</v>
      </c>
      <c r="M8" s="45" t="s">
        <v>300</v>
      </c>
      <c r="N8" s="45" t="s">
        <v>301</v>
      </c>
      <c r="O8" s="45" t="s">
        <v>304</v>
      </c>
      <c r="Q8" s="77"/>
      <c r="R8" s="45" t="s">
        <v>298</v>
      </c>
      <c r="S8" s="45" t="s">
        <v>299</v>
      </c>
      <c r="T8" s="45" t="s">
        <v>300</v>
      </c>
      <c r="U8" s="45" t="s">
        <v>301</v>
      </c>
      <c r="V8" s="45" t="s">
        <v>302</v>
      </c>
      <c r="W8" s="45" t="s">
        <v>303</v>
      </c>
      <c r="X8" s="45" t="s">
        <v>226</v>
      </c>
      <c r="Y8" s="45" t="s">
        <v>298</v>
      </c>
      <c r="Z8" s="45" t="s">
        <v>299</v>
      </c>
      <c r="AA8" s="45" t="s">
        <v>300</v>
      </c>
      <c r="AB8" s="45" t="s">
        <v>301</v>
      </c>
      <c r="AC8" s="45" t="s">
        <v>304</v>
      </c>
    </row>
    <row r="9" spans="1:29" x14ac:dyDescent="0.3">
      <c r="A9" s="12" t="s">
        <v>89</v>
      </c>
      <c r="B9" s="12">
        <v>899999</v>
      </c>
      <c r="C9" s="12" t="s">
        <v>73</v>
      </c>
      <c r="D9" s="15">
        <v>6084.8687499999733</v>
      </c>
      <c r="E9" s="15">
        <v>3682.9218750000164</v>
      </c>
      <c r="F9" s="15">
        <v>1847.8000000000029</v>
      </c>
      <c r="G9" s="15">
        <v>1651.0281250000012</v>
      </c>
      <c r="H9" s="15">
        <v>144.11562500000002</v>
      </c>
      <c r="I9" s="15">
        <v>64.803124999999994</v>
      </c>
      <c r="J9" s="15">
        <f>SUM(D9:I9)</f>
        <v>13475.537499999995</v>
      </c>
      <c r="K9" s="17">
        <f>D9/$J9</f>
        <v>0.45154924246991823</v>
      </c>
      <c r="L9" s="17">
        <f>E9/$J9</f>
        <v>0.27330426522875378</v>
      </c>
      <c r="M9" s="17">
        <f>F9/$J9</f>
        <v>0.13712254520459785</v>
      </c>
      <c r="N9" s="17">
        <f>G9/$J9</f>
        <v>0.12252039111612445</v>
      </c>
      <c r="O9" s="17">
        <f>SUM(H9:I9)/$J9</f>
        <v>1.5503555980605604E-2</v>
      </c>
      <c r="P9" s="1"/>
      <c r="Q9" s="12" t="s">
        <v>72</v>
      </c>
      <c r="R9" s="22">
        <f>SUMIFS(D$9:D$119,$C$9:$C$119,$Q9)</f>
        <v>24071.949999999993</v>
      </c>
      <c r="S9" s="22">
        <f t="shared" ref="S9:X14" si="0">SUMIFS(E$9:E$119,$C$9:$C$119,$Q9)</f>
        <v>6035.9624999999969</v>
      </c>
      <c r="T9" s="22">
        <f t="shared" si="0"/>
        <v>2459.5656249999997</v>
      </c>
      <c r="U9" s="22">
        <f t="shared" si="0"/>
        <v>5027.0718749999987</v>
      </c>
      <c r="V9" s="22">
        <f t="shared" si="0"/>
        <v>643.48437499999966</v>
      </c>
      <c r="W9" s="22">
        <f t="shared" si="0"/>
        <v>335.18437499999999</v>
      </c>
      <c r="X9" s="22">
        <f t="shared" si="0"/>
        <v>38573.218749999978</v>
      </c>
      <c r="Y9" s="17">
        <f t="shared" ref="Y9:AB15" si="1">R9/$X9</f>
        <v>0.62405862876040141</v>
      </c>
      <c r="Z9" s="17">
        <f t="shared" si="1"/>
        <v>0.1564806540807539</v>
      </c>
      <c r="AA9" s="17">
        <f t="shared" si="1"/>
        <v>6.3763556807143587E-2</v>
      </c>
      <c r="AB9" s="17">
        <f t="shared" si="1"/>
        <v>0.13032544438620389</v>
      </c>
      <c r="AC9" s="17">
        <f t="shared" ref="AC9:AC15" si="2">SUM(V9:W9)/$X9</f>
        <v>2.5371715965497438E-2</v>
      </c>
    </row>
    <row r="10" spans="1:29" x14ac:dyDescent="0.3">
      <c r="A10" s="12" t="s">
        <v>90</v>
      </c>
      <c r="B10" s="12">
        <v>341111</v>
      </c>
      <c r="C10" s="12" t="s">
        <v>72</v>
      </c>
      <c r="D10" s="15">
        <v>5866.8562499999771</v>
      </c>
      <c r="E10" s="15">
        <v>1055.384374999998</v>
      </c>
      <c r="F10" s="15">
        <v>357.56562500000001</v>
      </c>
      <c r="G10" s="15">
        <v>680.69999999999902</v>
      </c>
      <c r="H10" s="15">
        <v>105.29062500000001</v>
      </c>
      <c r="I10" s="15">
        <v>83.350000000000037</v>
      </c>
      <c r="J10" s="15">
        <f t="shared" ref="J10:J73" si="3">SUM(D10:I10)</f>
        <v>8149.146874999974</v>
      </c>
      <c r="K10" s="17">
        <f t="shared" ref="K10:N73" si="4">D10/$J10</f>
        <v>0.71993502387328068</v>
      </c>
      <c r="L10" s="17">
        <f t="shared" si="4"/>
        <v>0.12950857202460245</v>
      </c>
      <c r="M10" s="17">
        <f t="shared" si="4"/>
        <v>4.3877675845669567E-2</v>
      </c>
      <c r="N10" s="17">
        <f t="shared" si="4"/>
        <v>8.3530216161431151E-2</v>
      </c>
      <c r="O10" s="17">
        <f t="shared" ref="O10:O73" si="5">SUM(H10:I10)/$J10</f>
        <v>2.3148512095016161E-2</v>
      </c>
      <c r="P10" s="1"/>
      <c r="Q10" s="12" t="s">
        <v>73</v>
      </c>
      <c r="R10" s="22">
        <f t="shared" ref="R10:R14" si="6">SUMIFS(D$9:D$119,$C$9:$C$119,$Q10)</f>
        <v>11031.293749999986</v>
      </c>
      <c r="S10" s="22">
        <f t="shared" si="0"/>
        <v>6433.0906250000144</v>
      </c>
      <c r="T10" s="22">
        <f t="shared" si="0"/>
        <v>3006.1718750000027</v>
      </c>
      <c r="U10" s="22">
        <f t="shared" si="0"/>
        <v>2532.0562500000015</v>
      </c>
      <c r="V10" s="22">
        <f t="shared" si="0"/>
        <v>265.74062500000002</v>
      </c>
      <c r="W10" s="22">
        <f t="shared" si="0"/>
        <v>137.85624999999996</v>
      </c>
      <c r="X10" s="22">
        <f t="shared" si="0"/>
        <v>23406.209375000013</v>
      </c>
      <c r="Y10" s="17">
        <f t="shared" si="1"/>
        <v>0.47129774724575541</v>
      </c>
      <c r="Z10" s="17">
        <f t="shared" si="1"/>
        <v>0.2748454703592948</v>
      </c>
      <c r="AA10" s="17">
        <f t="shared" si="1"/>
        <v>0.12843480235679985</v>
      </c>
      <c r="AB10" s="17">
        <f t="shared" si="1"/>
        <v>0.10817882594455772</v>
      </c>
      <c r="AC10" s="17">
        <f t="shared" si="2"/>
        <v>1.7243154093591874E-2</v>
      </c>
    </row>
    <row r="11" spans="1:29" x14ac:dyDescent="0.3">
      <c r="A11" s="12" t="s">
        <v>91</v>
      </c>
      <c r="B11" s="12">
        <v>233211</v>
      </c>
      <c r="C11" s="12" t="s">
        <v>74</v>
      </c>
      <c r="D11" s="15">
        <v>4758.6249999999209</v>
      </c>
      <c r="E11" s="15">
        <v>547.65937499999973</v>
      </c>
      <c r="F11" s="15">
        <v>223.3718749999999</v>
      </c>
      <c r="G11" s="15">
        <v>1172.1125000000043</v>
      </c>
      <c r="H11" s="15">
        <v>187.56874999999997</v>
      </c>
      <c r="I11" s="15">
        <v>58.846875000000011</v>
      </c>
      <c r="J11" s="15">
        <f t="shared" si="3"/>
        <v>6948.1843749999252</v>
      </c>
      <c r="K11" s="17">
        <f t="shared" si="4"/>
        <v>0.68487316155883848</v>
      </c>
      <c r="L11" s="17">
        <f t="shared" si="4"/>
        <v>7.8820501219069278E-2</v>
      </c>
      <c r="M11" s="17">
        <f t="shared" si="4"/>
        <v>3.2148236567197071E-2</v>
      </c>
      <c r="N11" s="17">
        <f t="shared" si="4"/>
        <v>0.16869335019625423</v>
      </c>
      <c r="O11" s="17">
        <f t="shared" si="5"/>
        <v>3.5464750458640878E-2</v>
      </c>
      <c r="P11" s="1"/>
      <c r="Q11" s="12" t="s">
        <v>74</v>
      </c>
      <c r="R11" s="22">
        <f t="shared" si="6"/>
        <v>15977.490624999953</v>
      </c>
      <c r="S11" s="22">
        <f t="shared" si="0"/>
        <v>1884.3124999999993</v>
      </c>
      <c r="T11" s="22">
        <f t="shared" si="0"/>
        <v>687.19375000000002</v>
      </c>
      <c r="U11" s="22">
        <f t="shared" si="0"/>
        <v>3680.7375000000025</v>
      </c>
      <c r="V11" s="22">
        <f t="shared" si="0"/>
        <v>517.96874999999989</v>
      </c>
      <c r="W11" s="22">
        <f t="shared" si="0"/>
        <v>182.95312500000003</v>
      </c>
      <c r="X11" s="22">
        <f t="shared" si="0"/>
        <v>22930.656249999949</v>
      </c>
      <c r="Y11" s="17">
        <f t="shared" si="1"/>
        <v>0.69677424190596327</v>
      </c>
      <c r="Z11" s="17">
        <f t="shared" si="1"/>
        <v>8.2174381729698792E-2</v>
      </c>
      <c r="AA11" s="17">
        <f t="shared" si="1"/>
        <v>2.9968342053010435E-2</v>
      </c>
      <c r="AB11" s="17">
        <f t="shared" si="1"/>
        <v>0.16051601227069159</v>
      </c>
      <c r="AC11" s="17">
        <f t="shared" si="2"/>
        <v>3.0567022040636164E-2</v>
      </c>
    </row>
    <row r="12" spans="1:29" x14ac:dyDescent="0.3">
      <c r="A12" s="12" t="s">
        <v>92</v>
      </c>
      <c r="B12" s="12">
        <v>331212</v>
      </c>
      <c r="C12" s="12" t="s">
        <v>72</v>
      </c>
      <c r="D12" s="15">
        <v>2467.1937500000099</v>
      </c>
      <c r="E12" s="15">
        <v>594.3249999999997</v>
      </c>
      <c r="F12" s="15">
        <v>376.17499999999973</v>
      </c>
      <c r="G12" s="15">
        <v>864.859375</v>
      </c>
      <c r="H12" s="15">
        <v>64.921875</v>
      </c>
      <c r="I12" s="15">
        <v>37.837499999999999</v>
      </c>
      <c r="J12" s="15">
        <f t="shared" si="3"/>
        <v>4405.3125000000091</v>
      </c>
      <c r="K12" s="17">
        <f t="shared" si="4"/>
        <v>0.56004965595516887</v>
      </c>
      <c r="L12" s="17">
        <f t="shared" si="4"/>
        <v>0.13491097396609172</v>
      </c>
      <c r="M12" s="17">
        <f t="shared" si="4"/>
        <v>8.5391217989642942E-2</v>
      </c>
      <c r="N12" s="17">
        <f t="shared" si="4"/>
        <v>0.19632191246364433</v>
      </c>
      <c r="O12" s="17">
        <f t="shared" si="5"/>
        <v>2.3326239625452178E-2</v>
      </c>
      <c r="P12" s="1"/>
      <c r="Q12" s="12" t="s">
        <v>75</v>
      </c>
      <c r="R12" s="22">
        <f t="shared" si="6"/>
        <v>6277.8718750000389</v>
      </c>
      <c r="S12" s="22">
        <f t="shared" si="0"/>
        <v>3326.2187500000036</v>
      </c>
      <c r="T12" s="22">
        <f t="shared" si="0"/>
        <v>891.63437500000043</v>
      </c>
      <c r="U12" s="22">
        <f t="shared" si="0"/>
        <v>601.06250000000011</v>
      </c>
      <c r="V12" s="22">
        <f t="shared" si="0"/>
        <v>67.278124999999989</v>
      </c>
      <c r="W12" s="22">
        <f t="shared" si="0"/>
        <v>89.874999999999986</v>
      </c>
      <c r="X12" s="22">
        <f t="shared" si="0"/>
        <v>11253.940625000043</v>
      </c>
      <c r="Y12" s="17">
        <f t="shared" si="1"/>
        <v>0.5578376574205548</v>
      </c>
      <c r="Z12" s="17">
        <f t="shared" si="1"/>
        <v>0.29556036066255603</v>
      </c>
      <c r="AA12" s="17">
        <f t="shared" si="1"/>
        <v>7.9228636858033635E-2</v>
      </c>
      <c r="AB12" s="17">
        <f t="shared" si="1"/>
        <v>5.3409069767506243E-2</v>
      </c>
      <c r="AC12" s="17">
        <f t="shared" si="2"/>
        <v>1.3964275291349281E-2</v>
      </c>
    </row>
    <row r="13" spans="1:29" x14ac:dyDescent="0.3">
      <c r="A13" s="12" t="s">
        <v>93</v>
      </c>
      <c r="B13" s="12">
        <v>133111</v>
      </c>
      <c r="C13" s="12" t="s">
        <v>76</v>
      </c>
      <c r="D13" s="15">
        <v>3220.8593749999973</v>
      </c>
      <c r="E13" s="15">
        <v>395.32187499999958</v>
      </c>
      <c r="F13" s="15">
        <v>102.74375000000002</v>
      </c>
      <c r="G13" s="15">
        <v>380.28437499999956</v>
      </c>
      <c r="H13" s="15">
        <v>56.903124999999996</v>
      </c>
      <c r="I13" s="15">
        <v>33.334375000000009</v>
      </c>
      <c r="J13" s="15">
        <f t="shared" si="3"/>
        <v>4189.4468749999969</v>
      </c>
      <c r="K13" s="17">
        <f t="shared" si="4"/>
        <v>0.76880301173409671</v>
      </c>
      <c r="L13" s="17">
        <f t="shared" si="4"/>
        <v>9.4361352893393563E-2</v>
      </c>
      <c r="M13" s="17">
        <f t="shared" si="4"/>
        <v>2.4524418870927944E-2</v>
      </c>
      <c r="N13" s="17">
        <f t="shared" si="4"/>
        <v>9.0771976909242907E-2</v>
      </c>
      <c r="O13" s="17">
        <f t="shared" si="5"/>
        <v>2.1539239592338805E-2</v>
      </c>
      <c r="P13" s="1"/>
      <c r="Q13" s="12" t="s">
        <v>76</v>
      </c>
      <c r="R13" s="22">
        <f t="shared" si="6"/>
        <v>6763.1812500000096</v>
      </c>
      <c r="S13" s="22">
        <f t="shared" si="0"/>
        <v>1146.2499999999989</v>
      </c>
      <c r="T13" s="22">
        <f t="shared" si="0"/>
        <v>343.58125000000013</v>
      </c>
      <c r="U13" s="22">
        <f t="shared" si="0"/>
        <v>749.10312499999964</v>
      </c>
      <c r="V13" s="22">
        <f t="shared" si="0"/>
        <v>128.10937499999997</v>
      </c>
      <c r="W13" s="22">
        <f t="shared" si="0"/>
        <v>71.521875000000009</v>
      </c>
      <c r="X13" s="22">
        <f t="shared" si="0"/>
        <v>9201.746875000008</v>
      </c>
      <c r="Y13" s="17">
        <f t="shared" si="1"/>
        <v>0.73498883873612353</v>
      </c>
      <c r="Z13" s="17">
        <f t="shared" si="1"/>
        <v>0.12456873847662733</v>
      </c>
      <c r="AA13" s="17">
        <f t="shared" si="1"/>
        <v>3.7338698256682901E-2</v>
      </c>
      <c r="AB13" s="17">
        <f t="shared" si="1"/>
        <v>8.1408795001220779E-2</v>
      </c>
      <c r="AC13" s="17">
        <f t="shared" si="2"/>
        <v>2.1694929529345458E-2</v>
      </c>
    </row>
    <row r="14" spans="1:29" x14ac:dyDescent="0.3">
      <c r="A14" s="12" t="s">
        <v>94</v>
      </c>
      <c r="B14" s="12">
        <v>821111</v>
      </c>
      <c r="C14" s="12" t="s">
        <v>73</v>
      </c>
      <c r="D14" s="15">
        <v>2275.7062500000138</v>
      </c>
      <c r="E14" s="15">
        <v>740.15624999999784</v>
      </c>
      <c r="F14" s="15">
        <v>364.40000000000003</v>
      </c>
      <c r="G14" s="15">
        <v>277.9468750000002</v>
      </c>
      <c r="H14" s="15">
        <v>56.23749999999999</v>
      </c>
      <c r="I14" s="15">
        <v>19.981249999999996</v>
      </c>
      <c r="J14" s="15">
        <f t="shared" si="3"/>
        <v>3734.4281250000117</v>
      </c>
      <c r="K14" s="17">
        <f t="shared" si="4"/>
        <v>0.6093854731773708</v>
      </c>
      <c r="L14" s="17">
        <f t="shared" si="4"/>
        <v>0.19819801726669878</v>
      </c>
      <c r="M14" s="17">
        <f t="shared" si="4"/>
        <v>9.7578528171565468E-2</v>
      </c>
      <c r="N14" s="17">
        <f t="shared" si="4"/>
        <v>7.4428229891290068E-2</v>
      </c>
      <c r="O14" s="17">
        <f t="shared" si="5"/>
        <v>2.0409751493074925E-2</v>
      </c>
      <c r="P14" s="1"/>
      <c r="Q14" s="12" t="s">
        <v>77</v>
      </c>
      <c r="R14" s="22">
        <f t="shared" si="6"/>
        <v>1873.4562499999993</v>
      </c>
      <c r="S14" s="22">
        <f t="shared" si="0"/>
        <v>335.65937500000013</v>
      </c>
      <c r="T14" s="22">
        <f t="shared" si="0"/>
        <v>139.79999999999998</v>
      </c>
      <c r="U14" s="22">
        <f t="shared" si="0"/>
        <v>257.55937500000005</v>
      </c>
      <c r="V14" s="22">
        <f t="shared" si="0"/>
        <v>34.200000000000003</v>
      </c>
      <c r="W14" s="22">
        <f t="shared" si="0"/>
        <v>13.334375000000001</v>
      </c>
      <c r="X14" s="22">
        <f t="shared" si="0"/>
        <v>2654.0093749999996</v>
      </c>
      <c r="Y14" s="17">
        <f t="shared" si="1"/>
        <v>0.70589662103209394</v>
      </c>
      <c r="Z14" s="17">
        <f t="shared" si="1"/>
        <v>0.12647256568187526</v>
      </c>
      <c r="AA14" s="17">
        <f t="shared" si="1"/>
        <v>5.2675021164912052E-2</v>
      </c>
      <c r="AB14" s="17">
        <f t="shared" si="1"/>
        <v>9.7045390052550237E-2</v>
      </c>
      <c r="AC14" s="17">
        <f t="shared" si="2"/>
        <v>1.7910402068568431E-2</v>
      </c>
    </row>
    <row r="15" spans="1:29" x14ac:dyDescent="0.3">
      <c r="A15" s="12" t="s">
        <v>95</v>
      </c>
      <c r="B15" s="12">
        <v>133112</v>
      </c>
      <c r="C15" s="12" t="s">
        <v>76</v>
      </c>
      <c r="D15" s="15">
        <v>2206.8343750000104</v>
      </c>
      <c r="E15" s="15">
        <v>644.82499999999902</v>
      </c>
      <c r="F15" s="15">
        <v>205.4250000000001</v>
      </c>
      <c r="G15" s="15">
        <v>253.24062500000002</v>
      </c>
      <c r="H15" s="15">
        <v>39.140624999999993</v>
      </c>
      <c r="I15" s="15">
        <v>13.556249999999999</v>
      </c>
      <c r="J15" s="15">
        <f t="shared" si="3"/>
        <v>3363.0218750000095</v>
      </c>
      <c r="K15" s="17">
        <f t="shared" si="4"/>
        <v>0.6562057747542912</v>
      </c>
      <c r="L15" s="17">
        <f t="shared" si="4"/>
        <v>0.19173975786285874</v>
      </c>
      <c r="M15" s="17">
        <f t="shared" si="4"/>
        <v>6.1083456378052708E-2</v>
      </c>
      <c r="N15" s="17">
        <f t="shared" si="4"/>
        <v>7.5301509895768753E-2</v>
      </c>
      <c r="O15" s="17">
        <f t="shared" si="5"/>
        <v>1.566950110902857E-2</v>
      </c>
      <c r="P15" s="1"/>
      <c r="Q15" s="45" t="s">
        <v>101</v>
      </c>
      <c r="R15" s="46">
        <f>SUM(R9:R14)</f>
        <v>65995.24374999998</v>
      </c>
      <c r="S15" s="46">
        <f t="shared" ref="S15:X15" si="7">SUM(S9:S14)</f>
        <v>19161.493750000012</v>
      </c>
      <c r="T15" s="46">
        <f t="shared" si="7"/>
        <v>7527.9468750000042</v>
      </c>
      <c r="U15" s="46">
        <f t="shared" si="7"/>
        <v>12847.590625000003</v>
      </c>
      <c r="V15" s="46">
        <f t="shared" si="7"/>
        <v>1656.7812499999995</v>
      </c>
      <c r="W15" s="46">
        <f t="shared" si="7"/>
        <v>830.72500000000002</v>
      </c>
      <c r="X15" s="46">
        <f t="shared" si="7"/>
        <v>108019.78125</v>
      </c>
      <c r="Y15" s="56">
        <f t="shared" si="1"/>
        <v>0.61095516938014516</v>
      </c>
      <c r="Z15" s="56">
        <f t="shared" si="1"/>
        <v>0.17738874795212578</v>
      </c>
      <c r="AA15" s="56">
        <f t="shared" si="1"/>
        <v>6.9690447322582449E-2</v>
      </c>
      <c r="AB15" s="56">
        <f t="shared" si="1"/>
        <v>0.11893738791477142</v>
      </c>
      <c r="AC15" s="56">
        <f t="shared" si="2"/>
        <v>2.3028247430375161E-2</v>
      </c>
    </row>
    <row r="16" spans="1:29" x14ac:dyDescent="0.3">
      <c r="A16" s="12" t="s">
        <v>98</v>
      </c>
      <c r="B16" s="12">
        <v>721211</v>
      </c>
      <c r="C16" s="12" t="s">
        <v>75</v>
      </c>
      <c r="D16" s="15">
        <v>2087.7500000000223</v>
      </c>
      <c r="E16" s="15">
        <v>929.73750000000257</v>
      </c>
      <c r="F16" s="15">
        <v>143.85312500000006</v>
      </c>
      <c r="G16" s="15">
        <v>125.74687500000007</v>
      </c>
      <c r="H16" s="15">
        <v>6.3281249999999991</v>
      </c>
      <c r="I16" s="15">
        <v>30.549999999999994</v>
      </c>
      <c r="J16" s="15">
        <f t="shared" si="3"/>
        <v>3323.9656250000253</v>
      </c>
      <c r="K16" s="17">
        <f t="shared" si="4"/>
        <v>0.62809012954218091</v>
      </c>
      <c r="L16" s="17">
        <f t="shared" si="4"/>
        <v>0.27970731496358225</v>
      </c>
      <c r="M16" s="17">
        <f t="shared" si="4"/>
        <v>4.3277560970564781E-2</v>
      </c>
      <c r="N16" s="17">
        <f t="shared" si="4"/>
        <v>3.7830377683282783E-2</v>
      </c>
      <c r="O16" s="17">
        <f t="shared" si="5"/>
        <v>1.109461684038917E-2</v>
      </c>
      <c r="P16" s="1"/>
      <c r="R16" s="8"/>
      <c r="S16" s="8"/>
      <c r="T16" s="8"/>
      <c r="U16" s="8"/>
      <c r="V16" s="8"/>
      <c r="W16" s="8"/>
    </row>
    <row r="17" spans="1:18" x14ac:dyDescent="0.3">
      <c r="A17" s="12" t="s">
        <v>100</v>
      </c>
      <c r="B17" s="12">
        <v>721214</v>
      </c>
      <c r="C17" s="12" t="s">
        <v>75</v>
      </c>
      <c r="D17" s="15">
        <v>1831.0718750000167</v>
      </c>
      <c r="E17" s="15">
        <v>876.74062500000196</v>
      </c>
      <c r="F17" s="15">
        <v>155.29062500000009</v>
      </c>
      <c r="G17" s="15">
        <v>155.02500000000009</v>
      </c>
      <c r="H17" s="15">
        <v>18.506250000000001</v>
      </c>
      <c r="I17" s="15">
        <v>13.940624999999999</v>
      </c>
      <c r="J17" s="15">
        <f t="shared" si="3"/>
        <v>3050.5750000000189</v>
      </c>
      <c r="K17" s="17">
        <f t="shared" si="4"/>
        <v>0.60023827475148306</v>
      </c>
      <c r="L17" s="17">
        <f t="shared" si="4"/>
        <v>0.28740176032387221</v>
      </c>
      <c r="M17" s="17">
        <f t="shared" si="4"/>
        <v>5.0905362103865377E-2</v>
      </c>
      <c r="N17" s="17">
        <f t="shared" si="4"/>
        <v>5.0818288355473681E-2</v>
      </c>
      <c r="O17" s="17">
        <f t="shared" si="5"/>
        <v>1.0636314465305654E-2</v>
      </c>
      <c r="P17" s="1"/>
      <c r="Q17" s="10" t="s">
        <v>305</v>
      </c>
      <c r="R17" s="10"/>
    </row>
    <row r="18" spans="1:18" x14ac:dyDescent="0.3">
      <c r="A18" s="12" t="s">
        <v>102</v>
      </c>
      <c r="B18" s="12">
        <v>334111</v>
      </c>
      <c r="C18" s="12" t="s">
        <v>72</v>
      </c>
      <c r="D18" s="15">
        <v>2068.2156250000039</v>
      </c>
      <c r="E18" s="15">
        <v>483.80624999999981</v>
      </c>
      <c r="F18" s="15">
        <v>159.93750000000009</v>
      </c>
      <c r="G18" s="15">
        <v>239.36875000000018</v>
      </c>
      <c r="H18" s="15">
        <v>31.271875000000001</v>
      </c>
      <c r="I18" s="15">
        <v>14.096875000000001</v>
      </c>
      <c r="J18" s="15">
        <f t="shared" si="3"/>
        <v>2996.6968750000037</v>
      </c>
      <c r="K18" s="17">
        <f t="shared" si="4"/>
        <v>0.69016510887508475</v>
      </c>
      <c r="L18" s="17">
        <f t="shared" si="4"/>
        <v>0.16144650933371404</v>
      </c>
      <c r="M18" s="17">
        <f t="shared" si="4"/>
        <v>5.3371263985450612E-2</v>
      </c>
      <c r="N18" s="17">
        <f t="shared" si="4"/>
        <v>7.9877531824102121E-2</v>
      </c>
      <c r="O18" s="17">
        <f t="shared" si="5"/>
        <v>1.5139585981648527E-2</v>
      </c>
      <c r="P18" s="1"/>
    </row>
    <row r="19" spans="1:18" x14ac:dyDescent="0.3">
      <c r="A19" s="12" t="s">
        <v>103</v>
      </c>
      <c r="B19" s="12">
        <v>232111</v>
      </c>
      <c r="C19" s="12" t="s">
        <v>74</v>
      </c>
      <c r="D19" s="15">
        <v>1832.7250000000097</v>
      </c>
      <c r="E19" s="15">
        <v>179.42499999999995</v>
      </c>
      <c r="F19" s="15">
        <v>58.55</v>
      </c>
      <c r="G19" s="15">
        <v>474.3343749999994</v>
      </c>
      <c r="H19" s="15">
        <v>58.421874999999993</v>
      </c>
      <c r="I19" s="15">
        <v>14.021874999999998</v>
      </c>
      <c r="J19" s="15">
        <f t="shared" si="3"/>
        <v>2617.4781250000092</v>
      </c>
      <c r="K19" s="17">
        <f t="shared" si="4"/>
        <v>0.70018732248240023</v>
      </c>
      <c r="L19" s="17">
        <f t="shared" si="4"/>
        <v>6.854880592364046E-2</v>
      </c>
      <c r="M19" s="17">
        <f t="shared" si="4"/>
        <v>2.2368859338604708E-2</v>
      </c>
      <c r="N19" s="17">
        <f t="shared" si="4"/>
        <v>0.18121808563347505</v>
      </c>
      <c r="O19" s="17">
        <f t="shared" si="5"/>
        <v>2.76769266218795E-2</v>
      </c>
      <c r="P19" s="1"/>
    </row>
    <row r="20" spans="1:18" x14ac:dyDescent="0.3">
      <c r="A20" s="12" t="s">
        <v>104</v>
      </c>
      <c r="B20" s="12">
        <v>233214</v>
      </c>
      <c r="C20" s="12" t="s">
        <v>74</v>
      </c>
      <c r="D20" s="15">
        <v>1655.4281250000079</v>
      </c>
      <c r="E20" s="15">
        <v>234.65937499999987</v>
      </c>
      <c r="F20" s="15">
        <v>74.587500000000006</v>
      </c>
      <c r="G20" s="15">
        <v>430.16562499999924</v>
      </c>
      <c r="H20" s="15">
        <v>75.246875000000003</v>
      </c>
      <c r="I20" s="15">
        <v>18.478124999999999</v>
      </c>
      <c r="J20" s="15">
        <f t="shared" si="3"/>
        <v>2488.565625000007</v>
      </c>
      <c r="K20" s="17">
        <f t="shared" si="4"/>
        <v>0.66521377148734151</v>
      </c>
      <c r="L20" s="17">
        <f t="shared" si="4"/>
        <v>9.4295031902162194E-2</v>
      </c>
      <c r="M20" s="17">
        <f t="shared" si="4"/>
        <v>2.9972084822958926E-2</v>
      </c>
      <c r="N20" s="17">
        <f t="shared" si="4"/>
        <v>0.17285685403614703</v>
      </c>
      <c r="O20" s="17">
        <f t="shared" si="5"/>
        <v>3.7662257751390316E-2</v>
      </c>
      <c r="P20" s="1"/>
    </row>
    <row r="21" spans="1:18" x14ac:dyDescent="0.3">
      <c r="A21" s="12" t="s">
        <v>105</v>
      </c>
      <c r="B21" s="12">
        <v>332211</v>
      </c>
      <c r="C21" s="12" t="s">
        <v>72</v>
      </c>
      <c r="D21" s="15">
        <v>1297.0156249999968</v>
      </c>
      <c r="E21" s="15">
        <v>442.59687499999978</v>
      </c>
      <c r="F21" s="15">
        <v>144.68750000000003</v>
      </c>
      <c r="G21" s="15">
        <v>277.74375000000026</v>
      </c>
      <c r="H21" s="15">
        <v>56.49062499999998</v>
      </c>
      <c r="I21" s="15">
        <v>11.887499999999999</v>
      </c>
      <c r="J21" s="15">
        <f t="shared" si="3"/>
        <v>2230.4218749999964</v>
      </c>
      <c r="K21" s="17">
        <f t="shared" si="4"/>
        <v>0.58151134524718506</v>
      </c>
      <c r="L21" s="17">
        <f t="shared" si="4"/>
        <v>0.19843639446012898</v>
      </c>
      <c r="M21" s="17">
        <f t="shared" si="4"/>
        <v>6.4870014781396576E-2</v>
      </c>
      <c r="N21" s="17">
        <f t="shared" si="4"/>
        <v>0.12452520893609005</v>
      </c>
      <c r="O21" s="17">
        <f t="shared" si="5"/>
        <v>3.0657036575199522E-2</v>
      </c>
      <c r="P21" s="1"/>
    </row>
    <row r="22" spans="1:18" x14ac:dyDescent="0.3">
      <c r="A22" s="12" t="s">
        <v>106</v>
      </c>
      <c r="B22" s="12">
        <v>312999</v>
      </c>
      <c r="C22" s="12" t="s">
        <v>72</v>
      </c>
      <c r="D22" s="15">
        <v>1260.6062500000021</v>
      </c>
      <c r="E22" s="15">
        <v>188.55937499999999</v>
      </c>
      <c r="F22" s="15">
        <v>77.356250000000017</v>
      </c>
      <c r="G22" s="15">
        <v>317.37187499999982</v>
      </c>
      <c r="H22" s="15">
        <v>53.837500000000006</v>
      </c>
      <c r="I22" s="15">
        <v>15.0625</v>
      </c>
      <c r="J22" s="15">
        <f t="shared" si="3"/>
        <v>1912.7937500000021</v>
      </c>
      <c r="K22" s="17">
        <f t="shared" si="4"/>
        <v>0.65903929788561921</v>
      </c>
      <c r="L22" s="17">
        <f t="shared" si="4"/>
        <v>9.857799619012754E-2</v>
      </c>
      <c r="M22" s="17">
        <f t="shared" si="4"/>
        <v>4.0441500815234226E-2</v>
      </c>
      <c r="N22" s="17">
        <f t="shared" si="4"/>
        <v>0.16592059389570854</v>
      </c>
      <c r="O22" s="17">
        <f t="shared" si="5"/>
        <v>3.6020611213310336E-2</v>
      </c>
      <c r="P22" s="1"/>
    </row>
    <row r="23" spans="1:18" x14ac:dyDescent="0.3">
      <c r="A23" s="12" t="s">
        <v>107</v>
      </c>
      <c r="B23" s="12">
        <v>232611</v>
      </c>
      <c r="C23" s="12" t="s">
        <v>74</v>
      </c>
      <c r="D23" s="15">
        <v>1483.9750000000081</v>
      </c>
      <c r="E23" s="15">
        <v>143.31250000000003</v>
      </c>
      <c r="F23" s="15">
        <v>48.500000000000007</v>
      </c>
      <c r="G23" s="15">
        <v>199.39999999999992</v>
      </c>
      <c r="H23" s="15">
        <v>22.174999999999997</v>
      </c>
      <c r="I23" s="15">
        <v>11.1</v>
      </c>
      <c r="J23" s="15">
        <f t="shared" si="3"/>
        <v>1908.4625000000078</v>
      </c>
      <c r="K23" s="17">
        <f t="shared" si="4"/>
        <v>0.77757619025786573</v>
      </c>
      <c r="L23" s="17">
        <f t="shared" si="4"/>
        <v>7.5093170549591332E-2</v>
      </c>
      <c r="M23" s="17">
        <f t="shared" si="4"/>
        <v>2.5413127059085421E-2</v>
      </c>
      <c r="N23" s="17">
        <f t="shared" si="4"/>
        <v>0.10448201104292021</v>
      </c>
      <c r="O23" s="17">
        <f t="shared" si="5"/>
        <v>1.7435501090537469E-2</v>
      </c>
      <c r="P23" s="1"/>
    </row>
    <row r="24" spans="1:18" x14ac:dyDescent="0.3">
      <c r="A24" s="12" t="s">
        <v>108</v>
      </c>
      <c r="B24" s="12">
        <v>233512</v>
      </c>
      <c r="C24" s="12" t="s">
        <v>74</v>
      </c>
      <c r="D24" s="15">
        <v>1388.3312500000013</v>
      </c>
      <c r="E24" s="15">
        <v>204.59687500000001</v>
      </c>
      <c r="F24" s="15">
        <v>70.796875000000014</v>
      </c>
      <c r="G24" s="15">
        <v>169.23750000000013</v>
      </c>
      <c r="H24" s="15">
        <v>26.509374999999995</v>
      </c>
      <c r="I24" s="15">
        <v>10.049999999999997</v>
      </c>
      <c r="J24" s="15">
        <f t="shared" si="3"/>
        <v>1869.5218750000015</v>
      </c>
      <c r="K24" s="17">
        <f t="shared" si="4"/>
        <v>0.7426130009845433</v>
      </c>
      <c r="L24" s="17">
        <f t="shared" si="4"/>
        <v>0.10943807490885864</v>
      </c>
      <c r="M24" s="17">
        <f t="shared" si="4"/>
        <v>3.7868973851937389E-2</v>
      </c>
      <c r="N24" s="17">
        <f t="shared" si="4"/>
        <v>9.0524482362636161E-2</v>
      </c>
      <c r="O24" s="17">
        <f t="shared" si="5"/>
        <v>1.955546789202451E-2</v>
      </c>
      <c r="P24" s="1"/>
    </row>
    <row r="25" spans="1:18" x14ac:dyDescent="0.3">
      <c r="A25" s="12" t="s">
        <v>109</v>
      </c>
      <c r="B25" s="12">
        <v>511112</v>
      </c>
      <c r="C25" s="12" t="s">
        <v>77</v>
      </c>
      <c r="D25" s="15">
        <v>1145.5156249999989</v>
      </c>
      <c r="E25" s="15">
        <v>223.17812500000011</v>
      </c>
      <c r="F25" s="15">
        <v>97.056249999999991</v>
      </c>
      <c r="G25" s="15">
        <v>181.27812500000005</v>
      </c>
      <c r="H25" s="15">
        <v>25.546875</v>
      </c>
      <c r="I25" s="15">
        <v>11.146875000000001</v>
      </c>
      <c r="J25" s="15">
        <f t="shared" si="3"/>
        <v>1683.721874999999</v>
      </c>
      <c r="K25" s="17">
        <f t="shared" si="4"/>
        <v>0.68034729607584354</v>
      </c>
      <c r="L25" s="17">
        <f t="shared" si="4"/>
        <v>0.13255046947703297</v>
      </c>
      <c r="M25" s="17">
        <f t="shared" si="4"/>
        <v>5.764387304168038E-2</v>
      </c>
      <c r="N25" s="17">
        <f t="shared" si="4"/>
        <v>0.10766512432464545</v>
      </c>
      <c r="O25" s="17">
        <f t="shared" si="5"/>
        <v>2.1793237080797577E-2</v>
      </c>
      <c r="P25" s="1"/>
    </row>
    <row r="26" spans="1:18" x14ac:dyDescent="0.3">
      <c r="A26" s="12" t="s">
        <v>110</v>
      </c>
      <c r="B26" s="12">
        <v>334113</v>
      </c>
      <c r="C26" s="12" t="s">
        <v>72</v>
      </c>
      <c r="D26" s="15">
        <v>999.76249999999993</v>
      </c>
      <c r="E26" s="15">
        <v>439.74374999999969</v>
      </c>
      <c r="F26" s="15">
        <v>138.71562500000002</v>
      </c>
      <c r="G26" s="15">
        <v>60.537500000000001</v>
      </c>
      <c r="H26" s="15">
        <v>7.6531250000000002</v>
      </c>
      <c r="I26" s="15">
        <v>11.259375000000002</v>
      </c>
      <c r="J26" s="15">
        <f t="shared" si="3"/>
        <v>1657.6718749999998</v>
      </c>
      <c r="K26" s="17">
        <f t="shared" si="4"/>
        <v>0.60311242235439388</v>
      </c>
      <c r="L26" s="17">
        <f t="shared" si="4"/>
        <v>0.26527792178412857</v>
      </c>
      <c r="M26" s="17">
        <f t="shared" si="4"/>
        <v>8.3680990847480013E-2</v>
      </c>
      <c r="N26" s="17">
        <f t="shared" si="4"/>
        <v>3.651959167130106E-2</v>
      </c>
      <c r="O26" s="17">
        <f t="shared" si="5"/>
        <v>1.1409073342696367E-2</v>
      </c>
      <c r="P26" s="1"/>
    </row>
    <row r="27" spans="1:18" x14ac:dyDescent="0.3">
      <c r="A27" s="12" t="s">
        <v>111</v>
      </c>
      <c r="B27" s="12">
        <v>322311</v>
      </c>
      <c r="C27" s="12" t="s">
        <v>72</v>
      </c>
      <c r="D27" s="15">
        <v>893.16874999999834</v>
      </c>
      <c r="E27" s="15">
        <v>293.50937500000003</v>
      </c>
      <c r="F27" s="15">
        <v>130.69375000000002</v>
      </c>
      <c r="G27" s="15">
        <v>273.71875000000011</v>
      </c>
      <c r="H27" s="15">
        <v>23.171874999999996</v>
      </c>
      <c r="I27" s="15">
        <v>8.4374999999999982</v>
      </c>
      <c r="J27" s="15">
        <f t="shared" si="3"/>
        <v>1622.6999999999985</v>
      </c>
      <c r="K27" s="17">
        <f t="shared" si="4"/>
        <v>0.55042136562519206</v>
      </c>
      <c r="L27" s="17">
        <f t="shared" si="4"/>
        <v>0.1808771646022064</v>
      </c>
      <c r="M27" s="17">
        <f t="shared" si="4"/>
        <v>8.0540919455229024E-2</v>
      </c>
      <c r="N27" s="17">
        <f t="shared" si="4"/>
        <v>0.16868105626425117</v>
      </c>
      <c r="O27" s="17">
        <f t="shared" si="5"/>
        <v>1.9479494053121355E-2</v>
      </c>
      <c r="P27" s="1"/>
    </row>
    <row r="28" spans="1:18" x14ac:dyDescent="0.3">
      <c r="A28" s="12" t="s">
        <v>112</v>
      </c>
      <c r="B28" s="12">
        <v>233213</v>
      </c>
      <c r="C28" s="12" t="s">
        <v>74</v>
      </c>
      <c r="D28" s="15">
        <v>1057.031250000002</v>
      </c>
      <c r="E28" s="15">
        <v>105.67500000000005</v>
      </c>
      <c r="F28" s="15">
        <v>51.459375000000009</v>
      </c>
      <c r="G28" s="15">
        <v>328.17812499999962</v>
      </c>
      <c r="H28" s="15">
        <v>25.121874999999996</v>
      </c>
      <c r="I28" s="15">
        <v>9.1687499999999993</v>
      </c>
      <c r="J28" s="15">
        <f t="shared" si="3"/>
        <v>1576.6343750000017</v>
      </c>
      <c r="K28" s="17">
        <f t="shared" si="4"/>
        <v>0.67043524279368882</v>
      </c>
      <c r="L28" s="17">
        <f t="shared" si="4"/>
        <v>6.7025685647631492E-2</v>
      </c>
      <c r="M28" s="17">
        <f t="shared" si="4"/>
        <v>3.2638749868687818E-2</v>
      </c>
      <c r="N28" s="17">
        <f t="shared" si="4"/>
        <v>0.20815106546183182</v>
      </c>
      <c r="O28" s="17">
        <f t="shared" si="5"/>
        <v>2.1749256228160034E-2</v>
      </c>
      <c r="P28" s="1"/>
    </row>
    <row r="29" spans="1:18" x14ac:dyDescent="0.3">
      <c r="A29" s="12" t="s">
        <v>113</v>
      </c>
      <c r="B29" s="12">
        <v>342211</v>
      </c>
      <c r="C29" s="12" t="s">
        <v>72</v>
      </c>
      <c r="D29" s="15">
        <v>782.80000000000166</v>
      </c>
      <c r="E29" s="15">
        <v>391.41249999999945</v>
      </c>
      <c r="F29" s="15">
        <v>94.212500000000048</v>
      </c>
      <c r="G29" s="15">
        <v>199.68749999999994</v>
      </c>
      <c r="H29" s="15">
        <v>2</v>
      </c>
      <c r="I29" s="15">
        <v>15.362499999999999</v>
      </c>
      <c r="J29" s="15">
        <f t="shared" si="3"/>
        <v>1485.475000000001</v>
      </c>
      <c r="K29" s="17">
        <f t="shared" si="4"/>
        <v>0.52696948787424969</v>
      </c>
      <c r="L29" s="17">
        <f t="shared" si="4"/>
        <v>0.26349315875393337</v>
      </c>
      <c r="M29" s="17">
        <f t="shared" si="4"/>
        <v>6.3422474292734635E-2</v>
      </c>
      <c r="N29" s="17">
        <f t="shared" si="4"/>
        <v>0.13442669853077285</v>
      </c>
      <c r="O29" s="17">
        <f t="shared" si="5"/>
        <v>1.1688180548309453E-2</v>
      </c>
      <c r="P29" s="1"/>
    </row>
    <row r="30" spans="1:18" x14ac:dyDescent="0.3">
      <c r="A30" s="12" t="s">
        <v>114</v>
      </c>
      <c r="B30" s="12">
        <v>312312</v>
      </c>
      <c r="C30" s="12" t="s">
        <v>72</v>
      </c>
      <c r="D30" s="15">
        <v>846.08750000000123</v>
      </c>
      <c r="E30" s="15">
        <v>138.92500000000001</v>
      </c>
      <c r="F30" s="15">
        <v>44.387500000000003</v>
      </c>
      <c r="G30" s="15">
        <v>204.17499999999993</v>
      </c>
      <c r="H30" s="15">
        <v>30.787499999999998</v>
      </c>
      <c r="I30" s="15">
        <v>25.637499999999999</v>
      </c>
      <c r="J30" s="15">
        <f t="shared" si="3"/>
        <v>1290.0000000000011</v>
      </c>
      <c r="K30" s="17">
        <f t="shared" si="4"/>
        <v>0.65588178294573685</v>
      </c>
      <c r="L30" s="17">
        <f t="shared" si="4"/>
        <v>0.10769379844961231</v>
      </c>
      <c r="M30" s="17">
        <f t="shared" si="4"/>
        <v>3.4408914728682141E-2</v>
      </c>
      <c r="N30" s="17">
        <f t="shared" si="4"/>
        <v>0.15827519379844943</v>
      </c>
      <c r="O30" s="17">
        <f t="shared" si="5"/>
        <v>4.3740310077519336E-2</v>
      </c>
      <c r="P30" s="1"/>
    </row>
    <row r="31" spans="1:18" x14ac:dyDescent="0.3">
      <c r="A31" s="12" t="s">
        <v>115</v>
      </c>
      <c r="B31" s="12">
        <v>821712</v>
      </c>
      <c r="C31" s="12" t="s">
        <v>73</v>
      </c>
      <c r="D31" s="15">
        <v>375.04374999999987</v>
      </c>
      <c r="E31" s="15">
        <v>499.16562499999935</v>
      </c>
      <c r="F31" s="15">
        <v>185.84375000000011</v>
      </c>
      <c r="G31" s="15">
        <v>206.89999999999992</v>
      </c>
      <c r="H31" s="15">
        <v>5.2437499999999995</v>
      </c>
      <c r="I31" s="15">
        <v>5.5031249999999989</v>
      </c>
      <c r="J31" s="15">
        <f t="shared" si="3"/>
        <v>1277.6999999999994</v>
      </c>
      <c r="K31" s="17">
        <f t="shared" si="4"/>
        <v>0.29353036706582147</v>
      </c>
      <c r="L31" s="17">
        <f t="shared" si="4"/>
        <v>0.39067513892149924</v>
      </c>
      <c r="M31" s="17">
        <f t="shared" si="4"/>
        <v>0.14545178836972703</v>
      </c>
      <c r="N31" s="17">
        <f t="shared" si="4"/>
        <v>0.16193159583626832</v>
      </c>
      <c r="O31" s="17">
        <f t="shared" si="5"/>
        <v>8.411109806683888E-3</v>
      </c>
      <c r="P31" s="1"/>
    </row>
    <row r="32" spans="1:18" x14ac:dyDescent="0.3">
      <c r="A32" s="12" t="s">
        <v>116</v>
      </c>
      <c r="B32" s="12">
        <v>233311</v>
      </c>
      <c r="C32" s="12" t="s">
        <v>74</v>
      </c>
      <c r="D32" s="15">
        <v>796.54062500000077</v>
      </c>
      <c r="E32" s="15">
        <v>69.96875</v>
      </c>
      <c r="F32" s="15">
        <v>42.678124999999994</v>
      </c>
      <c r="G32" s="15">
        <v>284.78124999999989</v>
      </c>
      <c r="H32" s="15">
        <v>21.434374999999999</v>
      </c>
      <c r="I32" s="15">
        <v>13.1875</v>
      </c>
      <c r="J32" s="15">
        <f t="shared" si="3"/>
        <v>1228.5906250000007</v>
      </c>
      <c r="K32" s="17">
        <f t="shared" si="4"/>
        <v>0.6483368900849299</v>
      </c>
      <c r="L32" s="17">
        <f t="shared" si="4"/>
        <v>5.6950418289249079E-2</v>
      </c>
      <c r="M32" s="17">
        <f t="shared" si="4"/>
        <v>3.4737465948024772E-2</v>
      </c>
      <c r="N32" s="17">
        <f t="shared" si="4"/>
        <v>0.23179507006249517</v>
      </c>
      <c r="O32" s="17">
        <f t="shared" si="5"/>
        <v>2.8180155615301055E-2</v>
      </c>
      <c r="P32" s="1"/>
    </row>
    <row r="33" spans="1:38" x14ac:dyDescent="0.3">
      <c r="A33" s="12" t="s">
        <v>117</v>
      </c>
      <c r="B33" s="12">
        <v>133211</v>
      </c>
      <c r="C33" s="12" t="s">
        <v>76</v>
      </c>
      <c r="D33" s="15">
        <v>996.8718750000013</v>
      </c>
      <c r="E33" s="15">
        <v>69.29062500000002</v>
      </c>
      <c r="F33" s="15">
        <v>23.315624999999997</v>
      </c>
      <c r="G33" s="15">
        <v>70.881249999999994</v>
      </c>
      <c r="H33" s="15">
        <v>24.381249999999998</v>
      </c>
      <c r="I33" s="15">
        <v>18.724999999999998</v>
      </c>
      <c r="J33" s="15">
        <f t="shared" si="3"/>
        <v>1203.465625000001</v>
      </c>
      <c r="K33" s="17">
        <f t="shared" si="4"/>
        <v>0.8283343157391807</v>
      </c>
      <c r="L33" s="17">
        <f t="shared" si="4"/>
        <v>5.7575907080852404E-2</v>
      </c>
      <c r="M33" s="17">
        <f t="shared" si="4"/>
        <v>1.9373735747541587E-2</v>
      </c>
      <c r="N33" s="17">
        <f t="shared" si="4"/>
        <v>5.8897610806291155E-2</v>
      </c>
      <c r="O33" s="17">
        <f t="shared" si="5"/>
        <v>3.5818430626134386E-2</v>
      </c>
      <c r="P33" s="1"/>
    </row>
    <row r="34" spans="1:38" x14ac:dyDescent="0.3">
      <c r="A34" s="12" t="s">
        <v>118</v>
      </c>
      <c r="B34" s="12">
        <v>312112</v>
      </c>
      <c r="C34" s="12" t="s">
        <v>72</v>
      </c>
      <c r="D34" s="15">
        <v>788.80312500000002</v>
      </c>
      <c r="E34" s="15">
        <v>232.90312499999993</v>
      </c>
      <c r="F34" s="15">
        <v>90.296875000000014</v>
      </c>
      <c r="G34" s="15">
        <v>63.896875000000009</v>
      </c>
      <c r="H34" s="15">
        <v>13.734375</v>
      </c>
      <c r="I34" s="15">
        <v>7.140625</v>
      </c>
      <c r="J34" s="15">
        <f t="shared" si="3"/>
        <v>1196.7749999999999</v>
      </c>
      <c r="K34" s="17">
        <f t="shared" si="4"/>
        <v>0.65910728833740684</v>
      </c>
      <c r="L34" s="17">
        <f t="shared" si="4"/>
        <v>0.19460894905057338</v>
      </c>
      <c r="M34" s="17">
        <f t="shared" si="4"/>
        <v>7.5450168160264064E-2</v>
      </c>
      <c r="N34" s="17">
        <f t="shared" si="4"/>
        <v>5.3390883833636243E-2</v>
      </c>
      <c r="O34" s="17">
        <f t="shared" si="5"/>
        <v>1.7442710618119531E-2</v>
      </c>
      <c r="P34" s="1"/>
    </row>
    <row r="35" spans="1:38" x14ac:dyDescent="0.3">
      <c r="A35" s="12" t="s">
        <v>119</v>
      </c>
      <c r="B35" s="12">
        <v>721913</v>
      </c>
      <c r="C35" s="12" t="s">
        <v>75</v>
      </c>
      <c r="D35" s="15">
        <v>626.17500000000018</v>
      </c>
      <c r="E35" s="15">
        <v>368.92187499999909</v>
      </c>
      <c r="F35" s="15">
        <v>90.881250000000051</v>
      </c>
      <c r="G35" s="15">
        <v>48.228124999999999</v>
      </c>
      <c r="H35" s="15">
        <v>3.9968750000000002</v>
      </c>
      <c r="I35" s="15">
        <v>7.5062500000000005</v>
      </c>
      <c r="J35" s="15">
        <f t="shared" si="3"/>
        <v>1145.7093749999995</v>
      </c>
      <c r="K35" s="17">
        <f t="shared" si="4"/>
        <v>0.5465391255963149</v>
      </c>
      <c r="L35" s="17">
        <f t="shared" si="4"/>
        <v>0.32200301668998671</v>
      </c>
      <c r="M35" s="17">
        <f t="shared" si="4"/>
        <v>7.9323126774623887E-2</v>
      </c>
      <c r="N35" s="17">
        <f t="shared" si="4"/>
        <v>4.2094553865372725E-2</v>
      </c>
      <c r="O35" s="17">
        <f t="shared" si="5"/>
        <v>1.0040177073701615E-2</v>
      </c>
      <c r="P35" s="1"/>
    </row>
    <row r="36" spans="1:38" x14ac:dyDescent="0.3">
      <c r="A36" s="12" t="s">
        <v>120</v>
      </c>
      <c r="B36" s="12">
        <v>899923</v>
      </c>
      <c r="C36" s="12" t="s">
        <v>73</v>
      </c>
      <c r="D36" s="15">
        <v>407.2499999999996</v>
      </c>
      <c r="E36" s="15">
        <v>404.69374999999962</v>
      </c>
      <c r="F36" s="15">
        <v>200.73749999999995</v>
      </c>
      <c r="G36" s="15">
        <v>74.371875000000031</v>
      </c>
      <c r="H36" s="15">
        <v>9.5031249999999972</v>
      </c>
      <c r="I36" s="15">
        <v>4.5718749999999986</v>
      </c>
      <c r="J36" s="15">
        <f t="shared" si="3"/>
        <v>1101.1281249999993</v>
      </c>
      <c r="K36" s="17">
        <f t="shared" si="4"/>
        <v>0.36984796841875223</v>
      </c>
      <c r="L36" s="17">
        <f t="shared" si="4"/>
        <v>0.36752648562128037</v>
      </c>
      <c r="M36" s="17">
        <f t="shared" si="4"/>
        <v>0.18230167356773316</v>
      </c>
      <c r="N36" s="17">
        <f t="shared" si="4"/>
        <v>6.7541527013489075E-2</v>
      </c>
      <c r="O36" s="17">
        <f t="shared" si="5"/>
        <v>1.2782345378745098E-2</v>
      </c>
      <c r="P36" s="1"/>
    </row>
    <row r="37" spans="1:38" x14ac:dyDescent="0.3">
      <c r="A37" s="12" t="s">
        <v>121</v>
      </c>
      <c r="B37" s="12">
        <v>342414</v>
      </c>
      <c r="C37" s="12" t="s">
        <v>72</v>
      </c>
      <c r="D37" s="15">
        <v>557.63749999999982</v>
      </c>
      <c r="E37" s="15">
        <v>114.70000000000003</v>
      </c>
      <c r="F37" s="15">
        <v>62.250000000000007</v>
      </c>
      <c r="G37" s="15">
        <v>318.21249999999958</v>
      </c>
      <c r="H37" s="15">
        <v>16.5625</v>
      </c>
      <c r="I37" s="15">
        <v>8.2624999999999993</v>
      </c>
      <c r="J37" s="15">
        <f t="shared" si="3"/>
        <v>1077.6249999999995</v>
      </c>
      <c r="K37" s="17">
        <f t="shared" si="4"/>
        <v>0.51746897111703982</v>
      </c>
      <c r="L37" s="17">
        <f t="shared" si="4"/>
        <v>0.10643776824034343</v>
      </c>
      <c r="M37" s="17">
        <f t="shared" si="4"/>
        <v>5.7765920426864667E-2</v>
      </c>
      <c r="N37" s="17">
        <f t="shared" si="4"/>
        <v>0.29529056953949634</v>
      </c>
      <c r="O37" s="17">
        <f t="shared" si="5"/>
        <v>2.3036770676255664E-2</v>
      </c>
      <c r="P37" s="1"/>
    </row>
    <row r="38" spans="1:38" x14ac:dyDescent="0.3">
      <c r="A38" s="12" t="s">
        <v>122</v>
      </c>
      <c r="B38" s="12">
        <v>712111</v>
      </c>
      <c r="C38" s="12" t="s">
        <v>75</v>
      </c>
      <c r="D38" s="15">
        <v>558.77499999999941</v>
      </c>
      <c r="E38" s="15">
        <v>327.56562499999973</v>
      </c>
      <c r="F38" s="15">
        <v>93.7</v>
      </c>
      <c r="G38" s="15">
        <v>76.640625</v>
      </c>
      <c r="H38" s="15">
        <v>3.3031249999999992</v>
      </c>
      <c r="I38" s="15">
        <v>5.5874999999999986</v>
      </c>
      <c r="J38" s="15">
        <f t="shared" si="3"/>
        <v>1065.5718749999992</v>
      </c>
      <c r="K38" s="17">
        <f t="shared" si="4"/>
        <v>0.52438977896258743</v>
      </c>
      <c r="L38" s="17">
        <f t="shared" si="4"/>
        <v>0.30740828721666474</v>
      </c>
      <c r="M38" s="17">
        <f t="shared" si="4"/>
        <v>8.7934002574908493E-2</v>
      </c>
      <c r="N38" s="17">
        <f t="shared" si="4"/>
        <v>7.1924406788608286E-2</v>
      </c>
      <c r="O38" s="17">
        <f t="shared" si="5"/>
        <v>8.3435244572310097E-3</v>
      </c>
      <c r="P38" s="9"/>
    </row>
    <row r="39" spans="1:38" x14ac:dyDescent="0.3">
      <c r="A39" s="12" t="s">
        <v>123</v>
      </c>
      <c r="B39" s="12">
        <v>511111</v>
      </c>
      <c r="C39" s="12" t="s">
        <v>77</v>
      </c>
      <c r="D39" s="15">
        <v>727.94062500000041</v>
      </c>
      <c r="E39" s="15">
        <v>112.48125000000002</v>
      </c>
      <c r="F39" s="15">
        <v>42.743749999999999</v>
      </c>
      <c r="G39" s="15">
        <v>76.28125</v>
      </c>
      <c r="H39" s="15">
        <v>8.6531249999999993</v>
      </c>
      <c r="I39" s="15">
        <v>2.1875</v>
      </c>
      <c r="J39" s="15">
        <f t="shared" si="3"/>
        <v>970.28750000000048</v>
      </c>
      <c r="K39" s="17">
        <f t="shared" si="4"/>
        <v>0.7502318900325935</v>
      </c>
      <c r="L39" s="17">
        <f t="shared" si="4"/>
        <v>0.11592569212733335</v>
      </c>
      <c r="M39" s="17">
        <f t="shared" si="4"/>
        <v>4.4052664802957865E-2</v>
      </c>
      <c r="N39" s="17">
        <f t="shared" si="4"/>
        <v>7.8617162438967797E-2</v>
      </c>
      <c r="O39" s="17">
        <f t="shared" si="5"/>
        <v>1.117259059814745E-2</v>
      </c>
      <c r="P39" s="1"/>
      <c r="Q39" s="10" t="s">
        <v>306</v>
      </c>
    </row>
    <row r="40" spans="1:38" x14ac:dyDescent="0.3">
      <c r="A40" s="12" t="s">
        <v>124</v>
      </c>
      <c r="B40" s="12">
        <v>721311</v>
      </c>
      <c r="C40" s="12" t="s">
        <v>75</v>
      </c>
      <c r="D40" s="15">
        <v>351.74375000000015</v>
      </c>
      <c r="E40" s="15">
        <v>263.29687500000057</v>
      </c>
      <c r="F40" s="15">
        <v>220.84062500000024</v>
      </c>
      <c r="G40" s="15">
        <v>70.493749999999949</v>
      </c>
      <c r="H40" s="15">
        <v>11.346874999999994</v>
      </c>
      <c r="I40" s="15">
        <v>4.0125000000000002</v>
      </c>
      <c r="J40" s="15">
        <f t="shared" si="3"/>
        <v>921.73437500000102</v>
      </c>
      <c r="K40" s="17">
        <f t="shared" si="4"/>
        <v>0.38161075418284118</v>
      </c>
      <c r="L40" s="17">
        <f t="shared" si="4"/>
        <v>0.28565374379142611</v>
      </c>
      <c r="M40" s="17">
        <f t="shared" si="4"/>
        <v>0.23959248020884541</v>
      </c>
      <c r="N40" s="17">
        <f t="shared" si="4"/>
        <v>7.6479462968927325E-2</v>
      </c>
      <c r="O40" s="17">
        <f t="shared" si="5"/>
        <v>1.6663558847959833E-2</v>
      </c>
      <c r="P40" s="1"/>
    </row>
    <row r="41" spans="1:38" x14ac:dyDescent="0.3">
      <c r="A41" s="12" t="s">
        <v>125</v>
      </c>
      <c r="B41" s="12">
        <v>322313</v>
      </c>
      <c r="C41" s="12" t="s">
        <v>72</v>
      </c>
      <c r="D41" s="15">
        <v>388.89687499999991</v>
      </c>
      <c r="E41" s="15">
        <v>170.97187500000004</v>
      </c>
      <c r="F41" s="15">
        <v>156.71875000000006</v>
      </c>
      <c r="G41" s="15">
        <v>171.66562500000003</v>
      </c>
      <c r="H41" s="15">
        <v>13.5</v>
      </c>
      <c r="I41" s="15">
        <v>4.2468749999999993</v>
      </c>
      <c r="J41" s="15">
        <f t="shared" si="3"/>
        <v>906.00000000000023</v>
      </c>
      <c r="K41" s="17">
        <f t="shared" si="4"/>
        <v>0.42924599889624704</v>
      </c>
      <c r="L41" s="17">
        <f t="shared" si="4"/>
        <v>0.18871067880794701</v>
      </c>
      <c r="M41" s="17">
        <f t="shared" si="4"/>
        <v>0.1729787527593819</v>
      </c>
      <c r="N41" s="17">
        <f t="shared" si="4"/>
        <v>0.18947640728476819</v>
      </c>
      <c r="O41" s="17">
        <f t="shared" si="5"/>
        <v>1.9588162251655623E-2</v>
      </c>
      <c r="P41" s="1"/>
    </row>
    <row r="42" spans="1:38" x14ac:dyDescent="0.3">
      <c r="A42" s="12" t="s">
        <v>126</v>
      </c>
      <c r="B42" s="12">
        <v>332111</v>
      </c>
      <c r="C42" s="12" t="s">
        <v>72</v>
      </c>
      <c r="D42" s="15">
        <v>482.09374999999949</v>
      </c>
      <c r="E42" s="15">
        <v>178.61250000000018</v>
      </c>
      <c r="F42" s="15">
        <v>69.021874999999994</v>
      </c>
      <c r="G42" s="15">
        <v>59.437499999999993</v>
      </c>
      <c r="H42" s="15">
        <v>10.503125000000001</v>
      </c>
      <c r="I42" s="15">
        <v>7.768749999999998</v>
      </c>
      <c r="J42" s="15">
        <f t="shared" si="3"/>
        <v>807.43749999999966</v>
      </c>
      <c r="K42" s="17">
        <f t="shared" si="4"/>
        <v>0.59706633640374607</v>
      </c>
      <c r="L42" s="17">
        <f t="shared" si="4"/>
        <v>0.22120907190959085</v>
      </c>
      <c r="M42" s="17">
        <f t="shared" si="4"/>
        <v>8.5482622494001112E-2</v>
      </c>
      <c r="N42" s="17">
        <f t="shared" si="4"/>
        <v>7.361250870810436E-2</v>
      </c>
      <c r="O42" s="17">
        <f t="shared" si="5"/>
        <v>2.2629460484557634E-2</v>
      </c>
      <c r="P42" s="1"/>
    </row>
    <row r="43" spans="1:38" x14ac:dyDescent="0.3">
      <c r="A43" s="12" t="s">
        <v>127</v>
      </c>
      <c r="B43" s="12">
        <v>821211</v>
      </c>
      <c r="C43" s="12" t="s">
        <v>73</v>
      </c>
      <c r="D43" s="15">
        <v>368.3406249999997</v>
      </c>
      <c r="E43" s="15">
        <v>260.38437500000026</v>
      </c>
      <c r="F43" s="15">
        <v>95.459374999999994</v>
      </c>
      <c r="G43" s="15">
        <v>40.87812499999999</v>
      </c>
      <c r="H43" s="15">
        <v>6.4062499999999982</v>
      </c>
      <c r="I43" s="15">
        <v>8.9187499999999993</v>
      </c>
      <c r="J43" s="15">
        <f t="shared" si="3"/>
        <v>780.38749999999993</v>
      </c>
      <c r="K43" s="17">
        <f t="shared" si="4"/>
        <v>0.47199708478159857</v>
      </c>
      <c r="L43" s="17">
        <f t="shared" si="4"/>
        <v>0.33366036103858698</v>
      </c>
      <c r="M43" s="17">
        <f t="shared" si="4"/>
        <v>0.12232304464128398</v>
      </c>
      <c r="N43" s="17">
        <f t="shared" si="4"/>
        <v>5.2381829539811943E-2</v>
      </c>
      <c r="O43" s="17">
        <f t="shared" si="5"/>
        <v>1.9637679998718585E-2</v>
      </c>
      <c r="P43" s="1"/>
    </row>
    <row r="44" spans="1:38" x14ac:dyDescent="0.3">
      <c r="A44" s="12" t="s">
        <v>128</v>
      </c>
      <c r="B44" s="12">
        <v>322211</v>
      </c>
      <c r="C44" s="12" t="s">
        <v>72</v>
      </c>
      <c r="D44" s="15">
        <v>433.92187499999966</v>
      </c>
      <c r="E44" s="15">
        <v>122.03125000000003</v>
      </c>
      <c r="F44" s="15">
        <v>79.365625000000023</v>
      </c>
      <c r="G44" s="15">
        <v>105.93750000000001</v>
      </c>
      <c r="H44" s="15">
        <v>8.3249999999999993</v>
      </c>
      <c r="I44" s="15">
        <v>2.5031249999999998</v>
      </c>
      <c r="J44" s="15">
        <f t="shared" si="3"/>
        <v>752.08437499999968</v>
      </c>
      <c r="K44" s="17">
        <f t="shared" si="4"/>
        <v>0.57695903468277721</v>
      </c>
      <c r="L44" s="17">
        <f t="shared" si="4"/>
        <v>0.16225739299530068</v>
      </c>
      <c r="M44" s="17">
        <f t="shared" si="4"/>
        <v>0.10552755467097699</v>
      </c>
      <c r="N44" s="17">
        <f t="shared" si="4"/>
        <v>0.14085853066685511</v>
      </c>
      <c r="O44" s="17">
        <f t="shared" si="5"/>
        <v>1.4397486984090055E-2</v>
      </c>
      <c r="P44" s="1"/>
    </row>
    <row r="45" spans="1:38" x14ac:dyDescent="0.3">
      <c r="A45" s="12" t="s">
        <v>129</v>
      </c>
      <c r="B45" s="12">
        <v>251312</v>
      </c>
      <c r="C45" s="12" t="s">
        <v>74</v>
      </c>
      <c r="D45" s="15">
        <v>533.04374999999993</v>
      </c>
      <c r="E45" s="15">
        <v>109.45937499999999</v>
      </c>
      <c r="F45" s="15">
        <v>30.762499999999999</v>
      </c>
      <c r="G45" s="15">
        <v>48.553125000000009</v>
      </c>
      <c r="H45" s="15">
        <v>13.037499999999998</v>
      </c>
      <c r="I45" s="15">
        <v>9.5437499999999993</v>
      </c>
      <c r="J45" s="15">
        <f t="shared" si="3"/>
        <v>744.40000000000009</v>
      </c>
      <c r="K45" s="17">
        <f t="shared" si="4"/>
        <v>0.71607166845781822</v>
      </c>
      <c r="L45" s="17">
        <f t="shared" si="4"/>
        <v>0.14704376007522835</v>
      </c>
      <c r="M45" s="17">
        <f t="shared" si="4"/>
        <v>4.132522837184309E-2</v>
      </c>
      <c r="N45" s="17">
        <f t="shared" si="4"/>
        <v>6.5224509672219239E-2</v>
      </c>
      <c r="O45" s="17">
        <f t="shared" si="5"/>
        <v>3.0334833422890912E-2</v>
      </c>
      <c r="P45" s="1"/>
    </row>
    <row r="46" spans="1:38" x14ac:dyDescent="0.3">
      <c r="A46" s="12" t="s">
        <v>130</v>
      </c>
      <c r="B46" s="12">
        <v>312111</v>
      </c>
      <c r="C46" s="12" t="s">
        <v>72</v>
      </c>
      <c r="D46" s="15">
        <v>472.18749999999955</v>
      </c>
      <c r="E46" s="15">
        <v>55.637500000000017</v>
      </c>
      <c r="F46" s="15">
        <v>21.987499999999997</v>
      </c>
      <c r="G46" s="15">
        <v>156.10000000000002</v>
      </c>
      <c r="H46" s="15">
        <v>31.324999999999999</v>
      </c>
      <c r="I46" s="15">
        <v>5.2625000000000002</v>
      </c>
      <c r="J46" s="15">
        <f t="shared" si="3"/>
        <v>742.49999999999966</v>
      </c>
      <c r="K46" s="17">
        <f t="shared" si="4"/>
        <v>0.63594276094276059</v>
      </c>
      <c r="L46" s="17">
        <f t="shared" si="4"/>
        <v>7.493265993265999E-2</v>
      </c>
      <c r="M46" s="17">
        <f t="shared" si="4"/>
        <v>2.9612794612794622E-2</v>
      </c>
      <c r="N46" s="17">
        <f t="shared" si="4"/>
        <v>0.21023569023569036</v>
      </c>
      <c r="O46" s="17">
        <f t="shared" si="5"/>
        <v>4.92760942760943E-2</v>
      </c>
      <c r="P46" s="1"/>
      <c r="AD46" s="2"/>
      <c r="AE46" s="2"/>
      <c r="AF46" s="2"/>
      <c r="AG46" s="2"/>
      <c r="AH46" s="2"/>
      <c r="AI46" s="2"/>
      <c r="AJ46" s="2"/>
      <c r="AK46" s="2"/>
      <c r="AL46" s="2"/>
    </row>
    <row r="47" spans="1:38" x14ac:dyDescent="0.3">
      <c r="A47" s="12" t="s">
        <v>131</v>
      </c>
      <c r="B47" s="12">
        <v>312212</v>
      </c>
      <c r="C47" s="12" t="s">
        <v>72</v>
      </c>
      <c r="D47" s="15">
        <v>443.69062499999967</v>
      </c>
      <c r="E47" s="15">
        <v>101.42500000000003</v>
      </c>
      <c r="F47" s="15">
        <v>35.568749999999994</v>
      </c>
      <c r="G47" s="15">
        <v>125.00312500000001</v>
      </c>
      <c r="H47" s="15">
        <v>15.0375</v>
      </c>
      <c r="I47" s="15">
        <v>5.7468750000000002</v>
      </c>
      <c r="J47" s="15">
        <f t="shared" si="3"/>
        <v>726.47187499999984</v>
      </c>
      <c r="K47" s="17">
        <f t="shared" si="4"/>
        <v>0.6107471469559641</v>
      </c>
      <c r="L47" s="17">
        <f t="shared" si="4"/>
        <v>0.1396131130334537</v>
      </c>
      <c r="M47" s="17">
        <f t="shared" si="4"/>
        <v>4.8960945666341182E-2</v>
      </c>
      <c r="N47" s="17">
        <f t="shared" si="4"/>
        <v>0.17206877416968144</v>
      </c>
      <c r="O47" s="17">
        <f t="shared" si="5"/>
        <v>2.8610020174559415E-2</v>
      </c>
      <c r="P47" s="1"/>
      <c r="AD47" s="2"/>
      <c r="AE47" s="2"/>
      <c r="AF47" s="2"/>
      <c r="AG47" s="2"/>
      <c r="AH47" s="2"/>
      <c r="AI47" s="2"/>
      <c r="AJ47" s="2"/>
      <c r="AK47" s="2"/>
      <c r="AL47" s="2"/>
    </row>
    <row r="48" spans="1:38" x14ac:dyDescent="0.3">
      <c r="A48" s="12" t="s">
        <v>132</v>
      </c>
      <c r="B48" s="12">
        <v>821711</v>
      </c>
      <c r="C48" s="12" t="s">
        <v>73</v>
      </c>
      <c r="D48" s="15">
        <v>356.66874999999948</v>
      </c>
      <c r="E48" s="15">
        <v>212.33437499999991</v>
      </c>
      <c r="F48" s="15">
        <v>92.428125000000009</v>
      </c>
      <c r="G48" s="15">
        <v>41.603124999999999</v>
      </c>
      <c r="H48" s="15">
        <v>8.1156249999999979</v>
      </c>
      <c r="I48" s="15">
        <v>9.6968749999999986</v>
      </c>
      <c r="J48" s="15">
        <f t="shared" si="3"/>
        <v>720.84687499999939</v>
      </c>
      <c r="K48" s="17">
        <f t="shared" si="4"/>
        <v>0.49479128282272122</v>
      </c>
      <c r="L48" s="17">
        <f t="shared" si="4"/>
        <v>0.29456238538871393</v>
      </c>
      <c r="M48" s="17">
        <f t="shared" si="4"/>
        <v>0.12822157965240549</v>
      </c>
      <c r="N48" s="17">
        <f t="shared" si="4"/>
        <v>5.7714233692141667E-2</v>
      </c>
      <c r="O48" s="17">
        <f t="shared" si="5"/>
        <v>2.4710518444017688E-2</v>
      </c>
      <c r="P48" s="1"/>
      <c r="AD48" s="2"/>
      <c r="AE48" s="2"/>
      <c r="AF48" s="2"/>
      <c r="AG48" s="2"/>
      <c r="AH48" s="2"/>
      <c r="AI48" s="2"/>
      <c r="AJ48" s="2"/>
      <c r="AK48" s="2"/>
      <c r="AL48" s="2"/>
    </row>
    <row r="49" spans="1:38" x14ac:dyDescent="0.3">
      <c r="A49" s="12" t="s">
        <v>133</v>
      </c>
      <c r="B49" s="12">
        <v>721216</v>
      </c>
      <c r="C49" s="12" t="s">
        <v>75</v>
      </c>
      <c r="D49" s="15">
        <v>321.4562499999999</v>
      </c>
      <c r="E49" s="15">
        <v>235.46562500000002</v>
      </c>
      <c r="F49" s="15">
        <v>82.459375000000037</v>
      </c>
      <c r="G49" s="15">
        <v>29.687499999999989</v>
      </c>
      <c r="H49" s="15">
        <v>1.8125</v>
      </c>
      <c r="I49" s="15">
        <v>5.9343750000000002</v>
      </c>
      <c r="J49" s="15">
        <f t="shared" si="3"/>
        <v>676.81562499999995</v>
      </c>
      <c r="K49" s="17">
        <f t="shared" si="4"/>
        <v>0.47495394332836199</v>
      </c>
      <c r="L49" s="17">
        <f t="shared" si="4"/>
        <v>0.34790217055051004</v>
      </c>
      <c r="M49" s="17">
        <f t="shared" si="4"/>
        <v>0.12183432526398906</v>
      </c>
      <c r="N49" s="17">
        <f t="shared" si="4"/>
        <v>4.3863496797964724E-2</v>
      </c>
      <c r="O49" s="17">
        <f t="shared" si="5"/>
        <v>1.1446064059174166E-2</v>
      </c>
      <c r="P49" s="1"/>
      <c r="AD49" s="2"/>
      <c r="AE49" s="2"/>
      <c r="AF49" s="2"/>
      <c r="AG49" s="2"/>
      <c r="AH49" s="2"/>
      <c r="AI49" s="2"/>
      <c r="AJ49" s="2"/>
      <c r="AK49" s="2"/>
      <c r="AL49" s="2"/>
    </row>
    <row r="50" spans="1:38" x14ac:dyDescent="0.3">
      <c r="A50" s="12" t="s">
        <v>134</v>
      </c>
      <c r="B50" s="12">
        <v>233999</v>
      </c>
      <c r="C50" s="12" t="s">
        <v>74</v>
      </c>
      <c r="D50" s="15">
        <v>479.41562499999958</v>
      </c>
      <c r="E50" s="15">
        <v>44.562499999999993</v>
      </c>
      <c r="F50" s="15">
        <v>16.490625000000001</v>
      </c>
      <c r="G50" s="15">
        <v>102.190625</v>
      </c>
      <c r="H50" s="15">
        <v>27.106249999999996</v>
      </c>
      <c r="I50" s="15">
        <v>6.6968750000000004</v>
      </c>
      <c r="J50" s="15">
        <f t="shared" si="3"/>
        <v>676.46249999999952</v>
      </c>
      <c r="K50" s="17">
        <f t="shared" si="4"/>
        <v>0.70870983240016983</v>
      </c>
      <c r="L50" s="17">
        <f t="shared" si="4"/>
        <v>6.5875787645287093E-2</v>
      </c>
      <c r="M50" s="17">
        <f t="shared" si="4"/>
        <v>2.4377737125117819E-2</v>
      </c>
      <c r="N50" s="17">
        <f t="shared" si="4"/>
        <v>0.15106620840031793</v>
      </c>
      <c r="O50" s="17">
        <f t="shared" si="5"/>
        <v>4.9970434429107334E-2</v>
      </c>
      <c r="P50" s="1"/>
      <c r="AD50" s="2"/>
      <c r="AE50" s="2"/>
      <c r="AF50" s="2"/>
      <c r="AG50" s="2"/>
      <c r="AH50" s="2"/>
      <c r="AI50" s="2"/>
      <c r="AJ50" s="2"/>
      <c r="AK50" s="2"/>
      <c r="AL50" s="2"/>
    </row>
    <row r="51" spans="1:38" x14ac:dyDescent="0.3">
      <c r="A51" s="12" t="s">
        <v>135</v>
      </c>
      <c r="B51" s="12">
        <v>821311</v>
      </c>
      <c r="C51" s="12" t="s">
        <v>73</v>
      </c>
      <c r="D51" s="15">
        <v>393.87187500000016</v>
      </c>
      <c r="E51" s="15">
        <v>183.25312500000015</v>
      </c>
      <c r="F51" s="15">
        <v>36.184374999999982</v>
      </c>
      <c r="G51" s="15">
        <v>10.290624999999999</v>
      </c>
      <c r="H51" s="15">
        <v>1.2375</v>
      </c>
      <c r="I51" s="15">
        <v>4.6781249999999996</v>
      </c>
      <c r="J51" s="15">
        <f t="shared" si="3"/>
        <v>629.51562500000023</v>
      </c>
      <c r="K51" s="17">
        <f t="shared" si="4"/>
        <v>0.62567450172503669</v>
      </c>
      <c r="L51" s="17">
        <f t="shared" si="4"/>
        <v>0.29110178957035432</v>
      </c>
      <c r="M51" s="17">
        <f t="shared" si="4"/>
        <v>5.7479709101739877E-2</v>
      </c>
      <c r="N51" s="17">
        <f t="shared" si="4"/>
        <v>1.634689369306758E-2</v>
      </c>
      <c r="O51" s="17">
        <f t="shared" si="5"/>
        <v>9.3971059098016778E-3</v>
      </c>
      <c r="P51" s="1"/>
      <c r="AD51" s="2"/>
      <c r="AE51" s="2"/>
      <c r="AF51" s="2"/>
      <c r="AG51" s="2"/>
      <c r="AH51" s="2"/>
      <c r="AI51" s="2"/>
      <c r="AJ51" s="2"/>
      <c r="AK51" s="2"/>
      <c r="AL51" s="2"/>
    </row>
    <row r="52" spans="1:38" x14ac:dyDescent="0.3">
      <c r="A52" s="12" t="s">
        <v>136</v>
      </c>
      <c r="B52" s="12">
        <v>233215</v>
      </c>
      <c r="C52" s="12" t="s">
        <v>74</v>
      </c>
      <c r="D52" s="15">
        <v>383.86874999999952</v>
      </c>
      <c r="E52" s="15">
        <v>56.559374999999996</v>
      </c>
      <c r="F52" s="15">
        <v>16.668749999999999</v>
      </c>
      <c r="G52" s="15">
        <v>114.61562500000004</v>
      </c>
      <c r="H52" s="15">
        <v>11.103124999999999</v>
      </c>
      <c r="I52" s="15">
        <v>7.1218750000000002</v>
      </c>
      <c r="J52" s="15">
        <f t="shared" si="3"/>
        <v>589.93749999999955</v>
      </c>
      <c r="K52" s="17">
        <f t="shared" si="4"/>
        <v>0.65069392944167781</v>
      </c>
      <c r="L52" s="17">
        <f t="shared" si="4"/>
        <v>9.5873503549104844E-2</v>
      </c>
      <c r="M52" s="17">
        <f t="shared" si="4"/>
        <v>2.8255111770314673E-2</v>
      </c>
      <c r="N52" s="17">
        <f t="shared" si="4"/>
        <v>0.19428435215594894</v>
      </c>
      <c r="O52" s="17">
        <f t="shared" si="5"/>
        <v>3.0893103082953722E-2</v>
      </c>
      <c r="P52" s="1"/>
      <c r="AD52" s="2"/>
      <c r="AE52" s="2"/>
      <c r="AF52" s="2"/>
      <c r="AG52" s="2"/>
      <c r="AH52" s="2"/>
      <c r="AI52" s="2"/>
      <c r="AJ52" s="2"/>
      <c r="AK52" s="2"/>
      <c r="AL52" s="2"/>
    </row>
    <row r="53" spans="1:38" x14ac:dyDescent="0.3">
      <c r="A53" s="12" t="s">
        <v>137</v>
      </c>
      <c r="B53" s="12">
        <v>333212</v>
      </c>
      <c r="C53" s="12" t="s">
        <v>72</v>
      </c>
      <c r="D53" s="15">
        <v>290.65312500000016</v>
      </c>
      <c r="E53" s="15">
        <v>135.64375000000004</v>
      </c>
      <c r="F53" s="15">
        <v>46.556249999999984</v>
      </c>
      <c r="G53" s="15">
        <v>66.356249999999989</v>
      </c>
      <c r="H53" s="15">
        <v>16.796874999999996</v>
      </c>
      <c r="I53" s="15">
        <v>7.015625</v>
      </c>
      <c r="J53" s="15">
        <f t="shared" si="3"/>
        <v>563.02187500000014</v>
      </c>
      <c r="K53" s="17">
        <f t="shared" si="4"/>
        <v>0.51623771278869068</v>
      </c>
      <c r="L53" s="17">
        <f t="shared" si="4"/>
        <v>0.24092092336554422</v>
      </c>
      <c r="M53" s="17">
        <f t="shared" si="4"/>
        <v>8.2689948769752455E-2</v>
      </c>
      <c r="N53" s="17">
        <f t="shared" si="4"/>
        <v>0.11785732126305035</v>
      </c>
      <c r="O53" s="17">
        <f t="shared" si="5"/>
        <v>4.2294093812962404E-2</v>
      </c>
      <c r="P53" s="1"/>
      <c r="AD53" s="2"/>
      <c r="AE53" s="2"/>
      <c r="AF53" s="2"/>
      <c r="AG53" s="2"/>
      <c r="AH53" s="2"/>
      <c r="AI53" s="2"/>
      <c r="AJ53" s="2"/>
      <c r="AK53" s="2"/>
      <c r="AL53" s="2"/>
    </row>
    <row r="54" spans="1:38" x14ac:dyDescent="0.3">
      <c r="A54" s="12" t="s">
        <v>138</v>
      </c>
      <c r="B54" s="12">
        <v>333211</v>
      </c>
      <c r="C54" s="12" t="s">
        <v>72</v>
      </c>
      <c r="D54" s="15">
        <v>294.92187500000006</v>
      </c>
      <c r="E54" s="15">
        <v>124.50937499999999</v>
      </c>
      <c r="F54" s="15">
        <v>38.89374999999999</v>
      </c>
      <c r="G54" s="15">
        <v>55.781249999999986</v>
      </c>
      <c r="H54" s="15">
        <v>31.340624999999992</v>
      </c>
      <c r="I54" s="15">
        <v>1.134374999999999</v>
      </c>
      <c r="J54" s="15">
        <f t="shared" si="3"/>
        <v>546.58125000000007</v>
      </c>
      <c r="K54" s="17">
        <f t="shared" si="4"/>
        <v>0.53957554343475933</v>
      </c>
      <c r="L54" s="17">
        <f t="shared" si="4"/>
        <v>0.22779664505505809</v>
      </c>
      <c r="M54" s="17">
        <f t="shared" si="4"/>
        <v>7.1158222130744492E-2</v>
      </c>
      <c r="N54" s="17">
        <f t="shared" si="4"/>
        <v>0.10205481801653456</v>
      </c>
      <c r="O54" s="17">
        <f t="shared" si="5"/>
        <v>5.9414771362903483E-2</v>
      </c>
      <c r="P54" s="1"/>
      <c r="AD54" s="2"/>
      <c r="AE54" s="2"/>
      <c r="AF54" s="2"/>
      <c r="AG54" s="2"/>
      <c r="AH54" s="2"/>
      <c r="AI54" s="2"/>
      <c r="AJ54" s="2"/>
      <c r="AK54" s="2"/>
      <c r="AL54" s="2"/>
    </row>
    <row r="55" spans="1:38" x14ac:dyDescent="0.3">
      <c r="A55" s="12" t="s">
        <v>139</v>
      </c>
      <c r="B55" s="12">
        <v>331111</v>
      </c>
      <c r="C55" s="12" t="s">
        <v>72</v>
      </c>
      <c r="D55" s="15">
        <v>305.78750000000019</v>
      </c>
      <c r="E55" s="15">
        <v>121.00625000000002</v>
      </c>
      <c r="F55" s="15">
        <v>32.209375000000001</v>
      </c>
      <c r="G55" s="15">
        <v>72.18437499999996</v>
      </c>
      <c r="H55" s="15">
        <v>7.2468750000000002</v>
      </c>
      <c r="I55" s="15">
        <v>1.078125</v>
      </c>
      <c r="J55" s="15">
        <f t="shared" si="3"/>
        <v>539.51250000000027</v>
      </c>
      <c r="K55" s="17">
        <f t="shared" si="4"/>
        <v>0.56678482889645754</v>
      </c>
      <c r="L55" s="17">
        <f t="shared" si="4"/>
        <v>0.22428813048817212</v>
      </c>
      <c r="M55" s="17">
        <f t="shared" si="4"/>
        <v>5.9700887375176634E-2</v>
      </c>
      <c r="N55" s="17">
        <f t="shared" si="4"/>
        <v>0.13379555617339714</v>
      </c>
      <c r="O55" s="17">
        <f t="shared" si="5"/>
        <v>1.5430597066796404E-2</v>
      </c>
      <c r="P55" s="1"/>
      <c r="AD55" s="2"/>
      <c r="AE55" s="2"/>
      <c r="AF55" s="2"/>
      <c r="AG55" s="2"/>
      <c r="AH55" s="2"/>
      <c r="AI55" s="2"/>
      <c r="AJ55" s="2"/>
      <c r="AK55" s="2"/>
      <c r="AL55" s="2"/>
    </row>
    <row r="56" spans="1:38" x14ac:dyDescent="0.3">
      <c r="A56" s="12" t="s">
        <v>140</v>
      </c>
      <c r="B56" s="12">
        <v>333111</v>
      </c>
      <c r="C56" s="12" t="s">
        <v>72</v>
      </c>
      <c r="D56" s="15">
        <v>306.86249999999995</v>
      </c>
      <c r="E56" s="15">
        <v>106.41250000000001</v>
      </c>
      <c r="F56" s="15">
        <v>53.828124999999972</v>
      </c>
      <c r="G56" s="15">
        <v>45.321875000000006</v>
      </c>
      <c r="H56" s="15">
        <v>5.6906249999999998</v>
      </c>
      <c r="I56" s="15">
        <v>1.21875</v>
      </c>
      <c r="J56" s="15">
        <f t="shared" si="3"/>
        <v>519.33437499999991</v>
      </c>
      <c r="K56" s="17">
        <f t="shared" si="4"/>
        <v>0.59087654268986145</v>
      </c>
      <c r="L56" s="17">
        <f t="shared" si="4"/>
        <v>0.20490170711307149</v>
      </c>
      <c r="M56" s="17">
        <f t="shared" si="4"/>
        <v>0.10364829980684406</v>
      </c>
      <c r="N56" s="17">
        <f t="shared" si="4"/>
        <v>8.7269160644334418E-2</v>
      </c>
      <c r="O56" s="17">
        <f t="shared" si="5"/>
        <v>1.3304289745888669E-2</v>
      </c>
      <c r="P56" s="1"/>
      <c r="AD56" s="2"/>
      <c r="AE56" s="2"/>
      <c r="AF56" s="2"/>
      <c r="AG56" s="2"/>
      <c r="AH56" s="2"/>
      <c r="AI56" s="2"/>
      <c r="AJ56" s="2"/>
      <c r="AK56" s="2"/>
      <c r="AL56" s="2"/>
    </row>
    <row r="57" spans="1:38" x14ac:dyDescent="0.3">
      <c r="A57" s="12" t="s">
        <v>141</v>
      </c>
      <c r="B57" s="12">
        <v>312114</v>
      </c>
      <c r="C57" s="12" t="s">
        <v>72</v>
      </c>
      <c r="D57" s="15">
        <v>349.32187499999998</v>
      </c>
      <c r="E57" s="15">
        <v>41.087499999999999</v>
      </c>
      <c r="F57" s="15">
        <v>13.946874999999999</v>
      </c>
      <c r="G57" s="15">
        <v>91.146875000000009</v>
      </c>
      <c r="H57" s="15">
        <v>7.9468750000000004</v>
      </c>
      <c r="I57" s="15">
        <v>8.9812499999999993</v>
      </c>
      <c r="J57" s="15">
        <f t="shared" si="3"/>
        <v>512.43124999999998</v>
      </c>
      <c r="K57" s="17">
        <f t="shared" si="4"/>
        <v>0.68169510544097378</v>
      </c>
      <c r="L57" s="17">
        <f t="shared" si="4"/>
        <v>8.0181487760553241E-2</v>
      </c>
      <c r="M57" s="17">
        <f t="shared" si="4"/>
        <v>2.7217065703935891E-2</v>
      </c>
      <c r="N57" s="17">
        <f t="shared" si="4"/>
        <v>0.17787142177609194</v>
      </c>
      <c r="O57" s="17">
        <f t="shared" si="5"/>
        <v>3.3034919318445162E-2</v>
      </c>
      <c r="P57" s="1"/>
      <c r="AD57" s="2"/>
      <c r="AE57" s="2"/>
      <c r="AF57" s="2"/>
      <c r="AG57" s="2"/>
      <c r="AH57" s="2"/>
      <c r="AI57" s="2"/>
      <c r="AJ57" s="2"/>
      <c r="AK57" s="2"/>
      <c r="AL57" s="2"/>
    </row>
    <row r="58" spans="1:38" x14ac:dyDescent="0.3">
      <c r="A58" s="12" t="s">
        <v>142</v>
      </c>
      <c r="B58" s="12">
        <v>263312</v>
      </c>
      <c r="C58" s="12" t="s">
        <v>74</v>
      </c>
      <c r="D58" s="15">
        <v>296.02812499999987</v>
      </c>
      <c r="E58" s="15">
        <v>53.046874999999993</v>
      </c>
      <c r="F58" s="15">
        <v>15.503125000000001</v>
      </c>
      <c r="G58" s="15">
        <v>100.85312500000001</v>
      </c>
      <c r="H58" s="15">
        <v>4.953125</v>
      </c>
      <c r="I58" s="15">
        <v>6.328125</v>
      </c>
      <c r="J58" s="15">
        <f t="shared" si="3"/>
        <v>476.71249999999986</v>
      </c>
      <c r="K58" s="17">
        <f t="shared" si="4"/>
        <v>0.62097831502215683</v>
      </c>
      <c r="L58" s="17">
        <f t="shared" si="4"/>
        <v>0.11127645069093009</v>
      </c>
      <c r="M58" s="17">
        <f t="shared" si="4"/>
        <v>3.2520911450822046E-2</v>
      </c>
      <c r="N58" s="17">
        <f t="shared" si="4"/>
        <v>0.21155964024438217</v>
      </c>
      <c r="O58" s="17">
        <f t="shared" si="5"/>
        <v>2.3664682591708845E-2</v>
      </c>
      <c r="P58" s="1"/>
      <c r="AD58" s="2"/>
      <c r="AE58" s="2"/>
      <c r="AF58" s="2"/>
      <c r="AG58" s="2"/>
      <c r="AH58" s="2"/>
      <c r="AI58" s="2"/>
      <c r="AJ58" s="2"/>
      <c r="AK58" s="2"/>
      <c r="AL58" s="2"/>
    </row>
    <row r="59" spans="1:38" x14ac:dyDescent="0.3">
      <c r="A59" s="12" t="s">
        <v>143</v>
      </c>
      <c r="B59" s="12">
        <v>821713</v>
      </c>
      <c r="C59" s="12" t="s">
        <v>73</v>
      </c>
      <c r="D59" s="15">
        <v>69.859375</v>
      </c>
      <c r="E59" s="15">
        <v>128.39062500000006</v>
      </c>
      <c r="F59" s="15">
        <v>70.71250000000002</v>
      </c>
      <c r="G59" s="15">
        <v>151.29375000000007</v>
      </c>
      <c r="H59" s="15">
        <v>8.3218750000000004</v>
      </c>
      <c r="I59" s="15">
        <v>3.9031250000000002</v>
      </c>
      <c r="J59" s="15">
        <f t="shared" si="3"/>
        <v>432.4812500000001</v>
      </c>
      <c r="K59" s="17">
        <f t="shared" si="4"/>
        <v>0.16153156928768583</v>
      </c>
      <c r="L59" s="17">
        <f t="shared" si="4"/>
        <v>0.29686980649450129</v>
      </c>
      <c r="M59" s="17">
        <f t="shared" si="4"/>
        <v>0.16350419815887973</v>
      </c>
      <c r="N59" s="17">
        <f t="shared" si="4"/>
        <v>0.34982730465193584</v>
      </c>
      <c r="O59" s="17">
        <f t="shared" si="5"/>
        <v>2.8267121406997411E-2</v>
      </c>
      <c r="P59" s="1"/>
      <c r="AD59" s="2"/>
      <c r="AE59" s="2"/>
      <c r="AF59" s="2"/>
      <c r="AG59" s="2"/>
      <c r="AH59" s="2"/>
      <c r="AI59" s="2"/>
      <c r="AJ59" s="2"/>
      <c r="AK59" s="2"/>
      <c r="AL59" s="2"/>
    </row>
    <row r="60" spans="1:38" x14ac:dyDescent="0.3">
      <c r="A60" s="12" t="s">
        <v>144</v>
      </c>
      <c r="B60" s="12">
        <v>312512</v>
      </c>
      <c r="C60" s="12" t="s">
        <v>72</v>
      </c>
      <c r="D60" s="15">
        <v>270.86249999999995</v>
      </c>
      <c r="E60" s="15">
        <v>39.334374999999994</v>
      </c>
      <c r="F60" s="15">
        <v>32.21875</v>
      </c>
      <c r="G60" s="15">
        <v>78.215625000000017</v>
      </c>
      <c r="H60" s="15">
        <v>5.378124999999998</v>
      </c>
      <c r="I60" s="15">
        <v>3.203125</v>
      </c>
      <c r="J60" s="15">
        <f t="shared" si="3"/>
        <v>429.21250000000003</v>
      </c>
      <c r="K60" s="17">
        <f t="shared" si="4"/>
        <v>0.63106852666220092</v>
      </c>
      <c r="L60" s="17">
        <f t="shared" si="4"/>
        <v>9.1643125491452343E-2</v>
      </c>
      <c r="M60" s="17">
        <f t="shared" si="4"/>
        <v>7.5064798904971308E-2</v>
      </c>
      <c r="N60" s="17">
        <f t="shared" si="4"/>
        <v>0.18223053848618112</v>
      </c>
      <c r="O60" s="17">
        <f t="shared" si="5"/>
        <v>1.9993010455194096E-2</v>
      </c>
      <c r="P60" s="1"/>
      <c r="AD60" s="2"/>
      <c r="AE60" s="2"/>
      <c r="AF60" s="2"/>
      <c r="AG60" s="2"/>
      <c r="AH60" s="2"/>
      <c r="AI60" s="2"/>
      <c r="AJ60" s="2"/>
      <c r="AK60" s="2"/>
      <c r="AL60" s="2"/>
    </row>
    <row r="61" spans="1:38" x14ac:dyDescent="0.3">
      <c r="A61" s="12" t="s">
        <v>145</v>
      </c>
      <c r="B61" s="12">
        <v>312611</v>
      </c>
      <c r="C61" s="12" t="s">
        <v>72</v>
      </c>
      <c r="D61" s="15">
        <v>293.92812499999997</v>
      </c>
      <c r="E61" s="15">
        <v>60.746874999999989</v>
      </c>
      <c r="F61" s="15">
        <v>19.712499999999999</v>
      </c>
      <c r="G61" s="15">
        <v>38.418750000000003</v>
      </c>
      <c r="H61" s="15">
        <v>7.7906249999999986</v>
      </c>
      <c r="I61" s="15">
        <v>3.6437499999999998</v>
      </c>
      <c r="J61" s="15">
        <f t="shared" si="3"/>
        <v>424.24062499999991</v>
      </c>
      <c r="K61" s="17">
        <f t="shared" si="4"/>
        <v>0.6928335187135839</v>
      </c>
      <c r="L61" s="17">
        <f t="shared" si="4"/>
        <v>0.14318966977761735</v>
      </c>
      <c r="M61" s="17">
        <f t="shared" si="4"/>
        <v>4.6465375634405601E-2</v>
      </c>
      <c r="N61" s="17">
        <f t="shared" si="4"/>
        <v>9.0558866209477257E-2</v>
      </c>
      <c r="O61" s="17">
        <f t="shared" si="5"/>
        <v>2.6952569664915993E-2</v>
      </c>
      <c r="P61" s="1"/>
      <c r="AD61" s="2"/>
      <c r="AE61" s="2"/>
      <c r="AF61" s="2"/>
      <c r="AG61" s="2"/>
      <c r="AH61" s="2"/>
      <c r="AI61" s="2"/>
      <c r="AJ61" s="2"/>
      <c r="AK61" s="2"/>
      <c r="AL61" s="2"/>
    </row>
    <row r="62" spans="1:38" x14ac:dyDescent="0.3">
      <c r="A62" s="12" t="s">
        <v>146</v>
      </c>
      <c r="B62" s="12">
        <v>233212</v>
      </c>
      <c r="C62" s="12" t="s">
        <v>74</v>
      </c>
      <c r="D62" s="15">
        <v>294.40312499999987</v>
      </c>
      <c r="E62" s="15">
        <v>25.268749999999997</v>
      </c>
      <c r="F62" s="15">
        <v>4.671875</v>
      </c>
      <c r="G62" s="15">
        <v>77.018749999999997</v>
      </c>
      <c r="H62" s="15">
        <v>10.574999999999999</v>
      </c>
      <c r="I62" s="15">
        <v>5.59375</v>
      </c>
      <c r="J62" s="15">
        <f t="shared" si="3"/>
        <v>417.53124999999989</v>
      </c>
      <c r="K62" s="17">
        <f t="shared" si="4"/>
        <v>0.70510440835266808</v>
      </c>
      <c r="L62" s="17">
        <f t="shared" si="4"/>
        <v>6.0519422198937217E-2</v>
      </c>
      <c r="M62" s="17">
        <f t="shared" si="4"/>
        <v>1.1189282239353344E-2</v>
      </c>
      <c r="N62" s="17">
        <f t="shared" si="4"/>
        <v>0.1844622408502358</v>
      </c>
      <c r="O62" s="17">
        <f t="shared" si="5"/>
        <v>3.8724646358805487E-2</v>
      </c>
      <c r="P62" s="1"/>
      <c r="AD62" s="2"/>
      <c r="AE62" s="2"/>
      <c r="AF62" s="2"/>
      <c r="AG62" s="2"/>
      <c r="AH62" s="2"/>
      <c r="AI62" s="2"/>
      <c r="AJ62" s="2"/>
      <c r="AK62" s="2"/>
      <c r="AL62" s="2"/>
    </row>
    <row r="63" spans="1:38" x14ac:dyDescent="0.3">
      <c r="A63" s="12" t="s">
        <v>147</v>
      </c>
      <c r="B63" s="12">
        <v>234312</v>
      </c>
      <c r="C63" s="12" t="s">
        <v>74</v>
      </c>
      <c r="D63" s="15">
        <v>302.29687500000023</v>
      </c>
      <c r="E63" s="15">
        <v>35.553124999999994</v>
      </c>
      <c r="F63" s="15">
        <v>6.25</v>
      </c>
      <c r="G63" s="15">
        <v>14.793749999999998</v>
      </c>
      <c r="H63" s="15">
        <v>6.5937499999999991</v>
      </c>
      <c r="I63" s="15">
        <v>2.1749999999999998</v>
      </c>
      <c r="J63" s="15">
        <f t="shared" si="3"/>
        <v>367.66250000000025</v>
      </c>
      <c r="K63" s="17">
        <f t="shared" si="4"/>
        <v>0.82221296705538371</v>
      </c>
      <c r="L63" s="17">
        <f t="shared" si="4"/>
        <v>9.6700438581579493E-2</v>
      </c>
      <c r="M63" s="17">
        <f t="shared" si="4"/>
        <v>1.6999286029986731E-2</v>
      </c>
      <c r="N63" s="17">
        <f t="shared" si="4"/>
        <v>4.0237310032978583E-2</v>
      </c>
      <c r="O63" s="17">
        <f t="shared" si="5"/>
        <v>2.3849998300071378E-2</v>
      </c>
      <c r="P63" s="1"/>
      <c r="AD63" s="2"/>
      <c r="AE63" s="2"/>
      <c r="AF63" s="2"/>
      <c r="AG63" s="2"/>
      <c r="AH63" s="2"/>
      <c r="AI63" s="2"/>
      <c r="AJ63" s="2"/>
      <c r="AK63" s="2"/>
      <c r="AL63" s="2"/>
    </row>
    <row r="64" spans="1:38" x14ac:dyDescent="0.3">
      <c r="A64" s="12" t="s">
        <v>148</v>
      </c>
      <c r="B64" s="12">
        <v>333311</v>
      </c>
      <c r="C64" s="12" t="s">
        <v>72</v>
      </c>
      <c r="D64" s="15">
        <v>199.48125000000024</v>
      </c>
      <c r="E64" s="15">
        <v>100.90624999999999</v>
      </c>
      <c r="F64" s="15">
        <v>25.837499999999999</v>
      </c>
      <c r="G64" s="15">
        <v>14.143750000000001</v>
      </c>
      <c r="H64" s="15">
        <v>6.1749999999999998</v>
      </c>
      <c r="I64" s="15">
        <v>1.1343750000000001</v>
      </c>
      <c r="J64" s="15">
        <f t="shared" si="3"/>
        <v>347.67812500000019</v>
      </c>
      <c r="K64" s="17">
        <f t="shared" si="4"/>
        <v>0.57375266275380465</v>
      </c>
      <c r="L64" s="17">
        <f t="shared" si="4"/>
        <v>0.29022892941567702</v>
      </c>
      <c r="M64" s="17">
        <f t="shared" si="4"/>
        <v>7.4314425159765177E-2</v>
      </c>
      <c r="N64" s="17">
        <f t="shared" si="4"/>
        <v>4.0680586390069814E-2</v>
      </c>
      <c r="O64" s="17">
        <f t="shared" si="5"/>
        <v>2.1023396280683452E-2</v>
      </c>
      <c r="P64" s="1"/>
      <c r="AD64" s="2"/>
      <c r="AE64" s="2"/>
      <c r="AF64" s="2"/>
      <c r="AG64" s="2"/>
      <c r="AH64" s="2"/>
      <c r="AI64" s="2"/>
      <c r="AJ64" s="2"/>
      <c r="AK64" s="2"/>
      <c r="AL64" s="2"/>
    </row>
    <row r="65" spans="1:38" x14ac:dyDescent="0.3">
      <c r="A65" s="12" t="s">
        <v>149</v>
      </c>
      <c r="B65" s="12">
        <v>331213</v>
      </c>
      <c r="C65" s="12" t="s">
        <v>72</v>
      </c>
      <c r="D65" s="15">
        <v>227.44062500000015</v>
      </c>
      <c r="E65" s="15">
        <v>47.140625</v>
      </c>
      <c r="F65" s="15">
        <v>15.215624999999999</v>
      </c>
      <c r="G65" s="15">
        <v>23.159375000000001</v>
      </c>
      <c r="H65" s="15">
        <v>3.737499999999998</v>
      </c>
      <c r="I65" s="15">
        <v>5.2406249999999979</v>
      </c>
      <c r="J65" s="15">
        <f t="shared" si="3"/>
        <v>321.93437500000022</v>
      </c>
      <c r="K65" s="17">
        <f t="shared" si="4"/>
        <v>0.70648132868694125</v>
      </c>
      <c r="L65" s="17">
        <f t="shared" si="4"/>
        <v>0.146429299449616</v>
      </c>
      <c r="M65" s="17">
        <f t="shared" si="4"/>
        <v>4.7263126219435216E-2</v>
      </c>
      <c r="N65" s="17">
        <f t="shared" si="4"/>
        <v>7.193818615983455E-2</v>
      </c>
      <c r="O65" s="17">
        <f t="shared" si="5"/>
        <v>2.7888059484172788E-2</v>
      </c>
      <c r="P65" s="1"/>
      <c r="AD65" s="2"/>
      <c r="AE65" s="2"/>
      <c r="AF65" s="2"/>
      <c r="AG65" s="2"/>
      <c r="AH65" s="2"/>
      <c r="AI65" s="2"/>
      <c r="AJ65" s="2"/>
      <c r="AK65" s="2"/>
      <c r="AL65" s="2"/>
    </row>
    <row r="66" spans="1:38" x14ac:dyDescent="0.3">
      <c r="A66" s="12" t="s">
        <v>150</v>
      </c>
      <c r="B66" s="12">
        <v>342111</v>
      </c>
      <c r="C66" s="12" t="s">
        <v>72</v>
      </c>
      <c r="D66" s="15">
        <v>178.00624999999999</v>
      </c>
      <c r="E66" s="15">
        <v>31.815625000000001</v>
      </c>
      <c r="F66" s="15">
        <v>33.75312499999999</v>
      </c>
      <c r="G66" s="15">
        <v>62.359374999999993</v>
      </c>
      <c r="H66" s="15">
        <v>8.5562499999999986</v>
      </c>
      <c r="I66" s="15">
        <v>3.078125</v>
      </c>
      <c r="J66" s="15">
        <f t="shared" si="3"/>
        <v>317.56874999999997</v>
      </c>
      <c r="K66" s="17">
        <f t="shared" si="4"/>
        <v>0.56052823207573166</v>
      </c>
      <c r="L66" s="17">
        <f t="shared" si="4"/>
        <v>0.10018499931117279</v>
      </c>
      <c r="M66" s="17">
        <f t="shared" si="4"/>
        <v>0.10628604042431755</v>
      </c>
      <c r="N66" s="17">
        <f t="shared" si="4"/>
        <v>0.19636496034323275</v>
      </c>
      <c r="O66" s="17">
        <f t="shared" si="5"/>
        <v>3.6635767845545258E-2</v>
      </c>
      <c r="P66" s="1"/>
      <c r="AD66" s="2"/>
      <c r="AE66" s="2"/>
      <c r="AF66" s="2"/>
      <c r="AG66" s="2"/>
      <c r="AH66" s="2"/>
      <c r="AI66" s="2"/>
      <c r="AJ66" s="2"/>
      <c r="AK66" s="2"/>
      <c r="AL66" s="2"/>
    </row>
    <row r="67" spans="1:38" x14ac:dyDescent="0.3">
      <c r="A67" s="12" t="s">
        <v>151</v>
      </c>
      <c r="B67" s="12">
        <v>232112</v>
      </c>
      <c r="C67" s="12" t="s">
        <v>74</v>
      </c>
      <c r="D67" s="15">
        <v>234.70312500000023</v>
      </c>
      <c r="E67" s="15">
        <v>29.840624999999992</v>
      </c>
      <c r="F67" s="15">
        <v>7.7624999999999993</v>
      </c>
      <c r="G67" s="15">
        <v>29.734374999999996</v>
      </c>
      <c r="H67" s="15">
        <v>5.3937499999999998</v>
      </c>
      <c r="I67" s="15">
        <v>0.50312500000000004</v>
      </c>
      <c r="J67" s="15">
        <f t="shared" si="3"/>
        <v>307.93750000000023</v>
      </c>
      <c r="K67" s="17">
        <f t="shared" si="4"/>
        <v>0.76217779581895695</v>
      </c>
      <c r="L67" s="17">
        <f t="shared" si="4"/>
        <v>9.6904810229348395E-2</v>
      </c>
      <c r="M67" s="17">
        <f t="shared" si="4"/>
        <v>2.5208037345240492E-2</v>
      </c>
      <c r="N67" s="17">
        <f t="shared" si="4"/>
        <v>9.6559772681144629E-2</v>
      </c>
      <c r="O67" s="17">
        <f t="shared" si="5"/>
        <v>1.9149583925309504E-2</v>
      </c>
      <c r="P67" s="1"/>
      <c r="AD67" s="2"/>
      <c r="AE67" s="2"/>
      <c r="AF67" s="2"/>
      <c r="AG67" s="2"/>
      <c r="AH67" s="2"/>
      <c r="AI67" s="2"/>
      <c r="AJ67" s="2"/>
      <c r="AK67" s="2"/>
      <c r="AL67" s="2"/>
    </row>
    <row r="68" spans="1:38" x14ac:dyDescent="0.3">
      <c r="A68" s="12" t="s">
        <v>152</v>
      </c>
      <c r="B68" s="12">
        <v>312911</v>
      </c>
      <c r="C68" s="12" t="s">
        <v>72</v>
      </c>
      <c r="D68" s="15">
        <v>230.92499999999995</v>
      </c>
      <c r="E68" s="15">
        <v>25.437499999999993</v>
      </c>
      <c r="F68" s="15">
        <v>3.921875</v>
      </c>
      <c r="G68" s="15">
        <v>33.009374999999999</v>
      </c>
      <c r="H68" s="15">
        <v>3.4625000000000004</v>
      </c>
      <c r="I68" s="15">
        <v>4.109375</v>
      </c>
      <c r="J68" s="15">
        <f t="shared" si="3"/>
        <v>300.86562499999991</v>
      </c>
      <c r="K68" s="17">
        <f t="shared" si="4"/>
        <v>0.76753534073558594</v>
      </c>
      <c r="L68" s="17">
        <f t="shared" si="4"/>
        <v>8.4547711291378003E-2</v>
      </c>
      <c r="M68" s="17">
        <f t="shared" si="4"/>
        <v>1.303530438214735E-2</v>
      </c>
      <c r="N68" s="17">
        <f t="shared" si="4"/>
        <v>0.10971467744113342</v>
      </c>
      <c r="O68" s="17">
        <f t="shared" si="5"/>
        <v>2.5166966149755401E-2</v>
      </c>
      <c r="P68" s="1"/>
      <c r="AD68" s="2"/>
      <c r="AE68" s="2"/>
      <c r="AF68" s="2"/>
      <c r="AG68" s="2"/>
      <c r="AH68" s="2"/>
      <c r="AI68" s="2"/>
      <c r="AJ68" s="2"/>
      <c r="AK68" s="2"/>
      <c r="AL68" s="2"/>
    </row>
    <row r="69" spans="1:38" x14ac:dyDescent="0.3">
      <c r="A69" s="12" t="s">
        <v>153</v>
      </c>
      <c r="B69" s="12">
        <v>821611</v>
      </c>
      <c r="C69" s="12" t="s">
        <v>73</v>
      </c>
      <c r="D69" s="15">
        <v>155.36249999999995</v>
      </c>
      <c r="E69" s="15">
        <v>89.150000000000034</v>
      </c>
      <c r="F69" s="15">
        <v>17.087499999999999</v>
      </c>
      <c r="G69" s="15">
        <v>0</v>
      </c>
      <c r="H69" s="15">
        <v>10.4125</v>
      </c>
      <c r="I69" s="15">
        <v>4.9375</v>
      </c>
      <c r="J69" s="15">
        <f t="shared" si="3"/>
        <v>276.95</v>
      </c>
      <c r="K69" s="17">
        <f t="shared" si="4"/>
        <v>0.5609767105975807</v>
      </c>
      <c r="L69" s="17">
        <f t="shared" si="4"/>
        <v>0.32189925979418682</v>
      </c>
      <c r="M69" s="17">
        <f t="shared" si="4"/>
        <v>6.1698862610579525E-2</v>
      </c>
      <c r="N69" s="17">
        <f t="shared" si="4"/>
        <v>0</v>
      </c>
      <c r="O69" s="17">
        <f t="shared" si="5"/>
        <v>5.5425166997653007E-2</v>
      </c>
      <c r="P69" s="1"/>
      <c r="AD69" s="2"/>
      <c r="AE69" s="2"/>
      <c r="AF69" s="2"/>
      <c r="AG69" s="2"/>
      <c r="AH69" s="2"/>
      <c r="AI69" s="2"/>
      <c r="AJ69" s="2"/>
      <c r="AK69" s="2"/>
      <c r="AL69" s="2"/>
    </row>
    <row r="70" spans="1:38" x14ac:dyDescent="0.3">
      <c r="A70" s="12" t="s">
        <v>154</v>
      </c>
      <c r="B70" s="12">
        <v>263311</v>
      </c>
      <c r="C70" s="12" t="s">
        <v>74</v>
      </c>
      <c r="D70" s="15">
        <v>152.45000000000002</v>
      </c>
      <c r="E70" s="15">
        <v>9.5124999999999993</v>
      </c>
      <c r="F70" s="15">
        <v>11.125</v>
      </c>
      <c r="G70" s="15">
        <v>72.137500000000017</v>
      </c>
      <c r="H70" s="15">
        <v>10.3125</v>
      </c>
      <c r="I70" s="15">
        <v>4.2750000000000004</v>
      </c>
      <c r="J70" s="15">
        <f t="shared" si="3"/>
        <v>259.8125</v>
      </c>
      <c r="K70" s="17">
        <f t="shared" si="4"/>
        <v>0.58676930478710621</v>
      </c>
      <c r="L70" s="17">
        <f t="shared" si="4"/>
        <v>3.6612942025499154E-2</v>
      </c>
      <c r="M70" s="17">
        <f t="shared" si="4"/>
        <v>4.2819340870820302E-2</v>
      </c>
      <c r="N70" s="17">
        <f t="shared" si="4"/>
        <v>0.27765215299494833</v>
      </c>
      <c r="O70" s="17">
        <f t="shared" si="5"/>
        <v>5.6146259321626174E-2</v>
      </c>
      <c r="P70" s="1"/>
      <c r="AD70" s="2"/>
      <c r="AE70" s="2"/>
      <c r="AF70" s="2"/>
      <c r="AG70" s="2"/>
      <c r="AH70" s="2"/>
      <c r="AI70" s="2"/>
      <c r="AJ70" s="2"/>
      <c r="AK70" s="2"/>
      <c r="AL70" s="2"/>
    </row>
    <row r="71" spans="1:38" x14ac:dyDescent="0.3">
      <c r="A71" s="12" t="s">
        <v>155</v>
      </c>
      <c r="B71" s="12">
        <v>232511</v>
      </c>
      <c r="C71" s="12" t="s">
        <v>74</v>
      </c>
      <c r="D71" s="15">
        <v>177.6843750000001</v>
      </c>
      <c r="E71" s="15">
        <v>20.271874999999998</v>
      </c>
      <c r="F71" s="15">
        <v>3.046875</v>
      </c>
      <c r="G71" s="15">
        <v>31.081249999999997</v>
      </c>
      <c r="H71" s="15">
        <v>5.9749999999999961</v>
      </c>
      <c r="I71" s="15">
        <v>0.640625</v>
      </c>
      <c r="J71" s="15">
        <f t="shared" si="3"/>
        <v>238.70000000000007</v>
      </c>
      <c r="K71" s="17">
        <f t="shared" si="4"/>
        <v>0.74438364055299555</v>
      </c>
      <c r="L71" s="17">
        <f t="shared" si="4"/>
        <v>8.4926162547130257E-2</v>
      </c>
      <c r="M71" s="17">
        <f t="shared" si="4"/>
        <v>1.2764453288646832E-2</v>
      </c>
      <c r="N71" s="17">
        <f t="shared" si="4"/>
        <v>0.1302105152911604</v>
      </c>
      <c r="O71" s="17">
        <f t="shared" si="5"/>
        <v>2.7715228320067006E-2</v>
      </c>
      <c r="P71" s="1"/>
      <c r="AD71" s="2"/>
      <c r="AE71" s="2"/>
      <c r="AF71" s="2"/>
      <c r="AG71" s="2"/>
      <c r="AH71" s="2"/>
      <c r="AI71" s="2"/>
      <c r="AJ71" s="2"/>
      <c r="AK71" s="2"/>
      <c r="AL71" s="2"/>
    </row>
    <row r="72" spans="1:38" x14ac:dyDescent="0.3">
      <c r="A72" s="12" t="s">
        <v>156</v>
      </c>
      <c r="B72" s="12">
        <v>821113</v>
      </c>
      <c r="C72" s="12" t="s">
        <v>73</v>
      </c>
      <c r="D72" s="15">
        <v>143.08750000000001</v>
      </c>
      <c r="E72" s="15">
        <v>54.215625000000003</v>
      </c>
      <c r="F72" s="15">
        <v>11.78125</v>
      </c>
      <c r="G72" s="15">
        <v>13.35</v>
      </c>
      <c r="H72" s="15">
        <v>0</v>
      </c>
      <c r="I72" s="15">
        <v>0</v>
      </c>
      <c r="J72" s="15">
        <f t="shared" si="3"/>
        <v>222.43437500000002</v>
      </c>
      <c r="K72" s="17">
        <f t="shared" si="4"/>
        <v>0.64327961898874664</v>
      </c>
      <c r="L72" s="17">
        <f t="shared" si="4"/>
        <v>0.24373761924163026</v>
      </c>
      <c r="M72" s="17">
        <f t="shared" si="4"/>
        <v>5.296505991935823E-2</v>
      </c>
      <c r="N72" s="17">
        <f t="shared" si="4"/>
        <v>6.0017701850264817E-2</v>
      </c>
      <c r="O72" s="17">
        <f t="shared" si="5"/>
        <v>0</v>
      </c>
      <c r="P72" s="1"/>
      <c r="AD72" s="2"/>
      <c r="AE72" s="2"/>
      <c r="AF72" s="2"/>
      <c r="AG72" s="2"/>
      <c r="AH72" s="2"/>
      <c r="AI72" s="2"/>
      <c r="AJ72" s="2"/>
      <c r="AK72" s="2"/>
      <c r="AL72" s="2"/>
    </row>
    <row r="73" spans="1:38" x14ac:dyDescent="0.3">
      <c r="A73" s="12" t="s">
        <v>157</v>
      </c>
      <c r="B73" s="12">
        <v>712915</v>
      </c>
      <c r="C73" s="12" t="s">
        <v>75</v>
      </c>
      <c r="D73" s="15">
        <v>90.868750000000034</v>
      </c>
      <c r="E73" s="15">
        <v>72.828125000000014</v>
      </c>
      <c r="F73" s="15">
        <v>19.115624999999998</v>
      </c>
      <c r="G73" s="15">
        <v>31.615624999999991</v>
      </c>
      <c r="H73" s="15">
        <v>4.5031249999999998</v>
      </c>
      <c r="I73" s="15">
        <v>0.9375</v>
      </c>
      <c r="J73" s="15">
        <f t="shared" si="3"/>
        <v>219.86875000000003</v>
      </c>
      <c r="K73" s="17">
        <f t="shared" si="4"/>
        <v>0.41328633559794203</v>
      </c>
      <c r="L73" s="17">
        <f t="shared" si="4"/>
        <v>0.33123454333551267</v>
      </c>
      <c r="M73" s="17">
        <f t="shared" si="4"/>
        <v>8.6941072799113089E-2</v>
      </c>
      <c r="N73" s="17">
        <f t="shared" ref="N73:N119" si="8">G73/$J73</f>
        <v>0.14379317206287837</v>
      </c>
      <c r="O73" s="17">
        <f t="shared" si="5"/>
        <v>2.4744876204553849E-2</v>
      </c>
      <c r="P73" s="1"/>
      <c r="AD73" s="2"/>
      <c r="AE73" s="2"/>
      <c r="AF73" s="2"/>
      <c r="AG73" s="2"/>
      <c r="AH73" s="2"/>
      <c r="AI73" s="2"/>
      <c r="AJ73" s="2"/>
      <c r="AK73" s="2"/>
      <c r="AL73" s="2"/>
    </row>
    <row r="74" spans="1:38" x14ac:dyDescent="0.3">
      <c r="A74" s="12" t="s">
        <v>158</v>
      </c>
      <c r="B74" s="12">
        <v>721915</v>
      </c>
      <c r="C74" s="12" t="s">
        <v>75</v>
      </c>
      <c r="D74" s="15">
        <v>96.106250000000045</v>
      </c>
      <c r="E74" s="15">
        <v>74.353125000000034</v>
      </c>
      <c r="F74" s="15">
        <v>18.671874999999996</v>
      </c>
      <c r="G74" s="15">
        <v>18.1875</v>
      </c>
      <c r="H74" s="15">
        <v>2.6062500000000002</v>
      </c>
      <c r="I74" s="15">
        <v>4.5625</v>
      </c>
      <c r="J74" s="15">
        <f t="shared" ref="J74:J119" si="9">SUM(D74:I74)</f>
        <v>214.48750000000007</v>
      </c>
      <c r="K74" s="17">
        <f t="shared" ref="K74:M119" si="10">D74/$J74</f>
        <v>0.44807389708024953</v>
      </c>
      <c r="L74" s="17">
        <f t="shared" si="10"/>
        <v>0.34665481671426079</v>
      </c>
      <c r="M74" s="17">
        <f t="shared" si="10"/>
        <v>8.7053441342735544E-2</v>
      </c>
      <c r="N74" s="17">
        <f t="shared" si="8"/>
        <v>8.479515123258928E-2</v>
      </c>
      <c r="O74" s="17">
        <f t="shared" ref="O74:O119" si="11">SUM(H74:I74)/$J74</f>
        <v>3.3422693630164917E-2</v>
      </c>
      <c r="P74" s="1"/>
      <c r="AD74" s="2"/>
      <c r="AE74" s="2"/>
      <c r="AF74" s="2"/>
      <c r="AG74" s="2"/>
      <c r="AH74" s="2"/>
      <c r="AI74" s="2"/>
      <c r="AJ74" s="2"/>
      <c r="AK74" s="2"/>
      <c r="AL74" s="2"/>
    </row>
    <row r="75" spans="1:38" x14ac:dyDescent="0.3">
      <c r="A75" s="12" t="s">
        <v>159</v>
      </c>
      <c r="B75" s="12">
        <v>721215</v>
      </c>
      <c r="C75" s="12" t="s">
        <v>75</v>
      </c>
      <c r="D75" s="15">
        <v>85.406250000000014</v>
      </c>
      <c r="E75" s="15">
        <v>62.196875000000006</v>
      </c>
      <c r="F75" s="15">
        <v>22.662499999999998</v>
      </c>
      <c r="G75" s="15">
        <v>31.584374999999994</v>
      </c>
      <c r="H75" s="15">
        <v>4.4718749999999989</v>
      </c>
      <c r="I75" s="15">
        <v>0</v>
      </c>
      <c r="J75" s="15">
        <f t="shared" si="9"/>
        <v>206.32187500000003</v>
      </c>
      <c r="K75" s="17">
        <f t="shared" si="10"/>
        <v>0.4139466549535768</v>
      </c>
      <c r="L75" s="17">
        <f t="shared" si="10"/>
        <v>0.30145555336776575</v>
      </c>
      <c r="M75" s="17">
        <f t="shared" si="10"/>
        <v>0.10984051012525935</v>
      </c>
      <c r="N75" s="17">
        <f t="shared" si="8"/>
        <v>0.15308301652454442</v>
      </c>
      <c r="O75" s="17">
        <f t="shared" si="11"/>
        <v>2.1674265028853574E-2</v>
      </c>
      <c r="P75" s="1"/>
      <c r="AD75" s="2"/>
      <c r="AE75" s="2"/>
      <c r="AF75" s="2"/>
      <c r="AG75" s="2"/>
      <c r="AH75" s="2"/>
      <c r="AI75" s="2"/>
      <c r="AJ75" s="2"/>
      <c r="AK75" s="2"/>
      <c r="AL75" s="2"/>
    </row>
    <row r="76" spans="1:38" x14ac:dyDescent="0.3">
      <c r="A76" s="12" t="s">
        <v>160</v>
      </c>
      <c r="B76" s="12">
        <v>333411</v>
      </c>
      <c r="C76" s="12" t="s">
        <v>72</v>
      </c>
      <c r="D76" s="15">
        <v>89.221874999999983</v>
      </c>
      <c r="E76" s="15">
        <v>20.112499999999997</v>
      </c>
      <c r="F76" s="15">
        <v>3.703125</v>
      </c>
      <c r="G76" s="15">
        <v>71.78749999999998</v>
      </c>
      <c r="H76" s="15">
        <v>8.2374999999999972</v>
      </c>
      <c r="I76" s="15">
        <v>0.89999999999999902</v>
      </c>
      <c r="J76" s="15">
        <f t="shared" si="9"/>
        <v>193.96249999999995</v>
      </c>
      <c r="K76" s="17">
        <f t="shared" si="10"/>
        <v>0.45999548881871499</v>
      </c>
      <c r="L76" s="17">
        <f t="shared" si="10"/>
        <v>0.10369272410904171</v>
      </c>
      <c r="M76" s="17">
        <f t="shared" si="10"/>
        <v>1.9091963652767937E-2</v>
      </c>
      <c r="N76" s="17">
        <f t="shared" si="8"/>
        <v>0.37011020171424891</v>
      </c>
      <c r="O76" s="17">
        <f t="shared" si="11"/>
        <v>4.7109621705226513E-2</v>
      </c>
      <c r="P76" s="1"/>
      <c r="AD76" s="2"/>
      <c r="AE76" s="2"/>
      <c r="AF76" s="2"/>
      <c r="AG76" s="2"/>
      <c r="AH76" s="2"/>
      <c r="AI76" s="2"/>
      <c r="AJ76" s="2"/>
      <c r="AK76" s="2"/>
      <c r="AL76" s="2"/>
    </row>
    <row r="77" spans="1:38" x14ac:dyDescent="0.3">
      <c r="A77" s="12" t="s">
        <v>161</v>
      </c>
      <c r="B77" s="12">
        <v>312211</v>
      </c>
      <c r="C77" s="12" t="s">
        <v>72</v>
      </c>
      <c r="D77" s="15">
        <v>99.946875000000006</v>
      </c>
      <c r="E77" s="15">
        <v>16.218749999999996</v>
      </c>
      <c r="F77" s="15">
        <v>14.121874999999999</v>
      </c>
      <c r="G77" s="15">
        <v>45.534374999999997</v>
      </c>
      <c r="H77" s="15">
        <v>6.90625</v>
      </c>
      <c r="I77" s="15">
        <v>8.5749999999999993</v>
      </c>
      <c r="J77" s="15">
        <f t="shared" si="9"/>
        <v>191.30312499999997</v>
      </c>
      <c r="K77" s="17">
        <f t="shared" si="10"/>
        <v>0.52245291340640687</v>
      </c>
      <c r="L77" s="17">
        <f t="shared" si="10"/>
        <v>8.4780371465442608E-2</v>
      </c>
      <c r="M77" s="17">
        <f t="shared" si="10"/>
        <v>7.3819363902184049E-2</v>
      </c>
      <c r="N77" s="17">
        <f t="shared" si="8"/>
        <v>0.23802211803910681</v>
      </c>
      <c r="O77" s="17">
        <f t="shared" si="11"/>
        <v>8.0925233186859874E-2</v>
      </c>
      <c r="P77" s="1"/>
      <c r="AD77" s="2"/>
      <c r="AE77" s="2"/>
      <c r="AF77" s="2"/>
      <c r="AG77" s="2"/>
      <c r="AH77" s="2"/>
      <c r="AI77" s="2"/>
      <c r="AJ77" s="2"/>
      <c r="AK77" s="2"/>
      <c r="AL77" s="2"/>
    </row>
    <row r="78" spans="1:38" x14ac:dyDescent="0.3">
      <c r="A78" s="12" t="s">
        <v>162</v>
      </c>
      <c r="B78" s="12">
        <v>312113</v>
      </c>
      <c r="C78" s="12" t="s">
        <v>72</v>
      </c>
      <c r="D78" s="15">
        <v>143.51249999999999</v>
      </c>
      <c r="E78" s="15">
        <v>13.387499999999999</v>
      </c>
      <c r="F78" s="15">
        <v>5.0125000000000002</v>
      </c>
      <c r="G78" s="15">
        <v>24.587499999999999</v>
      </c>
      <c r="H78" s="15">
        <v>1.125</v>
      </c>
      <c r="I78" s="15">
        <v>3.0750000000000002</v>
      </c>
      <c r="J78" s="15">
        <f t="shared" si="9"/>
        <v>190.69999999999996</v>
      </c>
      <c r="K78" s="17">
        <f t="shared" si="10"/>
        <v>0.75255637126376518</v>
      </c>
      <c r="L78" s="17">
        <f t="shared" si="10"/>
        <v>7.0201887781856334E-2</v>
      </c>
      <c r="M78" s="17">
        <f t="shared" si="10"/>
        <v>2.6284740429994763E-2</v>
      </c>
      <c r="N78" s="17">
        <f t="shared" si="8"/>
        <v>0.1289328788673309</v>
      </c>
      <c r="O78" s="17">
        <f t="shared" si="11"/>
        <v>2.2024121657052968E-2</v>
      </c>
      <c r="P78" s="1"/>
      <c r="AD78" s="2"/>
      <c r="AE78" s="2"/>
      <c r="AF78" s="2"/>
      <c r="AG78" s="2"/>
      <c r="AH78" s="2"/>
      <c r="AI78" s="2"/>
      <c r="AJ78" s="2"/>
      <c r="AK78" s="2"/>
      <c r="AL78" s="2"/>
    </row>
    <row r="79" spans="1:38" x14ac:dyDescent="0.3">
      <c r="A79" s="12" t="s">
        <v>163</v>
      </c>
      <c r="B79" s="12">
        <v>133612</v>
      </c>
      <c r="C79" s="12" t="s">
        <v>76</v>
      </c>
      <c r="D79" s="15">
        <v>132.67187500000003</v>
      </c>
      <c r="E79" s="15">
        <v>14.559374999999999</v>
      </c>
      <c r="F79" s="15">
        <v>2.1437499999999998</v>
      </c>
      <c r="G79" s="15">
        <v>32.728124999999991</v>
      </c>
      <c r="H79" s="15">
        <v>3.1468749999999979</v>
      </c>
      <c r="I79" s="15">
        <v>0.9375</v>
      </c>
      <c r="J79" s="15">
        <f t="shared" si="9"/>
        <v>186.18750000000003</v>
      </c>
      <c r="K79" s="17">
        <f t="shared" si="10"/>
        <v>0.71257133266196715</v>
      </c>
      <c r="L79" s="17">
        <f t="shared" si="10"/>
        <v>7.8197381671701899E-2</v>
      </c>
      <c r="M79" s="17">
        <f t="shared" si="10"/>
        <v>1.1513930849278278E-2</v>
      </c>
      <c r="N79" s="17">
        <f t="shared" si="8"/>
        <v>0.17578046324269883</v>
      </c>
      <c r="O79" s="17">
        <f t="shared" si="11"/>
        <v>2.1936891574353794E-2</v>
      </c>
      <c r="P79" s="1"/>
      <c r="AD79" s="2"/>
      <c r="AE79" s="2"/>
      <c r="AF79" s="2"/>
      <c r="AG79" s="2"/>
      <c r="AH79" s="2"/>
      <c r="AI79" s="2"/>
      <c r="AJ79" s="2"/>
      <c r="AK79" s="2"/>
      <c r="AL79" s="2"/>
    </row>
    <row r="80" spans="1:38" x14ac:dyDescent="0.3">
      <c r="A80" s="12" t="s">
        <v>164</v>
      </c>
      <c r="B80" s="12">
        <v>821511</v>
      </c>
      <c r="C80" s="12" t="s">
        <v>73</v>
      </c>
      <c r="D80" s="15">
        <v>89.890625000000014</v>
      </c>
      <c r="E80" s="15">
        <v>47.640625</v>
      </c>
      <c r="F80" s="15">
        <v>33.003124999999983</v>
      </c>
      <c r="G80" s="15">
        <v>8.1656250000000004</v>
      </c>
      <c r="H80" s="15">
        <v>5.6374999999999984</v>
      </c>
      <c r="I80" s="15">
        <v>1.2375</v>
      </c>
      <c r="J80" s="15">
        <f t="shared" si="9"/>
        <v>185.57499999999999</v>
      </c>
      <c r="K80" s="17">
        <f t="shared" si="10"/>
        <v>0.48438973460864893</v>
      </c>
      <c r="L80" s="17">
        <f t="shared" si="10"/>
        <v>0.2567189815438502</v>
      </c>
      <c r="M80" s="17">
        <f t="shared" si="10"/>
        <v>0.17784251650276162</v>
      </c>
      <c r="N80" s="17">
        <f t="shared" si="8"/>
        <v>4.4001751313485118E-2</v>
      </c>
      <c r="O80" s="17">
        <f t="shared" si="11"/>
        <v>3.7047016031254203E-2</v>
      </c>
      <c r="P80" s="1"/>
      <c r="AD80" s="2"/>
      <c r="AE80" s="2"/>
      <c r="AF80" s="2"/>
      <c r="AG80" s="2"/>
      <c r="AH80" s="2"/>
      <c r="AI80" s="2"/>
      <c r="AJ80" s="2"/>
      <c r="AK80" s="2"/>
      <c r="AL80" s="2"/>
    </row>
    <row r="81" spans="1:38" x14ac:dyDescent="0.3">
      <c r="A81" s="12" t="s">
        <v>165</v>
      </c>
      <c r="B81" s="12">
        <v>341113</v>
      </c>
      <c r="C81" s="12" t="s">
        <v>72</v>
      </c>
      <c r="D81" s="15">
        <v>111.55000000000004</v>
      </c>
      <c r="E81" s="15">
        <v>15.737499999999997</v>
      </c>
      <c r="F81" s="15">
        <v>3.5437500000000002</v>
      </c>
      <c r="G81" s="15">
        <v>33.549999999999997</v>
      </c>
      <c r="H81" s="15">
        <v>5.8375000000000004</v>
      </c>
      <c r="I81" s="15">
        <v>5.75</v>
      </c>
      <c r="J81" s="15">
        <f t="shared" si="9"/>
        <v>175.96875000000003</v>
      </c>
      <c r="K81" s="17">
        <f t="shared" si="10"/>
        <v>0.6339193748890074</v>
      </c>
      <c r="L81" s="17">
        <f t="shared" si="10"/>
        <v>8.9433493162848487E-2</v>
      </c>
      <c r="M81" s="17">
        <f t="shared" si="10"/>
        <v>2.0138518913159296E-2</v>
      </c>
      <c r="N81" s="17">
        <f t="shared" si="8"/>
        <v>0.19065885277925762</v>
      </c>
      <c r="O81" s="17">
        <f t="shared" si="11"/>
        <v>6.584976025572721E-2</v>
      </c>
      <c r="P81" s="1"/>
      <c r="AD81" s="2"/>
      <c r="AE81" s="2"/>
      <c r="AF81" s="2"/>
      <c r="AG81" s="2"/>
      <c r="AH81" s="2"/>
      <c r="AI81" s="2"/>
      <c r="AJ81" s="2"/>
      <c r="AK81" s="2"/>
      <c r="AL81" s="2"/>
    </row>
    <row r="82" spans="1:38" x14ac:dyDescent="0.3">
      <c r="A82" s="12" t="s">
        <v>166</v>
      </c>
      <c r="B82" s="12">
        <v>721999</v>
      </c>
      <c r="C82" s="12" t="s">
        <v>75</v>
      </c>
      <c r="D82" s="15">
        <v>83.20625000000004</v>
      </c>
      <c r="E82" s="15">
        <v>42.959374999999987</v>
      </c>
      <c r="F82" s="15">
        <v>28.946874999999991</v>
      </c>
      <c r="G82" s="15">
        <v>3.9874999999999976</v>
      </c>
      <c r="H82" s="15">
        <v>2.9656250000000002</v>
      </c>
      <c r="I82" s="15">
        <v>5.2999999999999972</v>
      </c>
      <c r="J82" s="15">
        <f t="shared" si="9"/>
        <v>167.36562500000002</v>
      </c>
      <c r="K82" s="17">
        <f t="shared" si="10"/>
        <v>0.49715256642455719</v>
      </c>
      <c r="L82" s="17">
        <f t="shared" si="10"/>
        <v>0.25667979909255551</v>
      </c>
      <c r="M82" s="17">
        <f t="shared" si="10"/>
        <v>0.17295591612674341</v>
      </c>
      <c r="N82" s="17">
        <f t="shared" si="8"/>
        <v>2.3825083555837689E-2</v>
      </c>
      <c r="O82" s="17">
        <f t="shared" si="11"/>
        <v>4.9386634800306188E-2</v>
      </c>
      <c r="P82" s="1"/>
      <c r="AD82" s="2"/>
      <c r="AE82" s="2"/>
      <c r="AF82" s="2"/>
      <c r="AG82" s="2"/>
      <c r="AH82" s="2"/>
      <c r="AI82" s="2"/>
      <c r="AJ82" s="2"/>
      <c r="AK82" s="2"/>
      <c r="AL82" s="2"/>
    </row>
    <row r="83" spans="1:38" x14ac:dyDescent="0.3">
      <c r="A83" s="12" t="s">
        <v>167</v>
      </c>
      <c r="B83" s="12">
        <v>312199</v>
      </c>
      <c r="C83" s="12" t="s">
        <v>72</v>
      </c>
      <c r="D83" s="15">
        <v>66.159374999999983</v>
      </c>
      <c r="E83" s="15">
        <v>36.568749999999994</v>
      </c>
      <c r="F83" s="15">
        <v>11.881249999999998</v>
      </c>
      <c r="G83" s="15">
        <v>23.878124999999997</v>
      </c>
      <c r="H83" s="15">
        <v>1.765625</v>
      </c>
      <c r="I83" s="15">
        <v>1.5687500000000001</v>
      </c>
      <c r="J83" s="15">
        <f t="shared" si="9"/>
        <v>141.82187499999995</v>
      </c>
      <c r="K83" s="17">
        <f t="shared" si="10"/>
        <v>0.46649626512130099</v>
      </c>
      <c r="L83" s="17">
        <f t="shared" si="10"/>
        <v>0.25784985567282909</v>
      </c>
      <c r="M83" s="17">
        <f t="shared" si="10"/>
        <v>8.3775863208690488E-2</v>
      </c>
      <c r="N83" s="17">
        <f t="shared" si="8"/>
        <v>0.16836700967322571</v>
      </c>
      <c r="O83" s="17">
        <f t="shared" si="11"/>
        <v>2.3511006323953913E-2</v>
      </c>
      <c r="P83" s="1"/>
      <c r="AD83" s="2"/>
      <c r="AE83" s="2"/>
      <c r="AF83" s="2"/>
      <c r="AG83" s="2"/>
      <c r="AH83" s="2"/>
      <c r="AI83" s="2"/>
      <c r="AJ83" s="2"/>
      <c r="AK83" s="2"/>
      <c r="AL83" s="2"/>
    </row>
    <row r="84" spans="1:38" x14ac:dyDescent="0.3">
      <c r="A84" s="12" t="s">
        <v>168</v>
      </c>
      <c r="B84" s="12">
        <v>334114</v>
      </c>
      <c r="C84" s="12" t="s">
        <v>72</v>
      </c>
      <c r="D84" s="15">
        <v>98.83750000000002</v>
      </c>
      <c r="E84" s="15">
        <v>17.081249999999997</v>
      </c>
      <c r="F84" s="15">
        <v>11.415624999999999</v>
      </c>
      <c r="G84" s="15">
        <v>2.5625</v>
      </c>
      <c r="H84" s="15">
        <v>4.331249999999998</v>
      </c>
      <c r="I84" s="15">
        <v>2.609375</v>
      </c>
      <c r="J84" s="15">
        <f t="shared" si="9"/>
        <v>136.83750000000003</v>
      </c>
      <c r="K84" s="17">
        <f t="shared" si="10"/>
        <v>0.72229834657897141</v>
      </c>
      <c r="L84" s="17">
        <f t="shared" si="10"/>
        <v>0.12482872019731428</v>
      </c>
      <c r="M84" s="17">
        <f t="shared" si="10"/>
        <v>8.3424682561432331E-2</v>
      </c>
      <c r="N84" s="17">
        <f t="shared" si="8"/>
        <v>1.8726591760299619E-2</v>
      </c>
      <c r="O84" s="17">
        <f t="shared" si="11"/>
        <v>5.0721658901982249E-2</v>
      </c>
      <c r="P84" s="1"/>
      <c r="AD84" s="2"/>
      <c r="AE84" s="2"/>
      <c r="AF84" s="2"/>
      <c r="AG84" s="2"/>
      <c r="AH84" s="2"/>
      <c r="AI84" s="2"/>
      <c r="AJ84" s="2"/>
      <c r="AK84" s="2"/>
      <c r="AL84" s="2"/>
    </row>
    <row r="85" spans="1:38" x14ac:dyDescent="0.3">
      <c r="A85" s="12" t="s">
        <v>169</v>
      </c>
      <c r="B85" s="12">
        <v>139912</v>
      </c>
      <c r="C85" s="12" t="s">
        <v>76</v>
      </c>
      <c r="D85" s="15">
        <v>114.51562500000003</v>
      </c>
      <c r="E85" s="15">
        <v>9.1031249999999986</v>
      </c>
      <c r="F85" s="15">
        <v>3.9124999999999996</v>
      </c>
      <c r="G85" s="15">
        <v>3.5343749999999989</v>
      </c>
      <c r="H85" s="15">
        <v>1.8343750000000001</v>
      </c>
      <c r="I85" s="15">
        <v>1.603124999999999</v>
      </c>
      <c r="J85" s="15">
        <f t="shared" si="9"/>
        <v>134.50312500000004</v>
      </c>
      <c r="K85" s="17">
        <f t="shared" si="10"/>
        <v>0.85139750470481634</v>
      </c>
      <c r="L85" s="17">
        <f t="shared" si="10"/>
        <v>6.7679654283125362E-2</v>
      </c>
      <c r="M85" s="17">
        <f t="shared" si="10"/>
        <v>2.9088543481796417E-2</v>
      </c>
      <c r="N85" s="17">
        <f t="shared" si="8"/>
        <v>2.6277270509514169E-2</v>
      </c>
      <c r="O85" s="17">
        <f t="shared" si="11"/>
        <v>2.5557027020747646E-2</v>
      </c>
      <c r="P85" s="1"/>
      <c r="AD85" s="2"/>
      <c r="AE85" s="2"/>
      <c r="AF85" s="2"/>
      <c r="AG85" s="2"/>
      <c r="AH85" s="2"/>
      <c r="AI85" s="2"/>
      <c r="AJ85" s="2"/>
      <c r="AK85" s="2"/>
      <c r="AL85" s="2"/>
    </row>
    <row r="86" spans="1:38" x14ac:dyDescent="0.3">
      <c r="A86" s="12" t="s">
        <v>170</v>
      </c>
      <c r="B86" s="12">
        <v>821112</v>
      </c>
      <c r="C86" s="12" t="s">
        <v>73</v>
      </c>
      <c r="D86" s="15">
        <v>70.890625000000028</v>
      </c>
      <c r="E86" s="15">
        <v>27.121874999999996</v>
      </c>
      <c r="F86" s="15">
        <v>20.896874999999998</v>
      </c>
      <c r="G86" s="15">
        <v>13.574999999999999</v>
      </c>
      <c r="H86" s="15">
        <v>0.703125</v>
      </c>
      <c r="I86" s="15">
        <v>1.065625</v>
      </c>
      <c r="J86" s="15">
        <f t="shared" si="9"/>
        <v>134.25312500000001</v>
      </c>
      <c r="K86" s="17">
        <f t="shared" si="10"/>
        <v>0.52803705686552938</v>
      </c>
      <c r="L86" s="17">
        <f t="shared" si="10"/>
        <v>0.20202043714066242</v>
      </c>
      <c r="M86" s="17">
        <f t="shared" si="10"/>
        <v>0.15565280137799398</v>
      </c>
      <c r="N86" s="17">
        <f t="shared" si="8"/>
        <v>0.10111496473545772</v>
      </c>
      <c r="O86" s="17">
        <f t="shared" si="11"/>
        <v>1.3174739880356601E-2</v>
      </c>
      <c r="P86" s="1"/>
      <c r="AD86" s="2"/>
      <c r="AE86" s="2"/>
      <c r="AF86" s="2"/>
      <c r="AG86" s="2"/>
      <c r="AH86" s="2"/>
      <c r="AI86" s="2"/>
      <c r="AJ86" s="2"/>
      <c r="AK86" s="2"/>
      <c r="AL86" s="2"/>
    </row>
    <row r="87" spans="1:38" x14ac:dyDescent="0.3">
      <c r="A87" s="12" t="s">
        <v>171</v>
      </c>
      <c r="B87" s="12">
        <v>149411</v>
      </c>
      <c r="C87" s="12" t="s">
        <v>76</v>
      </c>
      <c r="D87" s="15">
        <v>91.428125000000009</v>
      </c>
      <c r="E87" s="15">
        <v>13.149999999999999</v>
      </c>
      <c r="F87" s="15">
        <v>6.0406249999999986</v>
      </c>
      <c r="G87" s="15">
        <v>8.4343749999999993</v>
      </c>
      <c r="H87" s="15">
        <v>2.703125</v>
      </c>
      <c r="I87" s="15">
        <v>3.3656249999999992</v>
      </c>
      <c r="J87" s="15">
        <f t="shared" si="9"/>
        <v>125.121875</v>
      </c>
      <c r="K87" s="17">
        <f t="shared" si="10"/>
        <v>0.73071255525862289</v>
      </c>
      <c r="L87" s="17">
        <f t="shared" si="10"/>
        <v>0.10509752990833936</v>
      </c>
      <c r="M87" s="17">
        <f t="shared" si="10"/>
        <v>4.8277929019206259E-2</v>
      </c>
      <c r="N87" s="17">
        <f t="shared" si="8"/>
        <v>6.7409275955942954E-2</v>
      </c>
      <c r="O87" s="17">
        <f t="shared" si="11"/>
        <v>4.8502709857888557E-2</v>
      </c>
      <c r="P87" s="1"/>
      <c r="AD87" s="2"/>
      <c r="AE87" s="2"/>
      <c r="AF87" s="2"/>
      <c r="AG87" s="2"/>
      <c r="AH87" s="2"/>
      <c r="AI87" s="2"/>
      <c r="AJ87" s="2"/>
      <c r="AK87" s="2"/>
      <c r="AL87" s="2"/>
    </row>
    <row r="88" spans="1:38" x14ac:dyDescent="0.3">
      <c r="A88" s="12" t="s">
        <v>172</v>
      </c>
      <c r="B88" s="12">
        <v>312116</v>
      </c>
      <c r="C88" s="12" t="s">
        <v>72</v>
      </c>
      <c r="D88" s="15">
        <v>90.268749999999983</v>
      </c>
      <c r="E88" s="15">
        <v>11.071874999999999</v>
      </c>
      <c r="F88" s="15">
        <v>8.8125</v>
      </c>
      <c r="G88" s="15">
        <v>8.5562499999999986</v>
      </c>
      <c r="H88" s="15">
        <v>1.603124999999999</v>
      </c>
      <c r="I88" s="15">
        <v>1.296875</v>
      </c>
      <c r="J88" s="15">
        <f t="shared" si="9"/>
        <v>121.609375</v>
      </c>
      <c r="K88" s="17">
        <f t="shared" si="10"/>
        <v>0.74228446614416022</v>
      </c>
      <c r="L88" s="17">
        <f t="shared" si="10"/>
        <v>9.104458435050751E-2</v>
      </c>
      <c r="M88" s="17">
        <f t="shared" si="10"/>
        <v>7.2465630219709629E-2</v>
      </c>
      <c r="N88" s="17">
        <f t="shared" si="8"/>
        <v>7.0358473596299612E-2</v>
      </c>
      <c r="O88" s="17">
        <f t="shared" si="11"/>
        <v>2.3846845689322875E-2</v>
      </c>
      <c r="P88" s="1"/>
      <c r="AD88" s="2"/>
      <c r="AE88" s="2"/>
      <c r="AF88" s="2"/>
      <c r="AG88" s="2"/>
      <c r="AH88" s="2"/>
      <c r="AI88" s="2"/>
      <c r="AJ88" s="2"/>
      <c r="AK88" s="2"/>
      <c r="AL88" s="2"/>
    </row>
    <row r="89" spans="1:38" x14ac:dyDescent="0.3">
      <c r="A89" s="12" t="s">
        <v>173</v>
      </c>
      <c r="B89" s="12">
        <v>331112</v>
      </c>
      <c r="C89" s="12" t="s">
        <v>72</v>
      </c>
      <c r="D89" s="15">
        <v>64.406249999999972</v>
      </c>
      <c r="E89" s="15">
        <v>15.671874999999996</v>
      </c>
      <c r="F89" s="15">
        <v>15.462499999999999</v>
      </c>
      <c r="G89" s="15">
        <v>9.7874999999999996</v>
      </c>
      <c r="H89" s="15">
        <v>8.2281249999999986</v>
      </c>
      <c r="I89" s="15">
        <v>0</v>
      </c>
      <c r="J89" s="15">
        <f t="shared" si="9"/>
        <v>113.55624999999998</v>
      </c>
      <c r="K89" s="17">
        <f t="shared" si="10"/>
        <v>0.56717485827508385</v>
      </c>
      <c r="L89" s="17">
        <f t="shared" si="10"/>
        <v>0.1380097969068193</v>
      </c>
      <c r="M89" s="17">
        <f t="shared" si="10"/>
        <v>0.13616599702790469</v>
      </c>
      <c r="N89" s="17">
        <f t="shared" si="8"/>
        <v>8.6190764488964733E-2</v>
      </c>
      <c r="O89" s="17">
        <f t="shared" si="11"/>
        <v>7.2458583301227369E-2</v>
      </c>
      <c r="P89" s="1"/>
      <c r="AD89" s="2"/>
      <c r="AE89" s="2"/>
      <c r="AF89" s="2"/>
      <c r="AG89" s="2"/>
      <c r="AH89" s="2"/>
      <c r="AI89" s="2"/>
      <c r="AJ89" s="2"/>
      <c r="AK89" s="2"/>
      <c r="AL89" s="2"/>
    </row>
    <row r="90" spans="1:38" x14ac:dyDescent="0.3">
      <c r="A90" s="12" t="s">
        <v>174</v>
      </c>
      <c r="B90" s="12">
        <v>821714</v>
      </c>
      <c r="C90" s="12" t="s">
        <v>73</v>
      </c>
      <c r="D90" s="15">
        <v>59.528124999999996</v>
      </c>
      <c r="E90" s="15">
        <v>24.871874999999999</v>
      </c>
      <c r="F90" s="15">
        <v>5.6218749999999993</v>
      </c>
      <c r="G90" s="15">
        <v>9.1937499999999979</v>
      </c>
      <c r="H90" s="15">
        <v>3.84375</v>
      </c>
      <c r="I90" s="15">
        <v>0</v>
      </c>
      <c r="J90" s="15">
        <f t="shared" si="9"/>
        <v>103.05937499999999</v>
      </c>
      <c r="K90" s="17">
        <f t="shared" si="10"/>
        <v>0.57760999423875803</v>
      </c>
      <c r="L90" s="17">
        <f t="shared" si="10"/>
        <v>0.24133539525152373</v>
      </c>
      <c r="M90" s="17">
        <f t="shared" si="10"/>
        <v>5.4549865065647837E-2</v>
      </c>
      <c r="N90" s="17">
        <f t="shared" si="8"/>
        <v>8.9208284059553042E-2</v>
      </c>
      <c r="O90" s="17">
        <f t="shared" si="11"/>
        <v>3.7296461384517421E-2</v>
      </c>
      <c r="P90" s="1"/>
      <c r="AD90" s="2"/>
      <c r="AE90" s="2"/>
      <c r="AF90" s="2"/>
      <c r="AG90" s="2"/>
      <c r="AH90" s="2"/>
      <c r="AI90" s="2"/>
      <c r="AJ90" s="2"/>
      <c r="AK90" s="2"/>
      <c r="AL90" s="2"/>
    </row>
    <row r="91" spans="1:38" x14ac:dyDescent="0.3">
      <c r="A91" s="12" t="s">
        <v>175</v>
      </c>
      <c r="B91" s="12">
        <v>721213</v>
      </c>
      <c r="C91" s="12" t="s">
        <v>75</v>
      </c>
      <c r="D91" s="15">
        <v>55.409375000000004</v>
      </c>
      <c r="E91" s="15">
        <v>21.871874999999996</v>
      </c>
      <c r="F91" s="15">
        <v>6.5375000000000005</v>
      </c>
      <c r="G91" s="15">
        <v>3.337499999999999</v>
      </c>
      <c r="H91" s="15">
        <v>0.9375</v>
      </c>
      <c r="I91" s="15">
        <v>10.071874999999999</v>
      </c>
      <c r="J91" s="15">
        <f t="shared" si="9"/>
        <v>98.165625000000006</v>
      </c>
      <c r="K91" s="17">
        <f t="shared" si="10"/>
        <v>0.56444784006621462</v>
      </c>
      <c r="L91" s="17">
        <f t="shared" si="10"/>
        <v>0.22280584471397186</v>
      </c>
      <c r="M91" s="17">
        <f t="shared" si="10"/>
        <v>6.6596631967656708E-2</v>
      </c>
      <c r="N91" s="17">
        <f t="shared" si="8"/>
        <v>3.3998662973927979E-2</v>
      </c>
      <c r="O91" s="17">
        <f t="shared" si="11"/>
        <v>0.11215102027822874</v>
      </c>
      <c r="P91" s="1"/>
      <c r="AD91" s="2"/>
      <c r="AE91" s="2"/>
      <c r="AF91" s="2"/>
      <c r="AG91" s="2"/>
      <c r="AH91" s="2"/>
      <c r="AI91" s="2"/>
      <c r="AJ91" s="2"/>
      <c r="AK91" s="2"/>
      <c r="AL91" s="2"/>
    </row>
    <row r="92" spans="1:38" x14ac:dyDescent="0.3">
      <c r="A92" s="12" t="s">
        <v>176</v>
      </c>
      <c r="B92" s="12">
        <v>342212</v>
      </c>
      <c r="C92" s="12" t="s">
        <v>72</v>
      </c>
      <c r="D92" s="15">
        <v>67.849999999999994</v>
      </c>
      <c r="E92" s="15">
        <v>15.006249999999998</v>
      </c>
      <c r="F92" s="15">
        <v>6.1124999999999989</v>
      </c>
      <c r="G92" s="15">
        <v>5.0156249999999991</v>
      </c>
      <c r="H92" s="15">
        <v>0.9375</v>
      </c>
      <c r="I92" s="15">
        <v>0.234375</v>
      </c>
      <c r="J92" s="15">
        <f t="shared" si="9"/>
        <v>95.156249999999986</v>
      </c>
      <c r="K92" s="17">
        <f t="shared" si="10"/>
        <v>0.71303776683087028</v>
      </c>
      <c r="L92" s="17">
        <f t="shared" si="10"/>
        <v>0.15770114942528735</v>
      </c>
      <c r="M92" s="17">
        <f t="shared" si="10"/>
        <v>6.4236453201970439E-2</v>
      </c>
      <c r="N92" s="17">
        <f t="shared" si="8"/>
        <v>5.2709359605911325E-2</v>
      </c>
      <c r="O92" s="17">
        <f t="shared" si="11"/>
        <v>1.2315270935960593E-2</v>
      </c>
      <c r="P92" s="1"/>
      <c r="AD92" s="2"/>
      <c r="AE92" s="2"/>
      <c r="AF92" s="2"/>
      <c r="AG92" s="2"/>
      <c r="AH92" s="2"/>
      <c r="AI92" s="2"/>
      <c r="AJ92" s="2"/>
      <c r="AK92" s="2"/>
      <c r="AL92" s="2"/>
    </row>
    <row r="93" spans="1:38" x14ac:dyDescent="0.3">
      <c r="A93" s="12" t="s">
        <v>177</v>
      </c>
      <c r="B93" s="12">
        <v>224512</v>
      </c>
      <c r="C93" s="12" t="s">
        <v>74</v>
      </c>
      <c r="D93" s="15">
        <v>72.9375</v>
      </c>
      <c r="E93" s="15">
        <v>5.9156249999999986</v>
      </c>
      <c r="F93" s="15">
        <v>0.96875</v>
      </c>
      <c r="G93" s="15">
        <v>10.168749999999999</v>
      </c>
      <c r="H93" s="15">
        <v>0</v>
      </c>
      <c r="I93" s="15">
        <v>2.3125</v>
      </c>
      <c r="J93" s="15">
        <f t="shared" si="9"/>
        <v>92.303125000000009</v>
      </c>
      <c r="K93" s="17">
        <f t="shared" si="10"/>
        <v>0.79019534820733306</v>
      </c>
      <c r="L93" s="17">
        <f t="shared" si="10"/>
        <v>6.4089108575684714E-2</v>
      </c>
      <c r="M93" s="17">
        <f t="shared" si="10"/>
        <v>1.0495310965907166E-2</v>
      </c>
      <c r="N93" s="17">
        <f t="shared" si="8"/>
        <v>0.11016690930019973</v>
      </c>
      <c r="O93" s="17">
        <f t="shared" si="11"/>
        <v>2.505332295087517E-2</v>
      </c>
      <c r="P93" s="1"/>
      <c r="AD93" s="2"/>
      <c r="AE93" s="2"/>
      <c r="AF93" s="2"/>
      <c r="AG93" s="2"/>
      <c r="AH93" s="2"/>
      <c r="AI93" s="2"/>
      <c r="AJ93" s="2"/>
      <c r="AK93" s="2"/>
      <c r="AL93" s="2"/>
    </row>
    <row r="94" spans="1:38" x14ac:dyDescent="0.3">
      <c r="A94" s="12" t="s">
        <v>178</v>
      </c>
      <c r="B94" s="12">
        <v>342411</v>
      </c>
      <c r="C94" s="12" t="s">
        <v>72</v>
      </c>
      <c r="D94" s="15">
        <v>34.200000000000003</v>
      </c>
      <c r="E94" s="15">
        <v>8.2750000000000004</v>
      </c>
      <c r="F94" s="15">
        <v>4.8125</v>
      </c>
      <c r="G94" s="15">
        <v>34.049999999999997</v>
      </c>
      <c r="H94" s="15">
        <v>7.3500000000000005</v>
      </c>
      <c r="I94" s="15">
        <v>0.9375</v>
      </c>
      <c r="J94" s="15">
        <f t="shared" si="9"/>
        <v>89.625</v>
      </c>
      <c r="K94" s="17">
        <f t="shared" si="10"/>
        <v>0.38158995815899582</v>
      </c>
      <c r="L94" s="17">
        <f t="shared" si="10"/>
        <v>9.2329149232914923E-2</v>
      </c>
      <c r="M94" s="17">
        <f t="shared" si="10"/>
        <v>5.3695955369595538E-2</v>
      </c>
      <c r="N94" s="17">
        <f t="shared" si="8"/>
        <v>0.37991631799163178</v>
      </c>
      <c r="O94" s="17">
        <f t="shared" si="11"/>
        <v>9.2468619246861936E-2</v>
      </c>
      <c r="P94" s="1"/>
      <c r="AD94" s="2"/>
      <c r="AE94" s="2"/>
      <c r="AF94" s="2"/>
      <c r="AG94" s="2"/>
      <c r="AH94" s="2"/>
      <c r="AI94" s="2"/>
      <c r="AJ94" s="2"/>
      <c r="AK94" s="2"/>
      <c r="AL94" s="2"/>
    </row>
    <row r="95" spans="1:38" x14ac:dyDescent="0.3">
      <c r="A95" s="12" t="s">
        <v>179</v>
      </c>
      <c r="B95" s="12">
        <v>721916</v>
      </c>
      <c r="C95" s="12" t="s">
        <v>75</v>
      </c>
      <c r="D95" s="15">
        <v>50.131249999999994</v>
      </c>
      <c r="E95" s="15">
        <v>28.187499999999993</v>
      </c>
      <c r="F95" s="15">
        <v>0.265625</v>
      </c>
      <c r="G95" s="15">
        <v>2.2312500000000002</v>
      </c>
      <c r="H95" s="15">
        <v>4.546875</v>
      </c>
      <c r="I95" s="15">
        <v>0.53437500000000004</v>
      </c>
      <c r="J95" s="15">
        <f t="shared" si="9"/>
        <v>85.896874999999994</v>
      </c>
      <c r="K95" s="17">
        <f t="shared" si="10"/>
        <v>0.58362134827372936</v>
      </c>
      <c r="L95" s="17">
        <f t="shared" si="10"/>
        <v>0.32815512787863349</v>
      </c>
      <c r="M95" s="17">
        <f t="shared" si="10"/>
        <v>3.0923709389893408E-3</v>
      </c>
      <c r="N95" s="17">
        <f t="shared" si="8"/>
        <v>2.5975915887510463E-2</v>
      </c>
      <c r="O95" s="17">
        <f t="shared" si="11"/>
        <v>5.9155237021137265E-2</v>
      </c>
      <c r="P95" s="1"/>
      <c r="AD95" s="2"/>
      <c r="AE95" s="2"/>
      <c r="AF95" s="2"/>
      <c r="AG95" s="2"/>
      <c r="AH95" s="2"/>
      <c r="AI95" s="2"/>
      <c r="AJ95" s="2"/>
      <c r="AK95" s="2"/>
      <c r="AL95" s="2"/>
    </row>
    <row r="96" spans="1:38" x14ac:dyDescent="0.3">
      <c r="A96" s="12" t="s">
        <v>180</v>
      </c>
      <c r="B96" s="12">
        <v>821915</v>
      </c>
      <c r="C96" s="12" t="s">
        <v>73</v>
      </c>
      <c r="D96" s="15">
        <v>66.059375000000003</v>
      </c>
      <c r="E96" s="15">
        <v>6.1906249999999998</v>
      </c>
      <c r="F96" s="15">
        <v>4.612499999999998</v>
      </c>
      <c r="G96" s="15">
        <v>5.390625</v>
      </c>
      <c r="H96" s="15">
        <v>2.431249999999999</v>
      </c>
      <c r="I96" s="15">
        <v>0</v>
      </c>
      <c r="J96" s="15">
        <f t="shared" si="9"/>
        <v>84.684375000000003</v>
      </c>
      <c r="K96" s="17">
        <f t="shared" si="10"/>
        <v>0.78006568508063034</v>
      </c>
      <c r="L96" s="17">
        <f t="shared" si="10"/>
        <v>7.3102328499206615E-2</v>
      </c>
      <c r="M96" s="17">
        <f t="shared" si="10"/>
        <v>5.4466954500166032E-2</v>
      </c>
      <c r="N96" s="17">
        <f t="shared" si="8"/>
        <v>6.3655485442267234E-2</v>
      </c>
      <c r="O96" s="17">
        <f t="shared" si="11"/>
        <v>2.8709546477729792E-2</v>
      </c>
      <c r="P96" s="1"/>
      <c r="AD96" s="2"/>
      <c r="AE96" s="2"/>
      <c r="AF96" s="2"/>
      <c r="AG96" s="2"/>
      <c r="AH96" s="2"/>
      <c r="AI96" s="2"/>
      <c r="AJ96" s="2"/>
      <c r="AK96" s="2"/>
      <c r="AL96" s="2"/>
    </row>
    <row r="97" spans="1:38" x14ac:dyDescent="0.3">
      <c r="A97" s="12" t="s">
        <v>181</v>
      </c>
      <c r="B97" s="12">
        <v>821912</v>
      </c>
      <c r="C97" s="12" t="s">
        <v>73</v>
      </c>
      <c r="D97" s="15">
        <v>39.543750000000003</v>
      </c>
      <c r="E97" s="15">
        <v>21.631249999999998</v>
      </c>
      <c r="F97" s="15">
        <v>4.6281249999999972</v>
      </c>
      <c r="G97" s="15">
        <v>5.6718749999999973</v>
      </c>
      <c r="H97" s="15">
        <v>0</v>
      </c>
      <c r="I97" s="15">
        <v>6.9187499999999993</v>
      </c>
      <c r="J97" s="15">
        <f t="shared" si="9"/>
        <v>78.393749999999997</v>
      </c>
      <c r="K97" s="17">
        <f t="shared" si="10"/>
        <v>0.50442477876106195</v>
      </c>
      <c r="L97" s="17">
        <f t="shared" si="10"/>
        <v>0.27593079805469184</v>
      </c>
      <c r="M97" s="17">
        <f t="shared" si="10"/>
        <v>5.903691301921387E-2</v>
      </c>
      <c r="N97" s="17">
        <f t="shared" si="8"/>
        <v>7.2351112174120991E-2</v>
      </c>
      <c r="O97" s="17">
        <f t="shared" si="11"/>
        <v>8.8256397990911256E-2</v>
      </c>
      <c r="P97" s="1"/>
      <c r="AD97" s="2"/>
      <c r="AE97" s="2"/>
      <c r="AF97" s="2"/>
      <c r="AG97" s="2"/>
      <c r="AH97" s="2"/>
      <c r="AI97" s="2"/>
      <c r="AJ97" s="2"/>
      <c r="AK97" s="2"/>
      <c r="AL97" s="2"/>
    </row>
    <row r="98" spans="1:38" x14ac:dyDescent="0.3">
      <c r="A98" s="12" t="s">
        <v>182</v>
      </c>
      <c r="B98" s="12">
        <v>821411</v>
      </c>
      <c r="C98" s="12" t="s">
        <v>73</v>
      </c>
      <c r="D98" s="15">
        <v>26.846874999999994</v>
      </c>
      <c r="E98" s="15">
        <v>25.331249999999994</v>
      </c>
      <c r="F98" s="15">
        <v>6.4781249999999986</v>
      </c>
      <c r="G98" s="15">
        <v>9.6656249999999968</v>
      </c>
      <c r="H98" s="15">
        <v>2.53125</v>
      </c>
      <c r="I98" s="15">
        <v>1.640625</v>
      </c>
      <c r="J98" s="15">
        <f t="shared" si="9"/>
        <v>72.493749999999977</v>
      </c>
      <c r="K98" s="17">
        <f t="shared" si="10"/>
        <v>0.37033364945253905</v>
      </c>
      <c r="L98" s="17">
        <f t="shared" si="10"/>
        <v>0.34942667471333738</v>
      </c>
      <c r="M98" s="17">
        <f t="shared" si="10"/>
        <v>8.9361151823433058E-2</v>
      </c>
      <c r="N98" s="17">
        <f t="shared" si="8"/>
        <v>0.13333045952237263</v>
      </c>
      <c r="O98" s="17">
        <f t="shared" si="11"/>
        <v>5.7548064488317979E-2</v>
      </c>
      <c r="P98" s="1"/>
      <c r="AD98" s="2"/>
      <c r="AE98" s="2"/>
      <c r="AF98" s="2"/>
      <c r="AG98" s="2"/>
      <c r="AH98" s="2"/>
      <c r="AI98" s="2"/>
      <c r="AJ98" s="2"/>
      <c r="AK98" s="2"/>
      <c r="AL98" s="2"/>
    </row>
    <row r="99" spans="1:38" x14ac:dyDescent="0.3">
      <c r="A99" s="12" t="s">
        <v>183</v>
      </c>
      <c r="B99" s="12">
        <v>233915</v>
      </c>
      <c r="C99" s="12" t="s">
        <v>74</v>
      </c>
      <c r="D99" s="15">
        <v>47.749999999999979</v>
      </c>
      <c r="E99" s="15">
        <v>3.6749999999999998</v>
      </c>
      <c r="F99" s="15">
        <v>1.46875</v>
      </c>
      <c r="G99" s="15">
        <v>12.9125</v>
      </c>
      <c r="H99" s="15">
        <v>4.0343749999999998</v>
      </c>
      <c r="I99" s="15">
        <v>0.89999999999999902</v>
      </c>
      <c r="J99" s="15">
        <f t="shared" si="9"/>
        <v>70.74062499999998</v>
      </c>
      <c r="K99" s="17">
        <f t="shared" si="10"/>
        <v>0.67500110438662353</v>
      </c>
      <c r="L99" s="17">
        <f t="shared" si="10"/>
        <v>5.1950346777399847E-2</v>
      </c>
      <c r="M99" s="17">
        <f t="shared" si="10"/>
        <v>2.0762468524981231E-2</v>
      </c>
      <c r="N99" s="17">
        <f t="shared" si="8"/>
        <v>0.18253302116004774</v>
      </c>
      <c r="O99" s="17">
        <f t="shared" si="11"/>
        <v>6.975305915094758E-2</v>
      </c>
      <c r="P99" s="1"/>
      <c r="AD99" s="2"/>
      <c r="AE99" s="2"/>
      <c r="AF99" s="2"/>
      <c r="AG99" s="2"/>
      <c r="AH99" s="2"/>
      <c r="AI99" s="2"/>
      <c r="AJ99" s="2"/>
      <c r="AK99" s="2"/>
      <c r="AL99" s="2"/>
    </row>
    <row r="100" spans="1:38" x14ac:dyDescent="0.3">
      <c r="A100" s="12" t="s">
        <v>184</v>
      </c>
      <c r="B100" s="12">
        <v>312511</v>
      </c>
      <c r="C100" s="12" t="s">
        <v>72</v>
      </c>
      <c r="D100" s="15">
        <v>50.225000000000001</v>
      </c>
      <c r="E100" s="15">
        <v>4.2906249999999986</v>
      </c>
      <c r="F100" s="15">
        <v>0.796875</v>
      </c>
      <c r="G100" s="15">
        <v>9.8000000000000007</v>
      </c>
      <c r="H100" s="15">
        <v>4.8125</v>
      </c>
      <c r="I100" s="15">
        <v>0</v>
      </c>
      <c r="J100" s="15">
        <f t="shared" si="9"/>
        <v>69.924999999999997</v>
      </c>
      <c r="K100" s="17">
        <f t="shared" si="10"/>
        <v>0.71826957454415452</v>
      </c>
      <c r="L100" s="17">
        <f t="shared" si="10"/>
        <v>6.1360386127994264E-2</v>
      </c>
      <c r="M100" s="17">
        <f t="shared" si="10"/>
        <v>1.1396138720057205E-2</v>
      </c>
      <c r="N100" s="17">
        <f t="shared" si="8"/>
        <v>0.14015016088666429</v>
      </c>
      <c r="O100" s="17">
        <f t="shared" si="11"/>
        <v>6.882373972112979E-2</v>
      </c>
      <c r="P100" s="1"/>
      <c r="AD100" s="2"/>
      <c r="AE100" s="2"/>
      <c r="AF100" s="2"/>
      <c r="AG100" s="2"/>
      <c r="AH100" s="2"/>
      <c r="AI100" s="2"/>
      <c r="AJ100" s="2"/>
      <c r="AK100" s="2"/>
      <c r="AL100" s="2"/>
    </row>
    <row r="101" spans="1:38" x14ac:dyDescent="0.3">
      <c r="A101" s="12" t="s">
        <v>185</v>
      </c>
      <c r="B101" s="12">
        <v>711913</v>
      </c>
      <c r="C101" s="12" t="s">
        <v>75</v>
      </c>
      <c r="D101" s="15">
        <v>32.571874999999991</v>
      </c>
      <c r="E101" s="15">
        <v>15.006249999999998</v>
      </c>
      <c r="F101" s="15">
        <v>8.4093750000000007</v>
      </c>
      <c r="G101" s="15">
        <v>4.296875</v>
      </c>
      <c r="H101" s="15">
        <v>1.953125</v>
      </c>
      <c r="I101" s="15">
        <v>0</v>
      </c>
      <c r="J101" s="15">
        <f t="shared" si="9"/>
        <v>62.237499999999983</v>
      </c>
      <c r="K101" s="17">
        <f t="shared" si="10"/>
        <v>0.5233480618598112</v>
      </c>
      <c r="L101" s="17">
        <f t="shared" si="10"/>
        <v>0.24111267322755578</v>
      </c>
      <c r="M101" s="17">
        <f t="shared" si="10"/>
        <v>0.13511749347258489</v>
      </c>
      <c r="N101" s="17">
        <f t="shared" si="8"/>
        <v>6.9039967865033164E-2</v>
      </c>
      <c r="O101" s="17">
        <f t="shared" si="11"/>
        <v>3.138180357501507E-2</v>
      </c>
      <c r="P101" s="1"/>
      <c r="AD101" s="2"/>
      <c r="AE101" s="2"/>
      <c r="AF101" s="2"/>
      <c r="AG101" s="2"/>
      <c r="AH101" s="2"/>
      <c r="AI101" s="2"/>
      <c r="AJ101" s="2"/>
      <c r="AK101" s="2"/>
      <c r="AL101" s="2"/>
    </row>
    <row r="102" spans="1:38" x14ac:dyDescent="0.3">
      <c r="A102" s="12" t="s">
        <v>186</v>
      </c>
      <c r="B102" s="12">
        <v>342412</v>
      </c>
      <c r="C102" s="12" t="s">
        <v>72</v>
      </c>
      <c r="D102" s="15">
        <v>23.399999999999995</v>
      </c>
      <c r="E102" s="15">
        <v>6.95</v>
      </c>
      <c r="F102" s="15">
        <v>6.95</v>
      </c>
      <c r="G102" s="15">
        <v>18.162499999999998</v>
      </c>
      <c r="H102" s="15">
        <v>0.9375</v>
      </c>
      <c r="I102" s="15">
        <v>0</v>
      </c>
      <c r="J102" s="15">
        <f t="shared" si="9"/>
        <v>56.399999999999991</v>
      </c>
      <c r="K102" s="17">
        <f t="shared" si="10"/>
        <v>0.41489361702127658</v>
      </c>
      <c r="L102" s="17">
        <f t="shared" si="10"/>
        <v>0.12322695035460995</v>
      </c>
      <c r="M102" s="17">
        <f t="shared" si="10"/>
        <v>0.12322695035460995</v>
      </c>
      <c r="N102" s="17">
        <f t="shared" si="8"/>
        <v>0.32203014184397166</v>
      </c>
      <c r="O102" s="17">
        <f t="shared" si="11"/>
        <v>1.6622340425531918E-2</v>
      </c>
      <c r="P102" s="1"/>
      <c r="AD102" s="2"/>
      <c r="AE102" s="2"/>
      <c r="AF102" s="2"/>
      <c r="AG102" s="2"/>
      <c r="AH102" s="2"/>
      <c r="AI102" s="2"/>
      <c r="AJ102" s="2"/>
      <c r="AK102" s="2"/>
      <c r="AL102" s="2"/>
    </row>
    <row r="103" spans="1:38" x14ac:dyDescent="0.3">
      <c r="A103" s="12" t="s">
        <v>187</v>
      </c>
      <c r="B103" s="12">
        <v>312311</v>
      </c>
      <c r="C103" s="12" t="s">
        <v>72</v>
      </c>
      <c r="D103" s="15">
        <v>39.012499999999996</v>
      </c>
      <c r="E103" s="15">
        <v>2.5625</v>
      </c>
      <c r="F103" s="15">
        <v>0.9375</v>
      </c>
      <c r="G103" s="15">
        <v>5.8343749999999996</v>
      </c>
      <c r="H103" s="15">
        <v>1.640625</v>
      </c>
      <c r="I103" s="15">
        <v>0</v>
      </c>
      <c r="J103" s="15">
        <f t="shared" si="9"/>
        <v>49.987499999999997</v>
      </c>
      <c r="K103" s="17">
        <f t="shared" si="10"/>
        <v>0.78044511127781946</v>
      </c>
      <c r="L103" s="17">
        <f t="shared" si="10"/>
        <v>5.1262815703925983E-2</v>
      </c>
      <c r="M103" s="17">
        <f t="shared" si="10"/>
        <v>1.8754688672168042E-2</v>
      </c>
      <c r="N103" s="17">
        <f t="shared" si="8"/>
        <v>0.11671667916979245</v>
      </c>
      <c r="O103" s="17">
        <f t="shared" si="11"/>
        <v>3.2820705176294075E-2</v>
      </c>
      <c r="P103" s="1"/>
      <c r="AD103" s="2"/>
      <c r="AE103" s="2"/>
      <c r="AF103" s="2"/>
      <c r="AG103" s="2"/>
      <c r="AH103" s="2"/>
      <c r="AI103" s="2"/>
      <c r="AJ103" s="2"/>
      <c r="AK103" s="2"/>
      <c r="AL103" s="2"/>
    </row>
    <row r="104" spans="1:38" x14ac:dyDescent="0.3">
      <c r="A104" s="12" t="s">
        <v>188</v>
      </c>
      <c r="B104" s="12">
        <v>821913</v>
      </c>
      <c r="C104" s="12" t="s">
        <v>73</v>
      </c>
      <c r="D104" s="15">
        <v>16.296874999999996</v>
      </c>
      <c r="E104" s="15">
        <v>18.946874999999995</v>
      </c>
      <c r="F104" s="15">
        <v>5.0906249999999984</v>
      </c>
      <c r="G104" s="15">
        <v>3.3093750000000002</v>
      </c>
      <c r="H104" s="15">
        <v>0</v>
      </c>
      <c r="I104" s="15">
        <v>0</v>
      </c>
      <c r="J104" s="15">
        <f t="shared" si="9"/>
        <v>43.64374999999999</v>
      </c>
      <c r="K104" s="17">
        <f t="shared" si="10"/>
        <v>0.37340684519547473</v>
      </c>
      <c r="L104" s="17">
        <f t="shared" si="10"/>
        <v>0.434125733925247</v>
      </c>
      <c r="M104" s="17">
        <f t="shared" si="10"/>
        <v>0.11664041243018759</v>
      </c>
      <c r="N104" s="17">
        <f t="shared" si="8"/>
        <v>7.5827008449090669E-2</v>
      </c>
      <c r="O104" s="17">
        <f t="shared" si="11"/>
        <v>0</v>
      </c>
      <c r="P104" s="1"/>
      <c r="AD104" s="2"/>
      <c r="AE104" s="2"/>
      <c r="AF104" s="2"/>
      <c r="AG104" s="2"/>
      <c r="AH104" s="2"/>
      <c r="AI104" s="2"/>
      <c r="AJ104" s="2"/>
      <c r="AK104" s="2"/>
      <c r="AL104" s="2"/>
    </row>
    <row r="105" spans="1:38" x14ac:dyDescent="0.3">
      <c r="A105" s="12" t="s">
        <v>189</v>
      </c>
      <c r="B105" s="12">
        <v>821114</v>
      </c>
      <c r="C105" s="12" t="s">
        <v>73</v>
      </c>
      <c r="D105" s="15">
        <v>27.437499999999993</v>
      </c>
      <c r="E105" s="15">
        <v>5.8781249999999972</v>
      </c>
      <c r="F105" s="15">
        <v>3.40625</v>
      </c>
      <c r="G105" s="15">
        <v>5.3812499999999979</v>
      </c>
      <c r="H105" s="15">
        <v>1</v>
      </c>
      <c r="I105" s="15">
        <v>0</v>
      </c>
      <c r="J105" s="15">
        <f t="shared" si="9"/>
        <v>43.103124999999991</v>
      </c>
      <c r="K105" s="17">
        <f t="shared" si="10"/>
        <v>0.63655477416080619</v>
      </c>
      <c r="L105" s="17">
        <f t="shared" si="10"/>
        <v>0.13637352280142098</v>
      </c>
      <c r="M105" s="17">
        <f t="shared" si="10"/>
        <v>7.9025592691945201E-2</v>
      </c>
      <c r="N105" s="17">
        <f t="shared" si="8"/>
        <v>0.12484593634452255</v>
      </c>
      <c r="O105" s="17">
        <f t="shared" si="11"/>
        <v>2.3200174001305016E-2</v>
      </c>
      <c r="P105" s="1"/>
      <c r="AD105" s="2"/>
      <c r="AE105" s="2"/>
      <c r="AF105" s="2"/>
      <c r="AG105" s="2"/>
      <c r="AH105" s="2"/>
      <c r="AI105" s="2"/>
      <c r="AJ105" s="2"/>
      <c r="AK105" s="2"/>
      <c r="AL105" s="2"/>
    </row>
    <row r="106" spans="1:38" x14ac:dyDescent="0.3">
      <c r="A106" s="12" t="s">
        <v>190</v>
      </c>
      <c r="B106" s="12">
        <v>313212</v>
      </c>
      <c r="C106" s="12" t="s">
        <v>72</v>
      </c>
      <c r="D106" s="15">
        <v>20.415624999999995</v>
      </c>
      <c r="E106" s="15">
        <v>6.549999999999998</v>
      </c>
      <c r="F106" s="15">
        <v>4.125</v>
      </c>
      <c r="G106" s="15">
        <v>7.5343749999999998</v>
      </c>
      <c r="H106" s="15">
        <v>0</v>
      </c>
      <c r="I106" s="15">
        <v>1.4906250000000001</v>
      </c>
      <c r="J106" s="15">
        <f t="shared" si="9"/>
        <v>40.115624999999994</v>
      </c>
      <c r="K106" s="17">
        <f t="shared" si="10"/>
        <v>0.50891952948508212</v>
      </c>
      <c r="L106" s="17">
        <f t="shared" si="10"/>
        <v>0.16327802446054371</v>
      </c>
      <c r="M106" s="17">
        <f t="shared" si="10"/>
        <v>0.10282776349614398</v>
      </c>
      <c r="N106" s="17">
        <f t="shared" si="8"/>
        <v>0.18781646802212357</v>
      </c>
      <c r="O106" s="17">
        <f t="shared" si="11"/>
        <v>3.7158214536106578E-2</v>
      </c>
      <c r="P106" s="1"/>
      <c r="AD106" s="2"/>
      <c r="AE106" s="2"/>
      <c r="AF106" s="2"/>
      <c r="AG106" s="2"/>
      <c r="AH106" s="2"/>
      <c r="AI106" s="2"/>
      <c r="AJ106" s="2"/>
      <c r="AK106" s="2"/>
      <c r="AL106" s="2"/>
    </row>
    <row r="107" spans="1:38" x14ac:dyDescent="0.3">
      <c r="A107" s="12" t="s">
        <v>191</v>
      </c>
      <c r="B107" s="12">
        <v>233914</v>
      </c>
      <c r="C107" s="12" t="s">
        <v>74</v>
      </c>
      <c r="D107" s="15">
        <v>22.331249999999997</v>
      </c>
      <c r="E107" s="15">
        <v>3.8499999999999988</v>
      </c>
      <c r="F107" s="15">
        <v>2.265625</v>
      </c>
      <c r="G107" s="15">
        <v>6.203125</v>
      </c>
      <c r="H107" s="15">
        <v>2.40625</v>
      </c>
      <c r="I107" s="15">
        <v>2.009374999999999</v>
      </c>
      <c r="J107" s="15">
        <f t="shared" si="9"/>
        <v>39.06562499999999</v>
      </c>
      <c r="K107" s="17">
        <f t="shared" si="10"/>
        <v>0.57163426925845939</v>
      </c>
      <c r="L107" s="17">
        <f t="shared" si="10"/>
        <v>9.8552115830733533E-2</v>
      </c>
      <c r="M107" s="17">
        <f t="shared" si="10"/>
        <v>5.7995360371170319E-2</v>
      </c>
      <c r="N107" s="17">
        <f t="shared" si="8"/>
        <v>0.15878729701623875</v>
      </c>
      <c r="O107" s="17">
        <f t="shared" si="11"/>
        <v>0.11303095752339812</v>
      </c>
      <c r="P107" s="1"/>
      <c r="AD107" s="2"/>
      <c r="AE107" s="2"/>
      <c r="AF107" s="2"/>
      <c r="AG107" s="2"/>
      <c r="AH107" s="2"/>
      <c r="AI107" s="2"/>
      <c r="AJ107" s="2"/>
      <c r="AK107" s="2"/>
      <c r="AL107" s="2"/>
    </row>
    <row r="108" spans="1:38" x14ac:dyDescent="0.3">
      <c r="A108" s="12" t="s">
        <v>192</v>
      </c>
      <c r="B108" s="12">
        <v>331211</v>
      </c>
      <c r="C108" s="12" t="s">
        <v>72</v>
      </c>
      <c r="D108" s="15">
        <v>22.681249999999991</v>
      </c>
      <c r="E108" s="15">
        <v>3.3312499999999998</v>
      </c>
      <c r="F108" s="15">
        <v>3.234375</v>
      </c>
      <c r="G108" s="15">
        <v>3.243749999999999</v>
      </c>
      <c r="H108" s="15">
        <v>0.3</v>
      </c>
      <c r="I108" s="15">
        <v>5.0468749999999964</v>
      </c>
      <c r="J108" s="15">
        <f t="shared" si="9"/>
        <v>37.837499999999991</v>
      </c>
      <c r="K108" s="17">
        <f t="shared" si="10"/>
        <v>0.5994383878427485</v>
      </c>
      <c r="L108" s="17">
        <f t="shared" si="10"/>
        <v>8.8040964651470113E-2</v>
      </c>
      <c r="M108" s="17">
        <f t="shared" si="10"/>
        <v>8.5480673934588719E-2</v>
      </c>
      <c r="N108" s="17">
        <f t="shared" si="8"/>
        <v>8.5728444003964316E-2</v>
      </c>
      <c r="O108" s="17">
        <f t="shared" si="11"/>
        <v>0.1413115295672282</v>
      </c>
      <c r="P108" s="1"/>
      <c r="AD108" s="2"/>
      <c r="AE108" s="2"/>
      <c r="AF108" s="2"/>
      <c r="AG108" s="2"/>
      <c r="AH108" s="2"/>
      <c r="AI108" s="2"/>
      <c r="AJ108" s="2"/>
      <c r="AK108" s="2"/>
      <c r="AL108" s="2"/>
    </row>
    <row r="109" spans="1:38" x14ac:dyDescent="0.3">
      <c r="A109" s="12" t="s">
        <v>193</v>
      </c>
      <c r="B109" s="12">
        <v>313214</v>
      </c>
      <c r="C109" s="12" t="s">
        <v>72</v>
      </c>
      <c r="D109" s="15">
        <v>10.9375</v>
      </c>
      <c r="E109" s="15">
        <v>0</v>
      </c>
      <c r="F109" s="15">
        <v>1.875</v>
      </c>
      <c r="G109" s="15">
        <v>15.287500000000001</v>
      </c>
      <c r="H109" s="15">
        <v>0.9375</v>
      </c>
      <c r="I109" s="15">
        <v>0</v>
      </c>
      <c r="J109" s="15">
        <f t="shared" si="9"/>
        <v>29.037500000000001</v>
      </c>
      <c r="K109" s="17">
        <f t="shared" si="10"/>
        <v>0.37666810159276798</v>
      </c>
      <c r="L109" s="17">
        <f t="shared" si="10"/>
        <v>0</v>
      </c>
      <c r="M109" s="17">
        <f t="shared" si="10"/>
        <v>6.4571674558760214E-2</v>
      </c>
      <c r="N109" s="17">
        <f t="shared" si="8"/>
        <v>0.52647438656909173</v>
      </c>
      <c r="O109" s="17">
        <f t="shared" si="11"/>
        <v>3.2285837279380107E-2</v>
      </c>
      <c r="P109" s="1"/>
      <c r="AD109" s="2"/>
      <c r="AE109" s="2"/>
      <c r="AF109" s="2"/>
      <c r="AG109" s="2"/>
      <c r="AH109" s="2"/>
      <c r="AI109" s="2"/>
      <c r="AJ109" s="2"/>
      <c r="AK109" s="2"/>
      <c r="AL109" s="2"/>
    </row>
    <row r="110" spans="1:38" x14ac:dyDescent="0.3">
      <c r="A110" s="12" t="s">
        <v>194</v>
      </c>
      <c r="B110" s="12">
        <v>313213</v>
      </c>
      <c r="C110" s="12" t="s">
        <v>72</v>
      </c>
      <c r="D110" s="15">
        <v>12.7</v>
      </c>
      <c r="E110" s="15">
        <v>0.9375</v>
      </c>
      <c r="F110" s="15">
        <v>0</v>
      </c>
      <c r="G110" s="15">
        <v>7.5125000000000002</v>
      </c>
      <c r="H110" s="15">
        <v>0</v>
      </c>
      <c r="I110" s="15">
        <v>0</v>
      </c>
      <c r="J110" s="15">
        <f t="shared" si="9"/>
        <v>21.15</v>
      </c>
      <c r="K110" s="17">
        <f t="shared" si="10"/>
        <v>0.60047281323877066</v>
      </c>
      <c r="L110" s="17">
        <f t="shared" si="10"/>
        <v>4.4326241134751775E-2</v>
      </c>
      <c r="M110" s="17">
        <f t="shared" si="10"/>
        <v>0</v>
      </c>
      <c r="N110" s="17">
        <f t="shared" si="8"/>
        <v>0.35520094562647758</v>
      </c>
      <c r="O110" s="17">
        <f t="shared" si="11"/>
        <v>0</v>
      </c>
      <c r="P110" s="1"/>
      <c r="AD110" s="2"/>
      <c r="AE110" s="2"/>
      <c r="AF110" s="2"/>
      <c r="AG110" s="2"/>
      <c r="AH110" s="2"/>
      <c r="AI110" s="2"/>
      <c r="AJ110" s="2"/>
      <c r="AK110" s="2"/>
      <c r="AL110" s="2"/>
    </row>
    <row r="111" spans="1:38" x14ac:dyDescent="0.3">
      <c r="A111" s="12" t="s">
        <v>195</v>
      </c>
      <c r="B111" s="12">
        <v>721914</v>
      </c>
      <c r="C111" s="12" t="s">
        <v>75</v>
      </c>
      <c r="D111" s="15">
        <v>7.2</v>
      </c>
      <c r="E111" s="15">
        <v>7.0875000000000004</v>
      </c>
      <c r="F111" s="15">
        <v>0</v>
      </c>
      <c r="G111" s="15">
        <v>0</v>
      </c>
      <c r="H111" s="15">
        <v>0</v>
      </c>
      <c r="I111" s="15">
        <v>0.9375</v>
      </c>
      <c r="J111" s="15">
        <f t="shared" si="9"/>
        <v>15.225000000000001</v>
      </c>
      <c r="K111" s="17">
        <f t="shared" si="10"/>
        <v>0.47290640394088668</v>
      </c>
      <c r="L111" s="17">
        <f t="shared" si="10"/>
        <v>0.46551724137931033</v>
      </c>
      <c r="M111" s="17">
        <f t="shared" si="10"/>
        <v>0</v>
      </c>
      <c r="N111" s="17">
        <f t="shared" si="8"/>
        <v>0</v>
      </c>
      <c r="O111" s="17">
        <f t="shared" si="11"/>
        <v>6.157635467980295E-2</v>
      </c>
      <c r="P111" s="1"/>
      <c r="AD111" s="2"/>
      <c r="AE111" s="2"/>
      <c r="AF111" s="2"/>
      <c r="AG111" s="2"/>
      <c r="AH111" s="2"/>
      <c r="AI111" s="2"/>
      <c r="AJ111" s="2"/>
      <c r="AK111" s="2"/>
      <c r="AL111" s="2"/>
    </row>
    <row r="112" spans="1:38" x14ac:dyDescent="0.3">
      <c r="A112" s="12" t="s">
        <v>196</v>
      </c>
      <c r="B112" s="12">
        <v>342413</v>
      </c>
      <c r="C112" s="12" t="s">
        <v>72</v>
      </c>
      <c r="D112" s="15">
        <v>9.2125000000000004</v>
      </c>
      <c r="E112" s="15">
        <v>0.9375</v>
      </c>
      <c r="F112" s="15">
        <v>0.9375</v>
      </c>
      <c r="G112" s="15">
        <v>1.875</v>
      </c>
      <c r="H112" s="15">
        <v>0</v>
      </c>
      <c r="I112" s="15">
        <v>0</v>
      </c>
      <c r="J112" s="15">
        <f t="shared" si="9"/>
        <v>12.9625</v>
      </c>
      <c r="K112" s="17">
        <f t="shared" si="10"/>
        <v>0.71070395371263262</v>
      </c>
      <c r="L112" s="17">
        <f t="shared" si="10"/>
        <v>7.2324011571841845E-2</v>
      </c>
      <c r="M112" s="17">
        <f t="shared" si="10"/>
        <v>7.2324011571841845E-2</v>
      </c>
      <c r="N112" s="17">
        <f t="shared" si="8"/>
        <v>0.14464802314368369</v>
      </c>
      <c r="O112" s="17">
        <f t="shared" si="11"/>
        <v>0</v>
      </c>
      <c r="P112" s="1"/>
      <c r="AD112" s="2"/>
      <c r="AE112" s="2"/>
      <c r="AF112" s="2"/>
      <c r="AG112" s="2"/>
      <c r="AH112" s="2"/>
      <c r="AI112" s="2"/>
      <c r="AJ112" s="2"/>
      <c r="AK112" s="2"/>
      <c r="AL112" s="2"/>
    </row>
    <row r="113" spans="1:38" x14ac:dyDescent="0.3">
      <c r="A113" s="12" t="s">
        <v>197</v>
      </c>
      <c r="B113" s="12">
        <v>224511</v>
      </c>
      <c r="C113" s="12" t="s">
        <v>74</v>
      </c>
      <c r="D113" s="15">
        <v>6.984375</v>
      </c>
      <c r="E113" s="15">
        <v>1.5</v>
      </c>
      <c r="F113" s="15">
        <v>0.265625</v>
      </c>
      <c r="G113" s="15">
        <v>2.265625</v>
      </c>
      <c r="H113" s="15">
        <v>0</v>
      </c>
      <c r="I113" s="15">
        <v>0</v>
      </c>
      <c r="J113" s="15">
        <f t="shared" si="9"/>
        <v>11.015625</v>
      </c>
      <c r="K113" s="17">
        <f t="shared" si="10"/>
        <v>0.63404255319148939</v>
      </c>
      <c r="L113" s="17">
        <f t="shared" si="10"/>
        <v>0.13617021276595745</v>
      </c>
      <c r="M113" s="17">
        <f t="shared" si="10"/>
        <v>2.4113475177304965E-2</v>
      </c>
      <c r="N113" s="17">
        <f t="shared" si="8"/>
        <v>0.20567375886524822</v>
      </c>
      <c r="O113" s="17">
        <f t="shared" si="11"/>
        <v>0</v>
      </c>
      <c r="P113" s="1"/>
      <c r="AD113" s="2"/>
      <c r="AE113" s="2"/>
      <c r="AF113" s="2"/>
      <c r="AG113" s="2"/>
      <c r="AH113" s="2"/>
      <c r="AI113" s="2"/>
      <c r="AJ113" s="2"/>
      <c r="AK113" s="2"/>
      <c r="AL113" s="2"/>
    </row>
    <row r="114" spans="1:38" x14ac:dyDescent="0.3">
      <c r="A114" s="12" t="s">
        <v>198</v>
      </c>
      <c r="B114" s="12">
        <v>821911</v>
      </c>
      <c r="C114" s="12" t="s">
        <v>73</v>
      </c>
      <c r="D114" s="15">
        <v>4.7406249999999996</v>
      </c>
      <c r="E114" s="15">
        <v>0.8125</v>
      </c>
      <c r="F114" s="15">
        <v>0</v>
      </c>
      <c r="G114" s="15">
        <v>4.0406250000000004</v>
      </c>
      <c r="H114" s="15">
        <v>0</v>
      </c>
      <c r="I114" s="15">
        <v>0</v>
      </c>
      <c r="J114" s="15">
        <f t="shared" si="9"/>
        <v>9.59375</v>
      </c>
      <c r="K114" s="17">
        <f t="shared" si="10"/>
        <v>0.49413680781758956</v>
      </c>
      <c r="L114" s="17">
        <f t="shared" si="10"/>
        <v>8.4690553745928335E-2</v>
      </c>
      <c r="M114" s="17">
        <f t="shared" si="10"/>
        <v>0</v>
      </c>
      <c r="N114" s="17">
        <f t="shared" si="8"/>
        <v>0.42117263843648212</v>
      </c>
      <c r="O114" s="17">
        <f t="shared" si="11"/>
        <v>0</v>
      </c>
      <c r="P114" s="1"/>
      <c r="AD114" s="2"/>
      <c r="AE114" s="2"/>
      <c r="AF114" s="2"/>
      <c r="AG114" s="2"/>
      <c r="AH114" s="2"/>
      <c r="AI114" s="2"/>
      <c r="AJ114" s="2"/>
      <c r="AK114" s="2"/>
      <c r="AL114" s="2"/>
    </row>
    <row r="115" spans="1:38" x14ac:dyDescent="0.3">
      <c r="A115" s="12" t="s">
        <v>199</v>
      </c>
      <c r="B115" s="12">
        <v>312115</v>
      </c>
      <c r="C115" s="12" t="s">
        <v>72</v>
      </c>
      <c r="D115" s="15">
        <v>8.6531249999999975</v>
      </c>
      <c r="E115" s="15">
        <v>0.71875</v>
      </c>
      <c r="F115" s="15">
        <v>0</v>
      </c>
      <c r="G115" s="15">
        <v>0</v>
      </c>
      <c r="H115" s="15">
        <v>0</v>
      </c>
      <c r="I115" s="15">
        <v>0</v>
      </c>
      <c r="J115" s="15">
        <f t="shared" si="9"/>
        <v>9.3718749999999975</v>
      </c>
      <c r="K115" s="17">
        <f t="shared" si="10"/>
        <v>0.92330776925641878</v>
      </c>
      <c r="L115" s="17">
        <f t="shared" si="10"/>
        <v>7.6692230743581211E-2</v>
      </c>
      <c r="M115" s="17">
        <f t="shared" si="10"/>
        <v>0</v>
      </c>
      <c r="N115" s="17">
        <f t="shared" si="8"/>
        <v>0</v>
      </c>
      <c r="O115" s="17">
        <f t="shared" si="11"/>
        <v>0</v>
      </c>
      <c r="P115" s="1"/>
      <c r="AD115" s="2"/>
      <c r="AE115" s="2"/>
      <c r="AF115" s="2"/>
      <c r="AG115" s="2"/>
      <c r="AH115" s="2"/>
      <c r="AI115" s="2"/>
      <c r="AJ115" s="2"/>
      <c r="AK115" s="2"/>
      <c r="AL115" s="2"/>
    </row>
    <row r="116" spans="1:38" x14ac:dyDescent="0.3">
      <c r="A116" s="12" t="s">
        <v>200</v>
      </c>
      <c r="B116" s="12">
        <v>334115</v>
      </c>
      <c r="C116" s="12" t="s">
        <v>72</v>
      </c>
      <c r="D116" s="15">
        <v>8.4781249999999986</v>
      </c>
      <c r="E116" s="15">
        <v>0.703125</v>
      </c>
      <c r="F116" s="15">
        <v>0</v>
      </c>
      <c r="G116" s="15">
        <v>0</v>
      </c>
      <c r="H116" s="15">
        <v>0</v>
      </c>
      <c r="I116" s="15">
        <v>0</v>
      </c>
      <c r="J116" s="15">
        <f t="shared" si="9"/>
        <v>9.1812499999999986</v>
      </c>
      <c r="K116" s="17">
        <f t="shared" si="10"/>
        <v>0.92341729067392786</v>
      </c>
      <c r="L116" s="17">
        <f t="shared" si="10"/>
        <v>7.6582709326072168E-2</v>
      </c>
      <c r="M116" s="17">
        <f t="shared" si="10"/>
        <v>0</v>
      </c>
      <c r="N116" s="17">
        <f t="shared" si="8"/>
        <v>0</v>
      </c>
      <c r="O116" s="17">
        <f t="shared" si="11"/>
        <v>0</v>
      </c>
      <c r="P116" s="1"/>
      <c r="AD116" s="2"/>
      <c r="AE116" s="2"/>
      <c r="AF116" s="2"/>
      <c r="AG116" s="2"/>
      <c r="AH116" s="2"/>
      <c r="AI116" s="2"/>
      <c r="AJ116" s="2"/>
      <c r="AK116" s="2"/>
      <c r="AL116" s="2"/>
    </row>
    <row r="117" spans="1:38" x14ac:dyDescent="0.3">
      <c r="A117" s="12" t="s">
        <v>201</v>
      </c>
      <c r="B117" s="12">
        <v>311415</v>
      </c>
      <c r="C117" s="12" t="s">
        <v>72</v>
      </c>
      <c r="D117" s="15">
        <v>2.95</v>
      </c>
      <c r="E117" s="15">
        <v>0</v>
      </c>
      <c r="F117" s="15">
        <v>0</v>
      </c>
      <c r="G117" s="15">
        <v>0</v>
      </c>
      <c r="H117" s="15">
        <v>0</v>
      </c>
      <c r="I117" s="15">
        <v>0</v>
      </c>
      <c r="J117" s="15">
        <f t="shared" si="9"/>
        <v>2.95</v>
      </c>
      <c r="K117" s="17">
        <f t="shared" si="10"/>
        <v>1</v>
      </c>
      <c r="L117" s="17">
        <f t="shared" si="10"/>
        <v>0</v>
      </c>
      <c r="M117" s="17">
        <f t="shared" si="10"/>
        <v>0</v>
      </c>
      <c r="N117" s="17">
        <f t="shared" si="8"/>
        <v>0</v>
      </c>
      <c r="O117" s="17">
        <f t="shared" si="11"/>
        <v>0</v>
      </c>
      <c r="P117" s="1"/>
      <c r="AD117" s="2"/>
      <c r="AE117" s="2"/>
      <c r="AF117" s="2"/>
      <c r="AG117" s="2"/>
      <c r="AH117" s="2"/>
      <c r="AI117" s="2"/>
      <c r="AJ117" s="2"/>
      <c r="AK117" s="2"/>
      <c r="AL117" s="2"/>
    </row>
    <row r="118" spans="1:38" x14ac:dyDescent="0.3">
      <c r="A118" s="12" t="s">
        <v>202</v>
      </c>
      <c r="B118" s="12">
        <v>334112</v>
      </c>
      <c r="C118" s="12" t="s">
        <v>72</v>
      </c>
      <c r="D118" s="15">
        <v>0.203125</v>
      </c>
      <c r="E118" s="15">
        <v>1.265625</v>
      </c>
      <c r="F118" s="15">
        <v>0.796875</v>
      </c>
      <c r="G118" s="15">
        <v>0</v>
      </c>
      <c r="H118" s="15">
        <v>0</v>
      </c>
      <c r="I118" s="15">
        <v>0</v>
      </c>
      <c r="J118" s="15">
        <f t="shared" si="9"/>
        <v>2.265625</v>
      </c>
      <c r="K118" s="17">
        <f t="shared" si="10"/>
        <v>8.9655172413793102E-2</v>
      </c>
      <c r="L118" s="17">
        <f t="shared" si="10"/>
        <v>0.55862068965517242</v>
      </c>
      <c r="M118" s="17">
        <f t="shared" si="10"/>
        <v>0.35172413793103446</v>
      </c>
      <c r="N118" s="17">
        <f t="shared" si="8"/>
        <v>0</v>
      </c>
      <c r="O118" s="17">
        <f t="shared" si="11"/>
        <v>0</v>
      </c>
      <c r="P118" s="1"/>
      <c r="AD118" s="2"/>
      <c r="AE118" s="2"/>
      <c r="AF118" s="2"/>
      <c r="AG118" s="2"/>
      <c r="AH118" s="2"/>
      <c r="AI118" s="2"/>
      <c r="AJ118" s="2"/>
      <c r="AK118" s="2"/>
      <c r="AL118" s="2"/>
    </row>
    <row r="119" spans="1:38" x14ac:dyDescent="0.3">
      <c r="A119" s="12" t="s">
        <v>203</v>
      </c>
      <c r="B119" s="12">
        <v>232214</v>
      </c>
      <c r="C119" s="12" t="s">
        <v>74</v>
      </c>
      <c r="D119" s="15">
        <v>0.9375</v>
      </c>
      <c r="E119" s="15">
        <v>0</v>
      </c>
      <c r="F119" s="15">
        <v>0</v>
      </c>
      <c r="G119" s="15">
        <v>0</v>
      </c>
      <c r="H119" s="15">
        <v>0</v>
      </c>
      <c r="I119" s="15">
        <v>0</v>
      </c>
      <c r="J119" s="15">
        <f t="shared" si="9"/>
        <v>0.9375</v>
      </c>
      <c r="K119" s="17">
        <f t="shared" si="10"/>
        <v>1</v>
      </c>
      <c r="L119" s="17">
        <f t="shared" si="10"/>
        <v>0</v>
      </c>
      <c r="M119" s="17">
        <f t="shared" si="10"/>
        <v>0</v>
      </c>
      <c r="N119" s="17">
        <f t="shared" si="8"/>
        <v>0</v>
      </c>
      <c r="O119" s="17">
        <f t="shared" si="11"/>
        <v>0</v>
      </c>
      <c r="P119" s="1"/>
      <c r="AD119" s="2"/>
      <c r="AE119" s="2"/>
      <c r="AF119" s="2"/>
      <c r="AG119" s="2"/>
      <c r="AH119" s="2"/>
      <c r="AI119" s="2"/>
      <c r="AJ119" s="2"/>
      <c r="AK119" s="2"/>
      <c r="AL119" s="2"/>
    </row>
    <row r="120" spans="1:38" x14ac:dyDescent="0.3">
      <c r="A120" s="12"/>
      <c r="B120" s="12"/>
      <c r="C120" s="12"/>
      <c r="D120" s="15"/>
      <c r="E120" s="15"/>
      <c r="F120" s="15"/>
      <c r="G120" s="15"/>
      <c r="H120" s="15"/>
      <c r="I120" s="12"/>
      <c r="J120" s="12"/>
      <c r="K120" s="12"/>
      <c r="L120" s="12"/>
      <c r="M120" s="12"/>
      <c r="N120" s="12"/>
      <c r="O120" s="12"/>
    </row>
    <row r="121" spans="1:38" s="3" customFormat="1" x14ac:dyDescent="0.3">
      <c r="A121" s="45" t="s">
        <v>204</v>
      </c>
      <c r="B121" s="55"/>
      <c r="C121" s="55"/>
      <c r="D121" s="57">
        <f t="shared" ref="D121:J121" si="12">SUM(D9:D119)</f>
        <v>65995.243749999936</v>
      </c>
      <c r="E121" s="57">
        <f t="shared" si="12"/>
        <v>19161.493750000012</v>
      </c>
      <c r="F121" s="57">
        <f t="shared" si="12"/>
        <v>7527.9468750000042</v>
      </c>
      <c r="G121" s="57">
        <f t="shared" si="12"/>
        <v>12847.590625000003</v>
      </c>
      <c r="H121" s="57">
        <f t="shared" si="12"/>
        <v>1656.78125</v>
      </c>
      <c r="I121" s="57">
        <f t="shared" si="12"/>
        <v>830.72500000000014</v>
      </c>
      <c r="J121" s="57">
        <f t="shared" si="12"/>
        <v>108019.78124999997</v>
      </c>
      <c r="K121" s="58">
        <f>D121/$J121</f>
        <v>0.61095516938014494</v>
      </c>
      <c r="L121" s="58">
        <f t="shared" ref="L121:O121" si="13">E121/$J121</f>
        <v>0.17738874795212584</v>
      </c>
      <c r="M121" s="58">
        <f t="shared" si="13"/>
        <v>6.9690447322582463E-2</v>
      </c>
      <c r="N121" s="58">
        <f t="shared" si="13"/>
        <v>0.11893738791477146</v>
      </c>
      <c r="O121" s="58">
        <f t="shared" si="13"/>
        <v>1.5337757870158624E-2</v>
      </c>
      <c r="P121" s="6"/>
      <c r="Q121"/>
      <c r="R121"/>
      <c r="S121"/>
      <c r="T121"/>
      <c r="U121"/>
      <c r="V121"/>
      <c r="W121"/>
      <c r="X121"/>
      <c r="Y121"/>
      <c r="Z121"/>
      <c r="AA121"/>
      <c r="AB121"/>
      <c r="AC121"/>
      <c r="AD121" s="11"/>
      <c r="AE121" s="11"/>
      <c r="AF121" s="11"/>
      <c r="AG121" s="11"/>
      <c r="AH121" s="11"/>
      <c r="AI121" s="11"/>
      <c r="AJ121" s="11"/>
      <c r="AK121" s="11"/>
      <c r="AL121" s="7"/>
    </row>
    <row r="122" spans="1:38" x14ac:dyDescent="0.3">
      <c r="A122" s="18" t="s">
        <v>269</v>
      </c>
      <c r="B122" s="12"/>
      <c r="C122" s="12"/>
      <c r="D122" s="12"/>
      <c r="E122" s="12"/>
      <c r="F122" s="12"/>
      <c r="G122" s="12"/>
      <c r="H122" s="12"/>
      <c r="I122" s="12"/>
      <c r="J122" s="12"/>
      <c r="K122" s="25">
        <v>0.59887206886316413</v>
      </c>
      <c r="L122" s="25">
        <v>0.16110712154144205</v>
      </c>
      <c r="M122" s="25">
        <v>6.3323088118423188E-2</v>
      </c>
      <c r="N122" s="25">
        <v>0.14448753179687027</v>
      </c>
      <c r="O122" s="25">
        <v>3.2210189680100344E-2</v>
      </c>
    </row>
    <row r="125" spans="1:38" x14ac:dyDescent="0.3">
      <c r="P125" s="8"/>
    </row>
    <row r="126" spans="1:38" x14ac:dyDescent="0.3">
      <c r="P126" s="8"/>
    </row>
    <row r="127" spans="1:38" x14ac:dyDescent="0.3">
      <c r="P127" s="8"/>
    </row>
    <row r="128" spans="1:38" x14ac:dyDescent="0.3">
      <c r="P128" s="8"/>
    </row>
    <row r="129" spans="16:16" x14ac:dyDescent="0.3">
      <c r="P129" s="8"/>
    </row>
    <row r="130" spans="16:16" x14ac:dyDescent="0.3">
      <c r="P130" s="8"/>
    </row>
    <row r="131" spans="16:16" x14ac:dyDescent="0.3">
      <c r="P131" s="8"/>
    </row>
    <row r="145" spans="3:3" x14ac:dyDescent="0.3">
      <c r="C145" s="10"/>
    </row>
  </sheetData>
  <mergeCells count="8">
    <mergeCell ref="Y7:AC7"/>
    <mergeCell ref="K7:O7"/>
    <mergeCell ref="R7:X7"/>
    <mergeCell ref="Q7:Q8"/>
    <mergeCell ref="A7:A8"/>
    <mergeCell ref="B7:B8"/>
    <mergeCell ref="C7:C8"/>
    <mergeCell ref="D7:J7"/>
  </mergeCells>
  <pageMargins left="0.7" right="0.7" top="0.75" bottom="0.75" header="0.3" footer="0.3"/>
  <pageSetup paperSize="9" orientation="portrait" r:id="rId1"/>
  <ignoredErrors>
    <ignoredError sqref="O9:O13"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6DD96-6505-4504-ACEE-6D1143CCCAEF}">
  <sheetPr>
    <tabColor theme="4" tint="0.79998168889431442"/>
  </sheetPr>
  <dimension ref="A1:AT140"/>
  <sheetViews>
    <sheetView showGridLines="0" zoomScaleNormal="100" workbookViewId="0">
      <pane xSplit="1" ySplit="7" topLeftCell="F8" activePane="bottomRight" state="frozen"/>
      <selection pane="topRight" activeCell="C14" sqref="C14"/>
      <selection pane="bottomLeft" activeCell="C14" sqref="C14"/>
      <selection pane="bottomRight" activeCell="I6" sqref="I6:N7"/>
    </sheetView>
  </sheetViews>
  <sheetFormatPr defaultColWidth="8.69140625" defaultRowHeight="14" x14ac:dyDescent="0.3"/>
  <cols>
    <col min="1" max="1" width="27.3828125" customWidth="1"/>
    <col min="2" max="2" width="10.3828125" customWidth="1"/>
    <col min="3" max="3" width="27.3828125" customWidth="1"/>
    <col min="4" max="7" width="17.15234375" customWidth="1"/>
    <col min="8" max="8" width="8.53515625" customWidth="1"/>
    <col min="9" max="9" width="30.53515625" customWidth="1"/>
    <col min="10" max="13" width="17.15234375" customWidth="1"/>
    <col min="14" max="14" width="24.84375" customWidth="1"/>
  </cols>
  <sheetData>
    <row r="1" spans="1:14" x14ac:dyDescent="0.3">
      <c r="A1" s="43" t="s">
        <v>307</v>
      </c>
      <c r="B1" s="34"/>
      <c r="C1" s="34"/>
    </row>
    <row r="2" spans="1:14" x14ac:dyDescent="0.3">
      <c r="A2" s="44" t="s">
        <v>29</v>
      </c>
      <c r="B2" s="34"/>
      <c r="C2" s="34"/>
    </row>
    <row r="3" spans="1:14" x14ac:dyDescent="0.3">
      <c r="A3" s="44" t="s">
        <v>308</v>
      </c>
      <c r="B3" s="34"/>
      <c r="C3" s="34"/>
    </row>
    <row r="5" spans="1:14" x14ac:dyDescent="0.3">
      <c r="A5" s="10" t="s">
        <v>309</v>
      </c>
      <c r="I5" s="10" t="s">
        <v>310</v>
      </c>
    </row>
    <row r="6" spans="1:14" x14ac:dyDescent="0.3">
      <c r="A6" s="76" t="s">
        <v>85</v>
      </c>
      <c r="B6" s="76" t="s">
        <v>86</v>
      </c>
      <c r="C6" s="77" t="s">
        <v>71</v>
      </c>
      <c r="D6" s="63" t="s">
        <v>311</v>
      </c>
      <c r="E6" s="63"/>
      <c r="F6" s="63"/>
      <c r="G6" s="64" t="s">
        <v>312</v>
      </c>
      <c r="I6" s="77" t="s">
        <v>71</v>
      </c>
      <c r="J6" s="63" t="s">
        <v>311</v>
      </c>
      <c r="K6" s="63"/>
      <c r="L6" s="63"/>
      <c r="M6" s="64" t="s">
        <v>312</v>
      </c>
      <c r="N6" s="78" t="s">
        <v>313</v>
      </c>
    </row>
    <row r="7" spans="1:14" x14ac:dyDescent="0.3">
      <c r="A7" s="76"/>
      <c r="B7" s="76"/>
      <c r="C7" s="77"/>
      <c r="D7" s="45" t="s">
        <v>314</v>
      </c>
      <c r="E7" s="45" t="s">
        <v>315</v>
      </c>
      <c r="F7" s="45" t="s">
        <v>226</v>
      </c>
      <c r="G7" s="64"/>
      <c r="I7" s="77"/>
      <c r="J7" s="45" t="s">
        <v>314</v>
      </c>
      <c r="K7" s="45" t="s">
        <v>315</v>
      </c>
      <c r="L7" s="45" t="s">
        <v>226</v>
      </c>
      <c r="M7" s="64"/>
      <c r="N7" s="78"/>
    </row>
    <row r="8" spans="1:14" x14ac:dyDescent="0.3">
      <c r="A8" s="12" t="s">
        <v>89</v>
      </c>
      <c r="B8" s="12">
        <v>899999</v>
      </c>
      <c r="C8" s="12" t="s">
        <v>73</v>
      </c>
      <c r="D8" s="15">
        <v>2882.2312500000098</v>
      </c>
      <c r="E8" s="15">
        <v>10593.306249999834</v>
      </c>
      <c r="F8" s="15">
        <v>13475.537499999844</v>
      </c>
      <c r="G8" s="17">
        <f t="shared" ref="G8:G39" si="0">D8/$F8</f>
        <v>0.21388618079242058</v>
      </c>
      <c r="I8" s="12" t="s">
        <v>72</v>
      </c>
      <c r="J8" s="22">
        <f>SUMIFS(D$8:D$118,$C$8:$C$118,$I8)</f>
        <v>1630.5625</v>
      </c>
      <c r="K8" s="22">
        <f t="shared" ref="K8:L13" si="1">SUMIFS(E$8:E$118,$C$8:$C$118,$I8)</f>
        <v>36942.656249999942</v>
      </c>
      <c r="L8" s="22">
        <f t="shared" si="1"/>
        <v>38573.218749999949</v>
      </c>
      <c r="M8" s="17">
        <f t="shared" ref="M8:M14" si="2">J8/$L8</f>
        <v>4.2271880668501439E-2</v>
      </c>
      <c r="N8" s="23" t="e">
        <f>#REF!</f>
        <v>#REF!</v>
      </c>
    </row>
    <row r="9" spans="1:14" x14ac:dyDescent="0.3">
      <c r="A9" s="12" t="s">
        <v>90</v>
      </c>
      <c r="B9" s="12">
        <v>341111</v>
      </c>
      <c r="C9" s="12" t="s">
        <v>72</v>
      </c>
      <c r="D9" s="15">
        <v>110.1</v>
      </c>
      <c r="E9" s="15">
        <v>8039.0468749999218</v>
      </c>
      <c r="F9" s="15">
        <v>8149.1468749999221</v>
      </c>
      <c r="G9" s="17">
        <f t="shared" si="0"/>
        <v>1.3510616717164158E-2</v>
      </c>
      <c r="I9" s="12" t="s">
        <v>73</v>
      </c>
      <c r="J9" s="22">
        <f t="shared" ref="J9:J13" si="3">SUMIFS(D$8:D$118,$C$8:$C$118,$I9)</f>
        <v>3400.9156250000101</v>
      </c>
      <c r="K9" s="22">
        <f t="shared" si="1"/>
        <v>20005.293749999877</v>
      </c>
      <c r="L9" s="22">
        <f t="shared" si="1"/>
        <v>23406.209374999897</v>
      </c>
      <c r="M9" s="17">
        <f t="shared" si="2"/>
        <v>0.14529971814370413</v>
      </c>
      <c r="N9" s="23" t="e">
        <f>#REF!</f>
        <v>#REF!</v>
      </c>
    </row>
    <row r="10" spans="1:14" x14ac:dyDescent="0.3">
      <c r="A10" s="12" t="s">
        <v>91</v>
      </c>
      <c r="B10" s="12">
        <v>233211</v>
      </c>
      <c r="C10" s="12" t="s">
        <v>74</v>
      </c>
      <c r="D10" s="15">
        <v>840.34062500000152</v>
      </c>
      <c r="E10" s="15">
        <v>6107.8437499998763</v>
      </c>
      <c r="F10" s="15">
        <v>6948.1843749998779</v>
      </c>
      <c r="G10" s="17">
        <f t="shared" si="0"/>
        <v>0.12094391565422676</v>
      </c>
      <c r="I10" s="12" t="s">
        <v>74</v>
      </c>
      <c r="J10" s="22">
        <f t="shared" si="3"/>
        <v>4655.6375000000053</v>
      </c>
      <c r="K10" s="22">
        <f t="shared" si="1"/>
        <v>18275.018749999905</v>
      </c>
      <c r="L10" s="22">
        <f t="shared" si="1"/>
        <v>22930.65624999992</v>
      </c>
      <c r="M10" s="17">
        <f t="shared" si="2"/>
        <v>0.20303114962093688</v>
      </c>
      <c r="N10" s="23" t="e">
        <f>#REF!</f>
        <v>#REF!</v>
      </c>
    </row>
    <row r="11" spans="1:14" x14ac:dyDescent="0.3">
      <c r="A11" s="12" t="s">
        <v>92</v>
      </c>
      <c r="B11" s="12">
        <v>331212</v>
      </c>
      <c r="C11" s="12" t="s">
        <v>72</v>
      </c>
      <c r="D11" s="15">
        <v>22.678124999999994</v>
      </c>
      <c r="E11" s="15">
        <v>4382.6343749999896</v>
      </c>
      <c r="F11" s="15">
        <v>4405.31249999999</v>
      </c>
      <c r="G11" s="17">
        <f t="shared" si="0"/>
        <v>5.1479038093211428E-3</v>
      </c>
      <c r="I11" s="12" t="s">
        <v>75</v>
      </c>
      <c r="J11" s="22">
        <f t="shared" si="3"/>
        <v>382.88124999999997</v>
      </c>
      <c r="K11" s="22">
        <f t="shared" si="1"/>
        <v>10871.059374999972</v>
      </c>
      <c r="L11" s="22">
        <f t="shared" si="1"/>
        <v>11253.940624999972</v>
      </c>
      <c r="M11" s="17">
        <f t="shared" si="2"/>
        <v>3.4021971748229379E-2</v>
      </c>
      <c r="N11" s="23" t="e">
        <f>#REF!</f>
        <v>#REF!</v>
      </c>
    </row>
    <row r="12" spans="1:14" x14ac:dyDescent="0.3">
      <c r="A12" s="12" t="s">
        <v>93</v>
      </c>
      <c r="B12" s="12">
        <v>133111</v>
      </c>
      <c r="C12" s="12" t="s">
        <v>76</v>
      </c>
      <c r="D12" s="15">
        <v>297.49999999999983</v>
      </c>
      <c r="E12" s="15">
        <v>3891.946874999986</v>
      </c>
      <c r="F12" s="15">
        <v>4189.446874999986</v>
      </c>
      <c r="G12" s="17">
        <f t="shared" si="0"/>
        <v>7.1011760949946601E-2</v>
      </c>
      <c r="I12" s="12" t="s">
        <v>76</v>
      </c>
      <c r="J12" s="22">
        <f t="shared" si="3"/>
        <v>514.94999999999982</v>
      </c>
      <c r="K12" s="22">
        <f t="shared" si="1"/>
        <v>8686.7968750000109</v>
      </c>
      <c r="L12" s="22">
        <f t="shared" si="1"/>
        <v>9201.7468750000098</v>
      </c>
      <c r="M12" s="17">
        <f t="shared" si="2"/>
        <v>5.5962200112138955E-2</v>
      </c>
      <c r="N12" s="23" t="e">
        <f>#REF!</f>
        <v>#REF!</v>
      </c>
    </row>
    <row r="13" spans="1:14" x14ac:dyDescent="0.3">
      <c r="A13" s="12" t="s">
        <v>94</v>
      </c>
      <c r="B13" s="12">
        <v>821111</v>
      </c>
      <c r="C13" s="12" t="s">
        <v>73</v>
      </c>
      <c r="D13" s="15">
        <v>134.796875</v>
      </c>
      <c r="E13" s="15">
        <v>3599.6312500000518</v>
      </c>
      <c r="F13" s="15">
        <v>3734.4281250000518</v>
      </c>
      <c r="G13" s="17">
        <f t="shared" si="0"/>
        <v>3.6095720814013021E-2</v>
      </c>
      <c r="I13" s="12" t="s">
        <v>77</v>
      </c>
      <c r="J13" s="22">
        <f t="shared" si="3"/>
        <v>1579.9999999999982</v>
      </c>
      <c r="K13" s="22">
        <f t="shared" si="1"/>
        <v>1074.0093750000001</v>
      </c>
      <c r="L13" s="22">
        <f t="shared" si="1"/>
        <v>2654.0093749999983</v>
      </c>
      <c r="M13" s="17">
        <f t="shared" si="2"/>
        <v>0.59532570415279684</v>
      </c>
      <c r="N13" s="23" t="e">
        <f>#REF!</f>
        <v>#REF!</v>
      </c>
    </row>
    <row r="14" spans="1:14" x14ac:dyDescent="0.3">
      <c r="A14" s="12" t="s">
        <v>95</v>
      </c>
      <c r="B14" s="12">
        <v>133112</v>
      </c>
      <c r="C14" s="12" t="s">
        <v>76</v>
      </c>
      <c r="D14" s="15">
        <v>15.918749999999999</v>
      </c>
      <c r="E14" s="15">
        <v>3347.103125000021</v>
      </c>
      <c r="F14" s="15">
        <v>3363.0218750000208</v>
      </c>
      <c r="G14" s="17">
        <f t="shared" si="0"/>
        <v>4.7334660884416346E-3</v>
      </c>
      <c r="I14" s="45" t="s">
        <v>316</v>
      </c>
      <c r="J14" s="46">
        <f>SUM(J8:J13)</f>
        <v>12164.946875000014</v>
      </c>
      <c r="K14" s="46">
        <f>SUM(K8:K13)</f>
        <v>95854.8343749997</v>
      </c>
      <c r="L14" s="46">
        <f>SUM(L8:L13)</f>
        <v>108019.78124999975</v>
      </c>
      <c r="M14" s="56">
        <f t="shared" si="2"/>
        <v>0.11261776995127956</v>
      </c>
      <c r="N14" s="61" t="e">
        <f>#REF!</f>
        <v>#REF!</v>
      </c>
    </row>
    <row r="15" spans="1:14" x14ac:dyDescent="0.3">
      <c r="A15" s="12" t="s">
        <v>98</v>
      </c>
      <c r="B15" s="12">
        <v>721211</v>
      </c>
      <c r="C15" s="12" t="s">
        <v>75</v>
      </c>
      <c r="D15" s="15">
        <v>81.568750000000023</v>
      </c>
      <c r="E15" s="15">
        <v>3242.3968749999776</v>
      </c>
      <c r="F15" s="15">
        <v>3323.9656249999775</v>
      </c>
      <c r="G15" s="17">
        <f t="shared" si="0"/>
        <v>2.4539588913468555E-2</v>
      </c>
      <c r="J15" s="1"/>
    </row>
    <row r="16" spans="1:14" x14ac:dyDescent="0.3">
      <c r="A16" s="12" t="s">
        <v>100</v>
      </c>
      <c r="B16" s="12">
        <v>721214</v>
      </c>
      <c r="C16" s="12" t="s">
        <v>75</v>
      </c>
      <c r="D16" s="15">
        <v>47.718750000000014</v>
      </c>
      <c r="E16" s="15">
        <v>3002.8562499999939</v>
      </c>
      <c r="F16" s="15">
        <v>3050.5749999999939</v>
      </c>
      <c r="G16" s="17">
        <f t="shared" si="0"/>
        <v>1.5642542799308361E-2</v>
      </c>
      <c r="J16" s="1"/>
    </row>
    <row r="17" spans="1:10" x14ac:dyDescent="0.3">
      <c r="A17" s="12" t="s">
        <v>102</v>
      </c>
      <c r="B17" s="12">
        <v>334111</v>
      </c>
      <c r="C17" s="12" t="s">
        <v>72</v>
      </c>
      <c r="D17" s="15">
        <v>30.093749999999996</v>
      </c>
      <c r="E17" s="15">
        <v>2966.6031250000183</v>
      </c>
      <c r="F17" s="15">
        <v>2996.6968750000183</v>
      </c>
      <c r="G17" s="17">
        <f t="shared" si="0"/>
        <v>1.0042306998434673E-2</v>
      </c>
      <c r="I17" s="10" t="s">
        <v>317</v>
      </c>
      <c r="J17" s="1"/>
    </row>
    <row r="18" spans="1:10" x14ac:dyDescent="0.3">
      <c r="A18" s="12" t="s">
        <v>103</v>
      </c>
      <c r="B18" s="12">
        <v>232111</v>
      </c>
      <c r="C18" s="12" t="s">
        <v>74</v>
      </c>
      <c r="D18" s="15">
        <v>839.89687500000048</v>
      </c>
      <c r="E18" s="15">
        <v>1777.581250000009</v>
      </c>
      <c r="F18" s="15">
        <v>2617.4781250000096</v>
      </c>
      <c r="G18" s="17">
        <f t="shared" si="0"/>
        <v>0.32088018882679198</v>
      </c>
      <c r="J18" s="1"/>
    </row>
    <row r="19" spans="1:10" x14ac:dyDescent="0.3">
      <c r="A19" s="12" t="s">
        <v>104</v>
      </c>
      <c r="B19" s="12">
        <v>233214</v>
      </c>
      <c r="C19" s="12" t="s">
        <v>74</v>
      </c>
      <c r="D19" s="15">
        <v>200.15312499999993</v>
      </c>
      <c r="E19" s="15">
        <v>2288.4125000000067</v>
      </c>
      <c r="F19" s="15">
        <v>2488.5656250000065</v>
      </c>
      <c r="G19" s="17">
        <f t="shared" si="0"/>
        <v>8.0429112654001003E-2</v>
      </c>
      <c r="J19" s="1"/>
    </row>
    <row r="20" spans="1:10" x14ac:dyDescent="0.3">
      <c r="A20" s="12" t="s">
        <v>105</v>
      </c>
      <c r="B20" s="12">
        <v>332211</v>
      </c>
      <c r="C20" s="12" t="s">
        <v>72</v>
      </c>
      <c r="D20" s="15">
        <v>162.8781250000001</v>
      </c>
      <c r="E20" s="15">
        <v>2067.5437500000035</v>
      </c>
      <c r="F20" s="15">
        <v>2230.4218750000036</v>
      </c>
      <c r="G20" s="17">
        <f t="shared" si="0"/>
        <v>7.3025702816871735E-2</v>
      </c>
      <c r="J20" s="1"/>
    </row>
    <row r="21" spans="1:10" x14ac:dyDescent="0.3">
      <c r="A21" s="12" t="s">
        <v>106</v>
      </c>
      <c r="B21" s="12">
        <v>312999</v>
      </c>
      <c r="C21" s="12" t="s">
        <v>72</v>
      </c>
      <c r="D21" s="15">
        <v>317.21249999999981</v>
      </c>
      <c r="E21" s="15">
        <v>1595.5812500000043</v>
      </c>
      <c r="F21" s="15">
        <v>1912.7937500000041</v>
      </c>
      <c r="G21" s="17">
        <f t="shared" si="0"/>
        <v>0.16583727335997367</v>
      </c>
      <c r="J21" s="1"/>
    </row>
    <row r="22" spans="1:10" x14ac:dyDescent="0.3">
      <c r="A22" s="12" t="s">
        <v>107</v>
      </c>
      <c r="B22" s="12">
        <v>232611</v>
      </c>
      <c r="C22" s="12" t="s">
        <v>74</v>
      </c>
      <c r="D22" s="15">
        <v>954.90000000000339</v>
      </c>
      <c r="E22" s="15">
        <v>953.56250000000273</v>
      </c>
      <c r="F22" s="15">
        <v>1908.462500000006</v>
      </c>
      <c r="G22" s="17">
        <f t="shared" si="0"/>
        <v>0.50035041296331495</v>
      </c>
      <c r="J22" s="1"/>
    </row>
    <row r="23" spans="1:10" x14ac:dyDescent="0.3">
      <c r="A23" s="12" t="s">
        <v>108</v>
      </c>
      <c r="B23" s="12">
        <v>233512</v>
      </c>
      <c r="C23" s="12" t="s">
        <v>74</v>
      </c>
      <c r="D23" s="15">
        <v>40.903124999999996</v>
      </c>
      <c r="E23" s="15">
        <v>1828.6187500000058</v>
      </c>
      <c r="F23" s="15">
        <v>1869.5218750000058</v>
      </c>
      <c r="G23" s="17">
        <f t="shared" si="0"/>
        <v>2.1878922919797272E-2</v>
      </c>
      <c r="J23" s="1"/>
    </row>
    <row r="24" spans="1:10" x14ac:dyDescent="0.3">
      <c r="A24" s="12" t="s">
        <v>109</v>
      </c>
      <c r="B24" s="12">
        <v>511112</v>
      </c>
      <c r="C24" s="12" t="s">
        <v>77</v>
      </c>
      <c r="D24" s="15">
        <v>1250.0093749999983</v>
      </c>
      <c r="E24" s="15">
        <v>433.71250000000003</v>
      </c>
      <c r="F24" s="15">
        <v>1683.7218749999984</v>
      </c>
      <c r="G24" s="17">
        <f t="shared" si="0"/>
        <v>0.74240846636265234</v>
      </c>
      <c r="J24" s="1"/>
    </row>
    <row r="25" spans="1:10" x14ac:dyDescent="0.3">
      <c r="A25" s="12" t="s">
        <v>110</v>
      </c>
      <c r="B25" s="12">
        <v>334113</v>
      </c>
      <c r="C25" s="12" t="s">
        <v>72</v>
      </c>
      <c r="D25" s="15">
        <v>8.8562499999999993</v>
      </c>
      <c r="E25" s="15">
        <v>1648.8156250000038</v>
      </c>
      <c r="F25" s="15">
        <v>1657.6718750000039</v>
      </c>
      <c r="G25" s="17">
        <f t="shared" si="0"/>
        <v>5.3425832539989128E-3</v>
      </c>
      <c r="J25" s="1"/>
    </row>
    <row r="26" spans="1:10" x14ac:dyDescent="0.3">
      <c r="A26" s="12" t="s">
        <v>111</v>
      </c>
      <c r="B26" s="12">
        <v>322311</v>
      </c>
      <c r="C26" s="12" t="s">
        <v>72</v>
      </c>
      <c r="D26" s="15">
        <v>14.340624999999999</v>
      </c>
      <c r="E26" s="15">
        <v>1608.3593750000036</v>
      </c>
      <c r="F26" s="15">
        <v>1622.7000000000037</v>
      </c>
      <c r="G26" s="17">
        <f t="shared" si="0"/>
        <v>8.8375084735317477E-3</v>
      </c>
      <c r="J26" s="1"/>
    </row>
    <row r="27" spans="1:10" x14ac:dyDescent="0.3">
      <c r="A27" s="12" t="s">
        <v>112</v>
      </c>
      <c r="B27" s="12">
        <v>233213</v>
      </c>
      <c r="C27" s="12" t="s">
        <v>74</v>
      </c>
      <c r="D27" s="15">
        <v>279.18437499999982</v>
      </c>
      <c r="E27" s="15">
        <v>1297.4500000000048</v>
      </c>
      <c r="F27" s="15">
        <v>1576.6343750000046</v>
      </c>
      <c r="G27" s="17">
        <f t="shared" si="0"/>
        <v>0.17707616897544745</v>
      </c>
      <c r="J27" s="1"/>
    </row>
    <row r="28" spans="1:10" x14ac:dyDescent="0.3">
      <c r="A28" s="12" t="s">
        <v>113</v>
      </c>
      <c r="B28" s="12">
        <v>342211</v>
      </c>
      <c r="C28" s="12" t="s">
        <v>72</v>
      </c>
      <c r="D28" s="15">
        <v>50.112500000000004</v>
      </c>
      <c r="E28" s="15">
        <v>1435.3625000000077</v>
      </c>
      <c r="F28" s="15">
        <v>1485.4750000000076</v>
      </c>
      <c r="G28" s="17">
        <f t="shared" si="0"/>
        <v>3.3735000589037008E-2</v>
      </c>
      <c r="J28" s="1"/>
    </row>
    <row r="29" spans="1:10" x14ac:dyDescent="0.3">
      <c r="A29" s="12" t="s">
        <v>114</v>
      </c>
      <c r="B29" s="12">
        <v>312312</v>
      </c>
      <c r="C29" s="12" t="s">
        <v>72</v>
      </c>
      <c r="D29" s="15">
        <v>43.637500000000003</v>
      </c>
      <c r="E29" s="15">
        <v>1246.3625000000031</v>
      </c>
      <c r="F29" s="15">
        <v>1290.0000000000032</v>
      </c>
      <c r="G29" s="17">
        <f t="shared" si="0"/>
        <v>3.3827519379844878E-2</v>
      </c>
      <c r="J29" s="1"/>
    </row>
    <row r="30" spans="1:10" x14ac:dyDescent="0.3">
      <c r="A30" s="12" t="s">
        <v>115</v>
      </c>
      <c r="B30" s="12">
        <v>821712</v>
      </c>
      <c r="C30" s="12" t="s">
        <v>73</v>
      </c>
      <c r="D30" s="15">
        <v>5.7468749999999993</v>
      </c>
      <c r="E30" s="15">
        <v>1271.9531250000014</v>
      </c>
      <c r="F30" s="15">
        <v>1277.7000000000014</v>
      </c>
      <c r="G30" s="17">
        <f t="shared" si="0"/>
        <v>4.4978281286686961E-3</v>
      </c>
      <c r="J30" s="1"/>
    </row>
    <row r="31" spans="1:10" x14ac:dyDescent="0.3">
      <c r="A31" s="12" t="s">
        <v>116</v>
      </c>
      <c r="B31" s="12">
        <v>233311</v>
      </c>
      <c r="C31" s="12" t="s">
        <v>74</v>
      </c>
      <c r="D31" s="15">
        <v>72.900000000000006</v>
      </c>
      <c r="E31" s="15">
        <v>1155.6906250000027</v>
      </c>
      <c r="F31" s="15">
        <v>1228.5906250000028</v>
      </c>
      <c r="G31" s="17">
        <f t="shared" si="0"/>
        <v>5.9336282172916498E-2</v>
      </c>
      <c r="J31" s="1"/>
    </row>
    <row r="32" spans="1:10" x14ac:dyDescent="0.3">
      <c r="A32" s="12" t="s">
        <v>117</v>
      </c>
      <c r="B32" s="12">
        <v>133211</v>
      </c>
      <c r="C32" s="12" t="s">
        <v>76</v>
      </c>
      <c r="D32" s="15">
        <v>65.153125000000003</v>
      </c>
      <c r="E32" s="15">
        <v>1138.3125000000027</v>
      </c>
      <c r="F32" s="15">
        <v>1203.4656250000028</v>
      </c>
      <c r="G32" s="17">
        <f t="shared" si="0"/>
        <v>5.4137919394249299E-2</v>
      </c>
      <c r="J32" s="1"/>
    </row>
    <row r="33" spans="1:46" x14ac:dyDescent="0.3">
      <c r="A33" s="12" t="s">
        <v>118</v>
      </c>
      <c r="B33" s="12">
        <v>312112</v>
      </c>
      <c r="C33" s="12" t="s">
        <v>72</v>
      </c>
      <c r="D33" s="15">
        <v>24.162499999999998</v>
      </c>
      <c r="E33" s="15">
        <v>1172.6125000000013</v>
      </c>
      <c r="F33" s="15">
        <v>1196.7750000000012</v>
      </c>
      <c r="G33" s="17">
        <f t="shared" si="0"/>
        <v>2.0189676422050905E-2</v>
      </c>
      <c r="J33" s="1"/>
    </row>
    <row r="34" spans="1:46" x14ac:dyDescent="0.3">
      <c r="A34" s="12" t="s">
        <v>119</v>
      </c>
      <c r="B34" s="12">
        <v>721913</v>
      </c>
      <c r="C34" s="12" t="s">
        <v>75</v>
      </c>
      <c r="D34" s="15">
        <v>28.503124999999994</v>
      </c>
      <c r="E34" s="15">
        <v>1117.2062500000065</v>
      </c>
      <c r="F34" s="15">
        <v>1145.7093750000065</v>
      </c>
      <c r="G34" s="17">
        <f t="shared" si="0"/>
        <v>2.4878145908511774E-2</v>
      </c>
      <c r="J34" s="1"/>
    </row>
    <row r="35" spans="1:46" x14ac:dyDescent="0.3">
      <c r="A35" s="12" t="s">
        <v>120</v>
      </c>
      <c r="B35" s="12">
        <v>899923</v>
      </c>
      <c r="C35" s="12" t="s">
        <v>73</v>
      </c>
      <c r="D35" s="15">
        <v>229.48437500000009</v>
      </c>
      <c r="E35" s="15">
        <v>871.64375000000109</v>
      </c>
      <c r="F35" s="15">
        <v>1101.1281250000011</v>
      </c>
      <c r="G35" s="17">
        <f t="shared" si="0"/>
        <v>0.20840842204443724</v>
      </c>
      <c r="J35" s="1"/>
    </row>
    <row r="36" spans="1:46" x14ac:dyDescent="0.3">
      <c r="A36" s="12" t="s">
        <v>121</v>
      </c>
      <c r="B36" s="12">
        <v>342414</v>
      </c>
      <c r="C36" s="12" t="s">
        <v>72</v>
      </c>
      <c r="D36" s="15">
        <v>38.625</v>
      </c>
      <c r="E36" s="15">
        <v>1039.0000000000034</v>
      </c>
      <c r="F36" s="15">
        <v>1077.6250000000034</v>
      </c>
      <c r="G36" s="17">
        <f t="shared" si="0"/>
        <v>3.5842709662452038E-2</v>
      </c>
      <c r="J36" s="1"/>
    </row>
    <row r="37" spans="1:46" x14ac:dyDescent="0.3">
      <c r="A37" s="12" t="s">
        <v>122</v>
      </c>
      <c r="B37" s="12">
        <v>712111</v>
      </c>
      <c r="C37" s="12" t="s">
        <v>75</v>
      </c>
      <c r="D37" s="15">
        <v>40.056249999999991</v>
      </c>
      <c r="E37" s="15">
        <v>1025.5156250000011</v>
      </c>
      <c r="F37" s="15">
        <v>1065.5718750000012</v>
      </c>
      <c r="G37" s="17">
        <f t="shared" si="0"/>
        <v>3.7591316869169382E-2</v>
      </c>
      <c r="J37" s="9"/>
    </row>
    <row r="38" spans="1:46" x14ac:dyDescent="0.3">
      <c r="A38" s="12" t="s">
        <v>123</v>
      </c>
      <c r="B38" s="12">
        <v>511111</v>
      </c>
      <c r="C38" s="12" t="s">
        <v>77</v>
      </c>
      <c r="D38" s="15">
        <v>329.9906249999998</v>
      </c>
      <c r="E38" s="15">
        <v>640.296875</v>
      </c>
      <c r="F38" s="15">
        <v>970.2874999999998</v>
      </c>
      <c r="G38" s="17">
        <f t="shared" si="0"/>
        <v>0.34009571905234259</v>
      </c>
      <c r="J38" s="1"/>
    </row>
    <row r="39" spans="1:46" x14ac:dyDescent="0.3">
      <c r="A39" s="12" t="s">
        <v>124</v>
      </c>
      <c r="B39" s="12">
        <v>721311</v>
      </c>
      <c r="C39" s="12" t="s">
        <v>75</v>
      </c>
      <c r="D39" s="15">
        <v>55.699999999999982</v>
      </c>
      <c r="E39" s="15">
        <v>866.03437499999393</v>
      </c>
      <c r="F39" s="15">
        <v>921.73437499999386</v>
      </c>
      <c r="G39" s="17">
        <f t="shared" si="0"/>
        <v>6.0429557051075972E-2</v>
      </c>
      <c r="J39" s="1"/>
    </row>
    <row r="40" spans="1:46" x14ac:dyDescent="0.3">
      <c r="A40" s="12" t="s">
        <v>125</v>
      </c>
      <c r="B40" s="12">
        <v>322313</v>
      </c>
      <c r="C40" s="12" t="s">
        <v>72</v>
      </c>
      <c r="D40" s="15">
        <v>12.018749999999999</v>
      </c>
      <c r="E40" s="15">
        <v>893.98124999999754</v>
      </c>
      <c r="F40" s="15">
        <v>905.9999999999975</v>
      </c>
      <c r="G40" s="17">
        <f t="shared" ref="G40:G71" si="4">D40/$F40</f>
        <v>1.3265728476821228E-2</v>
      </c>
      <c r="J40" s="1"/>
    </row>
    <row r="41" spans="1:46" x14ac:dyDescent="0.3">
      <c r="A41" s="12" t="s">
        <v>126</v>
      </c>
      <c r="B41" s="12">
        <v>332111</v>
      </c>
      <c r="C41" s="12" t="s">
        <v>72</v>
      </c>
      <c r="D41" s="15">
        <v>38.299999999999983</v>
      </c>
      <c r="E41" s="15">
        <v>769.1374999999972</v>
      </c>
      <c r="F41" s="15">
        <v>807.43749999999716</v>
      </c>
      <c r="G41" s="17">
        <f t="shared" si="4"/>
        <v>4.7434011920427427E-2</v>
      </c>
      <c r="J41" s="1"/>
    </row>
    <row r="42" spans="1:46" x14ac:dyDescent="0.3">
      <c r="A42" s="12" t="s">
        <v>127</v>
      </c>
      <c r="B42" s="12">
        <v>821211</v>
      </c>
      <c r="C42" s="12" t="s">
        <v>73</v>
      </c>
      <c r="D42" s="15">
        <v>22.006249999999994</v>
      </c>
      <c r="E42" s="15">
        <v>758.3812499999982</v>
      </c>
      <c r="F42" s="15">
        <v>780.38749999999823</v>
      </c>
      <c r="G42" s="17">
        <f t="shared" si="4"/>
        <v>2.8199131841553132E-2</v>
      </c>
      <c r="J42" s="1"/>
    </row>
    <row r="43" spans="1:46" x14ac:dyDescent="0.3">
      <c r="A43" s="12" t="s">
        <v>128</v>
      </c>
      <c r="B43" s="12">
        <v>322211</v>
      </c>
      <c r="C43" s="12" t="s">
        <v>72</v>
      </c>
      <c r="D43" s="15">
        <v>12.059374999999999</v>
      </c>
      <c r="E43" s="15">
        <v>740.02499999999964</v>
      </c>
      <c r="F43" s="15">
        <v>752.08437499999968</v>
      </c>
      <c r="G43" s="17">
        <f t="shared" si="4"/>
        <v>1.6034603830188607E-2</v>
      </c>
      <c r="J43" s="1"/>
    </row>
    <row r="44" spans="1:46" x14ac:dyDescent="0.3">
      <c r="A44" s="12" t="s">
        <v>129</v>
      </c>
      <c r="B44" s="12">
        <v>251312</v>
      </c>
      <c r="C44" s="12" t="s">
        <v>74</v>
      </c>
      <c r="D44" s="15">
        <v>415.74374999999998</v>
      </c>
      <c r="E44" s="15">
        <v>328.65625</v>
      </c>
      <c r="F44" s="15">
        <v>744.4</v>
      </c>
      <c r="G44" s="17">
        <f t="shared" si="4"/>
        <v>0.55849509672219233</v>
      </c>
      <c r="J44" s="1"/>
    </row>
    <row r="45" spans="1:46" x14ac:dyDescent="0.3">
      <c r="A45" s="12" t="s">
        <v>130</v>
      </c>
      <c r="B45" s="12">
        <v>312111</v>
      </c>
      <c r="C45" s="12" t="s">
        <v>72</v>
      </c>
      <c r="D45" s="15">
        <v>205.68749999999989</v>
      </c>
      <c r="E45" s="15">
        <v>536.81249999999977</v>
      </c>
      <c r="F45" s="15">
        <v>742.49999999999966</v>
      </c>
      <c r="G45" s="17">
        <f t="shared" si="4"/>
        <v>0.277020202020202</v>
      </c>
      <c r="J45" s="1"/>
      <c r="AL45" s="2"/>
      <c r="AM45" s="2"/>
      <c r="AN45" s="2"/>
      <c r="AO45" s="2"/>
      <c r="AP45" s="2"/>
      <c r="AQ45" s="2"/>
      <c r="AR45" s="2"/>
      <c r="AS45" s="2"/>
      <c r="AT45" s="2"/>
    </row>
    <row r="46" spans="1:46" x14ac:dyDescent="0.3">
      <c r="A46" s="12" t="s">
        <v>131</v>
      </c>
      <c r="B46" s="12">
        <v>312212</v>
      </c>
      <c r="C46" s="12" t="s">
        <v>72</v>
      </c>
      <c r="D46" s="15">
        <v>67.275000000000006</v>
      </c>
      <c r="E46" s="15">
        <v>659.19687499999986</v>
      </c>
      <c r="F46" s="15">
        <v>726.47187499999984</v>
      </c>
      <c r="G46" s="17">
        <f t="shared" si="4"/>
        <v>9.2605099130644283E-2</v>
      </c>
      <c r="J46" s="1"/>
      <c r="AL46" s="2"/>
      <c r="AM46" s="2"/>
      <c r="AN46" s="2"/>
      <c r="AO46" s="2"/>
      <c r="AP46" s="2"/>
      <c r="AQ46" s="2"/>
      <c r="AR46" s="2"/>
      <c r="AS46" s="2"/>
      <c r="AT46" s="2"/>
    </row>
    <row r="47" spans="1:46" x14ac:dyDescent="0.3">
      <c r="A47" s="12" t="s">
        <v>132</v>
      </c>
      <c r="B47" s="12">
        <v>821711</v>
      </c>
      <c r="C47" s="12" t="s">
        <v>73</v>
      </c>
      <c r="D47" s="15">
        <v>13.087499999999999</v>
      </c>
      <c r="E47" s="15">
        <v>707.75937500000009</v>
      </c>
      <c r="F47" s="15">
        <v>720.84687500000007</v>
      </c>
      <c r="G47" s="17">
        <f t="shared" si="4"/>
        <v>1.8155728288341399E-2</v>
      </c>
      <c r="J47" s="1"/>
      <c r="AL47" s="2"/>
      <c r="AM47" s="2"/>
      <c r="AN47" s="2"/>
      <c r="AO47" s="2"/>
      <c r="AP47" s="2"/>
      <c r="AQ47" s="2"/>
      <c r="AR47" s="2"/>
      <c r="AS47" s="2"/>
      <c r="AT47" s="2"/>
    </row>
    <row r="48" spans="1:46" x14ac:dyDescent="0.3">
      <c r="A48" s="12" t="s">
        <v>133</v>
      </c>
      <c r="B48" s="12">
        <v>721216</v>
      </c>
      <c r="C48" s="12" t="s">
        <v>75</v>
      </c>
      <c r="D48" s="15">
        <v>28.165624999999995</v>
      </c>
      <c r="E48" s="15">
        <v>648.64999999999952</v>
      </c>
      <c r="F48" s="15">
        <v>676.8156249999995</v>
      </c>
      <c r="G48" s="17">
        <f t="shared" si="4"/>
        <v>4.1614915435795409E-2</v>
      </c>
      <c r="J48" s="1"/>
      <c r="AL48" s="2"/>
      <c r="AM48" s="2"/>
      <c r="AN48" s="2"/>
      <c r="AO48" s="2"/>
      <c r="AP48" s="2"/>
      <c r="AQ48" s="2"/>
      <c r="AR48" s="2"/>
      <c r="AS48" s="2"/>
      <c r="AT48" s="2"/>
    </row>
    <row r="49" spans="1:46" x14ac:dyDescent="0.3">
      <c r="A49" s="12" t="s">
        <v>134</v>
      </c>
      <c r="B49" s="12">
        <v>233999</v>
      </c>
      <c r="C49" s="12" t="s">
        <v>74</v>
      </c>
      <c r="D49" s="15">
        <v>76.45</v>
      </c>
      <c r="E49" s="15">
        <v>600.01249999999982</v>
      </c>
      <c r="F49" s="15">
        <v>676.46249999999986</v>
      </c>
      <c r="G49" s="17">
        <f t="shared" si="4"/>
        <v>0.11301439473732841</v>
      </c>
      <c r="J49" s="1"/>
      <c r="AL49" s="2"/>
      <c r="AM49" s="2"/>
      <c r="AN49" s="2"/>
      <c r="AO49" s="2"/>
      <c r="AP49" s="2"/>
      <c r="AQ49" s="2"/>
      <c r="AR49" s="2"/>
      <c r="AS49" s="2"/>
      <c r="AT49" s="2"/>
    </row>
    <row r="50" spans="1:46" x14ac:dyDescent="0.3">
      <c r="A50" s="12" t="s">
        <v>135</v>
      </c>
      <c r="B50" s="12">
        <v>821311</v>
      </c>
      <c r="C50" s="12" t="s">
        <v>73</v>
      </c>
      <c r="D50" s="15">
        <v>19.546875</v>
      </c>
      <c r="E50" s="15">
        <v>609.96874999999875</v>
      </c>
      <c r="F50" s="15">
        <v>629.51562499999875</v>
      </c>
      <c r="G50" s="17">
        <f t="shared" si="4"/>
        <v>3.1050658988805938E-2</v>
      </c>
      <c r="J50" s="1"/>
      <c r="AL50" s="2"/>
      <c r="AM50" s="2"/>
      <c r="AN50" s="2"/>
      <c r="AO50" s="2"/>
      <c r="AP50" s="2"/>
      <c r="AQ50" s="2"/>
      <c r="AR50" s="2"/>
      <c r="AS50" s="2"/>
      <c r="AT50" s="2"/>
    </row>
    <row r="51" spans="1:46" x14ac:dyDescent="0.3">
      <c r="A51" s="12" t="s">
        <v>136</v>
      </c>
      <c r="B51" s="12">
        <v>233215</v>
      </c>
      <c r="C51" s="12" t="s">
        <v>74</v>
      </c>
      <c r="D51" s="15">
        <v>90.103125000000034</v>
      </c>
      <c r="E51" s="15">
        <v>499.83437499999911</v>
      </c>
      <c r="F51" s="15">
        <v>589.93749999999909</v>
      </c>
      <c r="G51" s="17">
        <f t="shared" si="4"/>
        <v>0.15273334039622871</v>
      </c>
      <c r="J51" s="1"/>
      <c r="AL51" s="2"/>
      <c r="AM51" s="2"/>
      <c r="AN51" s="2"/>
      <c r="AO51" s="2"/>
      <c r="AP51" s="2"/>
      <c r="AQ51" s="2"/>
      <c r="AR51" s="2"/>
      <c r="AS51" s="2"/>
      <c r="AT51" s="2"/>
    </row>
    <row r="52" spans="1:46" x14ac:dyDescent="0.3">
      <c r="A52" s="12" t="s">
        <v>137</v>
      </c>
      <c r="B52" s="12">
        <v>333212</v>
      </c>
      <c r="C52" s="12" t="s">
        <v>72</v>
      </c>
      <c r="D52" s="15">
        <v>10.315624999999999</v>
      </c>
      <c r="E52" s="15">
        <v>552.70624999999905</v>
      </c>
      <c r="F52" s="15">
        <v>563.021874999999</v>
      </c>
      <c r="G52" s="17">
        <f t="shared" si="4"/>
        <v>1.8321890246271545E-2</v>
      </c>
      <c r="J52" s="1"/>
      <c r="AL52" s="2"/>
      <c r="AM52" s="2"/>
      <c r="AN52" s="2"/>
      <c r="AO52" s="2"/>
      <c r="AP52" s="2"/>
      <c r="AQ52" s="2"/>
      <c r="AR52" s="2"/>
      <c r="AS52" s="2"/>
      <c r="AT52" s="2"/>
    </row>
    <row r="53" spans="1:46" x14ac:dyDescent="0.3">
      <c r="A53" s="12" t="s">
        <v>138</v>
      </c>
      <c r="B53" s="12">
        <v>333211</v>
      </c>
      <c r="C53" s="12" t="s">
        <v>72</v>
      </c>
      <c r="D53" s="15">
        <v>14.859374999999996</v>
      </c>
      <c r="E53" s="15">
        <v>531.7218749999995</v>
      </c>
      <c r="F53" s="15">
        <v>546.5812499999995</v>
      </c>
      <c r="G53" s="17">
        <f t="shared" si="4"/>
        <v>2.7186031353984445E-2</v>
      </c>
      <c r="J53" s="1"/>
      <c r="AL53" s="2"/>
      <c r="AM53" s="2"/>
      <c r="AN53" s="2"/>
      <c r="AO53" s="2"/>
      <c r="AP53" s="2"/>
      <c r="AQ53" s="2"/>
      <c r="AR53" s="2"/>
      <c r="AS53" s="2"/>
      <c r="AT53" s="2"/>
    </row>
    <row r="54" spans="1:46" x14ac:dyDescent="0.3">
      <c r="A54" s="12" t="s">
        <v>139</v>
      </c>
      <c r="B54" s="12">
        <v>331111</v>
      </c>
      <c r="C54" s="12" t="s">
        <v>72</v>
      </c>
      <c r="D54" s="15">
        <v>8.7531250000000007</v>
      </c>
      <c r="E54" s="15">
        <v>530.75937499999952</v>
      </c>
      <c r="F54" s="15">
        <v>539.51249999999948</v>
      </c>
      <c r="G54" s="17">
        <f t="shared" si="4"/>
        <v>1.6224137531567869E-2</v>
      </c>
      <c r="J54" s="1"/>
      <c r="AL54" s="2"/>
      <c r="AM54" s="2"/>
      <c r="AN54" s="2"/>
      <c r="AO54" s="2"/>
      <c r="AP54" s="2"/>
      <c r="AQ54" s="2"/>
      <c r="AR54" s="2"/>
      <c r="AS54" s="2"/>
      <c r="AT54" s="2"/>
    </row>
    <row r="55" spans="1:46" x14ac:dyDescent="0.3">
      <c r="A55" s="12" t="s">
        <v>140</v>
      </c>
      <c r="B55" s="12">
        <v>333111</v>
      </c>
      <c r="C55" s="12" t="s">
        <v>72</v>
      </c>
      <c r="D55" s="15">
        <v>8.4437499999999996</v>
      </c>
      <c r="E55" s="15">
        <v>510.89062499999977</v>
      </c>
      <c r="F55" s="15">
        <v>519.3343749999998</v>
      </c>
      <c r="G55" s="17">
        <f t="shared" si="4"/>
        <v>1.6258792805694797E-2</v>
      </c>
      <c r="J55" s="1"/>
      <c r="AL55" s="2"/>
      <c r="AM55" s="2"/>
      <c r="AN55" s="2"/>
      <c r="AO55" s="2"/>
      <c r="AP55" s="2"/>
      <c r="AQ55" s="2"/>
      <c r="AR55" s="2"/>
      <c r="AS55" s="2"/>
      <c r="AT55" s="2"/>
    </row>
    <row r="56" spans="1:46" x14ac:dyDescent="0.3">
      <c r="A56" s="12" t="s">
        <v>141</v>
      </c>
      <c r="B56" s="12">
        <v>312114</v>
      </c>
      <c r="C56" s="12" t="s">
        <v>72</v>
      </c>
      <c r="D56" s="15">
        <v>90.512500000000017</v>
      </c>
      <c r="E56" s="15">
        <v>421.91874999999993</v>
      </c>
      <c r="F56" s="15">
        <v>512.43124999999998</v>
      </c>
      <c r="G56" s="17">
        <f t="shared" si="4"/>
        <v>0.17663345082876974</v>
      </c>
      <c r="J56" s="1"/>
      <c r="AL56" s="2"/>
      <c r="AM56" s="2"/>
      <c r="AN56" s="2"/>
      <c r="AO56" s="2"/>
      <c r="AP56" s="2"/>
      <c r="AQ56" s="2"/>
      <c r="AR56" s="2"/>
      <c r="AS56" s="2"/>
      <c r="AT56" s="2"/>
    </row>
    <row r="57" spans="1:46" x14ac:dyDescent="0.3">
      <c r="A57" s="12" t="s">
        <v>142</v>
      </c>
      <c r="B57" s="12">
        <v>263312</v>
      </c>
      <c r="C57" s="12" t="s">
        <v>74</v>
      </c>
      <c r="D57" s="15">
        <v>216.30937500000002</v>
      </c>
      <c r="E57" s="15">
        <v>260.40312500000005</v>
      </c>
      <c r="F57" s="15">
        <v>476.71250000000009</v>
      </c>
      <c r="G57" s="17">
        <f t="shared" si="4"/>
        <v>0.45375226158323934</v>
      </c>
      <c r="J57" s="1"/>
      <c r="AL57" s="2"/>
      <c r="AM57" s="2"/>
      <c r="AN57" s="2"/>
      <c r="AO57" s="2"/>
      <c r="AP57" s="2"/>
      <c r="AQ57" s="2"/>
      <c r="AR57" s="2"/>
      <c r="AS57" s="2"/>
      <c r="AT57" s="2"/>
    </row>
    <row r="58" spans="1:46" x14ac:dyDescent="0.3">
      <c r="A58" s="12" t="s">
        <v>143</v>
      </c>
      <c r="B58" s="12">
        <v>821713</v>
      </c>
      <c r="C58" s="12" t="s">
        <v>73</v>
      </c>
      <c r="D58" s="15">
        <v>7.9718749999999998</v>
      </c>
      <c r="E58" s="15">
        <v>424.5093749999993</v>
      </c>
      <c r="F58" s="15">
        <v>432.48124999999931</v>
      </c>
      <c r="G58" s="17">
        <f t="shared" si="4"/>
        <v>1.8432880038151973E-2</v>
      </c>
      <c r="J58" s="1"/>
      <c r="AL58" s="2"/>
      <c r="AM58" s="2"/>
      <c r="AN58" s="2"/>
      <c r="AO58" s="2"/>
      <c r="AP58" s="2"/>
      <c r="AQ58" s="2"/>
      <c r="AR58" s="2"/>
      <c r="AS58" s="2"/>
      <c r="AT58" s="2"/>
    </row>
    <row r="59" spans="1:46" x14ac:dyDescent="0.3">
      <c r="A59" s="12" t="s">
        <v>144</v>
      </c>
      <c r="B59" s="12">
        <v>312512</v>
      </c>
      <c r="C59" s="12" t="s">
        <v>72</v>
      </c>
      <c r="D59" s="15">
        <v>12.274999999999999</v>
      </c>
      <c r="E59" s="15">
        <v>416.93749999999972</v>
      </c>
      <c r="F59" s="15">
        <v>429.21249999999969</v>
      </c>
      <c r="G59" s="17">
        <f t="shared" si="4"/>
        <v>2.8598887497451746E-2</v>
      </c>
      <c r="J59" s="1"/>
      <c r="AL59" s="2"/>
      <c r="AM59" s="2"/>
      <c r="AN59" s="2"/>
      <c r="AO59" s="2"/>
      <c r="AP59" s="2"/>
      <c r="AQ59" s="2"/>
      <c r="AR59" s="2"/>
      <c r="AS59" s="2"/>
      <c r="AT59" s="2"/>
    </row>
    <row r="60" spans="1:46" x14ac:dyDescent="0.3">
      <c r="A60" s="12" t="s">
        <v>145</v>
      </c>
      <c r="B60" s="12">
        <v>312611</v>
      </c>
      <c r="C60" s="12" t="s">
        <v>72</v>
      </c>
      <c r="D60" s="15">
        <v>118.42187500000003</v>
      </c>
      <c r="E60" s="15">
        <v>305.81874999999991</v>
      </c>
      <c r="F60" s="15">
        <v>424.24062499999991</v>
      </c>
      <c r="G60" s="17">
        <f t="shared" si="4"/>
        <v>0.27913846063186443</v>
      </c>
      <c r="J60" s="1"/>
      <c r="AL60" s="2"/>
      <c r="AM60" s="2"/>
      <c r="AN60" s="2"/>
      <c r="AO60" s="2"/>
      <c r="AP60" s="2"/>
      <c r="AQ60" s="2"/>
      <c r="AR60" s="2"/>
      <c r="AS60" s="2"/>
      <c r="AT60" s="2"/>
    </row>
    <row r="61" spans="1:46" x14ac:dyDescent="0.3">
      <c r="A61" s="12" t="s">
        <v>146</v>
      </c>
      <c r="B61" s="12">
        <v>233212</v>
      </c>
      <c r="C61" s="12" t="s">
        <v>74</v>
      </c>
      <c r="D61" s="15">
        <v>63.337499999999991</v>
      </c>
      <c r="E61" s="15">
        <v>354.19374999999991</v>
      </c>
      <c r="F61" s="15">
        <v>417.53124999999989</v>
      </c>
      <c r="G61" s="17">
        <f t="shared" si="4"/>
        <v>0.15169523239278498</v>
      </c>
      <c r="J61" s="1"/>
      <c r="AL61" s="2"/>
      <c r="AM61" s="2"/>
      <c r="AN61" s="2"/>
      <c r="AO61" s="2"/>
      <c r="AP61" s="2"/>
      <c r="AQ61" s="2"/>
      <c r="AR61" s="2"/>
      <c r="AS61" s="2"/>
      <c r="AT61" s="2"/>
    </row>
    <row r="62" spans="1:46" x14ac:dyDescent="0.3">
      <c r="A62" s="12" t="s">
        <v>147</v>
      </c>
      <c r="B62" s="12">
        <v>234312</v>
      </c>
      <c r="C62" s="12" t="s">
        <v>74</v>
      </c>
      <c r="D62" s="15">
        <v>174.42812500000014</v>
      </c>
      <c r="E62" s="15">
        <v>193.23437500000023</v>
      </c>
      <c r="F62" s="15">
        <v>367.66250000000036</v>
      </c>
      <c r="G62" s="17">
        <f t="shared" si="4"/>
        <v>0.47442457416788486</v>
      </c>
      <c r="J62" s="1"/>
      <c r="AL62" s="2"/>
      <c r="AM62" s="2"/>
      <c r="AN62" s="2"/>
      <c r="AO62" s="2"/>
      <c r="AP62" s="2"/>
      <c r="AQ62" s="2"/>
      <c r="AR62" s="2"/>
      <c r="AS62" s="2"/>
      <c r="AT62" s="2"/>
    </row>
    <row r="63" spans="1:46" x14ac:dyDescent="0.3">
      <c r="A63" s="12" t="s">
        <v>148</v>
      </c>
      <c r="B63" s="12">
        <v>333311</v>
      </c>
      <c r="C63" s="12" t="s">
        <v>72</v>
      </c>
      <c r="D63" s="15">
        <v>5.612499999999998</v>
      </c>
      <c r="E63" s="15">
        <v>342.06562500000013</v>
      </c>
      <c r="F63" s="15">
        <v>347.67812500000014</v>
      </c>
      <c r="G63" s="17">
        <f t="shared" si="4"/>
        <v>1.6142804497694514E-2</v>
      </c>
      <c r="J63" s="1"/>
      <c r="AL63" s="2"/>
      <c r="AM63" s="2"/>
      <c r="AN63" s="2"/>
      <c r="AO63" s="2"/>
      <c r="AP63" s="2"/>
      <c r="AQ63" s="2"/>
      <c r="AR63" s="2"/>
      <c r="AS63" s="2"/>
      <c r="AT63" s="2"/>
    </row>
    <row r="64" spans="1:46" x14ac:dyDescent="0.3">
      <c r="A64" s="12" t="s">
        <v>149</v>
      </c>
      <c r="B64" s="12">
        <v>331213</v>
      </c>
      <c r="C64" s="12" t="s">
        <v>72</v>
      </c>
      <c r="D64" s="15">
        <v>7.2593750000000004</v>
      </c>
      <c r="E64" s="15">
        <v>314.67500000000013</v>
      </c>
      <c r="F64" s="15">
        <v>321.9343750000001</v>
      </c>
      <c r="G64" s="17">
        <f t="shared" si="4"/>
        <v>2.2549238489987279E-2</v>
      </c>
      <c r="J64" s="1"/>
      <c r="AL64" s="2"/>
      <c r="AM64" s="2"/>
      <c r="AN64" s="2"/>
      <c r="AO64" s="2"/>
      <c r="AP64" s="2"/>
      <c r="AQ64" s="2"/>
      <c r="AR64" s="2"/>
      <c r="AS64" s="2"/>
      <c r="AT64" s="2"/>
    </row>
    <row r="65" spans="1:46" x14ac:dyDescent="0.3">
      <c r="A65" s="12" t="s">
        <v>150</v>
      </c>
      <c r="B65" s="12">
        <v>342111</v>
      </c>
      <c r="C65" s="12" t="s">
        <v>72</v>
      </c>
      <c r="D65" s="15">
        <v>1.875</v>
      </c>
      <c r="E65" s="15">
        <v>315.69375000000002</v>
      </c>
      <c r="F65" s="15">
        <v>317.56875000000002</v>
      </c>
      <c r="G65" s="17">
        <f t="shared" si="4"/>
        <v>5.9042333353014108E-3</v>
      </c>
      <c r="J65" s="1"/>
      <c r="AL65" s="2"/>
      <c r="AM65" s="2"/>
      <c r="AN65" s="2"/>
      <c r="AO65" s="2"/>
      <c r="AP65" s="2"/>
      <c r="AQ65" s="2"/>
      <c r="AR65" s="2"/>
      <c r="AS65" s="2"/>
      <c r="AT65" s="2"/>
    </row>
    <row r="66" spans="1:46" x14ac:dyDescent="0.3">
      <c r="A66" s="12" t="s">
        <v>151</v>
      </c>
      <c r="B66" s="12">
        <v>232112</v>
      </c>
      <c r="C66" s="12" t="s">
        <v>74</v>
      </c>
      <c r="D66" s="15">
        <v>145.31562500000007</v>
      </c>
      <c r="E66" s="15">
        <v>162.62187500000002</v>
      </c>
      <c r="F66" s="15">
        <v>307.93750000000011</v>
      </c>
      <c r="G66" s="17">
        <f t="shared" si="4"/>
        <v>0.47189973614775732</v>
      </c>
      <c r="J66" s="1"/>
      <c r="AL66" s="2"/>
      <c r="AM66" s="2"/>
      <c r="AN66" s="2"/>
      <c r="AO66" s="2"/>
      <c r="AP66" s="2"/>
      <c r="AQ66" s="2"/>
      <c r="AR66" s="2"/>
      <c r="AS66" s="2"/>
      <c r="AT66" s="2"/>
    </row>
    <row r="67" spans="1:46" x14ac:dyDescent="0.3">
      <c r="A67" s="12" t="s">
        <v>152</v>
      </c>
      <c r="B67" s="12">
        <v>312911</v>
      </c>
      <c r="C67" s="12" t="s">
        <v>72</v>
      </c>
      <c r="D67" s="15">
        <v>45.225000000000009</v>
      </c>
      <c r="E67" s="15">
        <v>255.64062499999997</v>
      </c>
      <c r="F67" s="15">
        <v>300.86562499999997</v>
      </c>
      <c r="G67" s="17">
        <f t="shared" si="4"/>
        <v>0.15031627491508881</v>
      </c>
      <c r="J67" s="1"/>
      <c r="AL67" s="2"/>
      <c r="AM67" s="2"/>
      <c r="AN67" s="2"/>
      <c r="AO67" s="2"/>
      <c r="AP67" s="2"/>
      <c r="AQ67" s="2"/>
      <c r="AR67" s="2"/>
      <c r="AS67" s="2"/>
      <c r="AT67" s="2"/>
    </row>
    <row r="68" spans="1:46" x14ac:dyDescent="0.3">
      <c r="A68" s="12" t="s">
        <v>153</v>
      </c>
      <c r="B68" s="12">
        <v>821611</v>
      </c>
      <c r="C68" s="12" t="s">
        <v>73</v>
      </c>
      <c r="D68" s="15">
        <v>7.3500000000000005</v>
      </c>
      <c r="E68" s="15">
        <v>269.59999999999957</v>
      </c>
      <c r="F68" s="15">
        <v>276.94999999999959</v>
      </c>
      <c r="G68" s="17">
        <f t="shared" si="4"/>
        <v>2.6539086477703599E-2</v>
      </c>
      <c r="J68" s="1"/>
      <c r="AL68" s="2"/>
      <c r="AM68" s="2"/>
      <c r="AN68" s="2"/>
      <c r="AO68" s="2"/>
      <c r="AP68" s="2"/>
      <c r="AQ68" s="2"/>
      <c r="AR68" s="2"/>
      <c r="AS68" s="2"/>
      <c r="AT68" s="2"/>
    </row>
    <row r="69" spans="1:46" x14ac:dyDescent="0.3">
      <c r="A69" s="12" t="s">
        <v>154</v>
      </c>
      <c r="B69" s="12">
        <v>263311</v>
      </c>
      <c r="C69" s="12" t="s">
        <v>74</v>
      </c>
      <c r="D69" s="15">
        <v>22.5</v>
      </c>
      <c r="E69" s="15">
        <v>237.31249999999994</v>
      </c>
      <c r="F69" s="15">
        <v>259.81249999999994</v>
      </c>
      <c r="G69" s="17">
        <f t="shared" si="4"/>
        <v>8.6600914120760181E-2</v>
      </c>
      <c r="J69" s="1"/>
      <c r="AL69" s="2"/>
      <c r="AM69" s="2"/>
      <c r="AN69" s="2"/>
      <c r="AO69" s="2"/>
      <c r="AP69" s="2"/>
      <c r="AQ69" s="2"/>
      <c r="AR69" s="2"/>
      <c r="AS69" s="2"/>
      <c r="AT69" s="2"/>
    </row>
    <row r="70" spans="1:46" x14ac:dyDescent="0.3">
      <c r="A70" s="12" t="s">
        <v>155</v>
      </c>
      <c r="B70" s="12">
        <v>232511</v>
      </c>
      <c r="C70" s="12" t="s">
        <v>74</v>
      </c>
      <c r="D70" s="15">
        <v>181.3562500000001</v>
      </c>
      <c r="E70" s="15">
        <v>57.343749999999986</v>
      </c>
      <c r="F70" s="15">
        <v>238.7000000000001</v>
      </c>
      <c r="G70" s="17">
        <f t="shared" si="4"/>
        <v>0.7597664432341853</v>
      </c>
      <c r="J70" s="1"/>
      <c r="AL70" s="2"/>
      <c r="AM70" s="2"/>
      <c r="AN70" s="2"/>
      <c r="AO70" s="2"/>
      <c r="AP70" s="2"/>
      <c r="AQ70" s="2"/>
      <c r="AR70" s="2"/>
      <c r="AS70" s="2"/>
      <c r="AT70" s="2"/>
    </row>
    <row r="71" spans="1:46" x14ac:dyDescent="0.3">
      <c r="A71" s="12" t="s">
        <v>156</v>
      </c>
      <c r="B71" s="12">
        <v>821113</v>
      </c>
      <c r="C71" s="12" t="s">
        <v>73</v>
      </c>
      <c r="D71" s="15">
        <v>43.912499999999994</v>
      </c>
      <c r="E71" s="15">
        <v>178.52187499999991</v>
      </c>
      <c r="F71" s="15">
        <v>222.4343749999999</v>
      </c>
      <c r="G71" s="17">
        <f t="shared" si="4"/>
        <v>0.19741777771533744</v>
      </c>
      <c r="J71" s="1"/>
      <c r="AL71" s="2"/>
      <c r="AM71" s="2"/>
      <c r="AN71" s="2"/>
      <c r="AO71" s="2"/>
      <c r="AP71" s="2"/>
      <c r="AQ71" s="2"/>
      <c r="AR71" s="2"/>
      <c r="AS71" s="2"/>
      <c r="AT71" s="2"/>
    </row>
    <row r="72" spans="1:46" x14ac:dyDescent="0.3">
      <c r="A72" s="12" t="s">
        <v>157</v>
      </c>
      <c r="B72" s="12">
        <v>712915</v>
      </c>
      <c r="C72" s="12" t="s">
        <v>75</v>
      </c>
      <c r="D72" s="15">
        <v>0</v>
      </c>
      <c r="E72" s="15">
        <v>219.86874999999992</v>
      </c>
      <c r="F72" s="15">
        <v>219.86874999999992</v>
      </c>
      <c r="G72" s="17">
        <f t="shared" ref="G72:G103" si="5">D72/$F72</f>
        <v>0</v>
      </c>
      <c r="J72" s="1"/>
      <c r="AL72" s="2"/>
      <c r="AM72" s="2"/>
      <c r="AN72" s="2"/>
      <c r="AO72" s="2"/>
      <c r="AP72" s="2"/>
      <c r="AQ72" s="2"/>
      <c r="AR72" s="2"/>
      <c r="AS72" s="2"/>
      <c r="AT72" s="2"/>
    </row>
    <row r="73" spans="1:46" x14ac:dyDescent="0.3">
      <c r="A73" s="12" t="s">
        <v>158</v>
      </c>
      <c r="B73" s="12">
        <v>721915</v>
      </c>
      <c r="C73" s="12" t="s">
        <v>75</v>
      </c>
      <c r="D73" s="15">
        <v>20.331249999999997</v>
      </c>
      <c r="E73" s="15">
        <v>194.15624999999977</v>
      </c>
      <c r="F73" s="15">
        <v>214.48749999999978</v>
      </c>
      <c r="G73" s="17">
        <f t="shared" si="5"/>
        <v>9.4789906171688407E-2</v>
      </c>
      <c r="J73" s="1"/>
      <c r="AL73" s="2"/>
      <c r="AM73" s="2"/>
      <c r="AN73" s="2"/>
      <c r="AO73" s="2"/>
      <c r="AP73" s="2"/>
      <c r="AQ73" s="2"/>
      <c r="AR73" s="2"/>
      <c r="AS73" s="2"/>
      <c r="AT73" s="2"/>
    </row>
    <row r="74" spans="1:46" x14ac:dyDescent="0.3">
      <c r="A74" s="12" t="s">
        <v>159</v>
      </c>
      <c r="B74" s="12">
        <v>721215</v>
      </c>
      <c r="C74" s="12" t="s">
        <v>75</v>
      </c>
      <c r="D74" s="15">
        <v>55.09375</v>
      </c>
      <c r="E74" s="15">
        <v>151.22812500000003</v>
      </c>
      <c r="F74" s="15">
        <v>206.32187500000003</v>
      </c>
      <c r="G74" s="17">
        <f t="shared" si="5"/>
        <v>0.26702815685442949</v>
      </c>
      <c r="J74" s="1"/>
      <c r="AL74" s="2"/>
      <c r="AM74" s="2"/>
      <c r="AN74" s="2"/>
      <c r="AO74" s="2"/>
      <c r="AP74" s="2"/>
      <c r="AQ74" s="2"/>
      <c r="AR74" s="2"/>
      <c r="AS74" s="2"/>
      <c r="AT74" s="2"/>
    </row>
    <row r="75" spans="1:46" x14ac:dyDescent="0.3">
      <c r="A75" s="12" t="s">
        <v>160</v>
      </c>
      <c r="B75" s="12">
        <v>333411</v>
      </c>
      <c r="C75" s="12" t="s">
        <v>72</v>
      </c>
      <c r="D75" s="15">
        <v>7.7593749999999986</v>
      </c>
      <c r="E75" s="15">
        <v>186.20312500000017</v>
      </c>
      <c r="F75" s="15">
        <v>193.96250000000018</v>
      </c>
      <c r="G75" s="17">
        <f t="shared" si="5"/>
        <v>4.0004511181285E-2</v>
      </c>
      <c r="J75" s="1"/>
      <c r="AL75" s="2"/>
      <c r="AM75" s="2"/>
      <c r="AN75" s="2"/>
      <c r="AO75" s="2"/>
      <c r="AP75" s="2"/>
      <c r="AQ75" s="2"/>
      <c r="AR75" s="2"/>
      <c r="AS75" s="2"/>
      <c r="AT75" s="2"/>
    </row>
    <row r="76" spans="1:46" x14ac:dyDescent="0.3">
      <c r="A76" s="12" t="s">
        <v>161</v>
      </c>
      <c r="B76" s="12">
        <v>312211</v>
      </c>
      <c r="C76" s="12" t="s">
        <v>72</v>
      </c>
      <c r="D76" s="15">
        <v>30.65</v>
      </c>
      <c r="E76" s="15">
        <v>160.65312500000002</v>
      </c>
      <c r="F76" s="15">
        <v>191.30312500000002</v>
      </c>
      <c r="G76" s="17">
        <f t="shared" si="5"/>
        <v>0.16021693320482869</v>
      </c>
      <c r="J76" s="1"/>
      <c r="AL76" s="2"/>
      <c r="AM76" s="2"/>
      <c r="AN76" s="2"/>
      <c r="AO76" s="2"/>
      <c r="AP76" s="2"/>
      <c r="AQ76" s="2"/>
      <c r="AR76" s="2"/>
      <c r="AS76" s="2"/>
      <c r="AT76" s="2"/>
    </row>
    <row r="77" spans="1:46" x14ac:dyDescent="0.3">
      <c r="A77" s="12" t="s">
        <v>162</v>
      </c>
      <c r="B77" s="12">
        <v>312113</v>
      </c>
      <c r="C77" s="12" t="s">
        <v>72</v>
      </c>
      <c r="D77" s="15">
        <v>28.224999999999998</v>
      </c>
      <c r="E77" s="15">
        <v>162.47500000000002</v>
      </c>
      <c r="F77" s="15">
        <v>190.70000000000002</v>
      </c>
      <c r="G77" s="17">
        <f t="shared" si="5"/>
        <v>0.14800734137388566</v>
      </c>
      <c r="J77" s="1"/>
      <c r="AL77" s="2"/>
      <c r="AM77" s="2"/>
      <c r="AN77" s="2"/>
      <c r="AO77" s="2"/>
      <c r="AP77" s="2"/>
      <c r="AQ77" s="2"/>
      <c r="AR77" s="2"/>
      <c r="AS77" s="2"/>
      <c r="AT77" s="2"/>
    </row>
    <row r="78" spans="1:46" x14ac:dyDescent="0.3">
      <c r="A78" s="12" t="s">
        <v>163</v>
      </c>
      <c r="B78" s="12">
        <v>133612</v>
      </c>
      <c r="C78" s="12" t="s">
        <v>76</v>
      </c>
      <c r="D78" s="15">
        <v>54.440625000000004</v>
      </c>
      <c r="E78" s="15">
        <v>131.74687500000005</v>
      </c>
      <c r="F78" s="15">
        <v>186.18750000000006</v>
      </c>
      <c r="G78" s="17">
        <f t="shared" si="5"/>
        <v>0.29239677744209458</v>
      </c>
      <c r="J78" s="1"/>
      <c r="AL78" s="2"/>
      <c r="AM78" s="2"/>
      <c r="AN78" s="2"/>
      <c r="AO78" s="2"/>
      <c r="AP78" s="2"/>
      <c r="AQ78" s="2"/>
      <c r="AR78" s="2"/>
      <c r="AS78" s="2"/>
      <c r="AT78" s="2"/>
    </row>
    <row r="79" spans="1:46" x14ac:dyDescent="0.3">
      <c r="A79" s="12" t="s">
        <v>164</v>
      </c>
      <c r="B79" s="12">
        <v>821511</v>
      </c>
      <c r="C79" s="12" t="s">
        <v>73</v>
      </c>
      <c r="D79" s="15">
        <v>10.571874999999999</v>
      </c>
      <c r="E79" s="15">
        <v>175.00312500000007</v>
      </c>
      <c r="F79" s="15">
        <v>185.57500000000007</v>
      </c>
      <c r="G79" s="17">
        <f t="shared" si="5"/>
        <v>5.6968206924424059E-2</v>
      </c>
      <c r="J79" s="1"/>
      <c r="AL79" s="2"/>
      <c r="AM79" s="2"/>
      <c r="AN79" s="2"/>
      <c r="AO79" s="2"/>
      <c r="AP79" s="2"/>
      <c r="AQ79" s="2"/>
      <c r="AR79" s="2"/>
      <c r="AS79" s="2"/>
      <c r="AT79" s="2"/>
    </row>
    <row r="80" spans="1:46" x14ac:dyDescent="0.3">
      <c r="A80" s="12" t="s">
        <v>165</v>
      </c>
      <c r="B80" s="12">
        <v>341113</v>
      </c>
      <c r="C80" s="12" t="s">
        <v>72</v>
      </c>
      <c r="D80" s="15">
        <v>7.2937500000000002</v>
      </c>
      <c r="E80" s="15">
        <v>168.67500000000004</v>
      </c>
      <c r="F80" s="15">
        <v>175.96875000000003</v>
      </c>
      <c r="G80" s="17">
        <f t="shared" si="5"/>
        <v>4.1449120937666485E-2</v>
      </c>
      <c r="J80" s="1"/>
      <c r="AL80" s="2"/>
      <c r="AM80" s="2"/>
      <c r="AN80" s="2"/>
      <c r="AO80" s="2"/>
      <c r="AP80" s="2"/>
      <c r="AQ80" s="2"/>
      <c r="AR80" s="2"/>
      <c r="AS80" s="2"/>
      <c r="AT80" s="2"/>
    </row>
    <row r="81" spans="1:46" x14ac:dyDescent="0.3">
      <c r="A81" s="12" t="s">
        <v>166</v>
      </c>
      <c r="B81" s="12">
        <v>721999</v>
      </c>
      <c r="C81" s="12" t="s">
        <v>75</v>
      </c>
      <c r="D81" s="15">
        <v>5.3718750000000002</v>
      </c>
      <c r="E81" s="15">
        <v>161.99375000000015</v>
      </c>
      <c r="F81" s="15">
        <v>167.36562500000014</v>
      </c>
      <c r="G81" s="17">
        <f t="shared" si="5"/>
        <v>3.2096644696304848E-2</v>
      </c>
      <c r="J81" s="1"/>
      <c r="AL81" s="2"/>
      <c r="AM81" s="2"/>
      <c r="AN81" s="2"/>
      <c r="AO81" s="2"/>
      <c r="AP81" s="2"/>
      <c r="AQ81" s="2"/>
      <c r="AR81" s="2"/>
      <c r="AS81" s="2"/>
      <c r="AT81" s="2"/>
    </row>
    <row r="82" spans="1:46" x14ac:dyDescent="0.3">
      <c r="A82" s="12" t="s">
        <v>167</v>
      </c>
      <c r="B82" s="12">
        <v>312199</v>
      </c>
      <c r="C82" s="12" t="s">
        <v>72</v>
      </c>
      <c r="D82" s="15">
        <v>10.184374999999999</v>
      </c>
      <c r="E82" s="15">
        <v>131.63750000000002</v>
      </c>
      <c r="F82" s="15">
        <v>141.82187500000001</v>
      </c>
      <c r="G82" s="17">
        <f t="shared" si="5"/>
        <v>7.181103056210475E-2</v>
      </c>
      <c r="J82" s="1"/>
      <c r="AL82" s="2"/>
      <c r="AM82" s="2"/>
      <c r="AN82" s="2"/>
      <c r="AO82" s="2"/>
      <c r="AP82" s="2"/>
      <c r="AQ82" s="2"/>
      <c r="AR82" s="2"/>
      <c r="AS82" s="2"/>
      <c r="AT82" s="2"/>
    </row>
    <row r="83" spans="1:46" x14ac:dyDescent="0.3">
      <c r="A83" s="12" t="s">
        <v>168</v>
      </c>
      <c r="B83" s="12">
        <v>334114</v>
      </c>
      <c r="C83" s="12" t="s">
        <v>72</v>
      </c>
      <c r="D83" s="15">
        <v>3.6687499999999988</v>
      </c>
      <c r="E83" s="15">
        <v>133.16875000000002</v>
      </c>
      <c r="F83" s="15">
        <v>136.83750000000001</v>
      </c>
      <c r="G83" s="17">
        <f t="shared" si="5"/>
        <v>2.6810998447063111E-2</v>
      </c>
      <c r="J83" s="1"/>
      <c r="AL83" s="2"/>
      <c r="AM83" s="2"/>
      <c r="AN83" s="2"/>
      <c r="AO83" s="2"/>
      <c r="AP83" s="2"/>
      <c r="AQ83" s="2"/>
      <c r="AR83" s="2"/>
      <c r="AS83" s="2"/>
      <c r="AT83" s="2"/>
    </row>
    <row r="84" spans="1:46" x14ac:dyDescent="0.3">
      <c r="A84" s="12" t="s">
        <v>169</v>
      </c>
      <c r="B84" s="12">
        <v>139912</v>
      </c>
      <c r="C84" s="12" t="s">
        <v>76</v>
      </c>
      <c r="D84" s="15">
        <v>59.971874999999983</v>
      </c>
      <c r="E84" s="15">
        <v>74.531249999999972</v>
      </c>
      <c r="F84" s="15">
        <v>134.50312499999995</v>
      </c>
      <c r="G84" s="17">
        <f t="shared" si="5"/>
        <v>0.44587718686833488</v>
      </c>
      <c r="J84" s="1"/>
      <c r="AL84" s="2"/>
      <c r="AM84" s="2"/>
      <c r="AN84" s="2"/>
      <c r="AO84" s="2"/>
      <c r="AP84" s="2"/>
      <c r="AQ84" s="2"/>
      <c r="AR84" s="2"/>
      <c r="AS84" s="2"/>
      <c r="AT84" s="2"/>
    </row>
    <row r="85" spans="1:46" x14ac:dyDescent="0.3">
      <c r="A85" s="12" t="s">
        <v>170</v>
      </c>
      <c r="B85" s="12">
        <v>821112</v>
      </c>
      <c r="C85" s="12" t="s">
        <v>73</v>
      </c>
      <c r="D85" s="15">
        <v>6.0625</v>
      </c>
      <c r="E85" s="15">
        <v>128.19062500000007</v>
      </c>
      <c r="F85" s="15">
        <v>134.25312500000007</v>
      </c>
      <c r="G85" s="17">
        <f t="shared" si="5"/>
        <v>4.515723563231766E-2</v>
      </c>
      <c r="J85" s="1"/>
      <c r="AL85" s="2"/>
      <c r="AM85" s="2"/>
      <c r="AN85" s="2"/>
      <c r="AO85" s="2"/>
      <c r="AP85" s="2"/>
      <c r="AQ85" s="2"/>
      <c r="AR85" s="2"/>
      <c r="AS85" s="2"/>
      <c r="AT85" s="2"/>
    </row>
    <row r="86" spans="1:46" x14ac:dyDescent="0.3">
      <c r="A86" s="12" t="s">
        <v>171</v>
      </c>
      <c r="B86" s="12">
        <v>149411</v>
      </c>
      <c r="C86" s="12" t="s">
        <v>76</v>
      </c>
      <c r="D86" s="15">
        <v>21.965624999999999</v>
      </c>
      <c r="E86" s="15">
        <v>103.15625000000003</v>
      </c>
      <c r="F86" s="15">
        <v>125.12187500000003</v>
      </c>
      <c r="G86" s="17">
        <f t="shared" si="5"/>
        <v>0.17555383501086436</v>
      </c>
      <c r="J86" s="1"/>
      <c r="AL86" s="2"/>
      <c r="AM86" s="2"/>
      <c r="AN86" s="2"/>
      <c r="AO86" s="2"/>
      <c r="AP86" s="2"/>
      <c r="AQ86" s="2"/>
      <c r="AR86" s="2"/>
      <c r="AS86" s="2"/>
      <c r="AT86" s="2"/>
    </row>
    <row r="87" spans="1:46" x14ac:dyDescent="0.3">
      <c r="A87" s="12" t="s">
        <v>172</v>
      </c>
      <c r="B87" s="12">
        <v>312116</v>
      </c>
      <c r="C87" s="12" t="s">
        <v>72</v>
      </c>
      <c r="D87" s="15">
        <v>27.515625</v>
      </c>
      <c r="E87" s="15">
        <v>94.093749999999972</v>
      </c>
      <c r="F87" s="15">
        <v>121.60937499999997</v>
      </c>
      <c r="G87" s="17">
        <f t="shared" si="5"/>
        <v>0.22626236669664659</v>
      </c>
      <c r="J87" s="1"/>
      <c r="AL87" s="2"/>
      <c r="AM87" s="2"/>
      <c r="AN87" s="2"/>
      <c r="AO87" s="2"/>
      <c r="AP87" s="2"/>
      <c r="AQ87" s="2"/>
      <c r="AR87" s="2"/>
      <c r="AS87" s="2"/>
      <c r="AT87" s="2"/>
    </row>
    <row r="88" spans="1:46" x14ac:dyDescent="0.3">
      <c r="A88" s="12" t="s">
        <v>173</v>
      </c>
      <c r="B88" s="12">
        <v>331112</v>
      </c>
      <c r="C88" s="12" t="s">
        <v>72</v>
      </c>
      <c r="D88" s="15">
        <v>1.40625</v>
      </c>
      <c r="E88" s="15">
        <v>112.14999999999999</v>
      </c>
      <c r="F88" s="15">
        <v>113.55624999999999</v>
      </c>
      <c r="G88" s="17">
        <f t="shared" si="5"/>
        <v>1.2383730530023668E-2</v>
      </c>
      <c r="J88" s="1"/>
      <c r="AL88" s="2"/>
      <c r="AM88" s="2"/>
      <c r="AN88" s="2"/>
      <c r="AO88" s="2"/>
      <c r="AP88" s="2"/>
      <c r="AQ88" s="2"/>
      <c r="AR88" s="2"/>
      <c r="AS88" s="2"/>
      <c r="AT88" s="2"/>
    </row>
    <row r="89" spans="1:46" x14ac:dyDescent="0.3">
      <c r="A89" s="12" t="s">
        <v>174</v>
      </c>
      <c r="B89" s="12">
        <v>821714</v>
      </c>
      <c r="C89" s="12" t="s">
        <v>73</v>
      </c>
      <c r="D89" s="15">
        <v>0</v>
      </c>
      <c r="E89" s="15">
        <v>103.05937500000003</v>
      </c>
      <c r="F89" s="15">
        <v>103.05937500000003</v>
      </c>
      <c r="G89" s="17">
        <f t="shared" si="5"/>
        <v>0</v>
      </c>
      <c r="J89" s="1"/>
      <c r="AL89" s="2"/>
      <c r="AM89" s="2"/>
      <c r="AN89" s="2"/>
      <c r="AO89" s="2"/>
      <c r="AP89" s="2"/>
      <c r="AQ89" s="2"/>
      <c r="AR89" s="2"/>
      <c r="AS89" s="2"/>
      <c r="AT89" s="2"/>
    </row>
    <row r="90" spans="1:46" x14ac:dyDescent="0.3">
      <c r="A90" s="12" t="s">
        <v>175</v>
      </c>
      <c r="B90" s="12">
        <v>721213</v>
      </c>
      <c r="C90" s="12" t="s">
        <v>75</v>
      </c>
      <c r="D90" s="15">
        <v>0</v>
      </c>
      <c r="E90" s="15">
        <v>98.165625000000063</v>
      </c>
      <c r="F90" s="15">
        <v>98.165625000000063</v>
      </c>
      <c r="G90" s="17">
        <f t="shared" si="5"/>
        <v>0</v>
      </c>
      <c r="J90" s="1"/>
      <c r="AL90" s="2"/>
      <c r="AM90" s="2"/>
      <c r="AN90" s="2"/>
      <c r="AO90" s="2"/>
      <c r="AP90" s="2"/>
      <c r="AQ90" s="2"/>
      <c r="AR90" s="2"/>
      <c r="AS90" s="2"/>
      <c r="AT90" s="2"/>
    </row>
    <row r="91" spans="1:46" x14ac:dyDescent="0.3">
      <c r="A91" s="12" t="s">
        <v>176</v>
      </c>
      <c r="B91" s="12">
        <v>342212</v>
      </c>
      <c r="C91" s="12" t="s">
        <v>72</v>
      </c>
      <c r="D91" s="15">
        <v>2.8937499999999998</v>
      </c>
      <c r="E91" s="15">
        <v>92.262499999999974</v>
      </c>
      <c r="F91" s="15">
        <v>95.156249999999972</v>
      </c>
      <c r="G91" s="17">
        <f t="shared" si="5"/>
        <v>3.0410509031198695E-2</v>
      </c>
      <c r="J91" s="1"/>
      <c r="AL91" s="2"/>
      <c r="AM91" s="2"/>
      <c r="AN91" s="2"/>
      <c r="AO91" s="2"/>
      <c r="AP91" s="2"/>
      <c r="AQ91" s="2"/>
      <c r="AR91" s="2"/>
      <c r="AS91" s="2"/>
      <c r="AT91" s="2"/>
    </row>
    <row r="92" spans="1:46" x14ac:dyDescent="0.3">
      <c r="A92" s="12" t="s">
        <v>177</v>
      </c>
      <c r="B92" s="12">
        <v>224512</v>
      </c>
      <c r="C92" s="12" t="s">
        <v>74</v>
      </c>
      <c r="D92" s="15">
        <v>19.565625000000001</v>
      </c>
      <c r="E92" s="15">
        <v>72.737500000000026</v>
      </c>
      <c r="F92" s="15">
        <v>92.303125000000023</v>
      </c>
      <c r="G92" s="17">
        <f t="shared" si="5"/>
        <v>0.21197142566949922</v>
      </c>
      <c r="J92" s="1"/>
      <c r="AL92" s="2"/>
      <c r="AM92" s="2"/>
      <c r="AN92" s="2"/>
      <c r="AO92" s="2"/>
      <c r="AP92" s="2"/>
      <c r="AQ92" s="2"/>
      <c r="AR92" s="2"/>
      <c r="AS92" s="2"/>
      <c r="AT92" s="2"/>
    </row>
    <row r="93" spans="1:46" x14ac:dyDescent="0.3">
      <c r="A93" s="12" t="s">
        <v>178</v>
      </c>
      <c r="B93" s="12">
        <v>342411</v>
      </c>
      <c r="C93" s="12" t="s">
        <v>72</v>
      </c>
      <c r="D93" s="15">
        <v>0</v>
      </c>
      <c r="E93" s="15">
        <v>89.625000000000028</v>
      </c>
      <c r="F93" s="15">
        <v>89.625000000000028</v>
      </c>
      <c r="G93" s="17">
        <f t="shared" si="5"/>
        <v>0</v>
      </c>
      <c r="J93" s="1"/>
      <c r="AL93" s="2"/>
      <c r="AM93" s="2"/>
      <c r="AN93" s="2"/>
      <c r="AO93" s="2"/>
      <c r="AP93" s="2"/>
      <c r="AQ93" s="2"/>
      <c r="AR93" s="2"/>
      <c r="AS93" s="2"/>
      <c r="AT93" s="2"/>
    </row>
    <row r="94" spans="1:46" x14ac:dyDescent="0.3">
      <c r="A94" s="12" t="s">
        <v>179</v>
      </c>
      <c r="B94" s="12">
        <v>721916</v>
      </c>
      <c r="C94" s="12" t="s">
        <v>75</v>
      </c>
      <c r="D94" s="15">
        <v>19.434374999999999</v>
      </c>
      <c r="E94" s="15">
        <v>66.462499999999991</v>
      </c>
      <c r="F94" s="15">
        <v>85.896874999999994</v>
      </c>
      <c r="G94" s="17">
        <f t="shared" si="5"/>
        <v>0.22625241023029069</v>
      </c>
      <c r="J94" s="1"/>
      <c r="AL94" s="2"/>
      <c r="AM94" s="2"/>
      <c r="AN94" s="2"/>
      <c r="AO94" s="2"/>
      <c r="AP94" s="2"/>
      <c r="AQ94" s="2"/>
      <c r="AR94" s="2"/>
      <c r="AS94" s="2"/>
      <c r="AT94" s="2"/>
    </row>
    <row r="95" spans="1:46" x14ac:dyDescent="0.3">
      <c r="A95" s="12" t="s">
        <v>180</v>
      </c>
      <c r="B95" s="12">
        <v>821915</v>
      </c>
      <c r="C95" s="12" t="s">
        <v>73</v>
      </c>
      <c r="D95" s="15">
        <v>10.853124999999999</v>
      </c>
      <c r="E95" s="15">
        <v>73.831250000000026</v>
      </c>
      <c r="F95" s="15">
        <v>84.684375000000017</v>
      </c>
      <c r="G95" s="17">
        <f t="shared" si="5"/>
        <v>0.12815971069043133</v>
      </c>
      <c r="J95" s="1"/>
      <c r="AL95" s="2"/>
      <c r="AM95" s="2"/>
      <c r="AN95" s="2"/>
      <c r="AO95" s="2"/>
      <c r="AP95" s="2"/>
      <c r="AQ95" s="2"/>
      <c r="AR95" s="2"/>
      <c r="AS95" s="2"/>
      <c r="AT95" s="2"/>
    </row>
    <row r="96" spans="1:46" x14ac:dyDescent="0.3">
      <c r="A96" s="12" t="s">
        <v>181</v>
      </c>
      <c r="B96" s="12">
        <v>821912</v>
      </c>
      <c r="C96" s="12" t="s">
        <v>73</v>
      </c>
      <c r="D96" s="15">
        <v>0.234375</v>
      </c>
      <c r="E96" s="15">
        <v>78.159375000000011</v>
      </c>
      <c r="F96" s="15">
        <v>78.393750000000011</v>
      </c>
      <c r="G96" s="17">
        <f t="shared" si="5"/>
        <v>2.9897153790959096E-3</v>
      </c>
      <c r="J96" s="1"/>
      <c r="AL96" s="2"/>
      <c r="AM96" s="2"/>
      <c r="AN96" s="2"/>
      <c r="AO96" s="2"/>
      <c r="AP96" s="2"/>
      <c r="AQ96" s="2"/>
      <c r="AR96" s="2"/>
      <c r="AS96" s="2"/>
      <c r="AT96" s="2"/>
    </row>
    <row r="97" spans="1:46" x14ac:dyDescent="0.3">
      <c r="A97" s="12" t="s">
        <v>182</v>
      </c>
      <c r="B97" s="12">
        <v>821411</v>
      </c>
      <c r="C97" s="12" t="s">
        <v>73</v>
      </c>
      <c r="D97" s="15">
        <v>4.4156249999999986</v>
      </c>
      <c r="E97" s="15">
        <v>68.078124999999986</v>
      </c>
      <c r="F97" s="15">
        <v>72.493749999999977</v>
      </c>
      <c r="G97" s="17">
        <f t="shared" si="5"/>
        <v>6.0910423312354516E-2</v>
      </c>
      <c r="J97" s="1"/>
      <c r="AL97" s="2"/>
      <c r="AM97" s="2"/>
      <c r="AN97" s="2"/>
      <c r="AO97" s="2"/>
      <c r="AP97" s="2"/>
      <c r="AQ97" s="2"/>
      <c r="AR97" s="2"/>
      <c r="AS97" s="2"/>
      <c r="AT97" s="2"/>
    </row>
    <row r="98" spans="1:46" x14ac:dyDescent="0.3">
      <c r="A98" s="12" t="s">
        <v>183</v>
      </c>
      <c r="B98" s="12">
        <v>233915</v>
      </c>
      <c r="C98" s="12" t="s">
        <v>74</v>
      </c>
      <c r="D98" s="15">
        <v>18.625</v>
      </c>
      <c r="E98" s="15">
        <v>52.115624999999987</v>
      </c>
      <c r="F98" s="15">
        <v>70.740624999999994</v>
      </c>
      <c r="G98" s="17">
        <f t="shared" si="5"/>
        <v>0.26328577108274065</v>
      </c>
      <c r="J98" s="1"/>
      <c r="AL98" s="2"/>
      <c r="AM98" s="2"/>
      <c r="AN98" s="2"/>
      <c r="AO98" s="2"/>
      <c r="AP98" s="2"/>
      <c r="AQ98" s="2"/>
      <c r="AR98" s="2"/>
      <c r="AS98" s="2"/>
      <c r="AT98" s="2"/>
    </row>
    <row r="99" spans="1:46" x14ac:dyDescent="0.3">
      <c r="A99" s="12" t="s">
        <v>184</v>
      </c>
      <c r="B99" s="12">
        <v>312511</v>
      </c>
      <c r="C99" s="12" t="s">
        <v>72</v>
      </c>
      <c r="D99" s="15">
        <v>5.125</v>
      </c>
      <c r="E99" s="15">
        <v>64.800000000000011</v>
      </c>
      <c r="F99" s="15">
        <v>69.925000000000011</v>
      </c>
      <c r="G99" s="17">
        <f t="shared" si="5"/>
        <v>7.3292813728995335E-2</v>
      </c>
      <c r="J99" s="1"/>
      <c r="AL99" s="2"/>
      <c r="AM99" s="2"/>
      <c r="AN99" s="2"/>
      <c r="AO99" s="2"/>
      <c r="AP99" s="2"/>
      <c r="AQ99" s="2"/>
      <c r="AR99" s="2"/>
      <c r="AS99" s="2"/>
      <c r="AT99" s="2"/>
    </row>
    <row r="100" spans="1:46" x14ac:dyDescent="0.3">
      <c r="A100" s="12" t="s">
        <v>185</v>
      </c>
      <c r="B100" s="12">
        <v>711913</v>
      </c>
      <c r="C100" s="12" t="s">
        <v>75</v>
      </c>
      <c r="D100" s="15">
        <v>0.9375</v>
      </c>
      <c r="E100" s="15">
        <v>61.299999999999969</v>
      </c>
      <c r="F100" s="15">
        <v>62.237499999999969</v>
      </c>
      <c r="G100" s="17">
        <f t="shared" si="5"/>
        <v>1.5063265716007237E-2</v>
      </c>
      <c r="J100" s="1"/>
      <c r="AL100" s="2"/>
      <c r="AM100" s="2"/>
      <c r="AN100" s="2"/>
      <c r="AO100" s="2"/>
      <c r="AP100" s="2"/>
      <c r="AQ100" s="2"/>
      <c r="AR100" s="2"/>
      <c r="AS100" s="2"/>
      <c r="AT100" s="2"/>
    </row>
    <row r="101" spans="1:46" x14ac:dyDescent="0.3">
      <c r="A101" s="12" t="s">
        <v>186</v>
      </c>
      <c r="B101" s="12">
        <v>342412</v>
      </c>
      <c r="C101" s="12" t="s">
        <v>72</v>
      </c>
      <c r="D101" s="15">
        <v>3.875</v>
      </c>
      <c r="E101" s="15">
        <v>52.525000000000013</v>
      </c>
      <c r="F101" s="15">
        <v>56.400000000000013</v>
      </c>
      <c r="G101" s="17">
        <f t="shared" si="5"/>
        <v>6.8705673758865229E-2</v>
      </c>
      <c r="J101" s="1"/>
      <c r="AL101" s="2"/>
      <c r="AM101" s="2"/>
      <c r="AN101" s="2"/>
      <c r="AO101" s="2"/>
      <c r="AP101" s="2"/>
      <c r="AQ101" s="2"/>
      <c r="AR101" s="2"/>
      <c r="AS101" s="2"/>
      <c r="AT101" s="2"/>
    </row>
    <row r="102" spans="1:46" x14ac:dyDescent="0.3">
      <c r="A102" s="12" t="s">
        <v>187</v>
      </c>
      <c r="B102" s="12">
        <v>312311</v>
      </c>
      <c r="C102" s="12" t="s">
        <v>72</v>
      </c>
      <c r="D102" s="15">
        <v>9.5124999999999993</v>
      </c>
      <c r="E102" s="15">
        <v>40.474999999999994</v>
      </c>
      <c r="F102" s="15">
        <v>49.987499999999997</v>
      </c>
      <c r="G102" s="17">
        <f t="shared" si="5"/>
        <v>0.1902975743935984</v>
      </c>
      <c r="J102" s="1"/>
      <c r="AL102" s="2"/>
      <c r="AM102" s="2"/>
      <c r="AN102" s="2"/>
      <c r="AO102" s="2"/>
      <c r="AP102" s="2"/>
      <c r="AQ102" s="2"/>
      <c r="AR102" s="2"/>
      <c r="AS102" s="2"/>
      <c r="AT102" s="2"/>
    </row>
    <row r="103" spans="1:46" x14ac:dyDescent="0.3">
      <c r="A103" s="12" t="s">
        <v>188</v>
      </c>
      <c r="B103" s="12">
        <v>821913</v>
      </c>
      <c r="C103" s="12" t="s">
        <v>73</v>
      </c>
      <c r="D103" s="15">
        <v>0</v>
      </c>
      <c r="E103" s="15">
        <v>43.643749999999983</v>
      </c>
      <c r="F103" s="15">
        <v>43.643749999999983</v>
      </c>
      <c r="G103" s="17">
        <f t="shared" si="5"/>
        <v>0</v>
      </c>
      <c r="J103" s="1"/>
      <c r="AL103" s="2"/>
      <c r="AM103" s="2"/>
      <c r="AN103" s="2"/>
      <c r="AO103" s="2"/>
      <c r="AP103" s="2"/>
      <c r="AQ103" s="2"/>
      <c r="AR103" s="2"/>
      <c r="AS103" s="2"/>
      <c r="AT103" s="2"/>
    </row>
    <row r="104" spans="1:46" x14ac:dyDescent="0.3">
      <c r="A104" s="12" t="s">
        <v>189</v>
      </c>
      <c r="B104" s="12">
        <v>821114</v>
      </c>
      <c r="C104" s="12" t="s">
        <v>73</v>
      </c>
      <c r="D104" s="15">
        <v>2.6437499999999998</v>
      </c>
      <c r="E104" s="15">
        <v>40.459374999999994</v>
      </c>
      <c r="F104" s="15">
        <v>43.103124999999991</v>
      </c>
      <c r="G104" s="17">
        <f t="shared" ref="G104:G118" si="6">D104/$F104</f>
        <v>6.1335460015950125E-2</v>
      </c>
      <c r="J104" s="1"/>
      <c r="AL104" s="2"/>
      <c r="AM104" s="2"/>
      <c r="AN104" s="2"/>
      <c r="AO104" s="2"/>
      <c r="AP104" s="2"/>
      <c r="AQ104" s="2"/>
      <c r="AR104" s="2"/>
      <c r="AS104" s="2"/>
      <c r="AT104" s="2"/>
    </row>
    <row r="105" spans="1:46" x14ac:dyDescent="0.3">
      <c r="A105" s="12" t="s">
        <v>190</v>
      </c>
      <c r="B105" s="12">
        <v>313212</v>
      </c>
      <c r="C105" s="12" t="s">
        <v>72</v>
      </c>
      <c r="D105" s="15">
        <v>0</v>
      </c>
      <c r="E105" s="15">
        <v>40.115624999999987</v>
      </c>
      <c r="F105" s="15">
        <v>40.115624999999987</v>
      </c>
      <c r="G105" s="17">
        <f t="shared" si="6"/>
        <v>0</v>
      </c>
      <c r="J105" s="1"/>
      <c r="AL105" s="2"/>
      <c r="AM105" s="2"/>
      <c r="AN105" s="2"/>
      <c r="AO105" s="2"/>
      <c r="AP105" s="2"/>
      <c r="AQ105" s="2"/>
      <c r="AR105" s="2"/>
      <c r="AS105" s="2"/>
      <c r="AT105" s="2"/>
    </row>
    <row r="106" spans="1:46" x14ac:dyDescent="0.3">
      <c r="A106" s="12" t="s">
        <v>191</v>
      </c>
      <c r="B106" s="12">
        <v>233914</v>
      </c>
      <c r="C106" s="12" t="s">
        <v>74</v>
      </c>
      <c r="D106" s="15">
        <v>2.578125</v>
      </c>
      <c r="E106" s="15">
        <v>36.487499999999997</v>
      </c>
      <c r="F106" s="15">
        <v>39.065624999999997</v>
      </c>
      <c r="G106" s="17">
        <f t="shared" si="6"/>
        <v>6.5994720422366218E-2</v>
      </c>
      <c r="J106" s="1"/>
      <c r="AL106" s="2"/>
      <c r="AM106" s="2"/>
      <c r="AN106" s="2"/>
      <c r="AO106" s="2"/>
      <c r="AP106" s="2"/>
      <c r="AQ106" s="2"/>
      <c r="AR106" s="2"/>
      <c r="AS106" s="2"/>
      <c r="AT106" s="2"/>
    </row>
    <row r="107" spans="1:46" x14ac:dyDescent="0.3">
      <c r="A107" s="12" t="s">
        <v>192</v>
      </c>
      <c r="B107" s="12">
        <v>331211</v>
      </c>
      <c r="C107" s="12" t="s">
        <v>72</v>
      </c>
      <c r="D107" s="15">
        <v>0.203125</v>
      </c>
      <c r="E107" s="15">
        <v>37.634374999999991</v>
      </c>
      <c r="F107" s="15">
        <v>37.837499999999991</v>
      </c>
      <c r="G107" s="17">
        <f t="shared" si="6"/>
        <v>5.3683515031384219E-3</v>
      </c>
      <c r="J107" s="1"/>
      <c r="AL107" s="2"/>
      <c r="AM107" s="2"/>
      <c r="AN107" s="2"/>
      <c r="AO107" s="2"/>
      <c r="AP107" s="2"/>
      <c r="AQ107" s="2"/>
      <c r="AR107" s="2"/>
      <c r="AS107" s="2"/>
      <c r="AT107" s="2"/>
    </row>
    <row r="108" spans="1:46" x14ac:dyDescent="0.3">
      <c r="A108" s="12" t="s">
        <v>193</v>
      </c>
      <c r="B108" s="12">
        <v>313214</v>
      </c>
      <c r="C108" s="12" t="s">
        <v>72</v>
      </c>
      <c r="D108" s="15">
        <v>6.45</v>
      </c>
      <c r="E108" s="15">
        <v>22.587499999999999</v>
      </c>
      <c r="F108" s="15">
        <v>29.037499999999998</v>
      </c>
      <c r="G108" s="17">
        <f t="shared" si="6"/>
        <v>0.22212656048213519</v>
      </c>
      <c r="J108" s="1"/>
      <c r="AL108" s="2"/>
      <c r="AM108" s="2"/>
      <c r="AN108" s="2"/>
      <c r="AO108" s="2"/>
      <c r="AP108" s="2"/>
      <c r="AQ108" s="2"/>
      <c r="AR108" s="2"/>
      <c r="AS108" s="2"/>
      <c r="AT108" s="2"/>
    </row>
    <row r="109" spans="1:46" x14ac:dyDescent="0.3">
      <c r="A109" s="12" t="s">
        <v>194</v>
      </c>
      <c r="B109" s="12">
        <v>313213</v>
      </c>
      <c r="C109" s="12" t="s">
        <v>72</v>
      </c>
      <c r="D109" s="15">
        <v>1.875</v>
      </c>
      <c r="E109" s="15">
        <v>19.274999999999999</v>
      </c>
      <c r="F109" s="15">
        <v>21.15</v>
      </c>
      <c r="G109" s="17">
        <f t="shared" si="6"/>
        <v>8.8652482269503549E-2</v>
      </c>
      <c r="J109" s="1"/>
      <c r="AL109" s="2"/>
      <c r="AM109" s="2"/>
      <c r="AN109" s="2"/>
      <c r="AO109" s="2"/>
      <c r="AP109" s="2"/>
      <c r="AQ109" s="2"/>
      <c r="AR109" s="2"/>
      <c r="AS109" s="2"/>
      <c r="AT109" s="2"/>
    </row>
    <row r="110" spans="1:46" x14ac:dyDescent="0.3">
      <c r="A110" s="12" t="s">
        <v>195</v>
      </c>
      <c r="B110" s="12">
        <v>721914</v>
      </c>
      <c r="C110" s="12" t="s">
        <v>75</v>
      </c>
      <c r="D110" s="15">
        <v>0</v>
      </c>
      <c r="E110" s="15">
        <v>15.224999999999998</v>
      </c>
      <c r="F110" s="15">
        <v>15.224999999999998</v>
      </c>
      <c r="G110" s="17">
        <f t="shared" si="6"/>
        <v>0</v>
      </c>
      <c r="J110" s="1"/>
      <c r="AL110" s="2"/>
      <c r="AM110" s="2"/>
      <c r="AN110" s="2"/>
      <c r="AO110" s="2"/>
      <c r="AP110" s="2"/>
      <c r="AQ110" s="2"/>
      <c r="AR110" s="2"/>
      <c r="AS110" s="2"/>
      <c r="AT110" s="2"/>
    </row>
    <row r="111" spans="1:46" x14ac:dyDescent="0.3">
      <c r="A111" s="12" t="s">
        <v>196</v>
      </c>
      <c r="B111" s="12">
        <v>342413</v>
      </c>
      <c r="C111" s="12" t="s">
        <v>72</v>
      </c>
      <c r="D111" s="15">
        <v>0</v>
      </c>
      <c r="E111" s="15">
        <v>12.9625</v>
      </c>
      <c r="F111" s="15">
        <v>12.9625</v>
      </c>
      <c r="G111" s="17">
        <f t="shared" si="6"/>
        <v>0</v>
      </c>
      <c r="J111" s="1"/>
      <c r="AL111" s="2"/>
      <c r="AM111" s="2"/>
      <c r="AN111" s="2"/>
      <c r="AO111" s="2"/>
      <c r="AP111" s="2"/>
      <c r="AQ111" s="2"/>
      <c r="AR111" s="2"/>
      <c r="AS111" s="2"/>
      <c r="AT111" s="2"/>
    </row>
    <row r="112" spans="1:46" x14ac:dyDescent="0.3">
      <c r="A112" s="12" t="s">
        <v>197</v>
      </c>
      <c r="B112" s="12">
        <v>224511</v>
      </c>
      <c r="C112" s="12" t="s">
        <v>74</v>
      </c>
      <c r="D112" s="15">
        <v>0.109375</v>
      </c>
      <c r="E112" s="15">
        <v>10.90625</v>
      </c>
      <c r="F112" s="15">
        <v>11.015625</v>
      </c>
      <c r="G112" s="17">
        <f t="shared" si="6"/>
        <v>9.9290780141843976E-3</v>
      </c>
      <c r="J112" s="1"/>
      <c r="AL112" s="2"/>
      <c r="AM112" s="2"/>
      <c r="AN112" s="2"/>
      <c r="AO112" s="2"/>
      <c r="AP112" s="2"/>
      <c r="AQ112" s="2"/>
      <c r="AR112" s="2"/>
      <c r="AS112" s="2"/>
      <c r="AT112" s="2"/>
    </row>
    <row r="113" spans="1:46" x14ac:dyDescent="0.3">
      <c r="A113" s="12" t="s">
        <v>198</v>
      </c>
      <c r="B113" s="12">
        <v>821911</v>
      </c>
      <c r="C113" s="12" t="s">
        <v>73</v>
      </c>
      <c r="D113" s="15">
        <v>0</v>
      </c>
      <c r="E113" s="15">
        <v>9.59375</v>
      </c>
      <c r="F113" s="15">
        <v>9.59375</v>
      </c>
      <c r="G113" s="17">
        <f t="shared" si="6"/>
        <v>0</v>
      </c>
      <c r="J113" s="1"/>
      <c r="AL113" s="2"/>
      <c r="AM113" s="2"/>
      <c r="AN113" s="2"/>
      <c r="AO113" s="2"/>
      <c r="AP113" s="2"/>
      <c r="AQ113" s="2"/>
      <c r="AR113" s="2"/>
      <c r="AS113" s="2"/>
      <c r="AT113" s="2"/>
    </row>
    <row r="114" spans="1:46" x14ac:dyDescent="0.3">
      <c r="A114" s="12" t="s">
        <v>199</v>
      </c>
      <c r="B114" s="12">
        <v>312115</v>
      </c>
      <c r="C114" s="12" t="s">
        <v>72</v>
      </c>
      <c r="D114" s="15">
        <v>2.3343749999999988</v>
      </c>
      <c r="E114" s="15">
        <v>7.0374999999999988</v>
      </c>
      <c r="F114" s="15">
        <v>9.3718749999999975</v>
      </c>
      <c r="G114" s="17">
        <f t="shared" si="6"/>
        <v>0.24908302767589191</v>
      </c>
      <c r="J114" s="1"/>
      <c r="AL114" s="2"/>
      <c r="AM114" s="2"/>
      <c r="AN114" s="2"/>
      <c r="AO114" s="2"/>
      <c r="AP114" s="2"/>
      <c r="AQ114" s="2"/>
      <c r="AR114" s="2"/>
      <c r="AS114" s="2"/>
      <c r="AT114" s="2"/>
    </row>
    <row r="115" spans="1:46" x14ac:dyDescent="0.3">
      <c r="A115" s="12" t="s">
        <v>200</v>
      </c>
      <c r="B115" s="12">
        <v>334115</v>
      </c>
      <c r="C115" s="12" t="s">
        <v>72</v>
      </c>
      <c r="D115" s="15">
        <v>0</v>
      </c>
      <c r="E115" s="15">
        <v>9.1812499999999986</v>
      </c>
      <c r="F115" s="15">
        <v>9.1812499999999986</v>
      </c>
      <c r="G115" s="17">
        <f t="shared" si="6"/>
        <v>0</v>
      </c>
      <c r="J115" s="1"/>
      <c r="AL115" s="2"/>
      <c r="AM115" s="2"/>
      <c r="AN115" s="2"/>
      <c r="AO115" s="2"/>
      <c r="AP115" s="2"/>
      <c r="AQ115" s="2"/>
      <c r="AR115" s="2"/>
      <c r="AS115" s="2"/>
      <c r="AT115" s="2"/>
    </row>
    <row r="116" spans="1:46" x14ac:dyDescent="0.3">
      <c r="A116" s="12" t="s">
        <v>201</v>
      </c>
      <c r="B116" s="12">
        <v>311415</v>
      </c>
      <c r="C116" s="12" t="s">
        <v>72</v>
      </c>
      <c r="D116" s="15">
        <v>0</v>
      </c>
      <c r="E116" s="15">
        <v>2.95</v>
      </c>
      <c r="F116" s="15">
        <v>2.95</v>
      </c>
      <c r="G116" s="17">
        <f t="shared" si="6"/>
        <v>0</v>
      </c>
      <c r="J116" s="1"/>
      <c r="AL116" s="2"/>
      <c r="AM116" s="2"/>
      <c r="AN116" s="2"/>
      <c r="AO116" s="2"/>
      <c r="AP116" s="2"/>
      <c r="AQ116" s="2"/>
      <c r="AR116" s="2"/>
      <c r="AS116" s="2"/>
      <c r="AT116" s="2"/>
    </row>
    <row r="117" spans="1:46" x14ac:dyDescent="0.3">
      <c r="A117" s="12" t="s">
        <v>202</v>
      </c>
      <c r="B117" s="12">
        <v>334112</v>
      </c>
      <c r="C117" s="12" t="s">
        <v>72</v>
      </c>
      <c r="D117" s="15">
        <v>0</v>
      </c>
      <c r="E117" s="15">
        <v>2.265625</v>
      </c>
      <c r="F117" s="15">
        <v>2.265625</v>
      </c>
      <c r="G117" s="17">
        <f t="shared" si="6"/>
        <v>0</v>
      </c>
      <c r="J117" s="1"/>
      <c r="AL117" s="2"/>
      <c r="AM117" s="2"/>
      <c r="AN117" s="2"/>
      <c r="AO117" s="2"/>
      <c r="AP117" s="2"/>
      <c r="AQ117" s="2"/>
      <c r="AR117" s="2"/>
      <c r="AS117" s="2"/>
      <c r="AT117" s="2"/>
    </row>
    <row r="118" spans="1:46" x14ac:dyDescent="0.3">
      <c r="A118" s="12" t="s">
        <v>203</v>
      </c>
      <c r="B118" s="12">
        <v>232214</v>
      </c>
      <c r="C118" s="12" t="s">
        <v>74</v>
      </c>
      <c r="D118" s="15">
        <v>0.9375</v>
      </c>
      <c r="E118" s="15">
        <v>0</v>
      </c>
      <c r="F118" s="15">
        <v>0.9375</v>
      </c>
      <c r="G118" s="17">
        <f t="shared" si="6"/>
        <v>1</v>
      </c>
      <c r="J118" s="1"/>
      <c r="AL118" s="2"/>
      <c r="AM118" s="2"/>
      <c r="AN118" s="2"/>
      <c r="AO118" s="2"/>
      <c r="AP118" s="2"/>
      <c r="AQ118" s="2"/>
      <c r="AR118" s="2"/>
      <c r="AS118" s="2"/>
      <c r="AT118" s="2"/>
    </row>
    <row r="119" spans="1:46" x14ac:dyDescent="0.3">
      <c r="A119" s="12"/>
      <c r="B119" s="12"/>
      <c r="C119" s="12"/>
      <c r="D119" s="15"/>
      <c r="E119" s="15"/>
      <c r="F119" s="15"/>
      <c r="G119" s="12"/>
      <c r="J119" s="1"/>
    </row>
    <row r="120" spans="1:46" s="3" customFormat="1" x14ac:dyDescent="0.3">
      <c r="A120" s="45" t="s">
        <v>204</v>
      </c>
      <c r="B120" s="55"/>
      <c r="C120" s="55"/>
      <c r="D120" s="57">
        <f>SUM(D8:D118)</f>
        <v>12164.946875000014</v>
      </c>
      <c r="E120" s="57">
        <f t="shared" ref="E120:F120" si="7">SUM(E8:E118)</f>
        <v>95854.834374999686</v>
      </c>
      <c r="F120" s="57">
        <f t="shared" si="7"/>
        <v>108019.78124999971</v>
      </c>
      <c r="G120" s="58">
        <f>D120/$F120</f>
        <v>0.11261776995127962</v>
      </c>
      <c r="H120"/>
      <c r="I120"/>
      <c r="J120" s="6"/>
      <c r="K120"/>
      <c r="L120"/>
      <c r="M120"/>
      <c r="N120"/>
      <c r="O120"/>
      <c r="P120"/>
      <c r="Q120"/>
      <c r="R120"/>
      <c r="S120"/>
      <c r="T120"/>
      <c r="U120"/>
      <c r="V120"/>
      <c r="W120"/>
      <c r="X120"/>
      <c r="Y120"/>
      <c r="Z120"/>
      <c r="AA120"/>
      <c r="AB120"/>
      <c r="AC120"/>
      <c r="AD120"/>
      <c r="AE120"/>
      <c r="AF120"/>
      <c r="AG120"/>
      <c r="AH120"/>
      <c r="AI120"/>
      <c r="AJ120"/>
      <c r="AK120"/>
      <c r="AL120" s="11"/>
      <c r="AM120" s="11"/>
      <c r="AN120" s="11"/>
      <c r="AO120" s="11"/>
      <c r="AP120" s="11"/>
      <c r="AQ120" s="11"/>
      <c r="AR120" s="11"/>
      <c r="AS120" s="11"/>
      <c r="AT120" s="7"/>
    </row>
    <row r="121" spans="1:46" x14ac:dyDescent="0.3">
      <c r="A121" s="18" t="s">
        <v>269</v>
      </c>
      <c r="B121" s="12"/>
      <c r="C121" s="12"/>
      <c r="D121" s="12"/>
      <c r="E121" s="12"/>
      <c r="F121" s="12"/>
      <c r="G121" s="21">
        <v>0.47388310121992966</v>
      </c>
    </row>
    <row r="134" spans="10:10" x14ac:dyDescent="0.3">
      <c r="J134" s="5"/>
    </row>
    <row r="135" spans="10:10" x14ac:dyDescent="0.3">
      <c r="J135" s="5"/>
    </row>
    <row r="136" spans="10:10" x14ac:dyDescent="0.3">
      <c r="J136" s="5"/>
    </row>
    <row r="137" spans="10:10" x14ac:dyDescent="0.3">
      <c r="J137" s="5"/>
    </row>
    <row r="138" spans="10:10" x14ac:dyDescent="0.3">
      <c r="J138" s="5"/>
    </row>
    <row r="139" spans="10:10" x14ac:dyDescent="0.3">
      <c r="J139" s="5"/>
    </row>
    <row r="140" spans="10:10" x14ac:dyDescent="0.3">
      <c r="J140" s="5"/>
    </row>
  </sheetData>
  <mergeCells count="9">
    <mergeCell ref="J6:L6"/>
    <mergeCell ref="M6:M7"/>
    <mergeCell ref="N6:N7"/>
    <mergeCell ref="I6:I7"/>
    <mergeCell ref="A6:A7"/>
    <mergeCell ref="B6:B7"/>
    <mergeCell ref="C6:C7"/>
    <mergeCell ref="D6:F6"/>
    <mergeCell ref="G6:G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69AF-72E5-429E-94FE-14078E9E7F16}">
  <sheetPr>
    <tabColor theme="4" tint="0.79998168889431442"/>
  </sheetPr>
  <dimension ref="A1:H20"/>
  <sheetViews>
    <sheetView showGridLines="0" zoomScaleNormal="100" workbookViewId="0">
      <selection activeCell="A13" sqref="A13:H13"/>
    </sheetView>
  </sheetViews>
  <sheetFormatPr defaultColWidth="8.69140625" defaultRowHeight="14" x14ac:dyDescent="0.3"/>
  <cols>
    <col min="1" max="1" width="24.53515625" bestFit="1" customWidth="1"/>
    <col min="2" max="8" width="13.3046875" customWidth="1"/>
  </cols>
  <sheetData>
    <row r="1" spans="1:8" x14ac:dyDescent="0.3">
      <c r="A1" s="43" t="s">
        <v>318</v>
      </c>
      <c r="B1" s="34"/>
      <c r="C1" s="34"/>
      <c r="D1" s="34"/>
      <c r="E1" s="34"/>
    </row>
    <row r="2" spans="1:8" x14ac:dyDescent="0.3">
      <c r="A2" s="44" t="s">
        <v>29</v>
      </c>
      <c r="B2" s="34"/>
      <c r="C2" s="34"/>
      <c r="D2" s="34"/>
      <c r="E2" s="34"/>
    </row>
    <row r="3" spans="1:8" x14ac:dyDescent="0.3">
      <c r="A3" s="44" t="s">
        <v>319</v>
      </c>
      <c r="B3" s="34"/>
      <c r="C3" s="34"/>
      <c r="D3" s="34"/>
      <c r="E3" s="34"/>
    </row>
    <row r="5" spans="1:8" x14ac:dyDescent="0.3">
      <c r="A5" s="10" t="s">
        <v>320</v>
      </c>
    </row>
    <row r="6" spans="1:8" x14ac:dyDescent="0.3">
      <c r="A6" s="64" t="s">
        <v>321</v>
      </c>
      <c r="B6" s="63" t="s">
        <v>295</v>
      </c>
      <c r="C6" s="63"/>
      <c r="D6" s="63"/>
      <c r="E6" s="63"/>
      <c r="F6" s="63"/>
      <c r="G6" s="63"/>
      <c r="H6" s="64" t="s">
        <v>101</v>
      </c>
    </row>
    <row r="7" spans="1:8" ht="29.25" customHeight="1" x14ac:dyDescent="0.3">
      <c r="A7" s="64"/>
      <c r="B7" s="51" t="s">
        <v>298</v>
      </c>
      <c r="C7" s="51" t="s">
        <v>301</v>
      </c>
      <c r="D7" s="51" t="s">
        <v>322</v>
      </c>
      <c r="E7" s="51" t="s">
        <v>300</v>
      </c>
      <c r="F7" s="51" t="s">
        <v>302</v>
      </c>
      <c r="G7" s="51" t="s">
        <v>303</v>
      </c>
      <c r="H7" s="64"/>
    </row>
    <row r="8" spans="1:8" x14ac:dyDescent="0.3">
      <c r="A8" s="12" t="s">
        <v>261</v>
      </c>
      <c r="B8" s="15">
        <v>15492.671874999887</v>
      </c>
      <c r="C8" s="15">
        <v>3669.9843750000059</v>
      </c>
      <c r="D8" s="15">
        <v>5825.315624999942</v>
      </c>
      <c r="E8" s="15">
        <v>2500.5500000000147</v>
      </c>
      <c r="F8" s="15">
        <v>472.58437499999962</v>
      </c>
      <c r="G8" s="15">
        <v>190.01249999999996</v>
      </c>
      <c r="H8" s="15">
        <f>SUM(B8:G8)</f>
        <v>28151.118749999849</v>
      </c>
    </row>
    <row r="9" spans="1:8" x14ac:dyDescent="0.3">
      <c r="A9" s="12" t="s">
        <v>262</v>
      </c>
      <c r="B9" s="15">
        <v>8927.7374999998538</v>
      </c>
      <c r="C9" s="15">
        <v>2090.3062500000065</v>
      </c>
      <c r="D9" s="15">
        <v>2861.5343750000043</v>
      </c>
      <c r="E9" s="15">
        <v>1138.3000000000002</v>
      </c>
      <c r="F9" s="15">
        <v>285.44999999999982</v>
      </c>
      <c r="G9" s="15">
        <v>114.94062500000001</v>
      </c>
      <c r="H9" s="15">
        <f t="shared" ref="H9:H12" si="0">SUM(B9:G9)</f>
        <v>15418.268749999865</v>
      </c>
    </row>
    <row r="10" spans="1:8" x14ac:dyDescent="0.3">
      <c r="A10" s="12" t="s">
        <v>263</v>
      </c>
      <c r="B10" s="15">
        <v>15372.146874999962</v>
      </c>
      <c r="C10" s="15">
        <v>3078.4281250000049</v>
      </c>
      <c r="D10" s="15">
        <v>4470.0312499999982</v>
      </c>
      <c r="E10" s="15">
        <v>1676.6687500000053</v>
      </c>
      <c r="F10" s="15">
        <v>415.70000000000005</v>
      </c>
      <c r="G10" s="15">
        <v>201.32187500000003</v>
      </c>
      <c r="H10" s="15">
        <f t="shared" si="0"/>
        <v>25214.296874999975</v>
      </c>
    </row>
    <row r="11" spans="1:8" x14ac:dyDescent="0.3">
      <c r="A11" s="12" t="s">
        <v>264</v>
      </c>
      <c r="B11" s="15">
        <v>11670.318749999951</v>
      </c>
      <c r="C11" s="15">
        <v>2120.584375000009</v>
      </c>
      <c r="D11" s="15">
        <v>2910.3562500000035</v>
      </c>
      <c r="E11" s="15">
        <v>1094.1406249999995</v>
      </c>
      <c r="F11" s="15">
        <v>249.58125000000001</v>
      </c>
      <c r="G11" s="15">
        <v>149.81562500000004</v>
      </c>
      <c r="H11" s="15">
        <f t="shared" si="0"/>
        <v>18194.796874999964</v>
      </c>
    </row>
    <row r="12" spans="1:8" x14ac:dyDescent="0.3">
      <c r="A12" s="12" t="s">
        <v>265</v>
      </c>
      <c r="B12" s="15">
        <v>14532.368750000067</v>
      </c>
      <c r="C12" s="15">
        <v>1888.2875000000076</v>
      </c>
      <c r="D12" s="15">
        <v>3094.2562500000054</v>
      </c>
      <c r="E12" s="15">
        <v>1118.2874999999995</v>
      </c>
      <c r="F12" s="15">
        <v>233.46562499999999</v>
      </c>
      <c r="G12" s="15">
        <v>174.63437499999998</v>
      </c>
      <c r="H12" s="15">
        <f t="shared" si="0"/>
        <v>21041.300000000079</v>
      </c>
    </row>
    <row r="13" spans="1:8" x14ac:dyDescent="0.3">
      <c r="A13" s="52" t="s">
        <v>226</v>
      </c>
      <c r="B13" s="53">
        <f t="shared" ref="B13:H13" si="1">SUM(B8:B12)</f>
        <v>65995.243749999718</v>
      </c>
      <c r="C13" s="53">
        <f t="shared" si="1"/>
        <v>12847.590625000035</v>
      </c>
      <c r="D13" s="53">
        <f t="shared" si="1"/>
        <v>19161.493749999954</v>
      </c>
      <c r="E13" s="53">
        <f t="shared" si="1"/>
        <v>7527.9468750000187</v>
      </c>
      <c r="F13" s="53">
        <f t="shared" si="1"/>
        <v>1656.7812499999995</v>
      </c>
      <c r="G13" s="53">
        <f t="shared" si="1"/>
        <v>830.72500000000002</v>
      </c>
      <c r="H13" s="53">
        <f t="shared" si="1"/>
        <v>108019.78124999974</v>
      </c>
    </row>
    <row r="15" spans="1:8" x14ac:dyDescent="0.3">
      <c r="A15" s="64" t="s">
        <v>323</v>
      </c>
      <c r="B15" s="64" t="s">
        <v>324</v>
      </c>
      <c r="C15" s="64"/>
      <c r="D15" s="64"/>
      <c r="E15" s="64"/>
      <c r="F15" s="64"/>
      <c r="G15" s="64"/>
    </row>
    <row r="16" spans="1:8" ht="42" x14ac:dyDescent="0.3">
      <c r="A16" s="64"/>
      <c r="B16" s="51" t="s">
        <v>298</v>
      </c>
      <c r="C16" s="51" t="s">
        <v>301</v>
      </c>
      <c r="D16" s="51" t="s">
        <v>322</v>
      </c>
      <c r="E16" s="51" t="s">
        <v>300</v>
      </c>
      <c r="F16" s="51" t="s">
        <v>325</v>
      </c>
      <c r="G16" s="51" t="s">
        <v>101</v>
      </c>
    </row>
    <row r="17" spans="1:7" x14ac:dyDescent="0.3">
      <c r="A17" s="12" t="s">
        <v>261</v>
      </c>
      <c r="B17" s="17">
        <f t="shared" ref="B17:E18" si="2">B8/B$13</f>
        <v>0.23475437008291911</v>
      </c>
      <c r="C17" s="17">
        <f t="shared" si="2"/>
        <v>0.2856554572854002</v>
      </c>
      <c r="D17" s="17">
        <f t="shared" si="2"/>
        <v>0.30401156094628351</v>
      </c>
      <c r="E17" s="17">
        <f t="shared" si="2"/>
        <v>0.33216892222024463</v>
      </c>
      <c r="F17" s="17">
        <f>SUM(F8:G8)/SUM(F$13:G$13)</f>
        <v>0.26636993374388496</v>
      </c>
      <c r="G17" s="17">
        <f>H8/H$13</f>
        <v>0.26061077354755258</v>
      </c>
    </row>
    <row r="18" spans="1:7" x14ac:dyDescent="0.3">
      <c r="A18" s="12" t="s">
        <v>262</v>
      </c>
      <c r="B18" s="17">
        <f t="shared" si="2"/>
        <v>0.13527849876302475</v>
      </c>
      <c r="C18" s="17">
        <f t="shared" si="2"/>
        <v>0.16270025337922073</v>
      </c>
      <c r="D18" s="17">
        <f t="shared" si="2"/>
        <v>0.14933775061247567</v>
      </c>
      <c r="E18" s="17">
        <f t="shared" si="2"/>
        <v>0.15120988749007311</v>
      </c>
      <c r="F18" s="17">
        <f>SUM(F9:G9)/SUM(F$13:G$13)</f>
        <v>0.16096065085263603</v>
      </c>
      <c r="G18" s="17">
        <f>H9/H$13</f>
        <v>0.14273560427155468</v>
      </c>
    </row>
    <row r="20" spans="1:7" ht="14.5" x14ac:dyDescent="0.35">
      <c r="A20" s="26" t="s">
        <v>326</v>
      </c>
    </row>
  </sheetData>
  <mergeCells count="5">
    <mergeCell ref="A6:A7"/>
    <mergeCell ref="B6:G6"/>
    <mergeCell ref="H6:H7"/>
    <mergeCell ref="B15:G15"/>
    <mergeCell ref="A15:A1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4935-8431-45A1-853D-63B5252D72D5}">
  <sheetPr codeName="Sheet14">
    <tabColor theme="4" tint="0.79998168889431442"/>
  </sheetPr>
  <dimension ref="A1:T25"/>
  <sheetViews>
    <sheetView showGridLines="0" zoomScaleNormal="100" workbookViewId="0">
      <selection sqref="A1:E3"/>
    </sheetView>
  </sheetViews>
  <sheetFormatPr defaultColWidth="8.69140625" defaultRowHeight="14" x14ac:dyDescent="0.3"/>
  <cols>
    <col min="1" max="1" width="24.53515625" bestFit="1" customWidth="1"/>
    <col min="2" max="19" width="9.84375" customWidth="1"/>
  </cols>
  <sheetData>
    <row r="1" spans="1:19" x14ac:dyDescent="0.3">
      <c r="A1" s="43" t="s">
        <v>327</v>
      </c>
      <c r="B1" s="34"/>
      <c r="C1" s="34"/>
      <c r="D1" s="34"/>
      <c r="E1" s="34"/>
    </row>
    <row r="2" spans="1:19" x14ac:dyDescent="0.3">
      <c r="A2" s="44" t="s">
        <v>29</v>
      </c>
      <c r="B2" s="34"/>
      <c r="C2" s="34"/>
      <c r="D2" s="34"/>
      <c r="E2" s="34"/>
    </row>
    <row r="3" spans="1:19" x14ac:dyDescent="0.3">
      <c r="A3" s="44" t="s">
        <v>328</v>
      </c>
      <c r="B3" s="34"/>
      <c r="C3" s="34"/>
      <c r="D3" s="34"/>
      <c r="E3" s="34"/>
    </row>
    <row r="5" spans="1:19" x14ac:dyDescent="0.3">
      <c r="A5" s="10" t="s">
        <v>329</v>
      </c>
    </row>
    <row r="6" spans="1:19" x14ac:dyDescent="0.3">
      <c r="A6" s="76" t="s">
        <v>33</v>
      </c>
      <c r="B6" s="64" t="s">
        <v>295</v>
      </c>
      <c r="C6" s="64"/>
      <c r="D6" s="64"/>
      <c r="E6" s="64"/>
      <c r="F6" s="64"/>
      <c r="G6" s="64"/>
      <c r="H6" s="64" t="s">
        <v>101</v>
      </c>
      <c r="I6" s="64" t="s">
        <v>330</v>
      </c>
      <c r="J6" s="64"/>
      <c r="K6" s="64"/>
      <c r="L6" s="64"/>
      <c r="M6" s="64"/>
      <c r="N6" s="64"/>
      <c r="O6" s="64" t="s">
        <v>331</v>
      </c>
      <c r="P6" s="64"/>
      <c r="Q6" s="64"/>
      <c r="R6" s="64"/>
      <c r="S6" s="64"/>
    </row>
    <row r="7" spans="1:19" ht="28" x14ac:dyDescent="0.3">
      <c r="A7" s="76"/>
      <c r="B7" s="51" t="s">
        <v>298</v>
      </c>
      <c r="C7" s="51" t="s">
        <v>301</v>
      </c>
      <c r="D7" s="51" t="s">
        <v>299</v>
      </c>
      <c r="E7" s="51" t="s">
        <v>300</v>
      </c>
      <c r="F7" s="51" t="s">
        <v>302</v>
      </c>
      <c r="G7" s="51" t="s">
        <v>303</v>
      </c>
      <c r="H7" s="64"/>
      <c r="I7" s="51" t="s">
        <v>298</v>
      </c>
      <c r="J7" s="51" t="s">
        <v>332</v>
      </c>
      <c r="K7" s="51" t="s">
        <v>333</v>
      </c>
      <c r="L7" s="51" t="s">
        <v>334</v>
      </c>
      <c r="M7" s="51" t="s">
        <v>302</v>
      </c>
      <c r="N7" s="51" t="s">
        <v>303</v>
      </c>
      <c r="O7" s="51" t="s">
        <v>298</v>
      </c>
      <c r="P7" s="51" t="s">
        <v>299</v>
      </c>
      <c r="Q7" s="51" t="s">
        <v>300</v>
      </c>
      <c r="R7" s="51" t="s">
        <v>301</v>
      </c>
      <c r="S7" s="51" t="s">
        <v>304</v>
      </c>
    </row>
    <row r="8" spans="1:19" x14ac:dyDescent="0.3">
      <c r="A8" s="12" t="s">
        <v>40</v>
      </c>
      <c r="B8" s="15">
        <v>15276.203125000042</v>
      </c>
      <c r="C8" s="15">
        <v>7641.0312499998663</v>
      </c>
      <c r="D8" s="15">
        <v>4451.4499999999989</v>
      </c>
      <c r="E8" s="15">
        <v>4616.4843750000055</v>
      </c>
      <c r="F8" s="15">
        <v>795.87812499999916</v>
      </c>
      <c r="G8" s="15">
        <v>179.33750000000003</v>
      </c>
      <c r="H8" s="15">
        <v>32960.384374999914</v>
      </c>
      <c r="I8" s="17">
        <f t="shared" ref="I8:I25" si="0">B8/$H8</f>
        <v>0.46347163161685917</v>
      </c>
      <c r="J8" s="17">
        <f t="shared" ref="J8:J25" si="1">C8/$H8</f>
        <v>0.23182470092173754</v>
      </c>
      <c r="K8" s="17">
        <f t="shared" ref="K8:K25" si="2">D8/$H8</f>
        <v>0.13505455365309316</v>
      </c>
      <c r="L8" s="17">
        <f t="shared" ref="L8:L25" si="3">E8/$H8</f>
        <v>0.14006160615352403</v>
      </c>
      <c r="M8" s="17">
        <f t="shared" ref="M8:M25" si="4">F8/$H8</f>
        <v>2.4146506179814575E-2</v>
      </c>
      <c r="N8" s="17">
        <f t="shared" ref="N8:N25" si="5">G8/$H8</f>
        <v>5.4410014749714372E-3</v>
      </c>
      <c r="O8" s="17">
        <v>0.44748294541387196</v>
      </c>
      <c r="P8" s="17">
        <v>0.11081377193618702</v>
      </c>
      <c r="Q8" s="17">
        <v>0.12840853130141666</v>
      </c>
      <c r="R8" s="17">
        <v>0.27209270365294536</v>
      </c>
      <c r="S8" s="17">
        <v>4.1202047695578975E-2</v>
      </c>
    </row>
    <row r="9" spans="1:19" x14ac:dyDescent="0.3">
      <c r="A9" s="12" t="s">
        <v>41</v>
      </c>
      <c r="B9" s="15">
        <v>13871.84999999998</v>
      </c>
      <c r="C9" s="15">
        <v>2146.4781250000074</v>
      </c>
      <c r="D9" s="15">
        <v>1939.1312500000097</v>
      </c>
      <c r="E9" s="15">
        <v>619.18749999999943</v>
      </c>
      <c r="F9" s="15">
        <v>293.546875</v>
      </c>
      <c r="G9" s="15">
        <v>169.14374999999995</v>
      </c>
      <c r="H9" s="15">
        <v>19039.337499999998</v>
      </c>
      <c r="I9" s="17">
        <f t="shared" si="0"/>
        <v>0.72858890179345692</v>
      </c>
      <c r="J9" s="17">
        <f t="shared" si="1"/>
        <v>0.11273911841732978</v>
      </c>
      <c r="K9" s="17">
        <f t="shared" si="2"/>
        <v>0.1018486725181488</v>
      </c>
      <c r="L9" s="17">
        <f t="shared" si="3"/>
        <v>3.2521483481239802E-2</v>
      </c>
      <c r="M9" s="17">
        <f t="shared" si="4"/>
        <v>1.5417914357576782E-2</v>
      </c>
      <c r="N9" s="17">
        <f t="shared" si="5"/>
        <v>8.8839094322478388E-3</v>
      </c>
      <c r="O9" s="17">
        <v>0.74706100111056639</v>
      </c>
      <c r="P9" s="17">
        <v>9.162672963211238E-2</v>
      </c>
      <c r="Q9" s="17">
        <v>2.5077789672733095E-2</v>
      </c>
      <c r="R9" s="17">
        <v>0.10799007493821849</v>
      </c>
      <c r="S9" s="17">
        <v>2.8239402095068485E-2</v>
      </c>
    </row>
    <row r="10" spans="1:19" x14ac:dyDescent="0.3">
      <c r="A10" s="12" t="s">
        <v>42</v>
      </c>
      <c r="B10" s="15">
        <v>6363.8624999999083</v>
      </c>
      <c r="C10" s="15">
        <v>711.26562499999977</v>
      </c>
      <c r="D10" s="15">
        <v>2732.4218750000068</v>
      </c>
      <c r="E10" s="15">
        <v>369.19687499999975</v>
      </c>
      <c r="F10" s="15">
        <v>110.028125</v>
      </c>
      <c r="G10" s="15">
        <v>82.85312500000002</v>
      </c>
      <c r="H10" s="15">
        <v>10369.628124999916</v>
      </c>
      <c r="I10" s="17">
        <f t="shared" si="0"/>
        <v>0.61370209454834812</v>
      </c>
      <c r="J10" s="17">
        <f t="shared" si="1"/>
        <v>6.8591237450957826E-2</v>
      </c>
      <c r="K10" s="17">
        <f t="shared" si="2"/>
        <v>0.26350239777764733</v>
      </c>
      <c r="L10" s="17">
        <f t="shared" si="3"/>
        <v>3.5603675517534794E-2</v>
      </c>
      <c r="M10" s="17">
        <f t="shared" si="4"/>
        <v>1.0610614351225917E-2</v>
      </c>
      <c r="N10" s="17">
        <f t="shared" si="5"/>
        <v>7.9899803542859155E-3</v>
      </c>
      <c r="O10" s="17">
        <v>0.61986198226982858</v>
      </c>
      <c r="P10" s="17">
        <v>0.23432241675069074</v>
      </c>
      <c r="Q10" s="17">
        <v>2.7649377348854871E-2</v>
      </c>
      <c r="R10" s="17">
        <v>9.0490656959157756E-2</v>
      </c>
      <c r="S10" s="17">
        <v>2.7682114002121335E-2</v>
      </c>
    </row>
    <row r="11" spans="1:19" x14ac:dyDescent="0.3">
      <c r="A11" s="12" t="s">
        <v>43</v>
      </c>
      <c r="B11" s="15">
        <v>6405.7156249999271</v>
      </c>
      <c r="C11" s="15">
        <v>964.18437500000039</v>
      </c>
      <c r="D11" s="15">
        <v>1755.2593750000062</v>
      </c>
      <c r="E11" s="15">
        <v>898.87187499999982</v>
      </c>
      <c r="F11" s="15">
        <v>138.07812500000006</v>
      </c>
      <c r="G11" s="15">
        <v>63.22187499999999</v>
      </c>
      <c r="H11" s="15">
        <v>10225.331249999934</v>
      </c>
      <c r="I11" s="17">
        <f t="shared" si="0"/>
        <v>0.62645556103622257</v>
      </c>
      <c r="J11" s="17">
        <f t="shared" si="1"/>
        <v>9.4293705644010961E-2</v>
      </c>
      <c r="K11" s="17">
        <f t="shared" si="2"/>
        <v>0.17165794751148208</v>
      </c>
      <c r="L11" s="17">
        <f t="shared" si="3"/>
        <v>8.7906382005962458E-2</v>
      </c>
      <c r="M11" s="17">
        <f t="shared" si="4"/>
        <v>1.3503535643405288E-2</v>
      </c>
      <c r="N11" s="17">
        <f t="shared" si="5"/>
        <v>6.1828681589166509E-3</v>
      </c>
      <c r="O11" s="17">
        <v>0.63601439581384889</v>
      </c>
      <c r="P11" s="17">
        <v>0.13835845102937172</v>
      </c>
      <c r="Q11" s="17">
        <v>6.4692372349619387E-2</v>
      </c>
      <c r="R11" s="17">
        <v>0.1228557222176183</v>
      </c>
      <c r="S11" s="17">
        <v>3.8090897252246389E-2</v>
      </c>
    </row>
    <row r="12" spans="1:19" x14ac:dyDescent="0.3">
      <c r="A12" s="12" t="s">
        <v>44</v>
      </c>
      <c r="B12" s="15">
        <v>4206.0343749999947</v>
      </c>
      <c r="C12" s="15">
        <v>344.56249999999983</v>
      </c>
      <c r="D12" s="15">
        <v>2094.9062500000086</v>
      </c>
      <c r="E12" s="15">
        <v>148.9406250000001</v>
      </c>
      <c r="F12" s="15">
        <v>73.746874999999974</v>
      </c>
      <c r="G12" s="15">
        <v>39.565624999999997</v>
      </c>
      <c r="H12" s="15">
        <v>6907.7562500000031</v>
      </c>
      <c r="I12" s="17">
        <f t="shared" si="0"/>
        <v>0.60888575432869285</v>
      </c>
      <c r="J12" s="17">
        <f t="shared" si="1"/>
        <v>4.9880523795262706E-2</v>
      </c>
      <c r="K12" s="17">
        <f t="shared" si="2"/>
        <v>0.30326869886296404</v>
      </c>
      <c r="L12" s="17">
        <f t="shared" si="3"/>
        <v>2.156136082537655E-2</v>
      </c>
      <c r="M12" s="17">
        <f t="shared" si="4"/>
        <v>1.0675952122659212E-2</v>
      </c>
      <c r="N12" s="17">
        <f t="shared" si="5"/>
        <v>5.7277100650446342E-3</v>
      </c>
      <c r="O12" s="17">
        <v>0.60557408613966335</v>
      </c>
      <c r="P12" s="17">
        <v>0.28586154250094814</v>
      </c>
      <c r="Q12" s="17">
        <v>1.9740744702576023E-2</v>
      </c>
      <c r="R12" s="17">
        <v>6.6826796845370656E-2</v>
      </c>
      <c r="S12" s="17">
        <v>2.2006554316221446E-2</v>
      </c>
    </row>
    <row r="13" spans="1:19" x14ac:dyDescent="0.3">
      <c r="A13" s="12" t="s">
        <v>45</v>
      </c>
      <c r="B13" s="15">
        <v>4548.262499999988</v>
      </c>
      <c r="C13" s="15">
        <v>203.296875</v>
      </c>
      <c r="D13" s="15">
        <v>552.43749999999955</v>
      </c>
      <c r="E13" s="15">
        <v>138.28125000000009</v>
      </c>
      <c r="F13" s="15">
        <v>75.106249999999974</v>
      </c>
      <c r="G13" s="15">
        <v>57.581250000000004</v>
      </c>
      <c r="H13" s="15">
        <v>5574.965624999988</v>
      </c>
      <c r="I13" s="17">
        <f t="shared" si="0"/>
        <v>0.81583686894930363</v>
      </c>
      <c r="J13" s="17">
        <f t="shared" si="1"/>
        <v>3.6466032021497966E-2</v>
      </c>
      <c r="K13" s="17">
        <f t="shared" si="2"/>
        <v>9.9092539247719713E-2</v>
      </c>
      <c r="L13" s="17">
        <f t="shared" si="3"/>
        <v>2.4803964598436493E-2</v>
      </c>
      <c r="M13" s="17">
        <f t="shared" si="4"/>
        <v>1.3472056161781291E-2</v>
      </c>
      <c r="N13" s="17">
        <f t="shared" si="5"/>
        <v>1.0328539021260805E-2</v>
      </c>
      <c r="O13" s="17">
        <v>0.79169220111374594</v>
      </c>
      <c r="P13" s="17">
        <v>8.4796568170312545E-2</v>
      </c>
      <c r="Q13" s="17">
        <v>2.1941861394580479E-2</v>
      </c>
      <c r="R13" s="17">
        <v>6.8303535743785143E-2</v>
      </c>
      <c r="S13" s="17">
        <v>3.3252511257360583E-2</v>
      </c>
    </row>
    <row r="14" spans="1:19" x14ac:dyDescent="0.3">
      <c r="A14" s="12" t="s">
        <v>46</v>
      </c>
      <c r="B14" s="15">
        <v>2953.3625000000065</v>
      </c>
      <c r="C14" s="15">
        <v>172.33125000000001</v>
      </c>
      <c r="D14" s="15">
        <v>1116.5656250000009</v>
      </c>
      <c r="E14" s="15">
        <v>158.35625000000002</v>
      </c>
      <c r="F14" s="15">
        <v>46.281249999999986</v>
      </c>
      <c r="G14" s="15">
        <v>50.146875000000001</v>
      </c>
      <c r="H14" s="15">
        <v>4497.043750000008</v>
      </c>
      <c r="I14" s="17">
        <f t="shared" si="0"/>
        <v>0.65673421567224055</v>
      </c>
      <c r="J14" s="17">
        <f t="shared" si="1"/>
        <v>3.8321008106714481E-2</v>
      </c>
      <c r="K14" s="17">
        <f t="shared" si="2"/>
        <v>0.24828880639642406</v>
      </c>
      <c r="L14" s="17">
        <f t="shared" si="3"/>
        <v>3.5213411032525475E-2</v>
      </c>
      <c r="M14" s="17">
        <f t="shared" si="4"/>
        <v>1.029148315490591E-2</v>
      </c>
      <c r="N14" s="17">
        <f t="shared" si="5"/>
        <v>1.1151075637189412E-2</v>
      </c>
      <c r="O14" s="17">
        <v>0.66188017437404989</v>
      </c>
      <c r="P14" s="17">
        <v>0.22412341863591251</v>
      </c>
      <c r="Q14" s="17">
        <v>2.8430005402077914E-2</v>
      </c>
      <c r="R14" s="17">
        <v>5.993793891883064E-2</v>
      </c>
      <c r="S14" s="17">
        <v>2.5603336725335744E-2</v>
      </c>
    </row>
    <row r="15" spans="1:19" x14ac:dyDescent="0.3">
      <c r="A15" s="12" t="s">
        <v>47</v>
      </c>
      <c r="B15" s="15">
        <v>2266.7062500000079</v>
      </c>
      <c r="C15" s="15">
        <v>130.96562500000002</v>
      </c>
      <c r="D15" s="15">
        <v>1094.0812500000002</v>
      </c>
      <c r="E15" s="15">
        <v>206.80625000000006</v>
      </c>
      <c r="F15" s="15">
        <v>29.378124999999994</v>
      </c>
      <c r="G15" s="15">
        <v>38.462499999999991</v>
      </c>
      <c r="H15" s="15">
        <v>3766.4000000000083</v>
      </c>
      <c r="I15" s="17">
        <f t="shared" si="0"/>
        <v>0.60182302729396853</v>
      </c>
      <c r="J15" s="17">
        <f t="shared" si="1"/>
        <v>3.4772096697111225E-2</v>
      </c>
      <c r="K15" s="17">
        <f t="shared" si="2"/>
        <v>0.29048461395496966</v>
      </c>
      <c r="L15" s="17">
        <f t="shared" si="3"/>
        <v>5.4908201465590382E-2</v>
      </c>
      <c r="M15" s="17">
        <f t="shared" si="4"/>
        <v>7.8000544286320967E-3</v>
      </c>
      <c r="N15" s="17">
        <f t="shared" si="5"/>
        <v>1.0212006159728098E-2</v>
      </c>
      <c r="O15" s="17">
        <v>0.628534333525678</v>
      </c>
      <c r="P15" s="17">
        <v>0.26586843623773804</v>
      </c>
      <c r="Q15" s="17">
        <v>3.9797316791690712E-2</v>
      </c>
      <c r="R15" s="17">
        <v>4.5531592613964222E-2</v>
      </c>
      <c r="S15" s="17">
        <v>2.0286353144835546E-2</v>
      </c>
    </row>
    <row r="16" spans="1:19" x14ac:dyDescent="0.3">
      <c r="A16" s="12" t="s">
        <v>48</v>
      </c>
      <c r="B16" s="15">
        <v>1960.5593750000089</v>
      </c>
      <c r="C16" s="15">
        <v>93.959375000000009</v>
      </c>
      <c r="D16" s="15">
        <v>1283.3187500000031</v>
      </c>
      <c r="E16" s="15">
        <v>90.412500000000037</v>
      </c>
      <c r="F16" s="15">
        <v>19.387499999999996</v>
      </c>
      <c r="G16" s="15">
        <v>19.215624999999996</v>
      </c>
      <c r="H16" s="15">
        <v>3466.8531250000115</v>
      </c>
      <c r="I16" s="17">
        <f t="shared" si="0"/>
        <v>0.56551555670533415</v>
      </c>
      <c r="J16" s="17">
        <f t="shared" si="1"/>
        <v>2.7102208144453681E-2</v>
      </c>
      <c r="K16" s="17">
        <f t="shared" si="2"/>
        <v>0.37016819107385718</v>
      </c>
      <c r="L16" s="17">
        <f t="shared" si="3"/>
        <v>2.6079126152769954E-2</v>
      </c>
      <c r="M16" s="17">
        <f t="shared" si="4"/>
        <v>5.5922472919875807E-3</v>
      </c>
      <c r="N16" s="17">
        <f t="shared" si="5"/>
        <v>5.5426706315976201E-3</v>
      </c>
      <c r="O16" s="17">
        <v>0.57049520873818937</v>
      </c>
      <c r="P16" s="17">
        <v>0.35448636333176975</v>
      </c>
      <c r="Q16" s="17">
        <v>1.9500100515982041E-2</v>
      </c>
      <c r="R16" s="17">
        <v>3.4409971185418484E-2</v>
      </c>
      <c r="S16" s="17">
        <v>2.1158614219660928E-2</v>
      </c>
    </row>
    <row r="17" spans="1:20" x14ac:dyDescent="0.3">
      <c r="A17" s="12" t="s">
        <v>49</v>
      </c>
      <c r="B17" s="15">
        <v>2139.4875000000088</v>
      </c>
      <c r="C17" s="15">
        <v>131.06562499999998</v>
      </c>
      <c r="D17" s="15">
        <v>582.15624999999977</v>
      </c>
      <c r="E17" s="15">
        <v>53.912499999999994</v>
      </c>
      <c r="F17" s="15">
        <v>8.2249999999999979</v>
      </c>
      <c r="G17" s="15">
        <v>38.006249999999994</v>
      </c>
      <c r="H17" s="15">
        <v>2952.8531250000083</v>
      </c>
      <c r="I17" s="17">
        <f t="shared" si="0"/>
        <v>0.72454924421613509</v>
      </c>
      <c r="J17" s="17">
        <f t="shared" si="1"/>
        <v>4.4386096921092077E-2</v>
      </c>
      <c r="K17" s="17">
        <f t="shared" si="2"/>
        <v>0.19715042548890682</v>
      </c>
      <c r="L17" s="17">
        <f t="shared" si="3"/>
        <v>1.8257765529736548E-2</v>
      </c>
      <c r="M17" s="17">
        <f t="shared" si="4"/>
        <v>2.7854416226678986E-3</v>
      </c>
      <c r="N17" s="17">
        <f t="shared" si="5"/>
        <v>1.2871026221461621E-2</v>
      </c>
      <c r="O17" s="17">
        <v>0.72758823079082346</v>
      </c>
      <c r="P17" s="17">
        <v>0.19506468982060376</v>
      </c>
      <c r="Q17" s="17">
        <v>1.2351034781942992E-2</v>
      </c>
      <c r="R17" s="17">
        <v>4.2565136397274606E-2</v>
      </c>
      <c r="S17" s="17">
        <v>2.2430908209355144E-2</v>
      </c>
    </row>
    <row r="18" spans="1:20" x14ac:dyDescent="0.3">
      <c r="A18" s="12" t="s">
        <v>50</v>
      </c>
      <c r="B18" s="15">
        <v>1924.934375000006</v>
      </c>
      <c r="C18" s="15">
        <v>100.55312500000002</v>
      </c>
      <c r="D18" s="15">
        <v>423.49687499999965</v>
      </c>
      <c r="E18" s="15">
        <v>100.65937500000001</v>
      </c>
      <c r="F18" s="15">
        <v>15.0375</v>
      </c>
      <c r="G18" s="15">
        <v>22.237499999999997</v>
      </c>
      <c r="H18" s="15">
        <v>2586.9187500000062</v>
      </c>
      <c r="I18" s="17">
        <f t="shared" si="0"/>
        <v>0.74410314394296351</v>
      </c>
      <c r="J18" s="17">
        <f t="shared" si="1"/>
        <v>3.886984274245172E-2</v>
      </c>
      <c r="K18" s="17">
        <f t="shared" si="2"/>
        <v>0.16370706463045995</v>
      </c>
      <c r="L18" s="17">
        <f t="shared" si="3"/>
        <v>3.8910914770709272E-2</v>
      </c>
      <c r="M18" s="17">
        <f t="shared" si="4"/>
        <v>5.8128999992751859E-3</v>
      </c>
      <c r="N18" s="17">
        <f t="shared" si="5"/>
        <v>8.5961339141401114E-3</v>
      </c>
      <c r="O18" s="17">
        <v>0.76013419926744441</v>
      </c>
      <c r="P18" s="17">
        <v>0.14617255070947091</v>
      </c>
      <c r="Q18" s="17">
        <v>1.8683246637323403E-2</v>
      </c>
      <c r="R18" s="17">
        <v>5.2848656468343129E-2</v>
      </c>
      <c r="S18" s="17">
        <v>2.2253685862907446E-2</v>
      </c>
    </row>
    <row r="19" spans="1:20" x14ac:dyDescent="0.3">
      <c r="A19" s="12" t="s">
        <v>51</v>
      </c>
      <c r="B19" s="15">
        <v>1014.3437499999998</v>
      </c>
      <c r="C19" s="15">
        <v>71.409374999999997</v>
      </c>
      <c r="D19" s="15">
        <v>166.41250000000002</v>
      </c>
      <c r="E19" s="15">
        <v>26.828124999999996</v>
      </c>
      <c r="F19" s="15">
        <v>9.5656249999999989</v>
      </c>
      <c r="G19" s="15">
        <v>19.846875000000001</v>
      </c>
      <c r="H19" s="15">
        <v>1308.4062499999995</v>
      </c>
      <c r="I19" s="17">
        <f t="shared" si="0"/>
        <v>0.77525137930210908</v>
      </c>
      <c r="J19" s="17">
        <f t="shared" si="1"/>
        <v>5.4577372280207329E-2</v>
      </c>
      <c r="K19" s="17">
        <f t="shared" si="2"/>
        <v>0.12718717905849203</v>
      </c>
      <c r="L19" s="17">
        <f t="shared" si="3"/>
        <v>2.0504430485562115E-2</v>
      </c>
      <c r="M19" s="17">
        <f t="shared" si="4"/>
        <v>7.3108982779622172E-3</v>
      </c>
      <c r="N19" s="17">
        <f t="shared" si="5"/>
        <v>1.5168740595667444E-2</v>
      </c>
      <c r="O19" s="17">
        <v>0.7850825471698113</v>
      </c>
      <c r="P19" s="17">
        <v>0.10454009433962264</v>
      </c>
      <c r="Q19" s="17">
        <v>1.7452830188679245E-2</v>
      </c>
      <c r="R19" s="17">
        <v>6.8042452830188685E-2</v>
      </c>
      <c r="S19" s="17">
        <v>2.4882075471698115E-2</v>
      </c>
    </row>
    <row r="20" spans="1:20" x14ac:dyDescent="0.3">
      <c r="A20" s="12" t="s">
        <v>52</v>
      </c>
      <c r="B20" s="15">
        <v>1102.9031250000003</v>
      </c>
      <c r="C20" s="15">
        <v>52.496875000000003</v>
      </c>
      <c r="D20" s="15">
        <v>149.84062500000002</v>
      </c>
      <c r="E20" s="15">
        <v>32.137499999999989</v>
      </c>
      <c r="F20" s="15">
        <v>6.8125</v>
      </c>
      <c r="G20" s="15">
        <v>8.1374999999999993</v>
      </c>
      <c r="H20" s="15">
        <v>1352.3281250000005</v>
      </c>
      <c r="I20" s="17">
        <f t="shared" si="0"/>
        <v>0.81555881639302585</v>
      </c>
      <c r="J20" s="17">
        <f t="shared" si="1"/>
        <v>3.8819628187500711E-2</v>
      </c>
      <c r="K20" s="17">
        <f t="shared" si="2"/>
        <v>0.11080197344856668</v>
      </c>
      <c r="L20" s="17">
        <f t="shared" si="3"/>
        <v>2.3764572669817081E-2</v>
      </c>
      <c r="M20" s="17">
        <f t="shared" si="4"/>
        <v>5.037608753422915E-3</v>
      </c>
      <c r="N20" s="17">
        <f t="shared" si="5"/>
        <v>6.0174005476666369E-3</v>
      </c>
      <c r="O20" s="17">
        <v>0.85495046670102504</v>
      </c>
      <c r="P20" s="17">
        <v>8.5724102387905857E-2</v>
      </c>
      <c r="Q20" s="17">
        <v>1.213995304357785E-2</v>
      </c>
      <c r="R20" s="17">
        <v>2.5826032182328353E-2</v>
      </c>
      <c r="S20" s="17">
        <v>2.1359445685162917E-2</v>
      </c>
    </row>
    <row r="21" spans="1:20" x14ac:dyDescent="0.3">
      <c r="A21" s="12" t="s">
        <v>53</v>
      </c>
      <c r="B21" s="15">
        <v>844.63437500000009</v>
      </c>
      <c r="C21" s="15">
        <v>49</v>
      </c>
      <c r="D21" s="15">
        <v>199.81875000000011</v>
      </c>
      <c r="E21" s="15">
        <v>46.124999999999986</v>
      </c>
      <c r="F21" s="15">
        <v>16.446874999999999</v>
      </c>
      <c r="G21" s="15">
        <v>12.512500000000001</v>
      </c>
      <c r="H21" s="15">
        <v>1168.5375000000004</v>
      </c>
      <c r="I21" s="17">
        <f t="shared" si="0"/>
        <v>0.72281323877068548</v>
      </c>
      <c r="J21" s="17">
        <f t="shared" si="1"/>
        <v>4.1932757827626399E-2</v>
      </c>
      <c r="K21" s="17">
        <f t="shared" si="2"/>
        <v>0.17099900516671485</v>
      </c>
      <c r="L21" s="17">
        <f t="shared" si="3"/>
        <v>3.9472417444883001E-2</v>
      </c>
      <c r="M21" s="17">
        <f t="shared" si="4"/>
        <v>1.4074751559106998E-2</v>
      </c>
      <c r="N21" s="17">
        <f t="shared" si="5"/>
        <v>1.070782923098317E-2</v>
      </c>
      <c r="O21" s="17">
        <v>0.78016476552598224</v>
      </c>
      <c r="P21" s="17">
        <v>0.13060836501901141</v>
      </c>
      <c r="Q21" s="17">
        <v>2.4271229404309251E-2</v>
      </c>
      <c r="R21" s="17">
        <v>3.8022813688212927E-2</v>
      </c>
      <c r="S21" s="17">
        <v>2.6806083650190115E-2</v>
      </c>
    </row>
    <row r="22" spans="1:20" x14ac:dyDescent="0.3">
      <c r="A22" s="12" t="s">
        <v>54</v>
      </c>
      <c r="B22" s="15">
        <v>441.18124999999941</v>
      </c>
      <c r="C22" s="15">
        <v>15.762499999999998</v>
      </c>
      <c r="D22" s="15">
        <v>545.94999999999902</v>
      </c>
      <c r="E22" s="15">
        <v>20.059374999999996</v>
      </c>
      <c r="F22" s="15">
        <v>7.7937500000000002</v>
      </c>
      <c r="G22" s="15">
        <v>12.331250000000001</v>
      </c>
      <c r="H22" s="15">
        <v>1043.0781249999984</v>
      </c>
      <c r="I22" s="17">
        <f t="shared" si="0"/>
        <v>0.42296088799676446</v>
      </c>
      <c r="J22" s="17">
        <f t="shared" si="1"/>
        <v>1.5111523885135663E-2</v>
      </c>
      <c r="K22" s="17">
        <f t="shared" si="2"/>
        <v>0.5234027892206059</v>
      </c>
      <c r="L22" s="17">
        <f t="shared" si="3"/>
        <v>1.9230942073490447E-2</v>
      </c>
      <c r="M22" s="17">
        <f t="shared" si="4"/>
        <v>7.4718756085504255E-3</v>
      </c>
      <c r="N22" s="17">
        <f t="shared" si="5"/>
        <v>1.1821981215453079E-2</v>
      </c>
      <c r="O22" s="17">
        <v>0.41410442578445611</v>
      </c>
      <c r="P22" s="17">
        <v>0.52193951638361002</v>
      </c>
      <c r="Q22" s="17">
        <v>2.2602437022539303E-2</v>
      </c>
      <c r="R22" s="17">
        <v>2.247616642464802E-2</v>
      </c>
      <c r="S22" s="17">
        <v>1.8940589683692152E-2</v>
      </c>
    </row>
    <row r="23" spans="1:20" x14ac:dyDescent="0.3">
      <c r="A23" s="12" t="s">
        <v>55</v>
      </c>
      <c r="B23" s="15">
        <v>667.31562499999927</v>
      </c>
      <c r="C23" s="15">
        <v>19.228124999999999</v>
      </c>
      <c r="D23" s="15">
        <v>74.246875000000003</v>
      </c>
      <c r="E23" s="15">
        <v>1.6875</v>
      </c>
      <c r="F23" s="15">
        <v>11.468749999999996</v>
      </c>
      <c r="G23" s="15">
        <v>18.125</v>
      </c>
      <c r="H23" s="15">
        <v>792.0718749999993</v>
      </c>
      <c r="I23" s="17">
        <f t="shared" si="0"/>
        <v>0.84249377621191246</v>
      </c>
      <c r="J23" s="17">
        <f t="shared" si="1"/>
        <v>2.4275732552680292E-2</v>
      </c>
      <c r="K23" s="17">
        <f t="shared" si="2"/>
        <v>9.3737547492138973E-2</v>
      </c>
      <c r="L23" s="17">
        <f t="shared" si="3"/>
        <v>2.1304884736628245E-3</v>
      </c>
      <c r="M23" s="17">
        <f t="shared" si="4"/>
        <v>1.4479430922856598E-2</v>
      </c>
      <c r="N23" s="17">
        <f t="shared" si="5"/>
        <v>2.2883024346748857E-2</v>
      </c>
      <c r="O23" s="17">
        <v>0.81681710213776726</v>
      </c>
      <c r="P23" s="17">
        <v>0.11562945368171021</v>
      </c>
      <c r="Q23" s="17">
        <v>1.0736342042755344E-2</v>
      </c>
      <c r="R23" s="17">
        <v>3.2399049881235154E-2</v>
      </c>
      <c r="S23" s="17">
        <v>2.4513064133016627E-2</v>
      </c>
    </row>
    <row r="24" spans="1:20" hidden="1" x14ac:dyDescent="0.3">
      <c r="A24" s="12" t="s">
        <v>56</v>
      </c>
      <c r="B24" s="15">
        <v>7.8875000000000002</v>
      </c>
      <c r="C24" s="15">
        <v>0</v>
      </c>
      <c r="D24" s="15">
        <v>0</v>
      </c>
      <c r="E24" s="15">
        <v>0</v>
      </c>
      <c r="F24" s="15">
        <v>0</v>
      </c>
      <c r="G24" s="15">
        <v>0</v>
      </c>
      <c r="H24" s="15">
        <v>7.8875000000000002</v>
      </c>
      <c r="I24" s="17">
        <f t="shared" si="0"/>
        <v>1</v>
      </c>
      <c r="J24" s="17">
        <f t="shared" si="1"/>
        <v>0</v>
      </c>
      <c r="K24" s="17">
        <f t="shared" si="2"/>
        <v>0</v>
      </c>
      <c r="L24" s="17">
        <f t="shared" si="3"/>
        <v>0</v>
      </c>
      <c r="M24" s="17">
        <f t="shared" si="4"/>
        <v>0</v>
      </c>
      <c r="N24" s="17">
        <f t="shared" si="5"/>
        <v>0</v>
      </c>
      <c r="O24" s="17">
        <v>0.33183856502242154</v>
      </c>
      <c r="P24" s="17">
        <v>0.63228699551569512</v>
      </c>
      <c r="Q24" s="17">
        <v>4.4843049327354259E-3</v>
      </c>
      <c r="R24" s="17">
        <v>4.4843049327354259E-3</v>
      </c>
      <c r="S24" s="17">
        <v>3.1390134529147982E-2</v>
      </c>
    </row>
    <row r="25" spans="1:20" x14ac:dyDescent="0.3">
      <c r="A25" s="45" t="s">
        <v>57</v>
      </c>
      <c r="B25" s="46">
        <v>65995.243749999878</v>
      </c>
      <c r="C25" s="46">
        <v>12847.590624999875</v>
      </c>
      <c r="D25" s="46">
        <v>19161.493750000034</v>
      </c>
      <c r="E25" s="46">
        <v>7527.9468750000042</v>
      </c>
      <c r="F25" s="46">
        <v>1656.7812499999993</v>
      </c>
      <c r="G25" s="46">
        <v>830.72500000000002</v>
      </c>
      <c r="H25" s="46">
        <v>108019.7812499998</v>
      </c>
      <c r="I25" s="56">
        <f t="shared" si="0"/>
        <v>0.61095516938014538</v>
      </c>
      <c r="J25" s="56">
        <f t="shared" si="1"/>
        <v>0.11893738791477047</v>
      </c>
      <c r="K25" s="56">
        <f t="shared" si="2"/>
        <v>0.17738874795212631</v>
      </c>
      <c r="L25" s="56">
        <f t="shared" si="3"/>
        <v>6.9690447322582574E-2</v>
      </c>
      <c r="M25" s="56">
        <f t="shared" si="4"/>
        <v>1.5337757870158642E-2</v>
      </c>
      <c r="N25" s="56">
        <f t="shared" si="5"/>
        <v>7.6904895602165606E-3</v>
      </c>
      <c r="O25" s="56">
        <v>0.59887206886316413</v>
      </c>
      <c r="P25" s="56">
        <v>0.16110712154144205</v>
      </c>
      <c r="Q25" s="56">
        <v>6.3323088118423188E-2</v>
      </c>
      <c r="R25" s="56">
        <v>0.14448753179687027</v>
      </c>
      <c r="S25" s="56">
        <v>3.2210189680100344E-2</v>
      </c>
      <c r="T25" s="5"/>
    </row>
  </sheetData>
  <mergeCells count="5">
    <mergeCell ref="B6:G6"/>
    <mergeCell ref="H6:H7"/>
    <mergeCell ref="A6:A7"/>
    <mergeCell ref="O6:S6"/>
    <mergeCell ref="I6:N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10F25-7072-44CE-8825-EE44EA8DDA8C}">
  <sheetPr codeName="Sheet16">
    <tabColor theme="4" tint="0.79998168889431442"/>
  </sheetPr>
  <dimension ref="A1:W35"/>
  <sheetViews>
    <sheetView showGridLines="0" topLeftCell="I7" zoomScaleNormal="100" workbookViewId="0">
      <selection activeCell="R23" sqref="R23:U23"/>
    </sheetView>
  </sheetViews>
  <sheetFormatPr defaultColWidth="8.69140625" defaultRowHeight="14" x14ac:dyDescent="0.3"/>
  <cols>
    <col min="1" max="1" width="35" customWidth="1"/>
    <col min="2" max="7" width="13.84375" customWidth="1"/>
    <col min="8" max="8" width="8" customWidth="1"/>
    <col min="9" max="9" width="35" customWidth="1"/>
    <col min="10" max="16" width="13.84375" customWidth="1"/>
    <col min="17" max="17" width="8" customWidth="1"/>
    <col min="18" max="18" width="35" customWidth="1"/>
    <col min="19" max="21" width="13.84375" customWidth="1"/>
  </cols>
  <sheetData>
    <row r="1" spans="1:21" x14ac:dyDescent="0.3">
      <c r="A1" s="43" t="s">
        <v>335</v>
      </c>
      <c r="B1" s="34"/>
      <c r="C1" s="34"/>
      <c r="D1" s="34"/>
      <c r="E1" s="34"/>
      <c r="F1" s="34"/>
    </row>
    <row r="2" spans="1:21" x14ac:dyDescent="0.3">
      <c r="A2" s="44" t="s">
        <v>29</v>
      </c>
      <c r="B2" s="34"/>
      <c r="C2" s="34"/>
      <c r="D2" s="34"/>
      <c r="E2" s="34"/>
      <c r="F2" s="34"/>
    </row>
    <row r="3" spans="1:21" x14ac:dyDescent="0.3">
      <c r="A3" s="44" t="s">
        <v>336</v>
      </c>
      <c r="B3" s="34"/>
      <c r="C3" s="34"/>
      <c r="D3" s="34"/>
      <c r="E3" s="34"/>
      <c r="F3" s="34"/>
    </row>
    <row r="4" spans="1:21" x14ac:dyDescent="0.3">
      <c r="A4" s="44" t="s">
        <v>337</v>
      </c>
      <c r="B4" s="34"/>
      <c r="C4" s="34"/>
      <c r="D4" s="34"/>
      <c r="E4" s="34"/>
      <c r="F4" s="34"/>
    </row>
    <row r="5" spans="1:21" x14ac:dyDescent="0.3">
      <c r="A5" s="44" t="s">
        <v>338</v>
      </c>
      <c r="B5" s="34"/>
      <c r="C5" s="34"/>
      <c r="D5" s="34"/>
      <c r="E5" s="34"/>
      <c r="F5" s="34"/>
    </row>
    <row r="7" spans="1:21" x14ac:dyDescent="0.3">
      <c r="A7" s="10" t="s">
        <v>339</v>
      </c>
      <c r="I7" s="10" t="s">
        <v>340</v>
      </c>
      <c r="R7" s="10" t="s">
        <v>341</v>
      </c>
    </row>
    <row r="8" spans="1:21" x14ac:dyDescent="0.3">
      <c r="A8" s="64" t="s">
        <v>342</v>
      </c>
      <c r="B8" s="63" t="s">
        <v>343</v>
      </c>
      <c r="C8" s="63"/>
      <c r="D8" s="63"/>
      <c r="E8" s="63"/>
      <c r="F8" s="63"/>
      <c r="G8" s="63"/>
      <c r="I8" s="64" t="s">
        <v>342</v>
      </c>
      <c r="J8" s="63" t="s">
        <v>295</v>
      </c>
      <c r="K8" s="63"/>
      <c r="L8" s="63"/>
      <c r="M8" s="63"/>
      <c r="N8" s="63"/>
      <c r="O8" s="63"/>
      <c r="P8" s="63"/>
      <c r="R8" s="64" t="s">
        <v>342</v>
      </c>
      <c r="S8" s="63" t="s">
        <v>311</v>
      </c>
      <c r="T8" s="63"/>
      <c r="U8" s="63"/>
    </row>
    <row r="9" spans="1:21" x14ac:dyDescent="0.3">
      <c r="A9" s="64"/>
      <c r="B9" s="45" t="s">
        <v>245</v>
      </c>
      <c r="C9" s="45" t="s">
        <v>246</v>
      </c>
      <c r="D9" s="45" t="s">
        <v>247</v>
      </c>
      <c r="E9" s="45" t="s">
        <v>249</v>
      </c>
      <c r="F9" s="45" t="s">
        <v>248</v>
      </c>
      <c r="G9" s="45" t="s">
        <v>226</v>
      </c>
      <c r="I9" s="64"/>
      <c r="J9" s="45" t="s">
        <v>298</v>
      </c>
      <c r="K9" s="45" t="s">
        <v>301</v>
      </c>
      <c r="L9" s="45" t="s">
        <v>299</v>
      </c>
      <c r="M9" s="45" t="s">
        <v>300</v>
      </c>
      <c r="N9" s="45" t="s">
        <v>302</v>
      </c>
      <c r="O9" s="45" t="s">
        <v>303</v>
      </c>
      <c r="P9" s="45" t="s">
        <v>226</v>
      </c>
      <c r="R9" s="64"/>
      <c r="S9" s="45" t="s">
        <v>314</v>
      </c>
      <c r="T9" s="45" t="s">
        <v>315</v>
      </c>
      <c r="U9" s="45" t="s">
        <v>226</v>
      </c>
    </row>
    <row r="10" spans="1:21" x14ac:dyDescent="0.3">
      <c r="A10" s="12" t="s">
        <v>213</v>
      </c>
      <c r="B10" s="15">
        <v>12451.24687499987</v>
      </c>
      <c r="C10" s="15">
        <v>1795.1625000000054</v>
      </c>
      <c r="D10" s="15">
        <v>645.78749999999923</v>
      </c>
      <c r="E10" s="15">
        <v>107.64375000000001</v>
      </c>
      <c r="F10" s="15">
        <v>14.375</v>
      </c>
      <c r="G10" s="15">
        <f>SUM(B10:F10)</f>
        <v>15014.215624999873</v>
      </c>
      <c r="I10" s="12" t="s">
        <v>213</v>
      </c>
      <c r="J10" s="15">
        <v>8059.0687499998457</v>
      </c>
      <c r="K10" s="15">
        <v>787.521874999999</v>
      </c>
      <c r="L10" s="15">
        <v>4408.0343749999929</v>
      </c>
      <c r="M10" s="15">
        <v>1610.1750000000034</v>
      </c>
      <c r="N10" s="15">
        <v>75.465624999999989</v>
      </c>
      <c r="O10" s="15">
        <v>73.950000000000017</v>
      </c>
      <c r="P10" s="15">
        <f>SUM(J10:O10)</f>
        <v>15014.215624999841</v>
      </c>
      <c r="Q10" s="1"/>
      <c r="R10" s="12" t="s">
        <v>213</v>
      </c>
      <c r="S10" s="15">
        <v>1376.671875</v>
      </c>
      <c r="T10" s="15">
        <v>13637.543749999855</v>
      </c>
      <c r="U10" s="15">
        <f>SUM(S10:T10)</f>
        <v>15014.215624999855</v>
      </c>
    </row>
    <row r="11" spans="1:21" x14ac:dyDescent="0.3">
      <c r="A11" s="12" t="s">
        <v>214</v>
      </c>
      <c r="B11" s="15">
        <v>8256.6406249998636</v>
      </c>
      <c r="C11" s="15">
        <v>1091.2562499999999</v>
      </c>
      <c r="D11" s="15">
        <v>332.48124999999987</v>
      </c>
      <c r="E11" s="15">
        <v>76.787500000000009</v>
      </c>
      <c r="F11" s="15">
        <v>7.6812499999999995</v>
      </c>
      <c r="G11" s="15">
        <f t="shared" ref="G11:G22" si="0">SUM(B11:F11)</f>
        <v>9764.8468749998647</v>
      </c>
      <c r="I11" s="12" t="s">
        <v>214</v>
      </c>
      <c r="J11" s="15">
        <v>6215.1468749999412</v>
      </c>
      <c r="K11" s="15">
        <v>245.85937499999994</v>
      </c>
      <c r="L11" s="15">
        <v>2497.9156250000065</v>
      </c>
      <c r="M11" s="15">
        <v>693.57812499999864</v>
      </c>
      <c r="N11" s="15">
        <v>45.531249999999986</v>
      </c>
      <c r="O11" s="15">
        <v>66.815624999999983</v>
      </c>
      <c r="P11" s="15">
        <f t="shared" ref="P11:P22" si="1">SUM(J11:O11)</f>
        <v>9764.8468749999447</v>
      </c>
      <c r="Q11" s="1"/>
      <c r="R11" s="12" t="s">
        <v>214</v>
      </c>
      <c r="S11" s="15">
        <v>886.31249999999932</v>
      </c>
      <c r="T11" s="15">
        <v>8878.5343749998356</v>
      </c>
      <c r="U11" s="15">
        <f t="shared" ref="U11:U22" si="2">SUM(S11:T11)</f>
        <v>9764.8468749998356</v>
      </c>
    </row>
    <row r="12" spans="1:21" x14ac:dyDescent="0.3">
      <c r="A12" s="12" t="s">
        <v>215</v>
      </c>
      <c r="B12" s="15">
        <v>8669.8093749998607</v>
      </c>
      <c r="C12" s="15">
        <v>1263.8843750000019</v>
      </c>
      <c r="D12" s="15">
        <v>367.59999999999974</v>
      </c>
      <c r="E12" s="15">
        <v>71.834374999999994</v>
      </c>
      <c r="F12" s="15">
        <v>7.5250000000000004</v>
      </c>
      <c r="G12" s="15">
        <f t="shared" si="0"/>
        <v>10380.653124999862</v>
      </c>
      <c r="I12" s="12" t="s">
        <v>215</v>
      </c>
      <c r="J12" s="15">
        <v>6623.8874999999161</v>
      </c>
      <c r="K12" s="15">
        <v>296.89999999999998</v>
      </c>
      <c r="L12" s="15">
        <v>2474.7031250000073</v>
      </c>
      <c r="M12" s="15">
        <v>858.94687499999873</v>
      </c>
      <c r="N12" s="15">
        <v>59.240625000000001</v>
      </c>
      <c r="O12" s="15">
        <v>66.974999999999994</v>
      </c>
      <c r="P12" s="15">
        <f t="shared" si="1"/>
        <v>10380.653124999921</v>
      </c>
      <c r="Q12" s="1"/>
      <c r="R12" s="12" t="s">
        <v>215</v>
      </c>
      <c r="S12" s="15">
        <v>993.51875000000041</v>
      </c>
      <c r="T12" s="15">
        <v>9387.1343749998468</v>
      </c>
      <c r="U12" s="15">
        <f t="shared" si="2"/>
        <v>10380.653124999848</v>
      </c>
    </row>
    <row r="13" spans="1:21" x14ac:dyDescent="0.3">
      <c r="A13" s="12" t="s">
        <v>216</v>
      </c>
      <c r="B13" s="15">
        <v>9155.7312499998661</v>
      </c>
      <c r="C13" s="15">
        <v>1608.546875000005</v>
      </c>
      <c r="D13" s="15">
        <v>516.91562499999941</v>
      </c>
      <c r="E13" s="15">
        <v>89.221875000000011</v>
      </c>
      <c r="F13" s="15">
        <v>18.193749999999998</v>
      </c>
      <c r="G13" s="15">
        <f t="shared" si="0"/>
        <v>11388.609374999871</v>
      </c>
      <c r="I13" s="12" t="s">
        <v>216</v>
      </c>
      <c r="J13" s="15">
        <v>6597.3843749999178</v>
      </c>
      <c r="K13" s="15">
        <v>714.34999999999934</v>
      </c>
      <c r="L13" s="15">
        <v>2845.8656250000104</v>
      </c>
      <c r="M13" s="15">
        <v>1022.4468749999988</v>
      </c>
      <c r="N13" s="15">
        <v>112.05937500000002</v>
      </c>
      <c r="O13" s="15">
        <v>96.503125000000026</v>
      </c>
      <c r="P13" s="15">
        <f t="shared" si="1"/>
        <v>11388.609374999927</v>
      </c>
      <c r="Q13" s="1"/>
      <c r="R13" s="12" t="s">
        <v>216</v>
      </c>
      <c r="S13" s="15">
        <v>1046.3718750000003</v>
      </c>
      <c r="T13" s="15">
        <v>10342.237499999859</v>
      </c>
      <c r="U13" s="15">
        <f t="shared" si="2"/>
        <v>11388.60937499986</v>
      </c>
    </row>
    <row r="14" spans="1:21" x14ac:dyDescent="0.3">
      <c r="A14" s="12" t="s">
        <v>217</v>
      </c>
      <c r="B14" s="15">
        <v>14608.312499999842</v>
      </c>
      <c r="C14" s="15">
        <v>2645.7750000000055</v>
      </c>
      <c r="D14" s="15">
        <v>773.1624999999998</v>
      </c>
      <c r="E14" s="15">
        <v>118.40625000000006</v>
      </c>
      <c r="F14" s="15">
        <v>13.015624999999998</v>
      </c>
      <c r="G14" s="15">
        <f t="shared" si="0"/>
        <v>18158.671874999847</v>
      </c>
      <c r="I14" s="12" t="s">
        <v>217</v>
      </c>
      <c r="J14" s="15">
        <v>13340.499999999902</v>
      </c>
      <c r="K14" s="15">
        <v>715.09374999999932</v>
      </c>
      <c r="L14" s="15">
        <v>3005.6062500000126</v>
      </c>
      <c r="M14" s="15">
        <v>808.92499999999927</v>
      </c>
      <c r="N14" s="15">
        <v>109.05937499999999</v>
      </c>
      <c r="O14" s="15">
        <v>179.48749999999995</v>
      </c>
      <c r="P14" s="15">
        <f t="shared" si="1"/>
        <v>18158.671874999913</v>
      </c>
      <c r="Q14" s="1"/>
      <c r="R14" s="12" t="s">
        <v>217</v>
      </c>
      <c r="S14" s="15">
        <v>971.72812499999952</v>
      </c>
      <c r="T14" s="15">
        <v>17186.943750000002</v>
      </c>
      <c r="U14" s="15">
        <f t="shared" si="2"/>
        <v>18158.671875</v>
      </c>
    </row>
    <row r="15" spans="1:21" x14ac:dyDescent="0.3">
      <c r="A15" s="12" t="s">
        <v>218</v>
      </c>
      <c r="B15" s="15">
        <v>4474.2312499999889</v>
      </c>
      <c r="C15" s="15">
        <v>1056.5</v>
      </c>
      <c r="D15" s="15">
        <v>335.02499999999981</v>
      </c>
      <c r="E15" s="15">
        <v>32.493749999999991</v>
      </c>
      <c r="F15" s="15">
        <v>5.4406249999999989</v>
      </c>
      <c r="G15" s="15">
        <f t="shared" si="0"/>
        <v>5903.6906249999884</v>
      </c>
      <c r="I15" s="12" t="s">
        <v>218</v>
      </c>
      <c r="J15" s="15">
        <v>3904.5718750000019</v>
      </c>
      <c r="K15" s="15">
        <v>519.01562499999932</v>
      </c>
      <c r="L15" s="15">
        <v>979.90937499999961</v>
      </c>
      <c r="M15" s="15">
        <v>345.82499999999987</v>
      </c>
      <c r="N15" s="15">
        <v>74.237499999999983</v>
      </c>
      <c r="O15" s="15">
        <v>80.131250000000009</v>
      </c>
      <c r="P15" s="15">
        <f t="shared" si="1"/>
        <v>5903.6906250000011</v>
      </c>
      <c r="Q15" s="1"/>
      <c r="R15" s="12" t="s">
        <v>218</v>
      </c>
      <c r="S15" s="15">
        <v>595.6593749999995</v>
      </c>
      <c r="T15" s="15">
        <v>5308.0312499999609</v>
      </c>
      <c r="U15" s="15">
        <f t="shared" si="2"/>
        <v>5903.6906249999602</v>
      </c>
    </row>
    <row r="16" spans="1:21" x14ac:dyDescent="0.3">
      <c r="A16" s="12" t="s">
        <v>219</v>
      </c>
      <c r="B16" s="15">
        <v>3619.253124999992</v>
      </c>
      <c r="C16" s="15">
        <v>1182.0187500000013</v>
      </c>
      <c r="D16" s="15">
        <v>342.56249999999977</v>
      </c>
      <c r="E16" s="15">
        <v>31.084374999999994</v>
      </c>
      <c r="F16" s="15">
        <v>13.099999999999998</v>
      </c>
      <c r="G16" s="15">
        <f t="shared" si="0"/>
        <v>5188.0187499999938</v>
      </c>
      <c r="I16" s="12" t="s">
        <v>219</v>
      </c>
      <c r="J16" s="15">
        <v>3741.6031249999919</v>
      </c>
      <c r="K16" s="15">
        <v>711.4968749999997</v>
      </c>
      <c r="L16" s="15">
        <v>450.57499999999953</v>
      </c>
      <c r="M16" s="15">
        <v>169.79375000000002</v>
      </c>
      <c r="N16" s="15">
        <v>64.40625</v>
      </c>
      <c r="O16" s="15">
        <v>50.14374999999999</v>
      </c>
      <c r="P16" s="15">
        <f t="shared" si="1"/>
        <v>5188.0187499999911</v>
      </c>
      <c r="Q16" s="1"/>
      <c r="R16" s="12" t="s">
        <v>219</v>
      </c>
      <c r="S16" s="15">
        <v>732.15937500000018</v>
      </c>
      <c r="T16" s="15">
        <v>4455.8593749999782</v>
      </c>
      <c r="U16" s="15">
        <f t="shared" si="2"/>
        <v>5188.0187499999784</v>
      </c>
    </row>
    <row r="17" spans="1:21" x14ac:dyDescent="0.3">
      <c r="A17" s="12" t="s">
        <v>220</v>
      </c>
      <c r="B17" s="15">
        <v>2252.1656250000065</v>
      </c>
      <c r="C17" s="15">
        <v>1644.1468750000049</v>
      </c>
      <c r="D17" s="15">
        <v>1085.0281250000003</v>
      </c>
      <c r="E17" s="15">
        <v>51.446874999999999</v>
      </c>
      <c r="F17" s="15">
        <v>22.940625000000001</v>
      </c>
      <c r="G17" s="15">
        <f t="shared" si="0"/>
        <v>5055.7281250000115</v>
      </c>
      <c r="I17" s="12" t="s">
        <v>220</v>
      </c>
      <c r="J17" s="15">
        <v>1842.6375000000066</v>
      </c>
      <c r="K17" s="15">
        <v>2324.7500000000091</v>
      </c>
      <c r="L17" s="15">
        <v>71.243750000000006</v>
      </c>
      <c r="M17" s="15">
        <v>566.95937499999934</v>
      </c>
      <c r="N17" s="15">
        <v>211.56250000000014</v>
      </c>
      <c r="O17" s="15">
        <v>38.575000000000003</v>
      </c>
      <c r="P17" s="15">
        <f t="shared" si="1"/>
        <v>5055.7281250000142</v>
      </c>
      <c r="Q17" s="1"/>
      <c r="R17" s="12" t="s">
        <v>220</v>
      </c>
      <c r="S17" s="15">
        <v>577.3062499999993</v>
      </c>
      <c r="T17" s="15">
        <v>4478.4218749999927</v>
      </c>
      <c r="U17" s="15">
        <f t="shared" si="2"/>
        <v>5055.7281249999924</v>
      </c>
    </row>
    <row r="18" spans="1:21" x14ac:dyDescent="0.3">
      <c r="A18" s="12" t="s">
        <v>221</v>
      </c>
      <c r="B18" s="15">
        <v>5953.6812499999296</v>
      </c>
      <c r="C18" s="15">
        <v>2974.8999999999965</v>
      </c>
      <c r="D18" s="15">
        <v>1026.193750000001</v>
      </c>
      <c r="E18" s="15">
        <v>63.862500000000018</v>
      </c>
      <c r="F18" s="15">
        <v>34.453125</v>
      </c>
      <c r="G18" s="15">
        <f t="shared" si="0"/>
        <v>10053.090624999926</v>
      </c>
      <c r="I18" s="12" t="s">
        <v>221</v>
      </c>
      <c r="J18" s="15">
        <v>5700.9812499999307</v>
      </c>
      <c r="K18" s="15">
        <v>2895.0781250000005</v>
      </c>
      <c r="L18" s="15">
        <v>746.62187499999993</v>
      </c>
      <c r="M18" s="15">
        <v>295.00624999999991</v>
      </c>
      <c r="N18" s="15">
        <v>342.21874999999994</v>
      </c>
      <c r="O18" s="15">
        <v>73.184374999999989</v>
      </c>
      <c r="P18" s="15">
        <f t="shared" si="1"/>
        <v>10053.090624999933</v>
      </c>
      <c r="Q18" s="1"/>
      <c r="R18" s="12" t="s">
        <v>221</v>
      </c>
      <c r="S18" s="15">
        <v>1953.3156250000072</v>
      </c>
      <c r="T18" s="15">
        <v>8099.7749999998496</v>
      </c>
      <c r="U18" s="15">
        <f t="shared" si="2"/>
        <v>10053.090624999857</v>
      </c>
    </row>
    <row r="19" spans="1:21" x14ac:dyDescent="0.3">
      <c r="A19" s="12" t="s">
        <v>222</v>
      </c>
      <c r="B19" s="15">
        <v>4453.303124999964</v>
      </c>
      <c r="C19" s="15">
        <v>1782.2937500000082</v>
      </c>
      <c r="D19" s="15">
        <v>433.38749999999942</v>
      </c>
      <c r="E19" s="15">
        <v>44.371874999999989</v>
      </c>
      <c r="F19" s="15">
        <v>16.093749999999996</v>
      </c>
      <c r="G19" s="15">
        <f t="shared" si="0"/>
        <v>6729.4499999999716</v>
      </c>
      <c r="I19" s="12" t="s">
        <v>222</v>
      </c>
      <c r="J19" s="15">
        <v>5013.4593749999394</v>
      </c>
      <c r="K19" s="15">
        <v>1167.5281250000032</v>
      </c>
      <c r="L19" s="15">
        <v>268.81874999999985</v>
      </c>
      <c r="M19" s="15">
        <v>86.34375</v>
      </c>
      <c r="N19" s="15">
        <v>149.67499999999998</v>
      </c>
      <c r="O19" s="15">
        <v>43.625000000000007</v>
      </c>
      <c r="P19" s="15">
        <f t="shared" si="1"/>
        <v>6729.4499999999425</v>
      </c>
      <c r="Q19" s="1"/>
      <c r="R19" s="12" t="s">
        <v>222</v>
      </c>
      <c r="S19" s="15">
        <v>1298.7531250000029</v>
      </c>
      <c r="T19" s="15">
        <v>5430.6968749999251</v>
      </c>
      <c r="U19" s="15">
        <f t="shared" si="2"/>
        <v>6729.449999999928</v>
      </c>
    </row>
    <row r="20" spans="1:21" x14ac:dyDescent="0.3">
      <c r="A20" s="12" t="s">
        <v>223</v>
      </c>
      <c r="B20" s="15">
        <v>2702.1093749999986</v>
      </c>
      <c r="C20" s="15">
        <v>1390.8250000000037</v>
      </c>
      <c r="D20" s="15">
        <v>300.21874999999989</v>
      </c>
      <c r="E20" s="15">
        <v>17.15625</v>
      </c>
      <c r="F20" s="15">
        <v>14.018749999999997</v>
      </c>
      <c r="G20" s="15">
        <f t="shared" si="0"/>
        <v>4424.3281250000027</v>
      </c>
      <c r="I20" s="12" t="s">
        <v>223</v>
      </c>
      <c r="J20" s="15">
        <v>2809.1093749999968</v>
      </c>
      <c r="K20" s="15">
        <v>1199.9656250000023</v>
      </c>
      <c r="L20" s="15">
        <v>138.19375000000005</v>
      </c>
      <c r="M20" s="15">
        <v>55.906250000000007</v>
      </c>
      <c r="N20" s="15">
        <v>191.31562500000004</v>
      </c>
      <c r="O20" s="15">
        <v>29.837499999999995</v>
      </c>
      <c r="P20" s="15">
        <f t="shared" si="1"/>
        <v>4424.3281249999991</v>
      </c>
      <c r="Q20" s="1"/>
      <c r="R20" s="12" t="s">
        <v>223</v>
      </c>
      <c r="S20" s="15">
        <v>1111.5093750000017</v>
      </c>
      <c r="T20" s="15">
        <v>3312.8187499999917</v>
      </c>
      <c r="U20" s="15">
        <f t="shared" si="2"/>
        <v>4424.3281249999936</v>
      </c>
    </row>
    <row r="21" spans="1:21" x14ac:dyDescent="0.3">
      <c r="A21" s="12" t="s">
        <v>224</v>
      </c>
      <c r="B21" s="15">
        <v>219.38749999999999</v>
      </c>
      <c r="C21" s="15">
        <v>108.184375</v>
      </c>
      <c r="D21" s="15">
        <v>32.512499999999996</v>
      </c>
      <c r="E21" s="15">
        <v>0.9375</v>
      </c>
      <c r="F21" s="15">
        <v>1.03125</v>
      </c>
      <c r="G21" s="15">
        <f t="shared" si="0"/>
        <v>362.05312499999997</v>
      </c>
      <c r="I21" s="12" t="s">
        <v>224</v>
      </c>
      <c r="J21" s="15">
        <v>250.34687500000001</v>
      </c>
      <c r="K21" s="15">
        <v>67.543750000000017</v>
      </c>
      <c r="L21" s="15">
        <v>6.6781249999999996</v>
      </c>
      <c r="M21" s="15">
        <v>0</v>
      </c>
      <c r="N21" s="15">
        <v>34.312499999999993</v>
      </c>
      <c r="O21" s="15">
        <v>3.171875</v>
      </c>
      <c r="P21" s="15">
        <f t="shared" si="1"/>
        <v>362.05312500000002</v>
      </c>
      <c r="Q21" s="1"/>
      <c r="R21" s="12" t="s">
        <v>224</v>
      </c>
      <c r="S21" s="15">
        <v>66.971874999999997</v>
      </c>
      <c r="T21" s="15">
        <v>295.08124999999995</v>
      </c>
      <c r="U21" s="15">
        <f t="shared" si="2"/>
        <v>362.05312499999997</v>
      </c>
    </row>
    <row r="22" spans="1:21" x14ac:dyDescent="0.3">
      <c r="A22" s="12" t="s">
        <v>225</v>
      </c>
      <c r="B22" s="15">
        <v>3657.959375000009</v>
      </c>
      <c r="C22" s="15">
        <v>1197.7625000000003</v>
      </c>
      <c r="D22" s="15">
        <v>677.64999999999918</v>
      </c>
      <c r="E22" s="15">
        <v>47.840624999999996</v>
      </c>
      <c r="F22" s="15">
        <v>15.212499999999997</v>
      </c>
      <c r="G22" s="15">
        <f t="shared" si="0"/>
        <v>5596.4250000000075</v>
      </c>
      <c r="I22" s="12" t="s">
        <v>225</v>
      </c>
      <c r="J22" s="15">
        <v>1896.5468750000107</v>
      </c>
      <c r="K22" s="15">
        <v>1202.4874999999995</v>
      </c>
      <c r="L22" s="15">
        <v>1267.3281250000016</v>
      </c>
      <c r="M22" s="15">
        <v>1014.040624999999</v>
      </c>
      <c r="N22" s="15">
        <v>187.69687500000009</v>
      </c>
      <c r="O22" s="15">
        <v>28.324999999999996</v>
      </c>
      <c r="P22" s="15">
        <f t="shared" si="1"/>
        <v>5596.4250000000111</v>
      </c>
      <c r="Q22" s="1"/>
      <c r="R22" s="12" t="s">
        <v>225</v>
      </c>
      <c r="S22" s="15">
        <v>554.66874999999936</v>
      </c>
      <c r="T22" s="15">
        <v>5041.7562499999749</v>
      </c>
      <c r="U22" s="15">
        <f t="shared" si="2"/>
        <v>5596.4249999999738</v>
      </c>
    </row>
    <row r="23" spans="1:21" x14ac:dyDescent="0.3">
      <c r="A23" s="52" t="s">
        <v>226</v>
      </c>
      <c r="B23" s="53">
        <f t="shared" ref="B23:G23" si="3">SUM(B10:B22)</f>
        <v>80473.831249999188</v>
      </c>
      <c r="C23" s="53">
        <f t="shared" si="3"/>
        <v>19741.256250000035</v>
      </c>
      <c r="D23" s="53">
        <f t="shared" si="3"/>
        <v>6868.5249999999978</v>
      </c>
      <c r="E23" s="53">
        <f t="shared" si="3"/>
        <v>753.08750000000009</v>
      </c>
      <c r="F23" s="53">
        <f t="shared" si="3"/>
        <v>183.08124999999998</v>
      </c>
      <c r="G23" s="53">
        <f t="shared" si="3"/>
        <v>108019.7812499992</v>
      </c>
      <c r="I23" s="52" t="s">
        <v>226</v>
      </c>
      <c r="J23" s="53">
        <f t="shared" ref="J23:P23" si="4">SUM(J10:J22)</f>
        <v>65995.243749999412</v>
      </c>
      <c r="K23" s="53">
        <f t="shared" si="4"/>
        <v>12847.590625000012</v>
      </c>
      <c r="L23" s="53">
        <f t="shared" si="4"/>
        <v>19161.493750000027</v>
      </c>
      <c r="M23" s="53">
        <f t="shared" si="4"/>
        <v>7527.9468749999969</v>
      </c>
      <c r="N23" s="53">
        <f t="shared" si="4"/>
        <v>1656.78125</v>
      </c>
      <c r="O23" s="53">
        <f t="shared" si="4"/>
        <v>830.72500000000002</v>
      </c>
      <c r="P23" s="53">
        <f t="shared" si="4"/>
        <v>108019.78124999945</v>
      </c>
      <c r="Q23" s="1"/>
      <c r="R23" s="52" t="s">
        <v>226</v>
      </c>
      <c r="S23" s="53">
        <f>SUM(S10:S22)</f>
        <v>12164.946875000009</v>
      </c>
      <c r="T23" s="53">
        <f>SUM(T10:T22)</f>
        <v>95854.83437499906</v>
      </c>
      <c r="U23" s="53">
        <f>SUM(U10:U22)</f>
        <v>108019.78124999908</v>
      </c>
    </row>
    <row r="24" spans="1:21" x14ac:dyDescent="0.3">
      <c r="B24" s="1"/>
      <c r="C24" s="1"/>
      <c r="D24" s="1"/>
      <c r="E24" s="1"/>
      <c r="F24" s="1"/>
    </row>
    <row r="25" spans="1:21" x14ac:dyDescent="0.3">
      <c r="A25" s="64" t="s">
        <v>342</v>
      </c>
      <c r="B25" s="63" t="s">
        <v>344</v>
      </c>
      <c r="C25" s="63"/>
      <c r="D25" s="63"/>
      <c r="E25" s="63"/>
      <c r="F25" s="63"/>
      <c r="G25" s="63"/>
      <c r="I25" s="64" t="s">
        <v>342</v>
      </c>
      <c r="J25" s="63" t="s">
        <v>296</v>
      </c>
      <c r="K25" s="63"/>
      <c r="L25" s="63"/>
      <c r="M25" s="63"/>
      <c r="N25" s="63"/>
      <c r="O25" s="63"/>
      <c r="P25" s="63"/>
      <c r="R25" s="64" t="s">
        <v>342</v>
      </c>
      <c r="S25" s="63" t="s">
        <v>345</v>
      </c>
      <c r="T25" s="63"/>
      <c r="U25" s="63"/>
    </row>
    <row r="26" spans="1:21" x14ac:dyDescent="0.3">
      <c r="A26" s="64"/>
      <c r="B26" s="45" t="s">
        <v>245</v>
      </c>
      <c r="C26" s="45" t="s">
        <v>246</v>
      </c>
      <c r="D26" s="45" t="s">
        <v>247</v>
      </c>
      <c r="E26" s="45" t="s">
        <v>249</v>
      </c>
      <c r="F26" s="45" t="s">
        <v>248</v>
      </c>
      <c r="G26" s="45" t="s">
        <v>226</v>
      </c>
      <c r="I26" s="64"/>
      <c r="J26" s="45" t="s">
        <v>298</v>
      </c>
      <c r="K26" s="45" t="s">
        <v>301</v>
      </c>
      <c r="L26" s="45" t="s">
        <v>299</v>
      </c>
      <c r="M26" s="45" t="s">
        <v>300</v>
      </c>
      <c r="N26" s="45" t="s">
        <v>302</v>
      </c>
      <c r="O26" s="45" t="s">
        <v>303</v>
      </c>
      <c r="P26" s="45" t="s">
        <v>226</v>
      </c>
      <c r="R26" s="64"/>
      <c r="S26" s="45" t="s">
        <v>314</v>
      </c>
      <c r="T26" s="45" t="s">
        <v>315</v>
      </c>
      <c r="U26" s="45" t="s">
        <v>226</v>
      </c>
    </row>
    <row r="27" spans="1:21" x14ac:dyDescent="0.3">
      <c r="A27" s="12" t="s">
        <v>227</v>
      </c>
      <c r="B27" s="17">
        <f>B10/B$23</f>
        <v>0.1547241715921161</v>
      </c>
      <c r="C27" s="17">
        <f t="shared" ref="C27:G27" si="5">C10/C$23</f>
        <v>9.0934562485100318E-2</v>
      </c>
      <c r="D27" s="17">
        <f t="shared" si="5"/>
        <v>9.4021278222034488E-2</v>
      </c>
      <c r="E27" s="17">
        <f t="shared" si="5"/>
        <v>0.14293657775490895</v>
      </c>
      <c r="F27" s="17">
        <f t="shared" si="5"/>
        <v>7.8517051855392081E-2</v>
      </c>
      <c r="G27" s="17">
        <f t="shared" si="5"/>
        <v>0.13899505675031151</v>
      </c>
      <c r="I27" s="12" t="s">
        <v>227</v>
      </c>
      <c r="J27" s="17">
        <f t="shared" ref="J27:P27" si="6">J10/J$23</f>
        <v>0.12211590248122869</v>
      </c>
      <c r="K27" s="17">
        <f t="shared" si="6"/>
        <v>6.1297242260160999E-2</v>
      </c>
      <c r="L27" s="17">
        <f t="shared" si="6"/>
        <v>0.23004648972108382</v>
      </c>
      <c r="M27" s="17">
        <f t="shared" si="6"/>
        <v>0.21389298127851147</v>
      </c>
      <c r="N27" s="17">
        <f t="shared" si="6"/>
        <v>4.5549540713356089E-2</v>
      </c>
      <c r="O27" s="17">
        <f t="shared" si="6"/>
        <v>8.9018628306599679E-2</v>
      </c>
      <c r="P27" s="17">
        <f t="shared" si="6"/>
        <v>0.13899505675031087</v>
      </c>
      <c r="Q27" s="1"/>
      <c r="R27" s="12" t="s">
        <v>227</v>
      </c>
      <c r="S27" s="17">
        <f t="shared" ref="S27:U27" si="7">S10/S$23</f>
        <v>0.1131671094946725</v>
      </c>
      <c r="T27" s="17">
        <f t="shared" si="7"/>
        <v>0.14227288418910264</v>
      </c>
      <c r="U27" s="17">
        <f t="shared" si="7"/>
        <v>0.13899505675031149</v>
      </c>
    </row>
    <row r="28" spans="1:21" x14ac:dyDescent="0.3">
      <c r="A28" s="12" t="s">
        <v>228</v>
      </c>
      <c r="B28" s="17">
        <f>SUM(B11:B14,B17)/B$23</f>
        <v>0.53362265357534944</v>
      </c>
      <c r="C28" s="17">
        <f t="shared" ref="C28:G28" si="8">SUM(C11:C14,C17)/C$23</f>
        <v>0.41808936931255342</v>
      </c>
      <c r="D28" s="17">
        <f t="shared" si="8"/>
        <v>0.44772167241147115</v>
      </c>
      <c r="E28" s="17">
        <f t="shared" si="8"/>
        <v>0.54136720500605839</v>
      </c>
      <c r="F28" s="17">
        <f t="shared" si="8"/>
        <v>0.37882770627795043</v>
      </c>
      <c r="G28" s="17">
        <f t="shared" si="8"/>
        <v>0.50683781008860229</v>
      </c>
      <c r="I28" s="12" t="s">
        <v>228</v>
      </c>
      <c r="J28" s="17">
        <f t="shared" ref="J28:P28" si="9">SUM(J11:J14,J17)/J$23</f>
        <v>0.52457653435062868</v>
      </c>
      <c r="K28" s="17">
        <f t="shared" si="9"/>
        <v>0.33445594979019683</v>
      </c>
      <c r="L28" s="17">
        <f t="shared" si="9"/>
        <v>0.56860568999220229</v>
      </c>
      <c r="M28" s="17">
        <f t="shared" si="9"/>
        <v>0.52482520341909245</v>
      </c>
      <c r="N28" s="17">
        <f t="shared" si="9"/>
        <v>0.32439594846935893</v>
      </c>
      <c r="O28" s="17">
        <f t="shared" si="9"/>
        <v>0.53971681362665136</v>
      </c>
      <c r="P28" s="17">
        <f t="shared" si="9"/>
        <v>0.50683781008860362</v>
      </c>
      <c r="Q28" s="1"/>
      <c r="R28" s="12" t="s">
        <v>228</v>
      </c>
      <c r="S28" s="17">
        <f t="shared" ref="S28:U28" si="10">SUM(S11:S14,S17)/S$23</f>
        <v>0.36787974053524142</v>
      </c>
      <c r="T28" s="17">
        <f t="shared" si="10"/>
        <v>0.52447299296687167</v>
      </c>
      <c r="U28" s="17">
        <f t="shared" si="10"/>
        <v>0.50683781008860351</v>
      </c>
    </row>
    <row r="29" spans="1:21" x14ac:dyDescent="0.3">
      <c r="A29" s="12" t="s">
        <v>229</v>
      </c>
      <c r="B29" s="17">
        <f>SUM(B15:B16)/B$23</f>
        <v>0.10057287256346531</v>
      </c>
      <c r="C29" s="17">
        <f t="shared" ref="C29:G29" si="11">SUM(C15:C16)/C$23</f>
        <v>0.11339292300610287</v>
      </c>
      <c r="D29" s="17">
        <f t="shared" si="11"/>
        <v>9.8651093211424554E-2</v>
      </c>
      <c r="E29" s="17">
        <f t="shared" si="11"/>
        <v>8.4423290786263191E-2</v>
      </c>
      <c r="F29" s="17">
        <f t="shared" si="11"/>
        <v>0.10126992796913939</v>
      </c>
      <c r="G29" s="17">
        <f t="shared" si="11"/>
        <v>0.10268220548724787</v>
      </c>
      <c r="I29" s="12" t="s">
        <v>229</v>
      </c>
      <c r="J29" s="17">
        <f t="shared" ref="J29:P29" si="12">SUM(J15:J16)/J$23</f>
        <v>0.11585948570725693</v>
      </c>
      <c r="K29" s="17">
        <f t="shared" si="12"/>
        <v>9.5777685942573201E-2</v>
      </c>
      <c r="L29" s="17">
        <f t="shared" si="12"/>
        <v>7.465411588801614E-2</v>
      </c>
      <c r="M29" s="17">
        <f t="shared" si="12"/>
        <v>6.8493941118573598E-2</v>
      </c>
      <c r="N29" s="17">
        <f t="shared" si="12"/>
        <v>8.3682592376030318E-2</v>
      </c>
      <c r="O29" s="17">
        <f t="shared" si="12"/>
        <v>0.1568208492581781</v>
      </c>
      <c r="P29" s="17">
        <f t="shared" si="12"/>
        <v>0.10268220548724771</v>
      </c>
      <c r="Q29" s="1"/>
      <c r="R29" s="12" t="s">
        <v>229</v>
      </c>
      <c r="S29" s="17">
        <f t="shared" ref="S29:U29" si="13">SUM(S15:S16)/S$23</f>
        <v>0.10915121649472873</v>
      </c>
      <c r="T29" s="17">
        <f t="shared" si="13"/>
        <v>0.10186122263590874</v>
      </c>
      <c r="U29" s="17">
        <f t="shared" si="13"/>
        <v>0.10268220548724757</v>
      </c>
    </row>
    <row r="30" spans="1:21" x14ac:dyDescent="0.3">
      <c r="A30" s="12" t="s">
        <v>230</v>
      </c>
      <c r="B30" s="17">
        <f>B18/B$23</f>
        <v>7.3982823453555779E-2</v>
      </c>
      <c r="C30" s="17">
        <f t="shared" ref="C30:G30" si="14">C18/C$23</f>
        <v>0.15069456382746621</v>
      </c>
      <c r="D30" s="17">
        <f t="shared" si="14"/>
        <v>0.14940525804302981</v>
      </c>
      <c r="E30" s="17">
        <f t="shared" si="14"/>
        <v>8.480090294952447E-2</v>
      </c>
      <c r="F30" s="17">
        <f t="shared" si="14"/>
        <v>0.18818489058819515</v>
      </c>
      <c r="G30" s="17">
        <f t="shared" si="14"/>
        <v>9.3067126304701722E-2</v>
      </c>
      <c r="I30" s="12" t="s">
        <v>232</v>
      </c>
      <c r="J30" s="17">
        <f t="shared" ref="J30:P30" si="15">J18/J$23</f>
        <v>8.6384729051023193E-2</v>
      </c>
      <c r="K30" s="17">
        <f t="shared" si="15"/>
        <v>0.22534015984028116</v>
      </c>
      <c r="L30" s="17">
        <f t="shared" si="15"/>
        <v>3.8964701016589526E-2</v>
      </c>
      <c r="M30" s="17">
        <f t="shared" si="15"/>
        <v>3.9188141853086604E-2</v>
      </c>
      <c r="N30" s="17">
        <f t="shared" si="15"/>
        <v>0.20655638757379705</v>
      </c>
      <c r="O30" s="17">
        <f t="shared" si="15"/>
        <v>8.8096993589936487E-2</v>
      </c>
      <c r="P30" s="17">
        <f t="shared" si="15"/>
        <v>9.306712630470157E-2</v>
      </c>
      <c r="Q30" s="1"/>
      <c r="R30" s="12" t="s">
        <v>230</v>
      </c>
      <c r="S30" s="17">
        <f t="shared" ref="S30:U30" si="16">S18/S$23</f>
        <v>0.16056918662047226</v>
      </c>
      <c r="T30" s="17">
        <f t="shared" si="16"/>
        <v>8.4500432897440178E-2</v>
      </c>
      <c r="U30" s="17">
        <f t="shared" si="16"/>
        <v>9.3067126304701181E-2</v>
      </c>
    </row>
    <row r="31" spans="1:21" x14ac:dyDescent="0.3">
      <c r="A31" s="12" t="s">
        <v>231</v>
      </c>
      <c r="B31" s="17">
        <f>SUM(B19:B21)/B$23</f>
        <v>9.164221319461581E-2</v>
      </c>
      <c r="C31" s="17">
        <f t="shared" ref="C31:G31" si="17">SUM(C19:C21)/C$23</f>
        <v>0.16621551756616329</v>
      </c>
      <c r="D31" s="17">
        <f t="shared" si="17"/>
        <v>0.11154050542146962</v>
      </c>
      <c r="E31" s="17">
        <f t="shared" si="17"/>
        <v>8.2946038806911523E-2</v>
      </c>
      <c r="F31" s="17">
        <f t="shared" si="17"/>
        <v>0.17010889973713855</v>
      </c>
      <c r="G31" s="17">
        <f t="shared" si="17"/>
        <v>0.10660854073892194</v>
      </c>
      <c r="I31" s="12" t="s">
        <v>233</v>
      </c>
      <c r="J31" s="17">
        <f t="shared" ref="J31:P31" si="18">SUM(J19:J21)/J$23</f>
        <v>0.12232571873787509</v>
      </c>
      <c r="K31" s="17">
        <f t="shared" si="18"/>
        <v>0.18953261907813965</v>
      </c>
      <c r="L31" s="17">
        <f t="shared" si="18"/>
        <v>2.1589685564049482E-2</v>
      </c>
      <c r="M31" s="17">
        <f t="shared" si="18"/>
        <v>1.8896254498342226E-2</v>
      </c>
      <c r="N31" s="17">
        <f t="shared" si="18"/>
        <v>0.22652545409962843</v>
      </c>
      <c r="O31" s="17">
        <f t="shared" si="18"/>
        <v>9.2249992476451298E-2</v>
      </c>
      <c r="P31" s="17">
        <f t="shared" si="18"/>
        <v>0.10660854073892138</v>
      </c>
      <c r="Q31" s="1"/>
      <c r="R31" s="12" t="s">
        <v>231</v>
      </c>
      <c r="S31" s="17">
        <f t="shared" ref="S31:U31" si="19">SUM(S19:S21)/S$23</f>
        <v>0.20363708945502507</v>
      </c>
      <c r="T31" s="17">
        <f t="shared" si="19"/>
        <v>9.4294637656349337E-2</v>
      </c>
      <c r="U31" s="17">
        <f t="shared" si="19"/>
        <v>0.10660854073892155</v>
      </c>
    </row>
    <row r="32" spans="1:21" x14ac:dyDescent="0.3">
      <c r="A32" s="12" t="s">
        <v>225</v>
      </c>
      <c r="B32" s="17">
        <f>B22/B$23</f>
        <v>4.5455265620897675E-2</v>
      </c>
      <c r="C32" s="17">
        <f t="shared" ref="C32:G32" si="20">C22/C$23</f>
        <v>6.0673063802613787E-2</v>
      </c>
      <c r="D32" s="17">
        <f t="shared" si="20"/>
        <v>9.8660192690570303E-2</v>
      </c>
      <c r="E32" s="17">
        <f t="shared" si="20"/>
        <v>6.3525984696333415E-2</v>
      </c>
      <c r="F32" s="17">
        <f t="shared" si="20"/>
        <v>8.3091523572184467E-2</v>
      </c>
      <c r="G32" s="17">
        <f t="shared" si="20"/>
        <v>5.1809260630214883E-2</v>
      </c>
      <c r="I32" s="12" t="s">
        <v>225</v>
      </c>
      <c r="J32" s="17">
        <f t="shared" ref="J32:P32" si="21">J22/J$23</f>
        <v>2.8737629671987196E-2</v>
      </c>
      <c r="K32" s="17">
        <f t="shared" si="21"/>
        <v>9.359634308864806E-2</v>
      </c>
      <c r="L32" s="17">
        <f t="shared" si="21"/>
        <v>6.6139317818058929E-2</v>
      </c>
      <c r="M32" s="17">
        <f t="shared" si="21"/>
        <v>0.13470347783239361</v>
      </c>
      <c r="N32" s="17">
        <f t="shared" si="21"/>
        <v>0.11329007676782925</v>
      </c>
      <c r="O32" s="17">
        <f t="shared" si="21"/>
        <v>3.4096722742183026E-2</v>
      </c>
      <c r="P32" s="17">
        <f t="shared" si="21"/>
        <v>5.18092606302148E-2</v>
      </c>
      <c r="Q32" s="1"/>
      <c r="R32" s="12" t="s">
        <v>225</v>
      </c>
      <c r="S32" s="17">
        <f t="shared" ref="S32:U32" si="22">S22/S$23</f>
        <v>4.5595657399860115E-2</v>
      </c>
      <c r="T32" s="17">
        <f t="shared" si="22"/>
        <v>5.259782965432748E-2</v>
      </c>
      <c r="U32" s="17">
        <f t="shared" si="22"/>
        <v>5.1809260630214626E-2</v>
      </c>
    </row>
    <row r="34" spans="9:23" x14ac:dyDescent="0.3">
      <c r="I34" s="10" t="s">
        <v>346</v>
      </c>
      <c r="R34" s="10" t="s">
        <v>347</v>
      </c>
    </row>
    <row r="35" spans="9:23" x14ac:dyDescent="0.3">
      <c r="W35" s="28"/>
    </row>
  </sheetData>
  <mergeCells count="12">
    <mergeCell ref="R8:R9"/>
    <mergeCell ref="S8:U8"/>
    <mergeCell ref="J8:P8"/>
    <mergeCell ref="A25:A26"/>
    <mergeCell ref="B25:G25"/>
    <mergeCell ref="I25:I26"/>
    <mergeCell ref="J25:P25"/>
    <mergeCell ref="R25:R26"/>
    <mergeCell ref="S25:U25"/>
    <mergeCell ref="A8:A9"/>
    <mergeCell ref="B8:G8"/>
    <mergeCell ref="I8:I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8E50D-EEED-4A22-90C1-2AFA8B36C4A6}">
  <sheetPr>
    <tabColor theme="4" tint="0.79998168889431442"/>
  </sheetPr>
  <dimension ref="A1:U72"/>
  <sheetViews>
    <sheetView showGridLines="0" topLeftCell="B33" zoomScaleNormal="100" workbookViewId="0">
      <selection activeCell="A70" sqref="A70:K70"/>
    </sheetView>
  </sheetViews>
  <sheetFormatPr defaultColWidth="8.69140625" defaultRowHeight="14" x14ac:dyDescent="0.3"/>
  <cols>
    <col min="1" max="1" width="27.3828125" customWidth="1"/>
    <col min="2" max="11" width="12.69140625" customWidth="1"/>
  </cols>
  <sheetData>
    <row r="1" spans="1:21" x14ac:dyDescent="0.3">
      <c r="A1" s="43" t="s">
        <v>348</v>
      </c>
      <c r="B1" s="34"/>
      <c r="C1" s="34"/>
      <c r="D1" s="34"/>
    </row>
    <row r="2" spans="1:21" x14ac:dyDescent="0.3">
      <c r="A2" s="44" t="s">
        <v>29</v>
      </c>
      <c r="B2" s="34"/>
      <c r="C2" s="34"/>
      <c r="D2" s="34"/>
    </row>
    <row r="3" spans="1:21" x14ac:dyDescent="0.3">
      <c r="A3" s="44" t="s">
        <v>349</v>
      </c>
      <c r="B3" s="34"/>
      <c r="C3" s="34"/>
      <c r="D3" s="34"/>
    </row>
    <row r="5" spans="1:21" x14ac:dyDescent="0.3">
      <c r="A5" s="10" t="s">
        <v>350</v>
      </c>
    </row>
    <row r="6" spans="1:21" x14ac:dyDescent="0.3">
      <c r="A6" s="10" t="s">
        <v>298</v>
      </c>
      <c r="L6" s="2"/>
      <c r="M6" s="2"/>
      <c r="N6" s="2"/>
      <c r="O6" s="2"/>
      <c r="P6" s="2"/>
      <c r="Q6" s="14"/>
      <c r="R6" s="5"/>
    </row>
    <row r="7" spans="1:21" x14ac:dyDescent="0.3">
      <c r="A7" s="77" t="s">
        <v>71</v>
      </c>
      <c r="B7" s="63" t="s">
        <v>351</v>
      </c>
      <c r="C7" s="63"/>
      <c r="D7" s="63"/>
      <c r="E7" s="63"/>
      <c r="F7" s="63"/>
      <c r="G7" s="63"/>
      <c r="H7" s="63"/>
      <c r="I7" s="66" t="s">
        <v>352</v>
      </c>
      <c r="J7" s="67"/>
      <c r="K7" s="68"/>
      <c r="L7" s="63" t="s">
        <v>353</v>
      </c>
      <c r="M7" s="63"/>
      <c r="N7" s="63"/>
      <c r="O7" s="63"/>
      <c r="P7" s="63"/>
      <c r="Q7" s="63"/>
      <c r="R7" s="63"/>
      <c r="S7" s="66" t="s">
        <v>354</v>
      </c>
      <c r="T7" s="67"/>
      <c r="U7" s="68"/>
    </row>
    <row r="8" spans="1:21" x14ac:dyDescent="0.3">
      <c r="A8" s="77"/>
      <c r="B8" s="45" t="s">
        <v>279</v>
      </c>
      <c r="C8" s="45" t="s">
        <v>280</v>
      </c>
      <c r="D8" s="45" t="s">
        <v>281</v>
      </c>
      <c r="E8" s="45" t="s">
        <v>282</v>
      </c>
      <c r="F8" s="45" t="s">
        <v>283</v>
      </c>
      <c r="G8" s="45" t="s">
        <v>284</v>
      </c>
      <c r="H8" s="45" t="s">
        <v>226</v>
      </c>
      <c r="I8" s="45" t="s">
        <v>285</v>
      </c>
      <c r="J8" s="45" t="s">
        <v>286</v>
      </c>
      <c r="K8" s="45" t="s">
        <v>287</v>
      </c>
      <c r="L8" s="45" t="s">
        <v>279</v>
      </c>
      <c r="M8" s="45" t="s">
        <v>280</v>
      </c>
      <c r="N8" s="45" t="s">
        <v>281</v>
      </c>
      <c r="O8" s="45" t="s">
        <v>282</v>
      </c>
      <c r="P8" s="45" t="s">
        <v>283</v>
      </c>
      <c r="Q8" s="45" t="s">
        <v>284</v>
      </c>
      <c r="R8" s="45" t="s">
        <v>226</v>
      </c>
      <c r="S8" s="45" t="s">
        <v>285</v>
      </c>
      <c r="T8" s="45" t="s">
        <v>286</v>
      </c>
      <c r="U8" s="45" t="s">
        <v>287</v>
      </c>
    </row>
    <row r="9" spans="1:21" x14ac:dyDescent="0.3">
      <c r="A9" s="12" t="s">
        <v>72</v>
      </c>
      <c r="B9" s="22">
        <v>3404.8531250000005</v>
      </c>
      <c r="C9" s="22">
        <v>6461.787500000004</v>
      </c>
      <c r="D9" s="22">
        <v>4509.7218749999993</v>
      </c>
      <c r="E9" s="22">
        <v>4612.2406249999985</v>
      </c>
      <c r="F9" s="22">
        <v>3823.5218749999981</v>
      </c>
      <c r="G9" s="22">
        <v>1259.8250000000005</v>
      </c>
      <c r="H9" s="22">
        <v>24071.95</v>
      </c>
      <c r="I9" s="15">
        <f t="shared" ref="I9:I15" si="0">SUM(B9:C9)</f>
        <v>9866.6406250000036</v>
      </c>
      <c r="J9" s="15">
        <f t="shared" ref="J9:J15" si="1">SUM(D9:E9)</f>
        <v>9121.9624999999978</v>
      </c>
      <c r="K9" s="15">
        <f t="shared" ref="K9:K15" si="2">SUM(F9:G9)</f>
        <v>5083.3468749999984</v>
      </c>
      <c r="L9" s="27">
        <f t="shared" ref="L9:U15" si="3">B9/B64</f>
        <v>0.62765342773119637</v>
      </c>
      <c r="M9" s="27">
        <f t="shared" si="3"/>
        <v>0.5721275642054352</v>
      </c>
      <c r="N9" s="27">
        <f t="shared" si="3"/>
        <v>0.56202914693419759</v>
      </c>
      <c r="O9" s="27">
        <f t="shared" si="3"/>
        <v>0.64890333126839184</v>
      </c>
      <c r="P9" s="27">
        <f t="shared" si="3"/>
        <v>0.73935244186376803</v>
      </c>
      <c r="Q9" s="27">
        <f t="shared" si="3"/>
        <v>0.81227773602545206</v>
      </c>
      <c r="R9" s="27">
        <f t="shared" si="3"/>
        <v>0.6240586287604013</v>
      </c>
      <c r="S9" s="27">
        <f t="shared" si="3"/>
        <v>0.59014372641981105</v>
      </c>
      <c r="T9" s="27">
        <f t="shared" si="3"/>
        <v>0.60283604896080478</v>
      </c>
      <c r="U9" s="27">
        <f t="shared" si="3"/>
        <v>0.75617755125568575</v>
      </c>
    </row>
    <row r="10" spans="1:21" x14ac:dyDescent="0.3">
      <c r="A10" s="12" t="s">
        <v>73</v>
      </c>
      <c r="B10" s="22">
        <v>2122.3187500000004</v>
      </c>
      <c r="C10" s="22">
        <v>2288.3031249999995</v>
      </c>
      <c r="D10" s="22">
        <v>1647.9343749999985</v>
      </c>
      <c r="E10" s="22">
        <v>2052.8499999999985</v>
      </c>
      <c r="F10" s="22">
        <v>2175.9593750000013</v>
      </c>
      <c r="G10" s="22">
        <v>743.92812499999991</v>
      </c>
      <c r="H10" s="22">
        <v>11031.293750000001</v>
      </c>
      <c r="I10" s="15">
        <f t="shared" si="0"/>
        <v>4410.6218749999998</v>
      </c>
      <c r="J10" s="15">
        <f t="shared" si="1"/>
        <v>3700.784374999997</v>
      </c>
      <c r="K10" s="15">
        <f t="shared" si="2"/>
        <v>2919.8875000000012</v>
      </c>
      <c r="L10" s="27">
        <f t="shared" si="3"/>
        <v>0.42429641810011065</v>
      </c>
      <c r="M10" s="27">
        <f t="shared" si="3"/>
        <v>0.40335360043009233</v>
      </c>
      <c r="N10" s="27">
        <f t="shared" si="3"/>
        <v>0.41732965179728082</v>
      </c>
      <c r="O10" s="27">
        <f t="shared" si="3"/>
        <v>0.49197973101505083</v>
      </c>
      <c r="P10" s="27">
        <f t="shared" si="3"/>
        <v>0.61834429611316355</v>
      </c>
      <c r="Q10" s="27">
        <f t="shared" si="3"/>
        <v>0.68210002120307411</v>
      </c>
      <c r="R10" s="27">
        <f t="shared" si="3"/>
        <v>0.47129774724575563</v>
      </c>
      <c r="S10" s="27">
        <f t="shared" si="3"/>
        <v>0.41316659899597497</v>
      </c>
      <c r="T10" s="27">
        <f t="shared" si="3"/>
        <v>0.45568358251453933</v>
      </c>
      <c r="U10" s="27">
        <f t="shared" si="3"/>
        <v>0.63342889818851589</v>
      </c>
    </row>
    <row r="11" spans="1:21" x14ac:dyDescent="0.3">
      <c r="A11" s="12" t="s">
        <v>74</v>
      </c>
      <c r="B11" s="22">
        <v>1407.0093749999999</v>
      </c>
      <c r="C11" s="22">
        <v>4577.1875000000036</v>
      </c>
      <c r="D11" s="22">
        <v>3492.7968750000023</v>
      </c>
      <c r="E11" s="22">
        <v>2984.9562500000015</v>
      </c>
      <c r="F11" s="22">
        <v>2505.690625000002</v>
      </c>
      <c r="G11" s="22">
        <v>1009.8499999999995</v>
      </c>
      <c r="H11" s="22">
        <v>15977.490625000011</v>
      </c>
      <c r="I11" s="15">
        <f t="shared" si="0"/>
        <v>5984.1968750000033</v>
      </c>
      <c r="J11" s="15">
        <f t="shared" si="1"/>
        <v>6477.7531250000038</v>
      </c>
      <c r="K11" s="15">
        <f t="shared" si="2"/>
        <v>3515.5406250000015</v>
      </c>
      <c r="L11" s="27">
        <f t="shared" si="3"/>
        <v>0.71508231714096038</v>
      </c>
      <c r="M11" s="27">
        <f t="shared" si="3"/>
        <v>0.64797979127680327</v>
      </c>
      <c r="N11" s="27">
        <f t="shared" si="3"/>
        <v>0.63378352937974314</v>
      </c>
      <c r="O11" s="27">
        <f t="shared" si="3"/>
        <v>0.73110630435348301</v>
      </c>
      <c r="P11" s="27">
        <f t="shared" si="3"/>
        <v>0.79992278323538202</v>
      </c>
      <c r="Q11" s="27">
        <f t="shared" si="3"/>
        <v>0.86089613631459339</v>
      </c>
      <c r="R11" s="27">
        <f t="shared" si="3"/>
        <v>0.69677424190596349</v>
      </c>
      <c r="S11" s="27">
        <f t="shared" si="3"/>
        <v>0.66259902949708749</v>
      </c>
      <c r="T11" s="27">
        <f t="shared" si="3"/>
        <v>0.67520069888749956</v>
      </c>
      <c r="U11" s="27">
        <f t="shared" si="3"/>
        <v>0.81653505015460071</v>
      </c>
    </row>
    <row r="12" spans="1:21" x14ac:dyDescent="0.3">
      <c r="A12" s="12" t="s">
        <v>75</v>
      </c>
      <c r="B12" s="22">
        <v>510.11249999999995</v>
      </c>
      <c r="C12" s="22">
        <v>1396.8656249999983</v>
      </c>
      <c r="D12" s="22">
        <v>1087.7312499999989</v>
      </c>
      <c r="E12" s="22">
        <v>1449.5343749999977</v>
      </c>
      <c r="F12" s="22">
        <v>1307.7937499999987</v>
      </c>
      <c r="G12" s="22">
        <v>525.83437499999991</v>
      </c>
      <c r="H12" s="22">
        <v>6277.8718749999935</v>
      </c>
      <c r="I12" s="15">
        <f t="shared" si="0"/>
        <v>1906.9781249999983</v>
      </c>
      <c r="J12" s="15">
        <f t="shared" si="1"/>
        <v>2537.2656249999964</v>
      </c>
      <c r="K12" s="15">
        <f t="shared" si="2"/>
        <v>1833.6281249999986</v>
      </c>
      <c r="L12" s="27">
        <f t="shared" si="3"/>
        <v>0.48841906209513131</v>
      </c>
      <c r="M12" s="27">
        <f t="shared" si="3"/>
        <v>0.50041981810121194</v>
      </c>
      <c r="N12" s="27">
        <f t="shared" si="3"/>
        <v>0.49540918788668892</v>
      </c>
      <c r="O12" s="27">
        <f t="shared" si="3"/>
        <v>0.58257954639651643</v>
      </c>
      <c r="P12" s="27">
        <f t="shared" si="3"/>
        <v>0.6501907875111862</v>
      </c>
      <c r="Q12" s="27">
        <f t="shared" si="3"/>
        <v>0.72731084264442103</v>
      </c>
      <c r="R12" s="27">
        <f t="shared" si="3"/>
        <v>0.55783765742055302</v>
      </c>
      <c r="S12" s="27">
        <f t="shared" si="3"/>
        <v>0.49715224240034406</v>
      </c>
      <c r="T12" s="27">
        <f t="shared" si="3"/>
        <v>0.54171634526531476</v>
      </c>
      <c r="U12" s="27">
        <f t="shared" si="3"/>
        <v>0.67058170086273994</v>
      </c>
    </row>
    <row r="13" spans="1:21" x14ac:dyDescent="0.3">
      <c r="A13" s="12" t="s">
        <v>76</v>
      </c>
      <c r="B13" s="22">
        <v>761.40312499999925</v>
      </c>
      <c r="C13" s="22">
        <v>1528.8156249999984</v>
      </c>
      <c r="D13" s="22">
        <v>1539.2843750000009</v>
      </c>
      <c r="E13" s="22">
        <v>1535.4500000000003</v>
      </c>
      <c r="F13" s="22">
        <v>1144.6218749999996</v>
      </c>
      <c r="G13" s="22">
        <v>253.60625000000005</v>
      </c>
      <c r="H13" s="22">
        <v>6763.1812499999978</v>
      </c>
      <c r="I13" s="15">
        <f t="shared" si="0"/>
        <v>2290.2187499999977</v>
      </c>
      <c r="J13" s="15">
        <f t="shared" si="1"/>
        <v>3074.7343750000009</v>
      </c>
      <c r="K13" s="15">
        <f t="shared" si="2"/>
        <v>1398.2281249999996</v>
      </c>
      <c r="L13" s="27">
        <f t="shared" si="3"/>
        <v>0.64090834959832854</v>
      </c>
      <c r="M13" s="27">
        <f t="shared" si="3"/>
        <v>0.68288042567922136</v>
      </c>
      <c r="N13" s="27">
        <f t="shared" si="3"/>
        <v>0.70064805937794206</v>
      </c>
      <c r="O13" s="27">
        <f t="shared" si="3"/>
        <v>0.78199892411167593</v>
      </c>
      <c r="P13" s="27">
        <f t="shared" si="3"/>
        <v>0.85716993672070996</v>
      </c>
      <c r="Q13" s="27">
        <f t="shared" si="3"/>
        <v>0.90840301330915529</v>
      </c>
      <c r="R13" s="27">
        <f t="shared" si="3"/>
        <v>0.73498883873612264</v>
      </c>
      <c r="S13" s="27">
        <f t="shared" si="3"/>
        <v>0.6683294272139485</v>
      </c>
      <c r="T13" s="27">
        <f t="shared" si="3"/>
        <v>0.73904111646912096</v>
      </c>
      <c r="U13" s="27">
        <f t="shared" si="3"/>
        <v>0.86602896744211266</v>
      </c>
    </row>
    <row r="14" spans="1:21" x14ac:dyDescent="0.3">
      <c r="A14" s="12" t="s">
        <v>77</v>
      </c>
      <c r="B14" s="22">
        <v>66.406249999999986</v>
      </c>
      <c r="C14" s="22">
        <v>366.53437500000007</v>
      </c>
      <c r="D14" s="22">
        <v>395.57187500000003</v>
      </c>
      <c r="E14" s="22">
        <v>481.6843750000001</v>
      </c>
      <c r="F14" s="22">
        <v>431.33750000000009</v>
      </c>
      <c r="G14" s="22">
        <v>131.921875</v>
      </c>
      <c r="H14" s="22">
        <v>1873.4562500000004</v>
      </c>
      <c r="I14" s="15">
        <f t="shared" si="0"/>
        <v>432.94062500000007</v>
      </c>
      <c r="J14" s="15">
        <f t="shared" si="1"/>
        <v>877.25625000000014</v>
      </c>
      <c r="K14" s="15">
        <f t="shared" si="2"/>
        <v>563.25937500000009</v>
      </c>
      <c r="L14" s="27">
        <f t="shared" si="3"/>
        <v>0.69548995221574916</v>
      </c>
      <c r="M14" s="27">
        <f t="shared" si="3"/>
        <v>0.64647717314020214</v>
      </c>
      <c r="N14" s="27">
        <f t="shared" si="3"/>
        <v>0.65486611207681478</v>
      </c>
      <c r="O14" s="27">
        <f t="shared" si="3"/>
        <v>0.70185048584360143</v>
      </c>
      <c r="P14" s="27">
        <f t="shared" si="3"/>
        <v>0.79693760897931853</v>
      </c>
      <c r="Q14" s="27">
        <f t="shared" si="3"/>
        <v>0.82473723283710387</v>
      </c>
      <c r="R14" s="27">
        <f t="shared" si="3"/>
        <v>0.70589662103209416</v>
      </c>
      <c r="S14" s="27">
        <f t="shared" si="3"/>
        <v>0.65354152416444566</v>
      </c>
      <c r="T14" s="27">
        <f t="shared" si="3"/>
        <v>0.67985585376131608</v>
      </c>
      <c r="U14" s="27">
        <f t="shared" si="3"/>
        <v>0.80327919994295505</v>
      </c>
    </row>
    <row r="15" spans="1:21" x14ac:dyDescent="0.3">
      <c r="A15" s="45" t="s">
        <v>316</v>
      </c>
      <c r="B15" s="46">
        <f t="shared" ref="B15:H15" si="4">SUM(B9:B14)</f>
        <v>8272.1031249999996</v>
      </c>
      <c r="C15" s="46">
        <f t="shared" si="4"/>
        <v>16619.493750000005</v>
      </c>
      <c r="D15" s="46">
        <f t="shared" si="4"/>
        <v>12673.040625</v>
      </c>
      <c r="E15" s="46">
        <f t="shared" si="4"/>
        <v>13116.715624999997</v>
      </c>
      <c r="F15" s="46">
        <f t="shared" si="4"/>
        <v>11388.924999999997</v>
      </c>
      <c r="G15" s="46">
        <f t="shared" si="4"/>
        <v>3924.9656249999998</v>
      </c>
      <c r="H15" s="46">
        <f t="shared" si="4"/>
        <v>65995.243750000009</v>
      </c>
      <c r="I15" s="46">
        <f t="shared" si="0"/>
        <v>24891.596875000003</v>
      </c>
      <c r="J15" s="46">
        <f t="shared" si="1"/>
        <v>25789.756249999999</v>
      </c>
      <c r="K15" s="46">
        <f t="shared" si="2"/>
        <v>15313.890624999996</v>
      </c>
      <c r="L15" s="56">
        <f t="shared" si="3"/>
        <v>0.561878477548723</v>
      </c>
      <c r="M15" s="56">
        <f t="shared" si="3"/>
        <v>0.56093077856513374</v>
      </c>
      <c r="N15" s="56">
        <f t="shared" si="3"/>
        <v>0.56373732785003816</v>
      </c>
      <c r="O15" s="56">
        <f t="shared" si="3"/>
        <v>0.63980535803484928</v>
      </c>
      <c r="P15" s="56">
        <f t="shared" si="3"/>
        <v>0.72490754308771554</v>
      </c>
      <c r="Q15" s="56">
        <f t="shared" si="3"/>
        <v>0.78865841498363654</v>
      </c>
      <c r="R15" s="56">
        <f t="shared" si="3"/>
        <v>0.61095516938014516</v>
      </c>
      <c r="S15" s="56">
        <f t="shared" si="3"/>
        <v>0.56124536788074086</v>
      </c>
      <c r="T15" s="56">
        <f t="shared" si="3"/>
        <v>0.60001987773665111</v>
      </c>
      <c r="U15" s="56">
        <f t="shared" si="3"/>
        <v>0.74024390483382185</v>
      </c>
    </row>
    <row r="17" spans="1:21" x14ac:dyDescent="0.3">
      <c r="A17" s="10" t="s">
        <v>301</v>
      </c>
      <c r="L17" s="2"/>
      <c r="M17" s="2"/>
      <c r="N17" s="2"/>
      <c r="O17" s="2"/>
      <c r="P17" s="2"/>
      <c r="Q17" s="14"/>
      <c r="R17" s="5"/>
    </row>
    <row r="18" spans="1:21" x14ac:dyDescent="0.3">
      <c r="A18" s="77" t="s">
        <v>71</v>
      </c>
      <c r="B18" s="63" t="s">
        <v>351</v>
      </c>
      <c r="C18" s="63"/>
      <c r="D18" s="63"/>
      <c r="E18" s="63"/>
      <c r="F18" s="63"/>
      <c r="G18" s="63"/>
      <c r="H18" s="63"/>
      <c r="I18" s="66" t="s">
        <v>352</v>
      </c>
      <c r="J18" s="67"/>
      <c r="K18" s="68"/>
      <c r="L18" s="63" t="s">
        <v>353</v>
      </c>
      <c r="M18" s="63"/>
      <c r="N18" s="63"/>
      <c r="O18" s="63"/>
      <c r="P18" s="63"/>
      <c r="Q18" s="63"/>
      <c r="R18" s="63"/>
      <c r="S18" s="66" t="s">
        <v>354</v>
      </c>
      <c r="T18" s="67"/>
      <c r="U18" s="68"/>
    </row>
    <row r="19" spans="1:21" x14ac:dyDescent="0.3">
      <c r="A19" s="77"/>
      <c r="B19" s="45" t="s">
        <v>279</v>
      </c>
      <c r="C19" s="45" t="s">
        <v>280</v>
      </c>
      <c r="D19" s="45" t="s">
        <v>281</v>
      </c>
      <c r="E19" s="45" t="s">
        <v>282</v>
      </c>
      <c r="F19" s="45" t="s">
        <v>283</v>
      </c>
      <c r="G19" s="45" t="s">
        <v>284</v>
      </c>
      <c r="H19" s="45" t="s">
        <v>226</v>
      </c>
      <c r="I19" s="45" t="s">
        <v>285</v>
      </c>
      <c r="J19" s="45" t="s">
        <v>286</v>
      </c>
      <c r="K19" s="45" t="s">
        <v>287</v>
      </c>
      <c r="L19" s="45" t="s">
        <v>279</v>
      </c>
      <c r="M19" s="45" t="s">
        <v>280</v>
      </c>
      <c r="N19" s="45" t="s">
        <v>281</v>
      </c>
      <c r="O19" s="45" t="s">
        <v>282</v>
      </c>
      <c r="P19" s="45" t="s">
        <v>283</v>
      </c>
      <c r="Q19" s="45" t="s">
        <v>284</v>
      </c>
      <c r="R19" s="45" t="s">
        <v>226</v>
      </c>
      <c r="S19" s="45" t="s">
        <v>285</v>
      </c>
      <c r="T19" s="45" t="s">
        <v>286</v>
      </c>
      <c r="U19" s="45" t="s">
        <v>287</v>
      </c>
    </row>
    <row r="20" spans="1:21" x14ac:dyDescent="0.3">
      <c r="A20" s="12" t="s">
        <v>72</v>
      </c>
      <c r="B20" s="22">
        <v>364.85</v>
      </c>
      <c r="C20" s="22">
        <v>1765.4093749999997</v>
      </c>
      <c r="D20" s="22">
        <v>1532.3874999999998</v>
      </c>
      <c r="E20" s="22">
        <v>896.80312500000014</v>
      </c>
      <c r="F20" s="22">
        <v>395.01874999999984</v>
      </c>
      <c r="G20" s="22">
        <v>72.603124999999991</v>
      </c>
      <c r="H20" s="22">
        <v>5027.0718750000005</v>
      </c>
      <c r="I20" s="15">
        <f t="shared" ref="I20:I26" si="5">SUM(B20:C20)</f>
        <v>2130.2593749999996</v>
      </c>
      <c r="J20" s="15">
        <f t="shared" ref="J20:J26" si="6">SUM(D20:E20)</f>
        <v>2429.1906250000002</v>
      </c>
      <c r="K20" s="15">
        <f t="shared" ref="K20:K26" si="7">SUM(F20:G20)</f>
        <v>467.62187499999982</v>
      </c>
      <c r="L20" s="27">
        <f>B20/B64</f>
        <v>6.7256749322403442E-2</v>
      </c>
      <c r="M20" s="27">
        <f t="shared" ref="M20:U26" si="8">C20/C64</f>
        <v>0.15630959166394576</v>
      </c>
      <c r="N20" s="27">
        <f t="shared" si="8"/>
        <v>0.19097551096709878</v>
      </c>
      <c r="O20" s="27">
        <f t="shared" si="8"/>
        <v>0.12617263118278965</v>
      </c>
      <c r="P20" s="27">
        <f t="shared" si="8"/>
        <v>7.6384570807372029E-2</v>
      </c>
      <c r="Q20" s="27">
        <f t="shared" si="8"/>
        <v>4.6811185683228125E-2</v>
      </c>
      <c r="R20" s="27">
        <f t="shared" si="8"/>
        <v>0.13032544438620386</v>
      </c>
      <c r="S20" s="27">
        <f t="shared" si="8"/>
        <v>0.12741512066608152</v>
      </c>
      <c r="T20" s="27">
        <f t="shared" si="8"/>
        <v>0.16053603361640967</v>
      </c>
      <c r="U20" s="27">
        <f t="shared" si="8"/>
        <v>6.9561486368386452E-2</v>
      </c>
    </row>
    <row r="21" spans="1:21" x14ac:dyDescent="0.3">
      <c r="A21" s="12" t="s">
        <v>73</v>
      </c>
      <c r="B21" s="22">
        <v>296.21875000000011</v>
      </c>
      <c r="C21" s="22">
        <v>815.18124999999986</v>
      </c>
      <c r="D21" s="22">
        <v>645.99374999999998</v>
      </c>
      <c r="E21" s="22">
        <v>496.82812499999989</v>
      </c>
      <c r="F21" s="22">
        <v>227.08750000000003</v>
      </c>
      <c r="G21" s="22">
        <v>50.746874999999996</v>
      </c>
      <c r="H21" s="22">
        <v>2532.0562499999996</v>
      </c>
      <c r="I21" s="15">
        <f t="shared" si="5"/>
        <v>1111.4000000000001</v>
      </c>
      <c r="J21" s="15">
        <f t="shared" si="6"/>
        <v>1142.8218749999999</v>
      </c>
      <c r="K21" s="15">
        <f t="shared" si="7"/>
        <v>277.83437500000002</v>
      </c>
      <c r="L21" s="27">
        <f t="shared" ref="L21:L26" si="9">B21/B65</f>
        <v>5.9220394956738795E-2</v>
      </c>
      <c r="M21" s="27">
        <f t="shared" si="8"/>
        <v>0.14369000706171881</v>
      </c>
      <c r="N21" s="27">
        <f t="shared" si="8"/>
        <v>0.16359410352776937</v>
      </c>
      <c r="O21" s="27">
        <f t="shared" si="8"/>
        <v>0.11906830372321998</v>
      </c>
      <c r="P21" s="27">
        <f t="shared" si="8"/>
        <v>6.4531655304271462E-2</v>
      </c>
      <c r="Q21" s="27">
        <f t="shared" si="8"/>
        <v>4.6529286029466557E-2</v>
      </c>
      <c r="R21" s="27">
        <f t="shared" si="8"/>
        <v>0.10817882594455755</v>
      </c>
      <c r="S21" s="27">
        <f t="shared" si="8"/>
        <v>0.10411079687580942</v>
      </c>
      <c r="T21" s="27">
        <f t="shared" si="8"/>
        <v>0.14071751104817704</v>
      </c>
      <c r="U21" s="27">
        <f t="shared" si="8"/>
        <v>6.0272295434377142E-2</v>
      </c>
    </row>
    <row r="22" spans="1:21" x14ac:dyDescent="0.3">
      <c r="A22" s="12" t="s">
        <v>74</v>
      </c>
      <c r="B22" s="22">
        <v>178.20312499999997</v>
      </c>
      <c r="C22" s="22">
        <v>1387.9406249999993</v>
      </c>
      <c r="D22" s="22">
        <v>1246.0343749999997</v>
      </c>
      <c r="E22" s="22">
        <v>550.43437499999993</v>
      </c>
      <c r="F22" s="22">
        <v>268.66874999999999</v>
      </c>
      <c r="G22" s="22">
        <v>49.456249999999997</v>
      </c>
      <c r="H22" s="22">
        <v>3680.7374999999979</v>
      </c>
      <c r="I22" s="15">
        <f t="shared" si="5"/>
        <v>1566.1437499999993</v>
      </c>
      <c r="J22" s="15">
        <f t="shared" si="6"/>
        <v>1796.4687499999995</v>
      </c>
      <c r="K22" s="15">
        <f t="shared" si="7"/>
        <v>318.125</v>
      </c>
      <c r="L22" s="27">
        <f t="shared" si="9"/>
        <v>9.0567913626560026E-2</v>
      </c>
      <c r="M22" s="27">
        <f t="shared" si="8"/>
        <v>0.19648692051441954</v>
      </c>
      <c r="N22" s="27">
        <f t="shared" si="8"/>
        <v>0.22609847986536055</v>
      </c>
      <c r="O22" s="27">
        <f t="shared" si="8"/>
        <v>0.13481807034705079</v>
      </c>
      <c r="P22" s="27">
        <f t="shared" si="8"/>
        <v>8.5770466682562163E-2</v>
      </c>
      <c r="Q22" s="27">
        <f t="shared" si="8"/>
        <v>4.21614047052618E-2</v>
      </c>
      <c r="R22" s="27">
        <f t="shared" si="8"/>
        <v>0.16051601227069084</v>
      </c>
      <c r="S22" s="27">
        <f t="shared" si="8"/>
        <v>0.17341096064840417</v>
      </c>
      <c r="T22" s="27">
        <f t="shared" si="8"/>
        <v>0.18725272978499805</v>
      </c>
      <c r="U22" s="27">
        <f t="shared" si="8"/>
        <v>7.3889122766269341E-2</v>
      </c>
    </row>
    <row r="23" spans="1:21" x14ac:dyDescent="0.3">
      <c r="A23" s="12" t="s">
        <v>75</v>
      </c>
      <c r="B23" s="22">
        <v>28.293749999999989</v>
      </c>
      <c r="C23" s="22">
        <v>169.25312500000001</v>
      </c>
      <c r="D23" s="22">
        <v>194.20624999999995</v>
      </c>
      <c r="E23" s="22">
        <v>130.76249999999996</v>
      </c>
      <c r="F23" s="22">
        <v>61.28437499999999</v>
      </c>
      <c r="G23" s="22">
        <v>17.262499999999996</v>
      </c>
      <c r="H23" s="22">
        <v>601.06249999999989</v>
      </c>
      <c r="I23" s="15">
        <f t="shared" si="5"/>
        <v>197.546875</v>
      </c>
      <c r="J23" s="15">
        <f t="shared" si="6"/>
        <v>324.96874999999989</v>
      </c>
      <c r="K23" s="15">
        <f t="shared" si="7"/>
        <v>78.546874999999986</v>
      </c>
      <c r="L23" s="27">
        <f t="shared" si="9"/>
        <v>2.7090508148994812E-2</v>
      </c>
      <c r="M23" s="27">
        <f t="shared" si="8"/>
        <v>6.0634048479474754E-2</v>
      </c>
      <c r="N23" s="27">
        <f t="shared" si="8"/>
        <v>8.8451591875308683E-2</v>
      </c>
      <c r="O23" s="27">
        <f t="shared" si="8"/>
        <v>5.2554502500621679E-2</v>
      </c>
      <c r="P23" s="27">
        <f t="shared" si="8"/>
        <v>3.0468516953365839E-2</v>
      </c>
      <c r="Q23" s="27">
        <f t="shared" si="8"/>
        <v>2.3876726243219296E-2</v>
      </c>
      <c r="R23" s="27">
        <f t="shared" si="8"/>
        <v>5.340906976750643E-2</v>
      </c>
      <c r="S23" s="27">
        <f t="shared" si="8"/>
        <v>5.1500785770906811E-2</v>
      </c>
      <c r="T23" s="27">
        <f t="shared" si="8"/>
        <v>6.9382126112806156E-2</v>
      </c>
      <c r="U23" s="27">
        <f t="shared" si="8"/>
        <v>2.8725615797888709E-2</v>
      </c>
    </row>
    <row r="24" spans="1:21" x14ac:dyDescent="0.3">
      <c r="A24" s="12" t="s">
        <v>76</v>
      </c>
      <c r="B24" s="22">
        <v>46.724999999999994</v>
      </c>
      <c r="C24" s="22">
        <v>240.61250000000007</v>
      </c>
      <c r="D24" s="22">
        <v>263.46875</v>
      </c>
      <c r="E24" s="22">
        <v>143.95000000000002</v>
      </c>
      <c r="F24" s="22">
        <v>47.465624999999989</v>
      </c>
      <c r="G24" s="22">
        <v>6.8812499999999988</v>
      </c>
      <c r="H24" s="22">
        <v>749.10312500000009</v>
      </c>
      <c r="I24" s="15">
        <f t="shared" si="5"/>
        <v>287.33750000000009</v>
      </c>
      <c r="J24" s="15">
        <f t="shared" si="6"/>
        <v>407.41875000000005</v>
      </c>
      <c r="K24" s="15">
        <f t="shared" si="7"/>
        <v>54.34687499999999</v>
      </c>
      <c r="L24" s="27">
        <f t="shared" si="9"/>
        <v>3.9330601164766596E-2</v>
      </c>
      <c r="M24" s="27">
        <f t="shared" si="8"/>
        <v>0.10747507007180274</v>
      </c>
      <c r="N24" s="27">
        <f t="shared" si="8"/>
        <v>0.11992512325361067</v>
      </c>
      <c r="O24" s="27">
        <f t="shared" si="8"/>
        <v>7.3313194910857235E-2</v>
      </c>
      <c r="P24" s="27">
        <f t="shared" si="8"/>
        <v>3.5545456247425777E-2</v>
      </c>
      <c r="Q24" s="27">
        <f t="shared" si="8"/>
        <v>2.4648242049766608E-2</v>
      </c>
      <c r="R24" s="27">
        <f t="shared" si="8"/>
        <v>8.1408795001220877E-2</v>
      </c>
      <c r="S24" s="27">
        <f t="shared" si="8"/>
        <v>8.3850552176331708E-2</v>
      </c>
      <c r="T24" s="27">
        <f t="shared" si="8"/>
        <v>9.7926900716571202E-2</v>
      </c>
      <c r="U24" s="27">
        <f t="shared" si="8"/>
        <v>3.3661150994195289E-2</v>
      </c>
    </row>
    <row r="25" spans="1:21" x14ac:dyDescent="0.3">
      <c r="A25" s="12" t="s">
        <v>77</v>
      </c>
      <c r="B25" s="22">
        <v>10.6875</v>
      </c>
      <c r="C25" s="22">
        <v>69.571874999999991</v>
      </c>
      <c r="D25" s="22">
        <v>74.86562499999998</v>
      </c>
      <c r="E25" s="22">
        <v>63.809375000000003</v>
      </c>
      <c r="F25" s="22">
        <v>28.418749999999996</v>
      </c>
      <c r="G25" s="22">
        <v>10.206250000000001</v>
      </c>
      <c r="H25" s="22">
        <v>257.55937499999999</v>
      </c>
      <c r="I25" s="15">
        <f t="shared" si="5"/>
        <v>80.259374999999991</v>
      </c>
      <c r="J25" s="15">
        <f t="shared" si="6"/>
        <v>138.67499999999998</v>
      </c>
      <c r="K25" s="15">
        <f t="shared" si="7"/>
        <v>38.625</v>
      </c>
      <c r="L25" s="27">
        <f t="shared" si="9"/>
        <v>0.11193297113307589</v>
      </c>
      <c r="M25" s="27">
        <f t="shared" si="8"/>
        <v>0.1227078062734593</v>
      </c>
      <c r="N25" s="27">
        <f t="shared" si="8"/>
        <v>0.1239394503766244</v>
      </c>
      <c r="O25" s="27">
        <f t="shared" si="8"/>
        <v>9.2975074902785768E-2</v>
      </c>
      <c r="P25" s="27">
        <f t="shared" si="8"/>
        <v>5.2506379981293066E-2</v>
      </c>
      <c r="Q25" s="27">
        <f t="shared" si="8"/>
        <v>6.3806509592466684E-2</v>
      </c>
      <c r="R25" s="27">
        <f t="shared" si="8"/>
        <v>9.7045390052550182E-2</v>
      </c>
      <c r="S25" s="27">
        <f t="shared" si="8"/>
        <v>0.12115479868858645</v>
      </c>
      <c r="T25" s="27">
        <f t="shared" si="8"/>
        <v>0.10747032069631933</v>
      </c>
      <c r="U25" s="27">
        <f t="shared" si="8"/>
        <v>5.5084141471762688E-2</v>
      </c>
    </row>
    <row r="26" spans="1:21" x14ac:dyDescent="0.3">
      <c r="A26" s="45" t="s">
        <v>316</v>
      </c>
      <c r="B26" s="46">
        <f t="shared" ref="B26:H26" si="10">SUM(B20:B25)</f>
        <v>924.9781250000002</v>
      </c>
      <c r="C26" s="46">
        <f t="shared" si="10"/>
        <v>4447.9687499999991</v>
      </c>
      <c r="D26" s="46">
        <f t="shared" si="10"/>
        <v>3956.9562499999997</v>
      </c>
      <c r="E26" s="46">
        <f t="shared" si="10"/>
        <v>2282.5874999999992</v>
      </c>
      <c r="F26" s="46">
        <f t="shared" si="10"/>
        <v>1027.9437499999999</v>
      </c>
      <c r="G26" s="46">
        <f t="shared" si="10"/>
        <v>207.15624999999997</v>
      </c>
      <c r="H26" s="46">
        <f t="shared" si="10"/>
        <v>12847.590624999999</v>
      </c>
      <c r="I26" s="46">
        <f t="shared" si="5"/>
        <v>5372.9468749999996</v>
      </c>
      <c r="J26" s="46">
        <f t="shared" si="6"/>
        <v>6239.5437499999989</v>
      </c>
      <c r="K26" s="46">
        <f t="shared" si="7"/>
        <v>1235.0999999999999</v>
      </c>
      <c r="L26" s="56">
        <f t="shared" si="9"/>
        <v>6.2828677639445232E-2</v>
      </c>
      <c r="M26" s="56">
        <f t="shared" si="8"/>
        <v>0.15012506466816317</v>
      </c>
      <c r="N26" s="56">
        <f t="shared" si="8"/>
        <v>0.17601805350438599</v>
      </c>
      <c r="O26" s="56">
        <f t="shared" si="8"/>
        <v>0.11133974040726154</v>
      </c>
      <c r="P26" s="56">
        <f t="shared" si="8"/>
        <v>6.5428842339805823E-2</v>
      </c>
      <c r="Q26" s="56">
        <f t="shared" si="8"/>
        <v>4.1624700796953844E-2</v>
      </c>
      <c r="R26" s="56">
        <f t="shared" si="8"/>
        <v>0.11893738791477132</v>
      </c>
      <c r="S26" s="56">
        <f t="shared" si="8"/>
        <v>0.12114697022478803</v>
      </c>
      <c r="T26" s="56">
        <f t="shared" si="8"/>
        <v>0.14516811410373393</v>
      </c>
      <c r="U26" s="56">
        <f t="shared" si="8"/>
        <v>5.9702349275480314E-2</v>
      </c>
    </row>
    <row r="28" spans="1:21" x14ac:dyDescent="0.3">
      <c r="A28" s="31" t="s">
        <v>322</v>
      </c>
      <c r="L28" s="2"/>
      <c r="M28" s="2"/>
      <c r="N28" s="2"/>
      <c r="O28" s="2"/>
      <c r="P28" s="2"/>
      <c r="Q28" s="14"/>
      <c r="R28" s="5"/>
    </row>
    <row r="29" spans="1:21" x14ac:dyDescent="0.3">
      <c r="A29" s="77" t="s">
        <v>71</v>
      </c>
      <c r="B29" s="63" t="s">
        <v>351</v>
      </c>
      <c r="C29" s="63"/>
      <c r="D29" s="63"/>
      <c r="E29" s="63"/>
      <c r="F29" s="63"/>
      <c r="G29" s="63"/>
      <c r="H29" s="63"/>
      <c r="I29" s="66" t="s">
        <v>352</v>
      </c>
      <c r="J29" s="67"/>
      <c r="K29" s="68"/>
      <c r="L29" s="63" t="s">
        <v>353</v>
      </c>
      <c r="M29" s="63"/>
      <c r="N29" s="63"/>
      <c r="O29" s="63"/>
      <c r="P29" s="63"/>
      <c r="Q29" s="63"/>
      <c r="R29" s="63"/>
      <c r="S29" s="66" t="s">
        <v>354</v>
      </c>
      <c r="T29" s="67"/>
      <c r="U29" s="68"/>
    </row>
    <row r="30" spans="1:21" x14ac:dyDescent="0.3">
      <c r="A30" s="77"/>
      <c r="B30" s="45" t="s">
        <v>279</v>
      </c>
      <c r="C30" s="45" t="s">
        <v>280</v>
      </c>
      <c r="D30" s="45" t="s">
        <v>281</v>
      </c>
      <c r="E30" s="45" t="s">
        <v>282</v>
      </c>
      <c r="F30" s="45" t="s">
        <v>283</v>
      </c>
      <c r="G30" s="45" t="s">
        <v>284</v>
      </c>
      <c r="H30" s="45" t="s">
        <v>226</v>
      </c>
      <c r="I30" s="45" t="s">
        <v>285</v>
      </c>
      <c r="J30" s="45" t="s">
        <v>286</v>
      </c>
      <c r="K30" s="45" t="s">
        <v>287</v>
      </c>
      <c r="L30" s="45" t="s">
        <v>279</v>
      </c>
      <c r="M30" s="45" t="s">
        <v>280</v>
      </c>
      <c r="N30" s="45" t="s">
        <v>281</v>
      </c>
      <c r="O30" s="45" t="s">
        <v>282</v>
      </c>
      <c r="P30" s="45" t="s">
        <v>283</v>
      </c>
      <c r="Q30" s="45" t="s">
        <v>284</v>
      </c>
      <c r="R30" s="45" t="s">
        <v>226</v>
      </c>
      <c r="S30" s="45" t="s">
        <v>285</v>
      </c>
      <c r="T30" s="45" t="s">
        <v>286</v>
      </c>
      <c r="U30" s="45" t="s">
        <v>287</v>
      </c>
    </row>
    <row r="31" spans="1:21" x14ac:dyDescent="0.3">
      <c r="A31" s="12" t="s">
        <v>72</v>
      </c>
      <c r="B31" s="22">
        <v>1194.1343750000001</v>
      </c>
      <c r="C31" s="22">
        <v>1942.7281250000001</v>
      </c>
      <c r="D31" s="22">
        <v>1130.1750000000006</v>
      </c>
      <c r="E31" s="22">
        <v>962.99374999999998</v>
      </c>
      <c r="F31" s="22">
        <v>650.74374999999975</v>
      </c>
      <c r="G31" s="22">
        <v>155.18749999999997</v>
      </c>
      <c r="H31" s="22">
        <v>6035.9625000000015</v>
      </c>
      <c r="I31" s="15">
        <f t="shared" ref="I31:I37" si="11">SUM(B31:C31)</f>
        <v>3136.8625000000002</v>
      </c>
      <c r="J31" s="15">
        <f t="shared" ref="J31:J37" si="12">SUM(D31:E31)</f>
        <v>2093.1687500000007</v>
      </c>
      <c r="K31" s="15">
        <f t="shared" ref="K31:K37" si="13">SUM(F31:G31)</f>
        <v>805.93124999999975</v>
      </c>
      <c r="L31" s="27">
        <f>B31/B64</f>
        <v>0.22012771362653119</v>
      </c>
      <c r="M31" s="27">
        <f t="shared" ref="M31:U31" si="14">C31/C64</f>
        <v>0.17200941845729861</v>
      </c>
      <c r="N31" s="27">
        <f t="shared" si="14"/>
        <v>0.14084932701894334</v>
      </c>
      <c r="O31" s="27">
        <f t="shared" si="14"/>
        <v>0.13548509350932683</v>
      </c>
      <c r="P31" s="27">
        <f t="shared" si="14"/>
        <v>0.12583398142323574</v>
      </c>
      <c r="Q31" s="27">
        <f t="shared" si="14"/>
        <v>0.1000578264119618</v>
      </c>
      <c r="R31" s="27">
        <f t="shared" si="14"/>
        <v>0.15648065408075393</v>
      </c>
      <c r="S31" s="27">
        <f t="shared" si="14"/>
        <v>0.18762208895356053</v>
      </c>
      <c r="T31" s="27">
        <f t="shared" si="14"/>
        <v>0.13832961701588087</v>
      </c>
      <c r="U31" s="27">
        <f t="shared" si="14"/>
        <v>0.11988698274804115</v>
      </c>
    </row>
    <row r="32" spans="1:21" x14ac:dyDescent="0.3">
      <c r="A32" s="12" t="s">
        <v>73</v>
      </c>
      <c r="B32" s="22">
        <v>1811.3156249999995</v>
      </c>
      <c r="C32" s="22">
        <v>1651.9656250000005</v>
      </c>
      <c r="D32" s="22">
        <v>992.06562499999973</v>
      </c>
      <c r="E32" s="22">
        <v>1041.5093749999996</v>
      </c>
      <c r="F32" s="22">
        <v>734.54687499999955</v>
      </c>
      <c r="G32" s="22">
        <v>201.68749999999997</v>
      </c>
      <c r="H32" s="22">
        <v>6433.0906249999989</v>
      </c>
      <c r="I32" s="15">
        <f t="shared" si="11"/>
        <v>3463.28125</v>
      </c>
      <c r="J32" s="15">
        <f t="shared" si="12"/>
        <v>2033.5749999999994</v>
      </c>
      <c r="K32" s="15">
        <f t="shared" si="13"/>
        <v>936.23437499999955</v>
      </c>
      <c r="L32" s="27">
        <f t="shared" ref="L32:U32" si="15">B32/B65</f>
        <v>0.36212031380124354</v>
      </c>
      <c r="M32" s="27">
        <f t="shared" si="15"/>
        <v>0.29118794418047134</v>
      </c>
      <c r="N32" s="27">
        <f t="shared" si="15"/>
        <v>0.25123476281711887</v>
      </c>
      <c r="O32" s="27">
        <f t="shared" si="15"/>
        <v>0.24960494052763421</v>
      </c>
      <c r="P32" s="27">
        <f t="shared" si="15"/>
        <v>0.20873683378578628</v>
      </c>
      <c r="Q32" s="27">
        <f t="shared" si="15"/>
        <v>0.18492518753259263</v>
      </c>
      <c r="R32" s="27">
        <f t="shared" si="15"/>
        <v>0.27484547035929391</v>
      </c>
      <c r="S32" s="27">
        <f t="shared" si="15"/>
        <v>0.32442412339621135</v>
      </c>
      <c r="T32" s="27">
        <f t="shared" si="15"/>
        <v>0.25039738807046946</v>
      </c>
      <c r="U32" s="27">
        <f t="shared" si="15"/>
        <v>0.20310299920886105</v>
      </c>
    </row>
    <row r="33" spans="1:21" x14ac:dyDescent="0.3">
      <c r="A33" s="12" t="s">
        <v>74</v>
      </c>
      <c r="B33" s="22">
        <v>266.70937500000002</v>
      </c>
      <c r="C33" s="22">
        <v>608.44374999999991</v>
      </c>
      <c r="D33" s="22">
        <v>411.99062499999997</v>
      </c>
      <c r="E33" s="22">
        <v>314.265625</v>
      </c>
      <c r="F33" s="22">
        <v>217.18437500000002</v>
      </c>
      <c r="G33" s="22">
        <v>65.718749999999986</v>
      </c>
      <c r="H33" s="22">
        <v>1884.3124999999998</v>
      </c>
      <c r="I33" s="15">
        <f t="shared" si="11"/>
        <v>875.15312499999993</v>
      </c>
      <c r="J33" s="15">
        <f t="shared" si="12"/>
        <v>726.25624999999991</v>
      </c>
      <c r="K33" s="15">
        <f t="shared" si="13"/>
        <v>282.90312499999999</v>
      </c>
      <c r="L33" s="27">
        <f t="shared" ref="L33:U33" si="16">B33/B66</f>
        <v>0.13554931563850978</v>
      </c>
      <c r="M33" s="27">
        <f t="shared" si="16"/>
        <v>8.6135701045385427E-2</v>
      </c>
      <c r="N33" s="27">
        <f t="shared" si="16"/>
        <v>7.4757531493687579E-2</v>
      </c>
      <c r="O33" s="27">
        <f t="shared" si="16"/>
        <v>7.6973181660229512E-2</v>
      </c>
      <c r="P33" s="27">
        <f t="shared" si="16"/>
        <v>6.9334469304340715E-2</v>
      </c>
      <c r="Q33" s="27">
        <f t="shared" si="16"/>
        <v>5.60251700335938E-2</v>
      </c>
      <c r="R33" s="27">
        <f t="shared" si="16"/>
        <v>8.2174381729698542E-2</v>
      </c>
      <c r="S33" s="27">
        <f t="shared" si="16"/>
        <v>9.6901158735079707E-2</v>
      </c>
      <c r="T33" s="27">
        <f t="shared" si="16"/>
        <v>7.57004347200117E-2</v>
      </c>
      <c r="U33" s="27">
        <f t="shared" si="16"/>
        <v>6.5708333938188576E-2</v>
      </c>
    </row>
    <row r="34" spans="1:21" x14ac:dyDescent="0.3">
      <c r="A34" s="12" t="s">
        <v>75</v>
      </c>
      <c r="B34" s="22">
        <v>411.64687500000008</v>
      </c>
      <c r="C34" s="22">
        <v>947.67187499999932</v>
      </c>
      <c r="D34" s="22">
        <v>662.80625000000009</v>
      </c>
      <c r="E34" s="22">
        <v>653.95937500000002</v>
      </c>
      <c r="F34" s="22">
        <v>494.29062500000009</v>
      </c>
      <c r="G34" s="22">
        <v>155.84374999999997</v>
      </c>
      <c r="H34" s="22">
        <v>3326.2187499999995</v>
      </c>
      <c r="I34" s="15">
        <f t="shared" si="11"/>
        <v>1359.3187499999995</v>
      </c>
      <c r="J34" s="15">
        <f t="shared" si="12"/>
        <v>1316.765625</v>
      </c>
      <c r="K34" s="15">
        <f t="shared" si="13"/>
        <v>650.13437500000009</v>
      </c>
      <c r="L34" s="27">
        <f t="shared" ref="L34:U34" si="17">B34/B67</f>
        <v>0.39414086226448442</v>
      </c>
      <c r="M34" s="27">
        <f t="shared" si="17"/>
        <v>0.33949850208901428</v>
      </c>
      <c r="N34" s="27">
        <f t="shared" si="17"/>
        <v>0.30187631920910801</v>
      </c>
      <c r="O34" s="27">
        <f t="shared" si="17"/>
        <v>0.26283154274920179</v>
      </c>
      <c r="P34" s="27">
        <f t="shared" si="17"/>
        <v>0.24574456845977954</v>
      </c>
      <c r="Q34" s="27">
        <f t="shared" si="17"/>
        <v>0.21555617989669559</v>
      </c>
      <c r="R34" s="27">
        <f t="shared" si="17"/>
        <v>0.29556036066255681</v>
      </c>
      <c r="S34" s="27">
        <f t="shared" si="17"/>
        <v>0.35437656879222618</v>
      </c>
      <c r="T34" s="27">
        <f t="shared" si="17"/>
        <v>0.28113472035313564</v>
      </c>
      <c r="U34" s="27">
        <f t="shared" si="17"/>
        <v>0.23776261338532576</v>
      </c>
    </row>
    <row r="35" spans="1:21" x14ac:dyDescent="0.3">
      <c r="A35" s="12" t="s">
        <v>76</v>
      </c>
      <c r="B35" s="22">
        <v>286.38437499999992</v>
      </c>
      <c r="C35" s="22">
        <v>314.84375000000006</v>
      </c>
      <c r="D35" s="22">
        <v>258.85625000000005</v>
      </c>
      <c r="E35" s="22">
        <v>173.22812500000001</v>
      </c>
      <c r="F35" s="22">
        <v>101.01562499999999</v>
      </c>
      <c r="G35" s="22">
        <v>11.921875</v>
      </c>
      <c r="H35" s="22">
        <v>1146.2500000000005</v>
      </c>
      <c r="I35" s="15">
        <f t="shared" si="11"/>
        <v>601.22812499999998</v>
      </c>
      <c r="J35" s="15">
        <f t="shared" si="12"/>
        <v>432.08437500000002</v>
      </c>
      <c r="K35" s="15">
        <f t="shared" si="13"/>
        <v>112.93749999999999</v>
      </c>
      <c r="L35" s="27">
        <f t="shared" ref="L35:U35" si="18">B35/B68</f>
        <v>0.24106302050178602</v>
      </c>
      <c r="M35" s="27">
        <f t="shared" si="18"/>
        <v>0.14063215374479354</v>
      </c>
      <c r="N35" s="27">
        <f t="shared" si="18"/>
        <v>0.11782561569908181</v>
      </c>
      <c r="O35" s="27">
        <f t="shared" si="18"/>
        <v>8.8224434124121856E-2</v>
      </c>
      <c r="P35" s="27">
        <f t="shared" si="18"/>
        <v>7.5647302205414338E-2</v>
      </c>
      <c r="Q35" s="27">
        <f t="shared" si="18"/>
        <v>4.2703471126185118E-2</v>
      </c>
      <c r="R35" s="27">
        <f t="shared" si="18"/>
        <v>0.12456873847662758</v>
      </c>
      <c r="S35" s="27">
        <f t="shared" si="18"/>
        <v>0.17544981168552856</v>
      </c>
      <c r="T35" s="27">
        <f t="shared" si="18"/>
        <v>0.10385551399342008</v>
      </c>
      <c r="U35" s="27">
        <f t="shared" si="18"/>
        <v>6.9950778962119375E-2</v>
      </c>
    </row>
    <row r="36" spans="1:21" x14ac:dyDescent="0.3">
      <c r="A36" s="12" t="s">
        <v>77</v>
      </c>
      <c r="B36" s="22">
        <v>13.371874999999999</v>
      </c>
      <c r="C36" s="22">
        <v>84.996874999999989</v>
      </c>
      <c r="D36" s="22">
        <v>81.146874999999994</v>
      </c>
      <c r="E36" s="22">
        <v>93.128124999999997</v>
      </c>
      <c r="F36" s="22">
        <v>53.599999999999994</v>
      </c>
      <c r="G36" s="22">
        <v>9.4156250000000004</v>
      </c>
      <c r="H36" s="22">
        <v>335.65937499999995</v>
      </c>
      <c r="I36" s="15">
        <f t="shared" si="11"/>
        <v>98.368749999999991</v>
      </c>
      <c r="J36" s="15">
        <f t="shared" si="12"/>
        <v>174.27499999999998</v>
      </c>
      <c r="K36" s="15">
        <f t="shared" si="13"/>
        <v>63.015624999999993</v>
      </c>
      <c r="L36" s="27">
        <f t="shared" ref="L36:U36" si="19">B36/B69</f>
        <v>0.14004712967205607</v>
      </c>
      <c r="M36" s="27">
        <f t="shared" si="19"/>
        <v>0.14991374131212412</v>
      </c>
      <c r="N36" s="27">
        <f t="shared" si="19"/>
        <v>0.13433801009850174</v>
      </c>
      <c r="O36" s="27">
        <f t="shared" si="19"/>
        <v>0.1356947062626925</v>
      </c>
      <c r="P36" s="27">
        <f t="shared" si="19"/>
        <v>9.90311666416471E-2</v>
      </c>
      <c r="Q36" s="27">
        <f t="shared" si="19"/>
        <v>5.8863751807134761E-2</v>
      </c>
      <c r="R36" s="27">
        <f t="shared" si="19"/>
        <v>0.12647256568187515</v>
      </c>
      <c r="S36" s="27">
        <f t="shared" si="19"/>
        <v>0.14849163855933201</v>
      </c>
      <c r="T36" s="27">
        <f t="shared" si="19"/>
        <v>0.13505960078854193</v>
      </c>
      <c r="U36" s="27">
        <f t="shared" si="19"/>
        <v>8.9868261551625764E-2</v>
      </c>
    </row>
    <row r="37" spans="1:21" x14ac:dyDescent="0.3">
      <c r="A37" s="45" t="s">
        <v>316</v>
      </c>
      <c r="B37" s="46">
        <f t="shared" ref="B37:H37" si="20">SUM(B31:B36)</f>
        <v>3983.5624999999995</v>
      </c>
      <c r="C37" s="46">
        <f t="shared" si="20"/>
        <v>5550.65</v>
      </c>
      <c r="D37" s="46">
        <f t="shared" si="20"/>
        <v>3537.0406250000001</v>
      </c>
      <c r="E37" s="46">
        <f t="shared" si="20"/>
        <v>3239.0843749999999</v>
      </c>
      <c r="F37" s="46">
        <f t="shared" si="20"/>
        <v>2251.381249999999</v>
      </c>
      <c r="G37" s="46">
        <f t="shared" si="20"/>
        <v>599.77499999999986</v>
      </c>
      <c r="H37" s="46">
        <f t="shared" si="20"/>
        <v>19161.493749999998</v>
      </c>
      <c r="I37" s="46">
        <f t="shared" si="11"/>
        <v>9534.2124999999996</v>
      </c>
      <c r="J37" s="46">
        <f t="shared" si="12"/>
        <v>6776.125</v>
      </c>
      <c r="K37" s="46">
        <f t="shared" si="13"/>
        <v>2851.1562499999991</v>
      </c>
      <c r="L37" s="56">
        <f t="shared" ref="L37:U37" si="21">B37/B70</f>
        <v>0.2705814952857209</v>
      </c>
      <c r="M37" s="56">
        <f t="shared" si="21"/>
        <v>0.18734207388492558</v>
      </c>
      <c r="N37" s="56">
        <f t="shared" si="21"/>
        <v>0.15733886518923149</v>
      </c>
      <c r="O37" s="56">
        <f t="shared" si="21"/>
        <v>0.15799561395552947</v>
      </c>
      <c r="P37" s="56">
        <f t="shared" si="21"/>
        <v>0.14330090421099881</v>
      </c>
      <c r="Q37" s="56">
        <f t="shared" si="21"/>
        <v>0.12051509389889511</v>
      </c>
      <c r="R37" s="56">
        <f t="shared" si="21"/>
        <v>0.17738874795212556</v>
      </c>
      <c r="S37" s="56">
        <f t="shared" si="21"/>
        <v>0.21497345585690383</v>
      </c>
      <c r="T37" s="56">
        <f t="shared" si="21"/>
        <v>0.15765211794230374</v>
      </c>
      <c r="U37" s="56">
        <f t="shared" si="21"/>
        <v>0.13781938812765657</v>
      </c>
    </row>
    <row r="39" spans="1:21" x14ac:dyDescent="0.3">
      <c r="A39" s="10" t="s">
        <v>300</v>
      </c>
      <c r="L39" s="2"/>
      <c r="M39" s="2"/>
      <c r="N39" s="2"/>
      <c r="O39" s="2"/>
      <c r="P39" s="2"/>
      <c r="Q39" s="14"/>
      <c r="R39" s="5"/>
    </row>
    <row r="40" spans="1:21" x14ac:dyDescent="0.3">
      <c r="A40" s="77" t="s">
        <v>71</v>
      </c>
      <c r="B40" s="63" t="s">
        <v>351</v>
      </c>
      <c r="C40" s="63"/>
      <c r="D40" s="63"/>
      <c r="E40" s="63"/>
      <c r="F40" s="63"/>
      <c r="G40" s="63"/>
      <c r="H40" s="63"/>
      <c r="I40" s="66" t="s">
        <v>352</v>
      </c>
      <c r="J40" s="67"/>
      <c r="K40" s="68"/>
      <c r="L40" s="63" t="s">
        <v>353</v>
      </c>
      <c r="M40" s="63"/>
      <c r="N40" s="63"/>
      <c r="O40" s="63"/>
      <c r="P40" s="63"/>
      <c r="Q40" s="63"/>
      <c r="R40" s="63"/>
      <c r="S40" s="66" t="s">
        <v>354</v>
      </c>
      <c r="T40" s="67"/>
      <c r="U40" s="68"/>
    </row>
    <row r="41" spans="1:21" x14ac:dyDescent="0.3">
      <c r="A41" s="77"/>
      <c r="B41" s="45" t="s">
        <v>279</v>
      </c>
      <c r="C41" s="45" t="s">
        <v>280</v>
      </c>
      <c r="D41" s="45" t="s">
        <v>281</v>
      </c>
      <c r="E41" s="45" t="s">
        <v>282</v>
      </c>
      <c r="F41" s="45" t="s">
        <v>283</v>
      </c>
      <c r="G41" s="45" t="s">
        <v>284</v>
      </c>
      <c r="H41" s="45" t="s">
        <v>226</v>
      </c>
      <c r="I41" s="45" t="s">
        <v>285</v>
      </c>
      <c r="J41" s="45" t="s">
        <v>286</v>
      </c>
      <c r="K41" s="45" t="s">
        <v>287</v>
      </c>
      <c r="L41" s="45" t="s">
        <v>279</v>
      </c>
      <c r="M41" s="45" t="s">
        <v>280</v>
      </c>
      <c r="N41" s="45" t="s">
        <v>281</v>
      </c>
      <c r="O41" s="45" t="s">
        <v>282</v>
      </c>
      <c r="P41" s="45" t="s">
        <v>283</v>
      </c>
      <c r="Q41" s="45" t="s">
        <v>284</v>
      </c>
      <c r="R41" s="45" t="s">
        <v>226</v>
      </c>
      <c r="S41" s="45" t="s">
        <v>285</v>
      </c>
      <c r="T41" s="45" t="s">
        <v>286</v>
      </c>
      <c r="U41" s="45" t="s">
        <v>287</v>
      </c>
    </row>
    <row r="42" spans="1:21" x14ac:dyDescent="0.3">
      <c r="A42" s="12" t="s">
        <v>72</v>
      </c>
      <c r="B42" s="22">
        <v>379.26875000000001</v>
      </c>
      <c r="C42" s="22">
        <v>813.19062499999984</v>
      </c>
      <c r="D42" s="22">
        <v>561.69687499999998</v>
      </c>
      <c r="E42" s="22">
        <v>450.10312499999998</v>
      </c>
      <c r="F42" s="22">
        <v>211.421875</v>
      </c>
      <c r="G42" s="22">
        <v>43.884374999999991</v>
      </c>
      <c r="H42" s="22">
        <v>2459.5656249999997</v>
      </c>
      <c r="I42" s="15">
        <f t="shared" ref="I42:I48" si="22">SUM(B42:C42)</f>
        <v>1192.4593749999999</v>
      </c>
      <c r="J42" s="15">
        <f t="shared" ref="J42:J48" si="23">SUM(D42:E42)</f>
        <v>1011.8</v>
      </c>
      <c r="K42" s="15">
        <f t="shared" ref="K42:K48" si="24">SUM(F42:G42)</f>
        <v>255.30624999999998</v>
      </c>
      <c r="L42" s="27">
        <f>B42/B64</f>
        <v>6.9914713566044395E-2</v>
      </c>
      <c r="M42" s="27">
        <f t="shared" ref="M42:U42" si="25">C42/C64</f>
        <v>7.2000011067517314E-2</v>
      </c>
      <c r="N42" s="27">
        <f t="shared" si="25"/>
        <v>7.0002103065802623E-2</v>
      </c>
      <c r="O42" s="27">
        <f t="shared" si="25"/>
        <v>6.3325711074931929E-2</v>
      </c>
      <c r="P42" s="27">
        <f t="shared" si="25"/>
        <v>4.0882538312839237E-2</v>
      </c>
      <c r="Q42" s="27">
        <f t="shared" si="25"/>
        <v>2.8294644710092218E-2</v>
      </c>
      <c r="R42" s="27">
        <f t="shared" si="25"/>
        <v>6.3763556807143545E-2</v>
      </c>
      <c r="S42" s="27">
        <f t="shared" si="25"/>
        <v>7.132340640680207E-2</v>
      </c>
      <c r="T42" s="27">
        <f t="shared" si="25"/>
        <v>6.6866040541006644E-2</v>
      </c>
      <c r="U42" s="27">
        <f t="shared" si="25"/>
        <v>3.7978296522460306E-2</v>
      </c>
    </row>
    <row r="43" spans="1:21" x14ac:dyDescent="0.3">
      <c r="A43" s="12" t="s">
        <v>73</v>
      </c>
      <c r="B43" s="22">
        <v>728.2249999999998</v>
      </c>
      <c r="C43" s="22">
        <v>803.82812499999955</v>
      </c>
      <c r="D43" s="22">
        <v>565.34687500000007</v>
      </c>
      <c r="E43" s="22">
        <v>497.91562500000009</v>
      </c>
      <c r="F43" s="22">
        <v>328.43125000000009</v>
      </c>
      <c r="G43" s="22">
        <v>82.424999999999997</v>
      </c>
      <c r="H43" s="22">
        <v>3006.171875</v>
      </c>
      <c r="I43" s="15">
        <f t="shared" si="22"/>
        <v>1532.0531249999995</v>
      </c>
      <c r="J43" s="15">
        <f t="shared" si="23"/>
        <v>1063.2625000000003</v>
      </c>
      <c r="K43" s="15">
        <f t="shared" si="24"/>
        <v>410.8562500000001</v>
      </c>
      <c r="L43" s="27">
        <f t="shared" ref="L43:U43" si="26">B43/B65</f>
        <v>0.14558758389660034</v>
      </c>
      <c r="M43" s="27">
        <f t="shared" si="26"/>
        <v>0.14168881945905668</v>
      </c>
      <c r="N43" s="27">
        <f t="shared" si="26"/>
        <v>0.14317075853729375</v>
      </c>
      <c r="O43" s="27">
        <f t="shared" si="26"/>
        <v>0.11932893063579469</v>
      </c>
      <c r="P43" s="27">
        <f t="shared" si="26"/>
        <v>9.3330598188588146E-2</v>
      </c>
      <c r="Q43" s="27">
        <f t="shared" si="26"/>
        <v>7.5574631954751531E-2</v>
      </c>
      <c r="R43" s="27">
        <f t="shared" si="26"/>
        <v>0.12843480235679966</v>
      </c>
      <c r="S43" s="27">
        <f t="shared" si="26"/>
        <v>0.14351563046592045</v>
      </c>
      <c r="T43" s="27">
        <f t="shared" si="26"/>
        <v>0.13092123616452686</v>
      </c>
      <c r="U43" s="27">
        <f t="shared" si="26"/>
        <v>8.9129537268598666E-2</v>
      </c>
    </row>
    <row r="44" spans="1:21" x14ac:dyDescent="0.3">
      <c r="A44" s="12" t="s">
        <v>74</v>
      </c>
      <c r="B44" s="22">
        <v>82.456249999999997</v>
      </c>
      <c r="C44" s="22">
        <v>228.58124999999998</v>
      </c>
      <c r="D44" s="22">
        <v>155.46562499999999</v>
      </c>
      <c r="E44" s="22">
        <v>123.98437500000001</v>
      </c>
      <c r="F44" s="22">
        <v>66.671875</v>
      </c>
      <c r="G44" s="22">
        <v>30.034374999999997</v>
      </c>
      <c r="H44" s="22">
        <v>687.19375000000014</v>
      </c>
      <c r="I44" s="15">
        <f t="shared" si="22"/>
        <v>311.03749999999997</v>
      </c>
      <c r="J44" s="15">
        <f t="shared" si="23"/>
        <v>279.45</v>
      </c>
      <c r="K44" s="15">
        <f t="shared" si="24"/>
        <v>96.706249999999997</v>
      </c>
      <c r="L44" s="27">
        <f t="shared" ref="L44:U44" si="27">B44/B66</f>
        <v>4.1906619359060295E-2</v>
      </c>
      <c r="M44" s="27">
        <f t="shared" si="27"/>
        <v>3.2359616175826458E-2</v>
      </c>
      <c r="N44" s="27">
        <f t="shared" si="27"/>
        <v>2.8209929187401589E-2</v>
      </c>
      <c r="O44" s="27">
        <f t="shared" si="27"/>
        <v>3.0367533260772697E-2</v>
      </c>
      <c r="P44" s="27">
        <f t="shared" si="27"/>
        <v>2.1284491900719564E-2</v>
      </c>
      <c r="Q44" s="27">
        <f t="shared" si="27"/>
        <v>2.5604275282590114E-2</v>
      </c>
      <c r="R44" s="27">
        <f t="shared" si="27"/>
        <v>2.9968342053010341E-2</v>
      </c>
      <c r="S44" s="27">
        <f t="shared" si="27"/>
        <v>3.4439566401665254E-2</v>
      </c>
      <c r="T44" s="27">
        <f t="shared" si="27"/>
        <v>2.9128130026429749E-2</v>
      </c>
      <c r="U44" s="27">
        <f t="shared" si="27"/>
        <v>2.2461422329321912E-2</v>
      </c>
    </row>
    <row r="45" spans="1:21" x14ac:dyDescent="0.3">
      <c r="A45" s="12" t="s">
        <v>75</v>
      </c>
      <c r="B45" s="22">
        <v>85.868749999999991</v>
      </c>
      <c r="C45" s="22">
        <v>244.66249999999997</v>
      </c>
      <c r="D45" s="22">
        <v>208.60624999999996</v>
      </c>
      <c r="E45" s="22">
        <v>215.76249999999996</v>
      </c>
      <c r="F45" s="22">
        <v>118.29062500000001</v>
      </c>
      <c r="G45" s="22">
        <v>18.443749999999998</v>
      </c>
      <c r="H45" s="22">
        <v>891.63437499999986</v>
      </c>
      <c r="I45" s="15">
        <f t="shared" si="22"/>
        <v>330.53124999999994</v>
      </c>
      <c r="J45" s="15">
        <f t="shared" si="23"/>
        <v>424.36874999999992</v>
      </c>
      <c r="K45" s="15">
        <f t="shared" si="24"/>
        <v>136.734375</v>
      </c>
      <c r="L45" s="27">
        <f t="shared" ref="L45:U45" si="28">B45/B67</f>
        <v>8.2217029259783483E-2</v>
      </c>
      <c r="M45" s="27">
        <f t="shared" si="28"/>
        <v>8.7649063413803963E-2</v>
      </c>
      <c r="N45" s="27">
        <f t="shared" si="28"/>
        <v>9.5010098221033623E-2</v>
      </c>
      <c r="O45" s="27">
        <f t="shared" si="28"/>
        <v>8.6716687473781751E-2</v>
      </c>
      <c r="P45" s="27">
        <f t="shared" si="28"/>
        <v>5.8810094958735272E-2</v>
      </c>
      <c r="Q45" s="27">
        <f t="shared" si="28"/>
        <v>2.5510578980354873E-2</v>
      </c>
      <c r="R45" s="27">
        <f t="shared" si="28"/>
        <v>7.9228636858033885E-2</v>
      </c>
      <c r="S45" s="27">
        <f t="shared" si="28"/>
        <v>8.6170024693329322E-2</v>
      </c>
      <c r="T45" s="27">
        <f t="shared" si="28"/>
        <v>9.0604423135559692E-2</v>
      </c>
      <c r="U45" s="27">
        <f t="shared" si="28"/>
        <v>5.0005542838138878E-2</v>
      </c>
    </row>
    <row r="46" spans="1:21" x14ac:dyDescent="0.3">
      <c r="A46" s="12" t="s">
        <v>76</v>
      </c>
      <c r="B46" s="22">
        <v>82.381250000000009</v>
      </c>
      <c r="C46" s="22">
        <v>109.56874999999999</v>
      </c>
      <c r="D46" s="22">
        <v>72.093749999999986</v>
      </c>
      <c r="E46" s="22">
        <v>54.571874999999991</v>
      </c>
      <c r="F46" s="22">
        <v>21.993749999999995</v>
      </c>
      <c r="G46" s="22">
        <v>2.9718749999999998</v>
      </c>
      <c r="H46" s="22">
        <v>343.58124999999995</v>
      </c>
      <c r="I46" s="15">
        <f t="shared" si="22"/>
        <v>191.95</v>
      </c>
      <c r="J46" s="15">
        <f t="shared" si="23"/>
        <v>126.66562499999998</v>
      </c>
      <c r="K46" s="15">
        <f t="shared" si="24"/>
        <v>24.965624999999996</v>
      </c>
      <c r="L46" s="27">
        <f t="shared" ref="L46:U46" si="29">B46/B68</f>
        <v>6.9344121716531384E-2</v>
      </c>
      <c r="M46" s="27">
        <f t="shared" si="29"/>
        <v>4.8941385355830772E-2</v>
      </c>
      <c r="N46" s="27">
        <f t="shared" si="29"/>
        <v>3.2815473768957389E-2</v>
      </c>
      <c r="O46" s="27">
        <f t="shared" si="29"/>
        <v>2.7793251188092644E-2</v>
      </c>
      <c r="P46" s="27">
        <f t="shared" si="29"/>
        <v>1.6470401018459584E-2</v>
      </c>
      <c r="Q46" s="27">
        <f t="shared" si="29"/>
        <v>1.0645085462910103E-2</v>
      </c>
      <c r="R46" s="27">
        <f t="shared" si="29"/>
        <v>3.7338698256682901E-2</v>
      </c>
      <c r="S46" s="27">
        <f t="shared" si="29"/>
        <v>5.6014663906544963E-2</v>
      </c>
      <c r="T46" s="27">
        <f t="shared" si="29"/>
        <v>3.0445265672179877E-2</v>
      </c>
      <c r="U46" s="27">
        <f t="shared" si="29"/>
        <v>1.5463109383740221E-2</v>
      </c>
    </row>
    <row r="47" spans="1:21" x14ac:dyDescent="0.3">
      <c r="A47" s="12" t="s">
        <v>77</v>
      </c>
      <c r="B47" s="22">
        <v>4.3125</v>
      </c>
      <c r="C47" s="22">
        <v>27.215624999999999</v>
      </c>
      <c r="D47" s="22">
        <v>40.140625</v>
      </c>
      <c r="E47" s="22">
        <v>39.215624999999996</v>
      </c>
      <c r="F47" s="22">
        <v>21.571874999999995</v>
      </c>
      <c r="G47" s="22">
        <v>7.34375</v>
      </c>
      <c r="H47" s="22">
        <v>139.79999999999998</v>
      </c>
      <c r="I47" s="15">
        <f t="shared" si="22"/>
        <v>31.528124999999999</v>
      </c>
      <c r="J47" s="15">
        <f t="shared" si="23"/>
        <v>79.356249999999989</v>
      </c>
      <c r="K47" s="15">
        <f t="shared" si="24"/>
        <v>28.915624999999995</v>
      </c>
      <c r="L47" s="27">
        <f t="shared" ref="L47:U47" si="30">B47/B69</f>
        <v>4.516593572036396E-2</v>
      </c>
      <c r="M47" s="27">
        <f t="shared" si="30"/>
        <v>4.8001719662020263E-2</v>
      </c>
      <c r="N47" s="27">
        <f t="shared" si="30"/>
        <v>6.6452487376872774E-2</v>
      </c>
      <c r="O47" s="27">
        <f t="shared" si="30"/>
        <v>5.7140125126355766E-2</v>
      </c>
      <c r="P47" s="27">
        <f t="shared" si="30"/>
        <v>3.9856118430928747E-2</v>
      </c>
      <c r="Q47" s="27">
        <f t="shared" si="30"/>
        <v>4.5910991286679949E-2</v>
      </c>
      <c r="R47" s="27">
        <f t="shared" si="30"/>
        <v>5.2675021164912031E-2</v>
      </c>
      <c r="S47" s="27">
        <f t="shared" si="30"/>
        <v>4.7592990070052126E-2</v>
      </c>
      <c r="T47" s="27">
        <f t="shared" si="30"/>
        <v>6.1499488997708969E-2</v>
      </c>
      <c r="U47" s="27">
        <f t="shared" si="30"/>
        <v>4.1237343126069588E-2</v>
      </c>
    </row>
    <row r="48" spans="1:21" x14ac:dyDescent="0.3">
      <c r="A48" s="45" t="s">
        <v>316</v>
      </c>
      <c r="B48" s="46">
        <v>1362.5124999999998</v>
      </c>
      <c r="C48" s="46">
        <v>2227.0468749999991</v>
      </c>
      <c r="D48" s="46">
        <v>1603.3500000000001</v>
      </c>
      <c r="E48" s="46">
        <v>1381.5531250000004</v>
      </c>
      <c r="F48" s="46">
        <v>768.38125000000002</v>
      </c>
      <c r="G48" s="46">
        <v>185.10312500000001</v>
      </c>
      <c r="H48" s="46">
        <v>7527.9468749999996</v>
      </c>
      <c r="I48" s="46">
        <f t="shared" si="22"/>
        <v>3589.5593749999989</v>
      </c>
      <c r="J48" s="46">
        <f t="shared" si="23"/>
        <v>2984.9031250000007</v>
      </c>
      <c r="K48" s="46">
        <f t="shared" si="24"/>
        <v>953.484375</v>
      </c>
      <c r="L48" s="56">
        <f t="shared" ref="L48:U48" si="31">B48/B70</f>
        <v>9.2547981761422288E-2</v>
      </c>
      <c r="M48" s="56">
        <f t="shared" si="31"/>
        <v>7.5165895922359088E-2</v>
      </c>
      <c r="N48" s="56">
        <f t="shared" si="31"/>
        <v>7.1322129499475084E-2</v>
      </c>
      <c r="O48" s="56">
        <f t="shared" si="31"/>
        <v>6.7389209086767113E-2</v>
      </c>
      <c r="P48" s="56">
        <f t="shared" si="31"/>
        <v>4.8907632993646713E-2</v>
      </c>
      <c r="Q48" s="56">
        <f t="shared" si="31"/>
        <v>3.7193481706229714E-2</v>
      </c>
      <c r="R48" s="56">
        <f t="shared" si="31"/>
        <v>6.9690447322582366E-2</v>
      </c>
      <c r="S48" s="56">
        <f t="shared" si="31"/>
        <v>8.0935891018508094E-2</v>
      </c>
      <c r="T48" s="56">
        <f t="shared" si="31"/>
        <v>6.9446224724138222E-2</v>
      </c>
      <c r="U48" s="56">
        <f t="shared" si="31"/>
        <v>4.6089593704933249E-2</v>
      </c>
    </row>
    <row r="50" spans="1:21" x14ac:dyDescent="0.3">
      <c r="A50" s="10" t="s">
        <v>325</v>
      </c>
      <c r="L50" s="2"/>
      <c r="M50" s="2"/>
      <c r="N50" s="2"/>
      <c r="O50" s="2"/>
      <c r="P50" s="2"/>
      <c r="Q50" s="14"/>
      <c r="R50" s="5"/>
    </row>
    <row r="51" spans="1:21" x14ac:dyDescent="0.3">
      <c r="A51" s="77" t="s">
        <v>71</v>
      </c>
      <c r="B51" s="63" t="s">
        <v>351</v>
      </c>
      <c r="C51" s="63"/>
      <c r="D51" s="63"/>
      <c r="E51" s="63"/>
      <c r="F51" s="63"/>
      <c r="G51" s="63"/>
      <c r="H51" s="63"/>
      <c r="I51" s="66" t="s">
        <v>352</v>
      </c>
      <c r="J51" s="67"/>
      <c r="K51" s="68"/>
      <c r="L51" s="63" t="s">
        <v>353</v>
      </c>
      <c r="M51" s="63"/>
      <c r="N51" s="63"/>
      <c r="O51" s="63"/>
      <c r="P51" s="63"/>
      <c r="Q51" s="63"/>
      <c r="R51" s="63"/>
      <c r="S51" s="66" t="s">
        <v>354</v>
      </c>
      <c r="T51" s="67"/>
      <c r="U51" s="68"/>
    </row>
    <row r="52" spans="1:21" x14ac:dyDescent="0.3">
      <c r="A52" s="77"/>
      <c r="B52" s="45" t="s">
        <v>279</v>
      </c>
      <c r="C52" s="45" t="s">
        <v>280</v>
      </c>
      <c r="D52" s="45" t="s">
        <v>281</v>
      </c>
      <c r="E52" s="45" t="s">
        <v>282</v>
      </c>
      <c r="F52" s="45" t="s">
        <v>283</v>
      </c>
      <c r="G52" s="45" t="s">
        <v>284</v>
      </c>
      <c r="H52" s="45" t="s">
        <v>226</v>
      </c>
      <c r="I52" s="45" t="s">
        <v>285</v>
      </c>
      <c r="J52" s="45" t="s">
        <v>286</v>
      </c>
      <c r="K52" s="45" t="s">
        <v>287</v>
      </c>
      <c r="L52" s="45" t="s">
        <v>279</v>
      </c>
      <c r="M52" s="45" t="s">
        <v>280</v>
      </c>
      <c r="N52" s="45" t="s">
        <v>281</v>
      </c>
      <c r="O52" s="45" t="s">
        <v>282</v>
      </c>
      <c r="P52" s="45" t="s">
        <v>283</v>
      </c>
      <c r="Q52" s="45" t="s">
        <v>284</v>
      </c>
      <c r="R52" s="45" t="s">
        <v>226</v>
      </c>
      <c r="S52" s="45" t="s">
        <v>285</v>
      </c>
      <c r="T52" s="45" t="s">
        <v>286</v>
      </c>
      <c r="U52" s="45" t="s">
        <v>287</v>
      </c>
    </row>
    <row r="53" spans="1:21" x14ac:dyDescent="0.3">
      <c r="A53" s="12" t="s">
        <v>72</v>
      </c>
      <c r="B53" s="22">
        <v>81.628124999999997</v>
      </c>
      <c r="C53" s="22">
        <v>311.19687499999998</v>
      </c>
      <c r="D53" s="22">
        <v>290.01875000000007</v>
      </c>
      <c r="E53" s="22">
        <v>185.60624999999999</v>
      </c>
      <c r="F53" s="22">
        <v>90.740624999999994</v>
      </c>
      <c r="G53" s="22">
        <v>19.478124999999999</v>
      </c>
      <c r="H53" s="22">
        <v>978.66874999999948</v>
      </c>
      <c r="I53" s="15">
        <f t="shared" ref="I53:I59" si="32">SUM(B53:C53)</f>
        <v>392.82499999999999</v>
      </c>
      <c r="J53" s="15">
        <f t="shared" ref="J53:J59" si="33">SUM(D53:E53)</f>
        <v>475.62500000000006</v>
      </c>
      <c r="K53" s="15">
        <f t="shared" ref="K53:K59" si="34">SUM(F53:G53)</f>
        <v>110.21875</v>
      </c>
      <c r="L53" s="27">
        <f>B53/B64</f>
        <v>1.5047395753824347E-2</v>
      </c>
      <c r="M53" s="27">
        <f t="shared" ref="M53:U53" si="35">C53/C64</f>
        <v>2.7553414605802674E-2</v>
      </c>
      <c r="N53" s="27">
        <f t="shared" si="35"/>
        <v>3.6143912013958154E-2</v>
      </c>
      <c r="O53" s="27">
        <f t="shared" si="35"/>
        <v>2.6113232964560251E-2</v>
      </c>
      <c r="P53" s="27">
        <f t="shared" si="35"/>
        <v>1.7546467592785647E-2</v>
      </c>
      <c r="Q53" s="27">
        <f t="shared" si="35"/>
        <v>1.2558607169266168E-2</v>
      </c>
      <c r="R53" s="27">
        <f t="shared" si="35"/>
        <v>2.5371715965497421E-2</v>
      </c>
      <c r="S53" s="27">
        <f t="shared" si="35"/>
        <v>2.3495657553744356E-2</v>
      </c>
      <c r="T53" s="27">
        <f t="shared" si="35"/>
        <v>3.143225986589869E-2</v>
      </c>
      <c r="U53" s="27">
        <f t="shared" si="35"/>
        <v>1.6395683105427002E-2</v>
      </c>
    </row>
    <row r="54" spans="1:21" x14ac:dyDescent="0.3">
      <c r="A54" s="12" t="s">
        <v>73</v>
      </c>
      <c r="B54" s="22">
        <v>43.893749999999997</v>
      </c>
      <c r="C54" s="22">
        <v>113.91562499999998</v>
      </c>
      <c r="D54" s="22">
        <v>97.418750000000003</v>
      </c>
      <c r="E54" s="22">
        <v>83.528124999999989</v>
      </c>
      <c r="F54" s="22">
        <v>52.984374999999993</v>
      </c>
      <c r="G54" s="22">
        <v>11.856249999999999</v>
      </c>
      <c r="H54" s="22">
        <v>403.5968749999999</v>
      </c>
      <c r="I54" s="15">
        <f t="shared" si="32"/>
        <v>157.80937499999999</v>
      </c>
      <c r="J54" s="15">
        <f t="shared" si="33"/>
        <v>180.94687499999998</v>
      </c>
      <c r="K54" s="15">
        <f t="shared" si="34"/>
        <v>64.840624999999989</v>
      </c>
      <c r="L54" s="27">
        <f t="shared" ref="L54:U54" si="36">B54/B65</f>
        <v>8.7752892453038592E-3</v>
      </c>
      <c r="M54" s="27">
        <f t="shared" si="36"/>
        <v>2.0079628868659712E-2</v>
      </c>
      <c r="N54" s="27">
        <f t="shared" si="36"/>
        <v>2.4670723320536589E-2</v>
      </c>
      <c r="O54" s="27">
        <f t="shared" si="36"/>
        <v>2.0018094098298252E-2</v>
      </c>
      <c r="P54" s="27">
        <f t="shared" si="36"/>
        <v>1.5056616608189608E-2</v>
      </c>
      <c r="Q54" s="27">
        <f t="shared" si="36"/>
        <v>1.0870873280115533E-2</v>
      </c>
      <c r="R54" s="27">
        <f t="shared" si="36"/>
        <v>1.7243154093591857E-2</v>
      </c>
      <c r="S54" s="27">
        <f t="shared" si="36"/>
        <v>1.4782850266081908E-2</v>
      </c>
      <c r="T54" s="27">
        <f t="shared" si="36"/>
        <v>2.2280282202285992E-2</v>
      </c>
      <c r="U54" s="27">
        <f t="shared" si="36"/>
        <v>1.4066269899646721E-2</v>
      </c>
    </row>
    <row r="55" spans="1:21" x14ac:dyDescent="0.3">
      <c r="A55" s="12" t="s">
        <v>74</v>
      </c>
      <c r="B55" s="22">
        <v>33.240625000000001</v>
      </c>
      <c r="C55" s="22">
        <v>261.62812500000007</v>
      </c>
      <c r="D55" s="22">
        <v>204.73750000000004</v>
      </c>
      <c r="E55" s="22">
        <v>109.153125</v>
      </c>
      <c r="F55" s="22">
        <v>74.199999999999989</v>
      </c>
      <c r="G55" s="22">
        <v>17.962499999999999</v>
      </c>
      <c r="H55" s="22">
        <v>700.921875</v>
      </c>
      <c r="I55" s="15">
        <f t="shared" si="32"/>
        <v>294.86875000000009</v>
      </c>
      <c r="J55" s="15">
        <f t="shared" si="33"/>
        <v>313.89062500000006</v>
      </c>
      <c r="K55" s="15">
        <f t="shared" si="34"/>
        <v>92.162499999999994</v>
      </c>
      <c r="L55" s="27">
        <f t="shared" ref="L55:U55" si="37">B55/B66</f>
        <v>1.6893834234909588E-2</v>
      </c>
      <c r="M55" s="27">
        <f t="shared" si="37"/>
        <v>3.7037970987564159E-2</v>
      </c>
      <c r="N55" s="27">
        <f t="shared" si="37"/>
        <v>3.7150530073806573E-2</v>
      </c>
      <c r="O55" s="27">
        <f t="shared" si="37"/>
        <v>2.6734910378463247E-2</v>
      </c>
      <c r="P55" s="27">
        <f t="shared" si="37"/>
        <v>2.3687788876994856E-2</v>
      </c>
      <c r="Q55" s="27">
        <f t="shared" si="37"/>
        <v>1.5313013663960876E-2</v>
      </c>
      <c r="R55" s="27">
        <f t="shared" si="37"/>
        <v>3.056702204063607E-2</v>
      </c>
      <c r="S55" s="27">
        <f t="shared" si="37"/>
        <v>3.2649284717762447E-2</v>
      </c>
      <c r="T55" s="27">
        <f t="shared" si="37"/>
        <v>3.2718006581060305E-2</v>
      </c>
      <c r="U55" s="27">
        <f t="shared" si="37"/>
        <v>2.1406070811619007E-2</v>
      </c>
    </row>
    <row r="56" spans="1:21" x14ac:dyDescent="0.3">
      <c r="A56" s="12" t="s">
        <v>75</v>
      </c>
      <c r="B56" s="22">
        <v>8.4937499999999986</v>
      </c>
      <c r="C56" s="22">
        <v>32.934374999999996</v>
      </c>
      <c r="D56" s="22">
        <v>42.271874999999994</v>
      </c>
      <c r="E56" s="22">
        <v>38.11249999999999</v>
      </c>
      <c r="F56" s="22">
        <v>29.740624999999994</v>
      </c>
      <c r="G56" s="22">
        <v>5.6</v>
      </c>
      <c r="H56" s="22">
        <v>157.15312499999999</v>
      </c>
      <c r="I56" s="15">
        <f t="shared" si="32"/>
        <v>41.428124999999994</v>
      </c>
      <c r="J56" s="15">
        <f t="shared" si="33"/>
        <v>80.384374999999977</v>
      </c>
      <c r="K56" s="15">
        <f t="shared" si="34"/>
        <v>35.340624999999996</v>
      </c>
      <c r="L56" s="27">
        <f t="shared" ref="L56:U56" si="38">B56/B67</f>
        <v>8.1325382316067944E-3</v>
      </c>
      <c r="M56" s="27">
        <f t="shared" si="38"/>
        <v>1.1798567916493127E-2</v>
      </c>
      <c r="N56" s="27">
        <f t="shared" si="38"/>
        <v>1.9252802807860531E-2</v>
      </c>
      <c r="O56" s="27">
        <f t="shared" si="38"/>
        <v>1.5317720879877211E-2</v>
      </c>
      <c r="P56" s="27">
        <f t="shared" si="38"/>
        <v>1.478603211693349E-2</v>
      </c>
      <c r="Q56" s="27">
        <f t="shared" si="38"/>
        <v>7.7456722353093747E-3</v>
      </c>
      <c r="R56" s="27">
        <f t="shared" si="38"/>
        <v>1.3964275291349335E-2</v>
      </c>
      <c r="S56" s="27">
        <f t="shared" si="38"/>
        <v>1.0800378343192463E-2</v>
      </c>
      <c r="T56" s="27">
        <f t="shared" si="38"/>
        <v>1.7162385133183123E-2</v>
      </c>
      <c r="U56" s="27">
        <f t="shared" si="38"/>
        <v>1.2924527115907041E-2</v>
      </c>
    </row>
    <row r="57" spans="1:21" x14ac:dyDescent="0.3">
      <c r="A57" s="12" t="s">
        <v>76</v>
      </c>
      <c r="B57" s="22">
        <v>11.112499999999997</v>
      </c>
      <c r="C57" s="22">
        <v>44.934374999999996</v>
      </c>
      <c r="D57" s="22">
        <v>63.240624999999994</v>
      </c>
      <c r="E57" s="22">
        <v>56.293749999999996</v>
      </c>
      <c r="F57" s="22">
        <v>20.253124999999997</v>
      </c>
      <c r="G57" s="22">
        <v>3.796875</v>
      </c>
      <c r="H57" s="22">
        <v>199.63124999999997</v>
      </c>
      <c r="I57" s="15">
        <f t="shared" si="32"/>
        <v>56.046874999999993</v>
      </c>
      <c r="J57" s="15">
        <f t="shared" si="33"/>
        <v>119.53437499999998</v>
      </c>
      <c r="K57" s="15">
        <f t="shared" si="34"/>
        <v>24.049999999999997</v>
      </c>
      <c r="L57" s="27">
        <f t="shared" ref="L57:U57" si="39">B57/B68</f>
        <v>9.3539070185868108E-3</v>
      </c>
      <c r="M57" s="27">
        <f t="shared" si="39"/>
        <v>2.0070965148351223E-2</v>
      </c>
      <c r="N57" s="27">
        <f t="shared" si="39"/>
        <v>2.8785727900407055E-2</v>
      </c>
      <c r="O57" s="27">
        <f t="shared" si="39"/>
        <v>2.86701956652523E-2</v>
      </c>
      <c r="P57" s="27">
        <f t="shared" si="39"/>
        <v>1.5166903807990418E-2</v>
      </c>
      <c r="Q57" s="27">
        <f t="shared" si="39"/>
        <v>1.360018805198294E-2</v>
      </c>
      <c r="R57" s="27">
        <f t="shared" si="39"/>
        <v>2.1694929529345472E-2</v>
      </c>
      <c r="S57" s="27">
        <f t="shared" si="39"/>
        <v>1.6355545017645936E-2</v>
      </c>
      <c r="T57" s="27">
        <f t="shared" si="39"/>
        <v>2.873120314870729E-2</v>
      </c>
      <c r="U57" s="27">
        <f t="shared" si="39"/>
        <v>1.4895993217832615E-2</v>
      </c>
    </row>
    <row r="58" spans="1:21" x14ac:dyDescent="0.3">
      <c r="A58" s="12" t="s">
        <v>77</v>
      </c>
      <c r="B58" s="22">
        <v>0.703125</v>
      </c>
      <c r="C58" s="22">
        <v>18.653124999999999</v>
      </c>
      <c r="D58" s="22">
        <v>12.324999999999999</v>
      </c>
      <c r="E58" s="22">
        <v>8.46875</v>
      </c>
      <c r="F58" s="22">
        <v>6.3156249999999998</v>
      </c>
      <c r="G58" s="22">
        <v>1.0687500000000001</v>
      </c>
      <c r="H58" s="22">
        <v>47.534375000000004</v>
      </c>
      <c r="I58" s="15">
        <f t="shared" si="32"/>
        <v>19.356249999999999</v>
      </c>
      <c r="J58" s="15">
        <f t="shared" si="33"/>
        <v>20.793749999999999</v>
      </c>
      <c r="K58" s="15">
        <f t="shared" si="34"/>
        <v>7.3843750000000004</v>
      </c>
      <c r="L58" s="27">
        <f t="shared" ref="L58:U58" si="40">B58/B69</f>
        <v>7.3640112587549933E-3</v>
      </c>
      <c r="M58" s="27">
        <f t="shared" si="40"/>
        <v>3.2899559612194165E-2</v>
      </c>
      <c r="N58" s="27">
        <f t="shared" si="40"/>
        <v>2.0403940071186157E-2</v>
      </c>
      <c r="O58" s="27">
        <f t="shared" si="40"/>
        <v>1.2339607864564837E-2</v>
      </c>
      <c r="P58" s="27">
        <f t="shared" si="40"/>
        <v>1.1668725966812548E-2</v>
      </c>
      <c r="Q58" s="27">
        <f t="shared" si="40"/>
        <v>6.6815144766146995E-3</v>
      </c>
      <c r="R58" s="27">
        <f t="shared" si="40"/>
        <v>1.7910402068568424E-2</v>
      </c>
      <c r="S58" s="27">
        <f t="shared" si="40"/>
        <v>2.9219048517583789E-2</v>
      </c>
      <c r="T58" s="27">
        <f t="shared" si="40"/>
        <v>1.6114735756113864E-2</v>
      </c>
      <c r="U58" s="27">
        <f t="shared" si="40"/>
        <v>1.0531053907586994E-2</v>
      </c>
    </row>
    <row r="59" spans="1:21" x14ac:dyDescent="0.3">
      <c r="A59" s="45" t="s">
        <v>316</v>
      </c>
      <c r="B59" s="46">
        <v>179.07187499999998</v>
      </c>
      <c r="C59" s="46">
        <v>783.26250000000016</v>
      </c>
      <c r="D59" s="46">
        <v>710.01250000000016</v>
      </c>
      <c r="E59" s="46">
        <v>481.16249999999997</v>
      </c>
      <c r="F59" s="46">
        <v>274.234375</v>
      </c>
      <c r="G59" s="46">
        <v>59.762499999999996</v>
      </c>
      <c r="H59" s="46">
        <v>2487.5062499999995</v>
      </c>
      <c r="I59" s="46">
        <f t="shared" si="32"/>
        <v>962.33437500000014</v>
      </c>
      <c r="J59" s="46">
        <f t="shared" si="33"/>
        <v>1191.1750000000002</v>
      </c>
      <c r="K59" s="46">
        <f t="shared" si="34"/>
        <v>333.99687499999999</v>
      </c>
      <c r="L59" s="56">
        <f t="shared" ref="L59:U59" si="41">B59/B70</f>
        <v>1.2163367764687438E-2</v>
      </c>
      <c r="M59" s="56">
        <f t="shared" si="41"/>
        <v>2.6436186959417646E-2</v>
      </c>
      <c r="N59" s="56">
        <f t="shared" si="41"/>
        <v>3.1583623956869096E-2</v>
      </c>
      <c r="O59" s="56">
        <f t="shared" si="41"/>
        <v>2.347007851559206E-2</v>
      </c>
      <c r="P59" s="56">
        <f t="shared" si="41"/>
        <v>1.7455077367832812E-2</v>
      </c>
      <c r="Q59" s="56">
        <f t="shared" si="41"/>
        <v>1.2008308614284891E-2</v>
      </c>
      <c r="R59" s="56">
        <f t="shared" si="41"/>
        <v>2.3028247430375147E-2</v>
      </c>
      <c r="S59" s="56">
        <f t="shared" si="41"/>
        <v>2.1698315019058331E-2</v>
      </c>
      <c r="T59" s="56">
        <f t="shared" si="41"/>
        <v>2.7713665493172529E-2</v>
      </c>
      <c r="U59" s="56">
        <f t="shared" si="41"/>
        <v>1.6144764058107799E-2</v>
      </c>
    </row>
    <row r="61" spans="1:21" x14ac:dyDescent="0.3">
      <c r="A61" s="10" t="s">
        <v>355</v>
      </c>
    </row>
    <row r="62" spans="1:21" x14ac:dyDescent="0.3">
      <c r="A62" s="77" t="s">
        <v>71</v>
      </c>
      <c r="B62" s="63" t="s">
        <v>351</v>
      </c>
      <c r="C62" s="63"/>
      <c r="D62" s="63"/>
      <c r="E62" s="63"/>
      <c r="F62" s="63"/>
      <c r="G62" s="63"/>
      <c r="H62" s="63"/>
      <c r="I62" s="63" t="s">
        <v>352</v>
      </c>
      <c r="J62" s="63"/>
      <c r="K62" s="63"/>
    </row>
    <row r="63" spans="1:21" x14ac:dyDescent="0.3">
      <c r="A63" s="77"/>
      <c r="B63" s="45" t="s">
        <v>279</v>
      </c>
      <c r="C63" s="45" t="s">
        <v>280</v>
      </c>
      <c r="D63" s="45" t="s">
        <v>281</v>
      </c>
      <c r="E63" s="45" t="s">
        <v>282</v>
      </c>
      <c r="F63" s="45" t="s">
        <v>283</v>
      </c>
      <c r="G63" s="45" t="s">
        <v>284</v>
      </c>
      <c r="H63" s="45" t="s">
        <v>226</v>
      </c>
      <c r="I63" s="45" t="s">
        <v>285</v>
      </c>
      <c r="J63" s="45" t="s">
        <v>286</v>
      </c>
      <c r="K63" s="45" t="s">
        <v>287</v>
      </c>
    </row>
    <row r="64" spans="1:21" x14ac:dyDescent="0.3">
      <c r="A64" s="12" t="s">
        <v>72</v>
      </c>
      <c r="B64" s="22">
        <v>5424.7343750000018</v>
      </c>
      <c r="C64" s="22">
        <v>11294.312500000009</v>
      </c>
      <c r="D64" s="22">
        <v>8023.9999999999955</v>
      </c>
      <c r="E64" s="22">
        <v>7107.7468749999953</v>
      </c>
      <c r="F64" s="22">
        <v>5171.4468749999942</v>
      </c>
      <c r="G64" s="22">
        <v>1550.9781249999999</v>
      </c>
      <c r="H64" s="22">
        <v>38573.21875</v>
      </c>
      <c r="I64" s="15">
        <f t="shared" ref="I64:I70" si="42">SUM(B64:C64)</f>
        <v>16719.046875000011</v>
      </c>
      <c r="J64" s="15">
        <f t="shared" ref="J64:J70" si="43">SUM(D64:E64)</f>
        <v>15131.74687499999</v>
      </c>
      <c r="K64" s="15">
        <f t="shared" ref="K64:K70" si="44">SUM(F64:G64)</f>
        <v>6722.4249999999938</v>
      </c>
    </row>
    <row r="65" spans="1:11" x14ac:dyDescent="0.3">
      <c r="A65" s="12" t="s">
        <v>73</v>
      </c>
      <c r="B65" s="22">
        <v>5001.9718750000138</v>
      </c>
      <c r="C65" s="22">
        <v>5673.1937500000058</v>
      </c>
      <c r="D65" s="22">
        <v>3948.7593750000005</v>
      </c>
      <c r="E65" s="22">
        <v>4172.6312500000067</v>
      </c>
      <c r="F65" s="22">
        <v>3519.0093750000042</v>
      </c>
      <c r="G65" s="22">
        <v>1090.6437499999995</v>
      </c>
      <c r="H65" s="22">
        <v>23406.209375000031</v>
      </c>
      <c r="I65" s="15">
        <f t="shared" si="42"/>
        <v>10675.16562500002</v>
      </c>
      <c r="J65" s="15">
        <f t="shared" si="43"/>
        <v>8121.3906250000073</v>
      </c>
      <c r="K65" s="15">
        <f t="shared" si="44"/>
        <v>4609.6531250000035</v>
      </c>
    </row>
    <row r="66" spans="1:11" x14ac:dyDescent="0.3">
      <c r="A66" s="12" t="s">
        <v>74</v>
      </c>
      <c r="B66" s="22">
        <v>1967.6187499999996</v>
      </c>
      <c r="C66" s="22">
        <v>7063.7812500000109</v>
      </c>
      <c r="D66" s="22">
        <v>5511.0250000000051</v>
      </c>
      <c r="E66" s="22">
        <v>4082.7937500000044</v>
      </c>
      <c r="F66" s="22">
        <v>3132.4156250000042</v>
      </c>
      <c r="G66" s="22">
        <v>1173.0218749999995</v>
      </c>
      <c r="H66" s="22">
        <v>22930.656250000025</v>
      </c>
      <c r="I66" s="15">
        <f t="shared" si="42"/>
        <v>9031.4000000000106</v>
      </c>
      <c r="J66" s="15">
        <f t="shared" si="43"/>
        <v>9593.8187500000095</v>
      </c>
      <c r="K66" s="15">
        <f t="shared" si="44"/>
        <v>4305.4375000000036</v>
      </c>
    </row>
    <row r="67" spans="1:11" x14ac:dyDescent="0.3">
      <c r="A67" s="12" t="s">
        <v>75</v>
      </c>
      <c r="B67" s="22">
        <v>1044.4156249999992</v>
      </c>
      <c r="C67" s="22">
        <v>2791.387500000003</v>
      </c>
      <c r="D67" s="22">
        <v>2195.6218749999994</v>
      </c>
      <c r="E67" s="22">
        <v>2488.1312500000004</v>
      </c>
      <c r="F67" s="22">
        <v>2011.399999999998</v>
      </c>
      <c r="G67" s="22">
        <v>722.98437499999977</v>
      </c>
      <c r="H67" s="22">
        <v>11253.940624999999</v>
      </c>
      <c r="I67" s="15">
        <f t="shared" si="42"/>
        <v>3835.8031250000022</v>
      </c>
      <c r="J67" s="15">
        <f t="shared" si="43"/>
        <v>4683.7531249999993</v>
      </c>
      <c r="K67" s="15">
        <f t="shared" si="44"/>
        <v>2734.3843749999978</v>
      </c>
    </row>
    <row r="68" spans="1:11" x14ac:dyDescent="0.3">
      <c r="A68" s="12" t="s">
        <v>76</v>
      </c>
      <c r="B68" s="22">
        <v>1188.0062499999999</v>
      </c>
      <c r="C68" s="22">
        <v>2238.7749999999992</v>
      </c>
      <c r="D68" s="22">
        <v>2196.9437500000031</v>
      </c>
      <c r="E68" s="22">
        <v>1963.4937500000003</v>
      </c>
      <c r="F68" s="22">
        <v>1335.3499999999995</v>
      </c>
      <c r="G68" s="22">
        <v>279.17812500000002</v>
      </c>
      <c r="H68" s="22">
        <v>9201.7468750000025</v>
      </c>
      <c r="I68" s="15">
        <f t="shared" si="42"/>
        <v>3426.7812499999991</v>
      </c>
      <c r="J68" s="15">
        <f t="shared" si="43"/>
        <v>4160.4375000000036</v>
      </c>
      <c r="K68" s="15">
        <f t="shared" si="44"/>
        <v>1614.5281249999994</v>
      </c>
    </row>
    <row r="69" spans="1:11" x14ac:dyDescent="0.3">
      <c r="A69" s="12" t="s">
        <v>77</v>
      </c>
      <c r="B69" s="22">
        <v>95.481249999999974</v>
      </c>
      <c r="C69" s="22">
        <v>566.97187500000007</v>
      </c>
      <c r="D69" s="22">
        <v>604.05000000000007</v>
      </c>
      <c r="E69" s="22">
        <v>686.30624999999986</v>
      </c>
      <c r="F69" s="22">
        <v>541.24375000000009</v>
      </c>
      <c r="G69" s="22">
        <v>159.95625000000001</v>
      </c>
      <c r="H69" s="22">
        <v>2654.0093750000005</v>
      </c>
      <c r="I69" s="15">
        <f t="shared" si="42"/>
        <v>662.453125</v>
      </c>
      <c r="J69" s="15">
        <f t="shared" si="43"/>
        <v>1290.3562499999998</v>
      </c>
      <c r="K69" s="15">
        <f t="shared" si="44"/>
        <v>701.2</v>
      </c>
    </row>
    <row r="70" spans="1:11" x14ac:dyDescent="0.3">
      <c r="A70" s="45" t="s">
        <v>316</v>
      </c>
      <c r="B70" s="46">
        <f t="shared" ref="B70:H70" si="45">SUM(B64:B69)</f>
        <v>14722.228125000016</v>
      </c>
      <c r="C70" s="46">
        <f t="shared" si="45"/>
        <v>29628.421875000025</v>
      </c>
      <c r="D70" s="46">
        <f t="shared" si="45"/>
        <v>22480.400000000005</v>
      </c>
      <c r="E70" s="46">
        <f t="shared" si="45"/>
        <v>20501.103125000009</v>
      </c>
      <c r="F70" s="46">
        <f t="shared" si="45"/>
        <v>15710.865625</v>
      </c>
      <c r="G70" s="46">
        <f t="shared" si="45"/>
        <v>4976.7624999999989</v>
      </c>
      <c r="H70" s="46">
        <f t="shared" si="45"/>
        <v>108019.78125000006</v>
      </c>
      <c r="I70" s="46">
        <f t="shared" si="42"/>
        <v>44350.650000000038</v>
      </c>
      <c r="J70" s="46">
        <f t="shared" si="43"/>
        <v>42981.503125000017</v>
      </c>
      <c r="K70" s="46">
        <f t="shared" si="44"/>
        <v>20687.628124999999</v>
      </c>
    </row>
    <row r="71" spans="1:11" x14ac:dyDescent="0.3">
      <c r="B71" s="2"/>
      <c r="C71" s="2"/>
      <c r="D71" s="2"/>
      <c r="E71" s="2"/>
      <c r="F71" s="2"/>
      <c r="G71" s="14"/>
      <c r="H71" s="5"/>
    </row>
    <row r="72" spans="1:11" ht="14.5" x14ac:dyDescent="0.35">
      <c r="A72" s="26" t="s">
        <v>356</v>
      </c>
    </row>
  </sheetData>
  <mergeCells count="28">
    <mergeCell ref="A62:A63"/>
    <mergeCell ref="B62:H62"/>
    <mergeCell ref="I62:K62"/>
    <mergeCell ref="A29:A30"/>
    <mergeCell ref="B29:H29"/>
    <mergeCell ref="I29:K29"/>
    <mergeCell ref="A51:A52"/>
    <mergeCell ref="A40:A41"/>
    <mergeCell ref="B40:H40"/>
    <mergeCell ref="I40:K40"/>
    <mergeCell ref="L7:R7"/>
    <mergeCell ref="S7:U7"/>
    <mergeCell ref="A18:A19"/>
    <mergeCell ref="B18:H18"/>
    <mergeCell ref="I18:K18"/>
    <mergeCell ref="L18:R18"/>
    <mergeCell ref="S18:U18"/>
    <mergeCell ref="A7:A8"/>
    <mergeCell ref="B7:H7"/>
    <mergeCell ref="I7:K7"/>
    <mergeCell ref="L29:R29"/>
    <mergeCell ref="S29:U29"/>
    <mergeCell ref="L40:R40"/>
    <mergeCell ref="S40:U40"/>
    <mergeCell ref="B51:H51"/>
    <mergeCell ref="I51:K51"/>
    <mergeCell ref="L51:R51"/>
    <mergeCell ref="S51:U5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D4050-EA97-41A9-A9D7-98516D19B153}">
  <sheetPr codeName="Sheet19">
    <tabColor theme="4" tint="0.79998168889431442"/>
  </sheetPr>
  <dimension ref="A1:M36"/>
  <sheetViews>
    <sheetView showGridLines="0" tabSelected="1" topLeftCell="D1" zoomScaleNormal="100" workbookViewId="0">
      <selection activeCell="O34" sqref="O34"/>
    </sheetView>
  </sheetViews>
  <sheetFormatPr defaultColWidth="8.69140625" defaultRowHeight="14" x14ac:dyDescent="0.3"/>
  <cols>
    <col min="1" max="1" width="27.3828125" customWidth="1"/>
    <col min="2" max="11" width="12.69140625" customWidth="1"/>
  </cols>
  <sheetData>
    <row r="1" spans="1:13" x14ac:dyDescent="0.3">
      <c r="A1" s="43" t="s">
        <v>357</v>
      </c>
      <c r="B1" s="34"/>
      <c r="C1" s="34"/>
      <c r="D1" s="34"/>
    </row>
    <row r="2" spans="1:13" x14ac:dyDescent="0.3">
      <c r="A2" s="44" t="s">
        <v>29</v>
      </c>
      <c r="B2" s="34"/>
      <c r="C2" s="34"/>
      <c r="D2" s="34"/>
    </row>
    <row r="3" spans="1:13" x14ac:dyDescent="0.3">
      <c r="A3" s="44" t="s">
        <v>358</v>
      </c>
      <c r="B3" s="34"/>
      <c r="C3" s="34"/>
      <c r="D3" s="34"/>
    </row>
    <row r="5" spans="1:13" x14ac:dyDescent="0.3">
      <c r="A5" s="10" t="s">
        <v>359</v>
      </c>
    </row>
    <row r="6" spans="1:13" ht="14.5" x14ac:dyDescent="0.35">
      <c r="A6" s="77" t="s">
        <v>71</v>
      </c>
      <c r="B6" s="63" t="s">
        <v>351</v>
      </c>
      <c r="C6" s="63"/>
      <c r="D6" s="63"/>
      <c r="E6" s="63"/>
      <c r="F6" s="63"/>
      <c r="G6" s="63"/>
      <c r="H6" s="63"/>
      <c r="I6" s="66" t="s">
        <v>352</v>
      </c>
      <c r="J6" s="67"/>
      <c r="K6" s="68"/>
      <c r="M6" s="26" t="s">
        <v>360</v>
      </c>
    </row>
    <row r="7" spans="1:13" x14ac:dyDescent="0.3">
      <c r="A7" s="77"/>
      <c r="B7" s="45" t="s">
        <v>279</v>
      </c>
      <c r="C7" s="45" t="s">
        <v>280</v>
      </c>
      <c r="D7" s="45" t="s">
        <v>281</v>
      </c>
      <c r="E7" s="45" t="s">
        <v>282</v>
      </c>
      <c r="F7" s="45" t="s">
        <v>283</v>
      </c>
      <c r="G7" s="45" t="s">
        <v>284</v>
      </c>
      <c r="H7" s="45" t="s">
        <v>226</v>
      </c>
      <c r="I7" s="45" t="s">
        <v>285</v>
      </c>
      <c r="J7" s="45" t="s">
        <v>286</v>
      </c>
      <c r="K7" s="45" t="s">
        <v>287</v>
      </c>
    </row>
    <row r="8" spans="1:13" x14ac:dyDescent="0.3">
      <c r="A8" s="12" t="s">
        <v>72</v>
      </c>
      <c r="B8" s="22">
        <v>148.43437499999999</v>
      </c>
      <c r="C8" s="22">
        <v>476.72499999999997</v>
      </c>
      <c r="D8" s="22">
        <v>377.60625000000005</v>
      </c>
      <c r="E8" s="22">
        <v>364.35312499999998</v>
      </c>
      <c r="F8" s="22">
        <v>214.671875</v>
      </c>
      <c r="G8" s="22">
        <v>48.771875000000009</v>
      </c>
      <c r="H8" s="22">
        <v>1630.5625000000005</v>
      </c>
      <c r="I8" s="15">
        <f t="shared" ref="I8:I14" si="0">SUM(B8:C8)</f>
        <v>625.15937499999995</v>
      </c>
      <c r="J8" s="15">
        <f t="shared" ref="J8:J14" si="1">SUM(D8:E8)</f>
        <v>741.95937500000002</v>
      </c>
      <c r="K8" s="15">
        <f t="shared" ref="K8:K14" si="2">SUM(F8:G8)</f>
        <v>263.44375000000002</v>
      </c>
    </row>
    <row r="9" spans="1:13" x14ac:dyDescent="0.3">
      <c r="A9" s="12" t="s">
        <v>73</v>
      </c>
      <c r="B9" s="22">
        <v>664.47499999999957</v>
      </c>
      <c r="C9" s="22">
        <v>855.34062499999925</v>
      </c>
      <c r="D9" s="22">
        <v>584.77499999999975</v>
      </c>
      <c r="E9" s="22">
        <v>724.43749999999955</v>
      </c>
      <c r="F9" s="22">
        <v>468.89062500000006</v>
      </c>
      <c r="G9" s="22">
        <v>102.996875</v>
      </c>
      <c r="H9" s="22">
        <v>3400.9156249999987</v>
      </c>
      <c r="I9" s="15">
        <f t="shared" si="0"/>
        <v>1519.8156249999988</v>
      </c>
      <c r="J9" s="15">
        <f t="shared" si="1"/>
        <v>1309.2124999999992</v>
      </c>
      <c r="K9" s="15">
        <f t="shared" si="2"/>
        <v>571.88750000000005</v>
      </c>
    </row>
    <row r="10" spans="1:13" x14ac:dyDescent="0.3">
      <c r="A10" s="12" t="s">
        <v>74</v>
      </c>
      <c r="B10" s="22">
        <v>326.76875000000007</v>
      </c>
      <c r="C10" s="22">
        <v>1580.4718749999988</v>
      </c>
      <c r="D10" s="22">
        <v>1246.7937499999994</v>
      </c>
      <c r="E10" s="22">
        <v>868.63124999999991</v>
      </c>
      <c r="F10" s="22">
        <v>512.89687500000014</v>
      </c>
      <c r="G10" s="22">
        <v>120.07499999999999</v>
      </c>
      <c r="H10" s="22">
        <v>4655.6374999999989</v>
      </c>
      <c r="I10" s="15">
        <f t="shared" si="0"/>
        <v>1907.240624999999</v>
      </c>
      <c r="J10" s="15">
        <f t="shared" si="1"/>
        <v>2115.4249999999993</v>
      </c>
      <c r="K10" s="15">
        <f t="shared" si="2"/>
        <v>632.97187500000018</v>
      </c>
    </row>
    <row r="11" spans="1:13" x14ac:dyDescent="0.3">
      <c r="A11" s="12" t="s">
        <v>75</v>
      </c>
      <c r="B11" s="22">
        <v>33.106249999999989</v>
      </c>
      <c r="C11" s="22">
        <v>92.903124999999974</v>
      </c>
      <c r="D11" s="22">
        <v>76.128124999999997</v>
      </c>
      <c r="E11" s="22">
        <v>91.059374999999989</v>
      </c>
      <c r="F11" s="22">
        <v>72.03749999999998</v>
      </c>
      <c r="G11" s="22">
        <v>17.646874999999994</v>
      </c>
      <c r="H11" s="22">
        <v>382.88124999999997</v>
      </c>
      <c r="I11" s="15">
        <f t="shared" si="0"/>
        <v>126.00937499999996</v>
      </c>
      <c r="J11" s="15">
        <f t="shared" si="1"/>
        <v>167.1875</v>
      </c>
      <c r="K11" s="15">
        <f t="shared" si="2"/>
        <v>89.684374999999974</v>
      </c>
    </row>
    <row r="12" spans="1:13" x14ac:dyDescent="0.3">
      <c r="A12" s="12" t="s">
        <v>76</v>
      </c>
      <c r="B12" s="22">
        <v>12.990624999999998</v>
      </c>
      <c r="C12" s="22">
        <v>129.88750000000002</v>
      </c>
      <c r="D12" s="22">
        <v>154.48750000000001</v>
      </c>
      <c r="E12" s="22">
        <v>134.97500000000002</v>
      </c>
      <c r="F12" s="22">
        <v>66.937499999999986</v>
      </c>
      <c r="G12" s="22">
        <v>15.671874999999998</v>
      </c>
      <c r="H12" s="22">
        <v>514.95000000000005</v>
      </c>
      <c r="I12" s="15">
        <f t="shared" si="0"/>
        <v>142.87812500000001</v>
      </c>
      <c r="J12" s="15">
        <f t="shared" si="1"/>
        <v>289.46250000000003</v>
      </c>
      <c r="K12" s="15">
        <f t="shared" si="2"/>
        <v>82.609374999999986</v>
      </c>
    </row>
    <row r="13" spans="1:13" x14ac:dyDescent="0.3">
      <c r="A13" s="12" t="s">
        <v>77</v>
      </c>
      <c r="B13" s="22">
        <v>62.821874999999984</v>
      </c>
      <c r="C13" s="22">
        <v>369.62500000000011</v>
      </c>
      <c r="D13" s="22">
        <v>352.39375000000013</v>
      </c>
      <c r="E13" s="22">
        <v>419</v>
      </c>
      <c r="F13" s="22">
        <v>300.51562500000011</v>
      </c>
      <c r="G13" s="22">
        <v>75.643750000000011</v>
      </c>
      <c r="H13" s="22">
        <v>1580.0000000000002</v>
      </c>
      <c r="I13" s="15">
        <f t="shared" si="0"/>
        <v>432.44687500000009</v>
      </c>
      <c r="J13" s="15">
        <f t="shared" si="1"/>
        <v>771.39375000000018</v>
      </c>
      <c r="K13" s="15">
        <f t="shared" si="2"/>
        <v>376.15937500000013</v>
      </c>
    </row>
    <row r="14" spans="1:13" x14ac:dyDescent="0.3">
      <c r="A14" s="45" t="s">
        <v>316</v>
      </c>
      <c r="B14" s="46">
        <f t="shared" ref="B14:H14" si="3">SUM(B8:B13)</f>
        <v>1248.5968749999995</v>
      </c>
      <c r="C14" s="46">
        <f t="shared" si="3"/>
        <v>3504.9531249999977</v>
      </c>
      <c r="D14" s="46">
        <f t="shared" si="3"/>
        <v>2792.1843749999998</v>
      </c>
      <c r="E14" s="46">
        <f t="shared" si="3"/>
        <v>2602.4562499999993</v>
      </c>
      <c r="F14" s="46">
        <f t="shared" si="3"/>
        <v>1635.9500000000003</v>
      </c>
      <c r="G14" s="46">
        <f t="shared" si="3"/>
        <v>380.80625000000003</v>
      </c>
      <c r="H14" s="46">
        <f t="shared" si="3"/>
        <v>12164.946875</v>
      </c>
      <c r="I14" s="46">
        <f t="shared" si="0"/>
        <v>4753.5499999999975</v>
      </c>
      <c r="J14" s="46">
        <f t="shared" si="1"/>
        <v>5394.6406249999991</v>
      </c>
      <c r="K14" s="46">
        <f t="shared" si="2"/>
        <v>2016.7562500000004</v>
      </c>
    </row>
    <row r="16" spans="1:13" x14ac:dyDescent="0.3">
      <c r="A16" s="10" t="s">
        <v>355</v>
      </c>
    </row>
    <row r="17" spans="1:11" x14ac:dyDescent="0.3">
      <c r="A17" s="81" t="s">
        <v>71</v>
      </c>
      <c r="B17" s="63" t="s">
        <v>351</v>
      </c>
      <c r="C17" s="63"/>
      <c r="D17" s="63"/>
      <c r="E17" s="63"/>
      <c r="F17" s="63"/>
      <c r="G17" s="63"/>
      <c r="H17" s="63"/>
      <c r="I17" s="66" t="s">
        <v>352</v>
      </c>
      <c r="J17" s="67"/>
      <c r="K17" s="68"/>
    </row>
    <row r="18" spans="1:11" x14ac:dyDescent="0.3">
      <c r="A18" s="77"/>
      <c r="B18" s="45" t="s">
        <v>279</v>
      </c>
      <c r="C18" s="45" t="s">
        <v>280</v>
      </c>
      <c r="D18" s="45" t="s">
        <v>281</v>
      </c>
      <c r="E18" s="45" t="s">
        <v>282</v>
      </c>
      <c r="F18" s="45" t="s">
        <v>283</v>
      </c>
      <c r="G18" s="45" t="s">
        <v>284</v>
      </c>
      <c r="H18" s="45" t="s">
        <v>226</v>
      </c>
      <c r="I18" s="45" t="s">
        <v>285</v>
      </c>
      <c r="J18" s="45" t="s">
        <v>286</v>
      </c>
      <c r="K18" s="45" t="s">
        <v>287</v>
      </c>
    </row>
    <row r="19" spans="1:11" x14ac:dyDescent="0.3">
      <c r="A19" s="12" t="s">
        <v>72</v>
      </c>
      <c r="B19" s="22">
        <v>5424.7343750000018</v>
      </c>
      <c r="C19" s="22">
        <v>11294.312500000009</v>
      </c>
      <c r="D19" s="22">
        <v>8023.9999999999955</v>
      </c>
      <c r="E19" s="22">
        <v>7107.7468749999953</v>
      </c>
      <c r="F19" s="22">
        <v>5171.4468749999942</v>
      </c>
      <c r="G19" s="22">
        <v>1550.9781249999999</v>
      </c>
      <c r="H19" s="22">
        <v>38573.21875</v>
      </c>
      <c r="I19" s="15">
        <f t="shared" ref="I19:I25" si="4">SUM(B19:C19)</f>
        <v>16719.046875000011</v>
      </c>
      <c r="J19" s="15">
        <f t="shared" ref="J19:J25" si="5">SUM(D19:E19)</f>
        <v>15131.74687499999</v>
      </c>
      <c r="K19" s="15">
        <f t="shared" ref="K19:K25" si="6">SUM(F19:G19)</f>
        <v>6722.4249999999938</v>
      </c>
    </row>
    <row r="20" spans="1:11" x14ac:dyDescent="0.3">
      <c r="A20" s="12" t="s">
        <v>73</v>
      </c>
      <c r="B20" s="22">
        <v>5001.9718750000138</v>
      </c>
      <c r="C20" s="22">
        <v>5673.1937500000058</v>
      </c>
      <c r="D20" s="22">
        <v>3948.7593750000005</v>
      </c>
      <c r="E20" s="22">
        <v>4172.6312500000067</v>
      </c>
      <c r="F20" s="22">
        <v>3519.0093750000042</v>
      </c>
      <c r="G20" s="22">
        <v>1090.6437499999995</v>
      </c>
      <c r="H20" s="22">
        <v>23406.209375000031</v>
      </c>
      <c r="I20" s="15">
        <f t="shared" si="4"/>
        <v>10675.16562500002</v>
      </c>
      <c r="J20" s="15">
        <f t="shared" si="5"/>
        <v>8121.3906250000073</v>
      </c>
      <c r="K20" s="15">
        <f t="shared" si="6"/>
        <v>4609.6531250000035</v>
      </c>
    </row>
    <row r="21" spans="1:11" x14ac:dyDescent="0.3">
      <c r="A21" s="12" t="s">
        <v>74</v>
      </c>
      <c r="B21" s="22">
        <v>1967.6187499999996</v>
      </c>
      <c r="C21" s="22">
        <v>7063.7812500000109</v>
      </c>
      <c r="D21" s="22">
        <v>5511.0250000000051</v>
      </c>
      <c r="E21" s="22">
        <v>4082.7937500000044</v>
      </c>
      <c r="F21" s="22">
        <v>3132.4156250000042</v>
      </c>
      <c r="G21" s="22">
        <v>1173.0218749999995</v>
      </c>
      <c r="H21" s="22">
        <v>22930.656250000025</v>
      </c>
      <c r="I21" s="15">
        <f t="shared" si="4"/>
        <v>9031.4000000000106</v>
      </c>
      <c r="J21" s="15">
        <f t="shared" si="5"/>
        <v>9593.8187500000095</v>
      </c>
      <c r="K21" s="15">
        <f t="shared" si="6"/>
        <v>4305.4375000000036</v>
      </c>
    </row>
    <row r="22" spans="1:11" x14ac:dyDescent="0.3">
      <c r="A22" s="12" t="s">
        <v>75</v>
      </c>
      <c r="B22" s="22">
        <v>1044.4156249999992</v>
      </c>
      <c r="C22" s="22">
        <v>2791.387500000003</v>
      </c>
      <c r="D22" s="22">
        <v>2195.6218749999994</v>
      </c>
      <c r="E22" s="22">
        <v>2488.1312500000004</v>
      </c>
      <c r="F22" s="22">
        <v>2011.399999999998</v>
      </c>
      <c r="G22" s="22">
        <v>722.98437499999977</v>
      </c>
      <c r="H22" s="22">
        <v>11253.940624999999</v>
      </c>
      <c r="I22" s="15">
        <f t="shared" si="4"/>
        <v>3835.8031250000022</v>
      </c>
      <c r="J22" s="15">
        <f t="shared" si="5"/>
        <v>4683.7531249999993</v>
      </c>
      <c r="K22" s="15">
        <f t="shared" si="6"/>
        <v>2734.3843749999978</v>
      </c>
    </row>
    <row r="23" spans="1:11" x14ac:dyDescent="0.3">
      <c r="A23" s="12" t="s">
        <v>76</v>
      </c>
      <c r="B23" s="22">
        <v>1188.0062499999999</v>
      </c>
      <c r="C23" s="22">
        <v>2238.7749999999992</v>
      </c>
      <c r="D23" s="22">
        <v>2196.9437500000031</v>
      </c>
      <c r="E23" s="22">
        <v>1963.4937500000003</v>
      </c>
      <c r="F23" s="22">
        <v>1335.3499999999995</v>
      </c>
      <c r="G23" s="22">
        <v>279.17812500000002</v>
      </c>
      <c r="H23" s="22">
        <v>9201.7468750000025</v>
      </c>
      <c r="I23" s="15">
        <f t="shared" si="4"/>
        <v>3426.7812499999991</v>
      </c>
      <c r="J23" s="15">
        <f t="shared" si="5"/>
        <v>4160.4375000000036</v>
      </c>
      <c r="K23" s="15">
        <f t="shared" si="6"/>
        <v>1614.5281249999994</v>
      </c>
    </row>
    <row r="24" spans="1:11" x14ac:dyDescent="0.3">
      <c r="A24" s="12" t="s">
        <v>77</v>
      </c>
      <c r="B24" s="22">
        <v>95.481249999999974</v>
      </c>
      <c r="C24" s="22">
        <v>566.97187500000007</v>
      </c>
      <c r="D24" s="22">
        <v>604.05000000000007</v>
      </c>
      <c r="E24" s="22">
        <v>686.30624999999986</v>
      </c>
      <c r="F24" s="22">
        <v>541.24375000000009</v>
      </c>
      <c r="G24" s="22">
        <v>159.95625000000001</v>
      </c>
      <c r="H24" s="22">
        <v>2654.0093750000005</v>
      </c>
      <c r="I24" s="15">
        <f t="shared" si="4"/>
        <v>662.453125</v>
      </c>
      <c r="J24" s="15">
        <f t="shared" si="5"/>
        <v>1290.3562499999998</v>
      </c>
      <c r="K24" s="15">
        <f t="shared" si="6"/>
        <v>701.2</v>
      </c>
    </row>
    <row r="25" spans="1:11" x14ac:dyDescent="0.3">
      <c r="A25" s="45" t="s">
        <v>316</v>
      </c>
      <c r="B25" s="46">
        <f t="shared" ref="B25:H25" si="7">SUM(B19:B24)</f>
        <v>14722.228125000016</v>
      </c>
      <c r="C25" s="46">
        <f t="shared" si="7"/>
        <v>29628.421875000025</v>
      </c>
      <c r="D25" s="46">
        <f t="shared" si="7"/>
        <v>22480.400000000005</v>
      </c>
      <c r="E25" s="46">
        <f t="shared" si="7"/>
        <v>20501.103125000009</v>
      </c>
      <c r="F25" s="46">
        <f t="shared" si="7"/>
        <v>15710.865625</v>
      </c>
      <c r="G25" s="46">
        <f t="shared" si="7"/>
        <v>4976.7624999999989</v>
      </c>
      <c r="H25" s="46">
        <f t="shared" si="7"/>
        <v>108019.78125000006</v>
      </c>
      <c r="I25" s="46">
        <f t="shared" si="4"/>
        <v>44350.650000000038</v>
      </c>
      <c r="J25" s="46">
        <f t="shared" si="5"/>
        <v>42981.503125000017</v>
      </c>
      <c r="K25" s="46">
        <f t="shared" si="6"/>
        <v>20687.628124999999</v>
      </c>
    </row>
    <row r="26" spans="1:11" x14ac:dyDescent="0.3">
      <c r="B26" s="2"/>
      <c r="C26" s="2"/>
      <c r="D26" s="2"/>
      <c r="E26" s="2"/>
      <c r="F26" s="2"/>
      <c r="G26" s="14"/>
      <c r="H26" s="5"/>
    </row>
    <row r="27" spans="1:11" x14ac:dyDescent="0.3">
      <c r="A27" s="10" t="s">
        <v>361</v>
      </c>
      <c r="B27" s="2"/>
      <c r="C27" s="2"/>
      <c r="D27" s="2"/>
      <c r="E27" s="2"/>
      <c r="F27" s="2"/>
      <c r="G27" s="14"/>
      <c r="H27" s="5"/>
    </row>
    <row r="28" spans="1:11" x14ac:dyDescent="0.3">
      <c r="A28" s="77" t="s">
        <v>71</v>
      </c>
      <c r="B28" s="63" t="s">
        <v>362</v>
      </c>
      <c r="C28" s="63"/>
      <c r="D28" s="63"/>
      <c r="E28" s="63"/>
      <c r="F28" s="63"/>
      <c r="G28" s="63"/>
      <c r="H28" s="63"/>
      <c r="I28" s="66" t="s">
        <v>354</v>
      </c>
      <c r="J28" s="67"/>
      <c r="K28" s="68"/>
    </row>
    <row r="29" spans="1:11" x14ac:dyDescent="0.3">
      <c r="A29" s="77"/>
      <c r="B29" s="45" t="s">
        <v>279</v>
      </c>
      <c r="C29" s="45" t="s">
        <v>280</v>
      </c>
      <c r="D29" s="45" t="s">
        <v>281</v>
      </c>
      <c r="E29" s="45" t="s">
        <v>282</v>
      </c>
      <c r="F29" s="45" t="s">
        <v>283</v>
      </c>
      <c r="G29" s="45" t="s">
        <v>284</v>
      </c>
      <c r="H29" s="45" t="s">
        <v>226</v>
      </c>
      <c r="I29" s="45" t="s">
        <v>285</v>
      </c>
      <c r="J29" s="45" t="s">
        <v>286</v>
      </c>
      <c r="K29" s="45" t="s">
        <v>287</v>
      </c>
    </row>
    <row r="30" spans="1:11" x14ac:dyDescent="0.3">
      <c r="A30" s="12" t="s">
        <v>72</v>
      </c>
      <c r="B30" s="27">
        <f t="shared" ref="B30:B36" si="8">B8/B19</f>
        <v>2.7362514869679666E-2</v>
      </c>
      <c r="C30" s="27">
        <f t="shared" ref="C30:H30" si="9">C8/C19</f>
        <v>4.2209297821359168E-2</v>
      </c>
      <c r="D30" s="27">
        <f t="shared" si="9"/>
        <v>4.7059602442672016E-2</v>
      </c>
      <c r="E30" s="27">
        <f t="shared" si="9"/>
        <v>5.1261409755816639E-2</v>
      </c>
      <c r="F30" s="27">
        <f t="shared" si="9"/>
        <v>4.1510989127196682E-2</v>
      </c>
      <c r="G30" s="27">
        <f t="shared" si="9"/>
        <v>3.1445881933376725E-2</v>
      </c>
      <c r="H30" s="27">
        <f t="shared" si="9"/>
        <v>4.2271880668501391E-2</v>
      </c>
      <c r="I30" s="27">
        <f t="shared" ref="I30:I36" si="10">I8/I19</f>
        <v>3.7392046309458027E-2</v>
      </c>
      <c r="J30" s="27">
        <f t="shared" ref="J30:K30" si="11">J8/J19</f>
        <v>4.9033292793565879E-2</v>
      </c>
      <c r="K30" s="27">
        <f t="shared" si="11"/>
        <v>3.9188797197439951E-2</v>
      </c>
    </row>
    <row r="31" spans="1:11" x14ac:dyDescent="0.3">
      <c r="A31" s="12" t="s">
        <v>73</v>
      </c>
      <c r="B31" s="27">
        <f t="shared" si="8"/>
        <v>0.13284261019560364</v>
      </c>
      <c r="C31" s="27">
        <f t="shared" ref="C31:H36" si="12">C9/C20</f>
        <v>0.15076880196450163</v>
      </c>
      <c r="D31" s="27">
        <f t="shared" si="12"/>
        <v>0.14809081649853625</v>
      </c>
      <c r="E31" s="27">
        <f t="shared" si="12"/>
        <v>0.17361646802602035</v>
      </c>
      <c r="F31" s="27">
        <f t="shared" si="12"/>
        <v>0.13324506275292305</v>
      </c>
      <c r="G31" s="27">
        <f t="shared" si="12"/>
        <v>9.443677186065573E-2</v>
      </c>
      <c r="H31" s="27">
        <f t="shared" si="12"/>
        <v>0.14529971814370279</v>
      </c>
      <c r="I31" s="27">
        <f t="shared" si="10"/>
        <v>0.14236927822841119</v>
      </c>
      <c r="J31" s="27">
        <f t="shared" ref="J31:K36" si="13">J9/J20</f>
        <v>0.16120545857871452</v>
      </c>
      <c r="K31" s="27">
        <f t="shared" si="13"/>
        <v>0.124063022637956</v>
      </c>
    </row>
    <row r="32" spans="1:11" x14ac:dyDescent="0.3">
      <c r="A32" s="12" t="s">
        <v>74</v>
      </c>
      <c r="B32" s="27">
        <f t="shared" si="8"/>
        <v>0.16607320396799438</v>
      </c>
      <c r="C32" s="27">
        <f t="shared" si="12"/>
        <v>0.22374303776748414</v>
      </c>
      <c r="D32" s="27">
        <f t="shared" si="12"/>
        <v>0.22623627183690842</v>
      </c>
      <c r="E32" s="27">
        <f t="shared" si="12"/>
        <v>0.21275413434734464</v>
      </c>
      <c r="F32" s="27">
        <f t="shared" si="12"/>
        <v>0.1637384486613265</v>
      </c>
      <c r="G32" s="27">
        <f t="shared" si="12"/>
        <v>0.10236381994155057</v>
      </c>
      <c r="H32" s="27">
        <f t="shared" si="12"/>
        <v>0.20303114962093569</v>
      </c>
      <c r="I32" s="27">
        <f t="shared" si="10"/>
        <v>0.21117884547246238</v>
      </c>
      <c r="J32" s="27">
        <f t="shared" si="13"/>
        <v>0.22049874561159466</v>
      </c>
      <c r="K32" s="27">
        <f t="shared" si="13"/>
        <v>0.14701685368792361</v>
      </c>
    </row>
    <row r="33" spans="1:11" x14ac:dyDescent="0.3">
      <c r="A33" s="12" t="s">
        <v>75</v>
      </c>
      <c r="B33" s="27">
        <f t="shared" si="8"/>
        <v>3.1698348059471068E-2</v>
      </c>
      <c r="C33" s="27">
        <f t="shared" si="12"/>
        <v>3.3282059549238463E-2</v>
      </c>
      <c r="D33" s="27">
        <f t="shared" si="12"/>
        <v>3.4672693812544578E-2</v>
      </c>
      <c r="E33" s="27">
        <f t="shared" si="12"/>
        <v>3.6597496615180559E-2</v>
      </c>
      <c r="F33" s="27">
        <f t="shared" si="12"/>
        <v>3.5814606741573059E-2</v>
      </c>
      <c r="G33" s="27">
        <f t="shared" si="12"/>
        <v>2.4408376737049122E-2</v>
      </c>
      <c r="H33" s="27">
        <f t="shared" si="12"/>
        <v>3.4021971748229303E-2</v>
      </c>
      <c r="I33" s="27">
        <f t="shared" si="10"/>
        <v>3.2850845284193228E-2</v>
      </c>
      <c r="J33" s="27">
        <f t="shared" si="13"/>
        <v>3.5695199029090595E-2</v>
      </c>
      <c r="K33" s="27">
        <f t="shared" si="13"/>
        <v>3.2798744690018221E-2</v>
      </c>
    </row>
    <row r="34" spans="1:11" x14ac:dyDescent="0.3">
      <c r="A34" s="12" t="s">
        <v>76</v>
      </c>
      <c r="B34" s="27">
        <f t="shared" si="8"/>
        <v>1.0934812001199487E-2</v>
      </c>
      <c r="C34" s="27">
        <f t="shared" si="12"/>
        <v>5.801721923819949E-2</v>
      </c>
      <c r="D34" s="27">
        <f t="shared" si="12"/>
        <v>7.031927877079229E-2</v>
      </c>
      <c r="E34" s="27">
        <f t="shared" si="12"/>
        <v>6.8742261084355369E-2</v>
      </c>
      <c r="F34" s="27">
        <f t="shared" si="12"/>
        <v>5.012730744748569E-2</v>
      </c>
      <c r="G34" s="27">
        <f t="shared" si="12"/>
        <v>5.6135755621970727E-2</v>
      </c>
      <c r="H34" s="27">
        <f t="shared" si="12"/>
        <v>5.5962200112139024E-2</v>
      </c>
      <c r="I34" s="27">
        <f t="shared" si="10"/>
        <v>4.1694556663049338E-2</v>
      </c>
      <c r="J34" s="27">
        <f t="shared" si="13"/>
        <v>6.9575014646897054E-2</v>
      </c>
      <c r="K34" s="27">
        <f t="shared" si="13"/>
        <v>5.1166265685213763E-2</v>
      </c>
    </row>
    <row r="35" spans="1:11" x14ac:dyDescent="0.3">
      <c r="A35" s="12" t="s">
        <v>77</v>
      </c>
      <c r="B35" s="27">
        <f t="shared" si="8"/>
        <v>0.6579498592655626</v>
      </c>
      <c r="C35" s="27">
        <f t="shared" si="12"/>
        <v>0.65192828127497515</v>
      </c>
      <c r="D35" s="27">
        <f t="shared" si="12"/>
        <v>0.58338506746130303</v>
      </c>
      <c r="E35" s="27">
        <f t="shared" si="12"/>
        <v>0.61051462084164332</v>
      </c>
      <c r="F35" s="27">
        <f t="shared" si="12"/>
        <v>0.55523158466033107</v>
      </c>
      <c r="G35" s="27">
        <f t="shared" si="12"/>
        <v>0.4729027468448404</v>
      </c>
      <c r="H35" s="27">
        <f t="shared" si="12"/>
        <v>0.59532570415279706</v>
      </c>
      <c r="I35" s="27">
        <f t="shared" si="10"/>
        <v>0.65279618840955744</v>
      </c>
      <c r="J35" s="27">
        <f t="shared" si="13"/>
        <v>0.59781455702640285</v>
      </c>
      <c r="K35" s="27">
        <f t="shared" si="13"/>
        <v>0.53645090559041653</v>
      </c>
    </row>
    <row r="36" spans="1:11" x14ac:dyDescent="0.3">
      <c r="A36" s="45" t="s">
        <v>316</v>
      </c>
      <c r="B36" s="56">
        <f t="shared" si="8"/>
        <v>8.481031976944714E-2</v>
      </c>
      <c r="C36" s="56">
        <f t="shared" si="12"/>
        <v>0.11829698995738344</v>
      </c>
      <c r="D36" s="56">
        <f t="shared" si="12"/>
        <v>0.12420527993274137</v>
      </c>
      <c r="E36" s="56">
        <f t="shared" si="12"/>
        <v>0.12694225447929394</v>
      </c>
      <c r="F36" s="56">
        <f t="shared" si="12"/>
        <v>0.104128571846276</v>
      </c>
      <c r="G36" s="56">
        <f t="shared" si="12"/>
        <v>7.6516862116687331E-2</v>
      </c>
      <c r="H36" s="56">
        <f t="shared" si="12"/>
        <v>0.11261776995127912</v>
      </c>
      <c r="I36" s="56">
        <f t="shared" si="10"/>
        <v>0.10718106724478657</v>
      </c>
      <c r="J36" s="56">
        <f t="shared" si="13"/>
        <v>0.12551074840987186</v>
      </c>
      <c r="K36" s="56">
        <f t="shared" si="13"/>
        <v>9.7486103182744657E-2</v>
      </c>
    </row>
  </sheetData>
  <mergeCells count="9">
    <mergeCell ref="B6:H6"/>
    <mergeCell ref="A6:A7"/>
    <mergeCell ref="A17:A18"/>
    <mergeCell ref="A28:A29"/>
    <mergeCell ref="I6:K6"/>
    <mergeCell ref="B17:H17"/>
    <mergeCell ref="I17:K17"/>
    <mergeCell ref="B28:H28"/>
    <mergeCell ref="I28:K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49508-6310-41EF-A555-789B172BB8B7}">
  <dimension ref="B2:B3"/>
  <sheetViews>
    <sheetView showGridLines="0" zoomScaleNormal="100" workbookViewId="0">
      <selection activeCell="B2" sqref="B2:B3"/>
    </sheetView>
  </sheetViews>
  <sheetFormatPr defaultColWidth="8.69140625" defaultRowHeight="14" x14ac:dyDescent="0.3"/>
  <cols>
    <col min="2" max="2" width="108" customWidth="1"/>
  </cols>
  <sheetData>
    <row r="2" spans="2:2" ht="17.5" x14ac:dyDescent="0.35">
      <c r="B2" s="41" t="s">
        <v>26</v>
      </c>
    </row>
    <row r="3" spans="2:2" ht="28" x14ac:dyDescent="0.3">
      <c r="B3" s="42" t="s">
        <v>27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63EBC-280B-4545-9F69-2DBC9E6C35C3}">
  <sheetPr>
    <tabColor theme="4"/>
  </sheetPr>
  <dimension ref="A1"/>
  <sheetViews>
    <sheetView showGridLines="0" zoomScaleNormal="100" workbookViewId="0">
      <selection activeCell="C14" sqref="C14"/>
    </sheetView>
  </sheetViews>
  <sheetFormatPr defaultColWidth="8.69140625" defaultRowHeight="1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FA811-5AF6-4F85-9D8D-C29207E58CF5}">
  <sheetPr codeName="Sheet9">
    <tabColor theme="4"/>
  </sheetPr>
  <dimension ref="A1:G29"/>
  <sheetViews>
    <sheetView showGridLines="0" topLeftCell="A16" zoomScaleNormal="100" workbookViewId="0">
      <selection activeCell="B24" sqref="B24"/>
    </sheetView>
  </sheetViews>
  <sheetFormatPr defaultColWidth="8.69140625" defaultRowHeight="14" x14ac:dyDescent="0.3"/>
  <cols>
    <col min="1" max="1" width="30" customWidth="1"/>
    <col min="2" max="6" width="24.15234375" customWidth="1"/>
  </cols>
  <sheetData>
    <row r="1" spans="1:6" x14ac:dyDescent="0.3">
      <c r="A1" s="43" t="s">
        <v>28</v>
      </c>
      <c r="B1" s="34"/>
    </row>
    <row r="2" spans="1:6" x14ac:dyDescent="0.3">
      <c r="A2" s="44" t="s">
        <v>29</v>
      </c>
      <c r="B2" s="34"/>
    </row>
    <row r="3" spans="1:6" x14ac:dyDescent="0.3">
      <c r="A3" s="44" t="s">
        <v>30</v>
      </c>
      <c r="B3" s="34"/>
    </row>
    <row r="4" spans="1:6" x14ac:dyDescent="0.3">
      <c r="A4" s="44" t="s">
        <v>31</v>
      </c>
      <c r="B4" s="34"/>
    </row>
    <row r="5" spans="1:6" x14ac:dyDescent="0.3">
      <c r="A5" s="10"/>
    </row>
    <row r="6" spans="1:6" x14ac:dyDescent="0.3">
      <c r="A6" s="10" t="s">
        <v>32</v>
      </c>
    </row>
    <row r="7" spans="1:6" x14ac:dyDescent="0.3">
      <c r="A7" s="63" t="s">
        <v>33</v>
      </c>
      <c r="B7" s="63" t="s">
        <v>34</v>
      </c>
      <c r="C7" s="63"/>
      <c r="D7" s="63"/>
      <c r="E7" s="64" t="s">
        <v>35</v>
      </c>
      <c r="F7" s="64" t="s">
        <v>36</v>
      </c>
    </row>
    <row r="8" spans="1:6" x14ac:dyDescent="0.3">
      <c r="A8" s="63"/>
      <c r="B8" s="45" t="s">
        <v>37</v>
      </c>
      <c r="C8" s="45" t="s">
        <v>38</v>
      </c>
      <c r="D8" s="45" t="s">
        <v>39</v>
      </c>
      <c r="E8" s="64"/>
      <c r="F8" s="64"/>
    </row>
    <row r="9" spans="1:6" x14ac:dyDescent="0.3">
      <c r="A9" s="12" t="s">
        <v>40</v>
      </c>
      <c r="B9" s="15">
        <v>16131.084374999869</v>
      </c>
      <c r="C9" s="15">
        <v>16829.299999999614</v>
      </c>
      <c r="D9" s="15">
        <v>32960.384374999485</v>
      </c>
      <c r="E9" s="12">
        <v>1571718</v>
      </c>
      <c r="F9" s="16">
        <f t="shared" ref="F9:F26" si="0">D9/E9*1000</f>
        <v>20.97092759324477</v>
      </c>
    </row>
    <row r="10" spans="1:6" x14ac:dyDescent="0.3">
      <c r="A10" s="12" t="s">
        <v>41</v>
      </c>
      <c r="B10" s="15">
        <v>9038.353124999885</v>
      </c>
      <c r="C10" s="15">
        <v>10000.984374999851</v>
      </c>
      <c r="D10" s="15">
        <v>19039.337499999736</v>
      </c>
      <c r="E10" s="12">
        <v>599694</v>
      </c>
      <c r="F10" s="16">
        <f t="shared" si="0"/>
        <v>31.74842086130549</v>
      </c>
    </row>
    <row r="11" spans="1:6" x14ac:dyDescent="0.3">
      <c r="A11" s="12" t="s">
        <v>42</v>
      </c>
      <c r="B11" s="15">
        <v>5355.0406249999623</v>
      </c>
      <c r="C11" s="15">
        <v>5014.5875000000106</v>
      </c>
      <c r="D11" s="15">
        <v>10369.628124999974</v>
      </c>
      <c r="E11" s="12">
        <v>458202</v>
      </c>
      <c r="F11" s="16">
        <f t="shared" si="0"/>
        <v>22.631128028685982</v>
      </c>
    </row>
    <row r="12" spans="1:6" x14ac:dyDescent="0.3">
      <c r="A12" s="12" t="s">
        <v>43</v>
      </c>
      <c r="B12" s="15">
        <v>4917.3812499999876</v>
      </c>
      <c r="C12" s="15">
        <v>5307.949999999998</v>
      </c>
      <c r="D12" s="15">
        <v>10225.331249999985</v>
      </c>
      <c r="E12" s="12">
        <v>506814</v>
      </c>
      <c r="F12" s="16">
        <f t="shared" si="0"/>
        <v>20.175707952029711</v>
      </c>
    </row>
    <row r="13" spans="1:6" x14ac:dyDescent="0.3">
      <c r="A13" s="12" t="s">
        <v>44</v>
      </c>
      <c r="B13" s="15">
        <v>3396.890625000005</v>
      </c>
      <c r="C13" s="15">
        <v>3510.8656250000308</v>
      </c>
      <c r="D13" s="15">
        <v>6907.7562500000358</v>
      </c>
      <c r="E13" s="12">
        <v>308499</v>
      </c>
      <c r="F13" s="16">
        <f t="shared" si="0"/>
        <v>22.391502889798787</v>
      </c>
    </row>
    <row r="14" spans="1:6" x14ac:dyDescent="0.3">
      <c r="A14" s="12" t="s">
        <v>45</v>
      </c>
      <c r="B14" s="15">
        <v>2644.221875000007</v>
      </c>
      <c r="C14" s="15">
        <v>2930.7437500000156</v>
      </c>
      <c r="D14" s="15">
        <v>5574.9656250000226</v>
      </c>
      <c r="E14" s="12">
        <v>225186</v>
      </c>
      <c r="F14" s="16">
        <f t="shared" si="0"/>
        <v>24.75715908182579</v>
      </c>
    </row>
    <row r="15" spans="1:6" x14ac:dyDescent="0.3">
      <c r="A15" s="12" t="s">
        <v>46</v>
      </c>
      <c r="B15" s="15">
        <v>2275.6656250000051</v>
      </c>
      <c r="C15" s="15">
        <v>2221.3781250000075</v>
      </c>
      <c r="D15" s="15">
        <v>4497.0437500000126</v>
      </c>
      <c r="E15" s="12">
        <v>238797</v>
      </c>
      <c r="F15" s="16">
        <f t="shared" si="0"/>
        <v>18.83207808305805</v>
      </c>
    </row>
    <row r="16" spans="1:6" x14ac:dyDescent="0.3">
      <c r="A16" s="12" t="s">
        <v>47</v>
      </c>
      <c r="B16" s="15">
        <v>1876.2875000000042</v>
      </c>
      <c r="C16" s="15">
        <v>1890.1125000000027</v>
      </c>
      <c r="D16" s="15">
        <v>3766.4000000000069</v>
      </c>
      <c r="E16" s="12">
        <v>166368</v>
      </c>
      <c r="F16" s="16">
        <f t="shared" si="0"/>
        <v>22.638969032506292</v>
      </c>
    </row>
    <row r="17" spans="1:7" x14ac:dyDescent="0.3">
      <c r="A17" s="12" t="s">
        <v>48</v>
      </c>
      <c r="B17" s="15">
        <v>1835.9687500000068</v>
      </c>
      <c r="C17" s="15">
        <v>1630.884375000001</v>
      </c>
      <c r="D17" s="15">
        <v>3466.8531250000078</v>
      </c>
      <c r="E17" s="12">
        <v>179076</v>
      </c>
      <c r="F17" s="16">
        <f t="shared" si="0"/>
        <v>19.359674802877038</v>
      </c>
    </row>
    <row r="18" spans="1:7" x14ac:dyDescent="0.3">
      <c r="A18" s="12" t="s">
        <v>49</v>
      </c>
      <c r="B18" s="15">
        <v>1415.1843750000025</v>
      </c>
      <c r="C18" s="15">
        <v>1537.6687500000012</v>
      </c>
      <c r="D18" s="15">
        <v>2952.8531250000037</v>
      </c>
      <c r="E18" s="12">
        <v>117561</v>
      </c>
      <c r="F18" s="16">
        <f t="shared" si="0"/>
        <v>25.117625105264533</v>
      </c>
    </row>
    <row r="19" spans="1:7" x14ac:dyDescent="0.3">
      <c r="A19" s="12" t="s">
        <v>50</v>
      </c>
      <c r="B19" s="15">
        <v>1304.9406250000009</v>
      </c>
      <c r="C19" s="15">
        <v>1281.9781249999994</v>
      </c>
      <c r="D19" s="15">
        <v>2586.9187500000003</v>
      </c>
      <c r="E19" s="12">
        <v>97467</v>
      </c>
      <c r="F19" s="16">
        <f t="shared" si="0"/>
        <v>26.541483271261047</v>
      </c>
    </row>
    <row r="20" spans="1:7" x14ac:dyDescent="0.3">
      <c r="A20" s="12" t="s">
        <v>51</v>
      </c>
      <c r="B20" s="15">
        <v>621.8624999999995</v>
      </c>
      <c r="C20" s="15">
        <v>686.54374999999868</v>
      </c>
      <c r="D20" s="15">
        <v>1308.4062499999982</v>
      </c>
      <c r="E20" s="12">
        <v>50880</v>
      </c>
      <c r="F20" s="16">
        <f t="shared" si="0"/>
        <v>25.715531643081725</v>
      </c>
    </row>
    <row r="21" spans="1:7" x14ac:dyDescent="0.3">
      <c r="A21" s="12" t="s">
        <v>52</v>
      </c>
      <c r="B21" s="15">
        <v>708.91249999999889</v>
      </c>
      <c r="C21" s="15">
        <v>643.41562499999952</v>
      </c>
      <c r="D21" s="15">
        <v>1352.3281249999984</v>
      </c>
      <c r="E21" s="12">
        <v>52389</v>
      </c>
      <c r="F21" s="16">
        <f t="shared" si="0"/>
        <v>25.813207448128392</v>
      </c>
    </row>
    <row r="22" spans="1:7" x14ac:dyDescent="0.3">
      <c r="A22" s="12" t="s">
        <v>53</v>
      </c>
      <c r="B22" s="15">
        <v>619.22499999999945</v>
      </c>
      <c r="C22" s="15">
        <v>549.31249999999989</v>
      </c>
      <c r="D22" s="15">
        <v>1168.5374999999995</v>
      </c>
      <c r="E22" s="12">
        <v>47340</v>
      </c>
      <c r="F22" s="16">
        <f t="shared" si="0"/>
        <v>24.683935361216715</v>
      </c>
    </row>
    <row r="23" spans="1:7" x14ac:dyDescent="0.3">
      <c r="A23" s="12" t="s">
        <v>54</v>
      </c>
      <c r="B23" s="15">
        <v>564.02812499999914</v>
      </c>
      <c r="C23" s="15">
        <v>479.04999999999984</v>
      </c>
      <c r="D23" s="15">
        <v>1043.0781249999991</v>
      </c>
      <c r="E23" s="12">
        <v>47517</v>
      </c>
      <c r="F23" s="16">
        <f t="shared" si="0"/>
        <v>21.951683081844376</v>
      </c>
    </row>
    <row r="24" spans="1:7" x14ac:dyDescent="0.3">
      <c r="A24" s="12" t="s">
        <v>55</v>
      </c>
      <c r="B24" s="15">
        <v>474.88437499999958</v>
      </c>
      <c r="C24" s="15">
        <v>317.18750000000006</v>
      </c>
      <c r="D24" s="15">
        <v>792.07187499999964</v>
      </c>
      <c r="E24" s="12">
        <v>31575</v>
      </c>
      <c r="F24" s="16">
        <f t="shared" si="0"/>
        <v>25.085411718131422</v>
      </c>
    </row>
    <row r="25" spans="1:7" x14ac:dyDescent="0.3">
      <c r="A25" s="12" t="s">
        <v>56</v>
      </c>
      <c r="B25" s="15">
        <v>5.3093750000000002</v>
      </c>
      <c r="C25" s="15">
        <v>2.578125</v>
      </c>
      <c r="D25" s="15">
        <v>7.8875000000000002</v>
      </c>
      <c r="E25" s="12">
        <v>669</v>
      </c>
      <c r="F25" s="16">
        <f t="shared" si="0"/>
        <v>11.789985052316892</v>
      </c>
    </row>
    <row r="26" spans="1:7" x14ac:dyDescent="0.3">
      <c r="A26" s="45" t="s">
        <v>57</v>
      </c>
      <c r="B26" s="46">
        <f>SUM(B9:B25)</f>
        <v>53185.240624999737</v>
      </c>
      <c r="C26" s="46">
        <f>SUM(C9:C25)</f>
        <v>54834.540624999536</v>
      </c>
      <c r="D26" s="46">
        <f>SUM(D9:D25)</f>
        <v>108019.78124999927</v>
      </c>
      <c r="E26" s="46">
        <f>SUM(E9:E25)</f>
        <v>4699752</v>
      </c>
      <c r="F26" s="47">
        <f t="shared" si="0"/>
        <v>22.984144961265887</v>
      </c>
    </row>
    <row r="27" spans="1:7" x14ac:dyDescent="0.3">
      <c r="A27" s="48" t="s">
        <v>58</v>
      </c>
      <c r="B27" s="49">
        <f>$D$27*B26/$D$26</f>
        <v>7385.4862520840497</v>
      </c>
      <c r="C27" s="49">
        <f>$D$27*C26/$D$26</f>
        <v>7614.5137479159503</v>
      </c>
      <c r="D27" s="49">
        <v>15000</v>
      </c>
      <c r="E27" s="48"/>
      <c r="F27" s="48"/>
    </row>
    <row r="28" spans="1:7" x14ac:dyDescent="0.3">
      <c r="G28" s="4"/>
    </row>
    <row r="29" spans="1:7" x14ac:dyDescent="0.3">
      <c r="A29" s="10" t="s">
        <v>59</v>
      </c>
    </row>
  </sheetData>
  <mergeCells count="4">
    <mergeCell ref="B7:D7"/>
    <mergeCell ref="A7:A8"/>
    <mergeCell ref="E7:E8"/>
    <mergeCell ref="F7:F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3F8B7-223D-4ED3-829E-D5370C069480}">
  <sheetPr>
    <tabColor theme="4"/>
  </sheetPr>
  <dimension ref="A1:J47"/>
  <sheetViews>
    <sheetView showGridLines="0" topLeftCell="A38" zoomScaleNormal="100" workbookViewId="0">
      <selection activeCell="A16" sqref="A16:J17"/>
    </sheetView>
  </sheetViews>
  <sheetFormatPr defaultColWidth="8.69140625" defaultRowHeight="14" x14ac:dyDescent="0.3"/>
  <cols>
    <col min="1" max="1" width="30" customWidth="1"/>
    <col min="2" max="10" width="16.84375" customWidth="1"/>
  </cols>
  <sheetData>
    <row r="1" spans="1:10" x14ac:dyDescent="0.3">
      <c r="A1" s="43" t="s">
        <v>60</v>
      </c>
      <c r="B1" s="34"/>
      <c r="C1" s="34"/>
      <c r="D1" s="34"/>
    </row>
    <row r="2" spans="1:10" x14ac:dyDescent="0.3">
      <c r="A2" s="44" t="s">
        <v>29</v>
      </c>
      <c r="B2" s="34"/>
      <c r="C2" s="34"/>
      <c r="D2" s="34"/>
    </row>
    <row r="3" spans="1:10" x14ac:dyDescent="0.3">
      <c r="A3" s="44" t="s">
        <v>61</v>
      </c>
      <c r="B3" s="34"/>
      <c r="C3" s="34"/>
      <c r="D3" s="34"/>
    </row>
    <row r="4" spans="1:10" x14ac:dyDescent="0.3">
      <c r="A4" s="44" t="s">
        <v>62</v>
      </c>
      <c r="B4" s="34"/>
      <c r="C4" s="34"/>
      <c r="D4" s="34"/>
    </row>
    <row r="6" spans="1:10" x14ac:dyDescent="0.3">
      <c r="A6" s="3" t="s">
        <v>63</v>
      </c>
    </row>
    <row r="7" spans="1:10" x14ac:dyDescent="0.3">
      <c r="A7" s="28" t="s">
        <v>64</v>
      </c>
      <c r="J7" s="10"/>
    </row>
    <row r="8" spans="1:10" x14ac:dyDescent="0.3">
      <c r="A8" s="65" t="s">
        <v>65</v>
      </c>
      <c r="B8" s="63" t="s">
        <v>66</v>
      </c>
      <c r="C8" s="63"/>
      <c r="D8" s="63"/>
    </row>
    <row r="9" spans="1:10" ht="42" x14ac:dyDescent="0.3">
      <c r="A9" s="65"/>
      <c r="B9" s="50" t="s">
        <v>67</v>
      </c>
      <c r="C9" s="50" t="s">
        <v>68</v>
      </c>
      <c r="D9" s="50" t="s">
        <v>69</v>
      </c>
    </row>
    <row r="10" spans="1:10" x14ac:dyDescent="0.3">
      <c r="A10" s="30" t="s">
        <v>37</v>
      </c>
      <c r="B10" s="17">
        <v>0.17629062498100906</v>
      </c>
      <c r="C10" s="17">
        <v>0.47273550905116768</v>
      </c>
      <c r="D10" s="17">
        <v>0.35097386596782237</v>
      </c>
    </row>
    <row r="11" spans="1:10" x14ac:dyDescent="0.3">
      <c r="A11" s="30" t="s">
        <v>38</v>
      </c>
      <c r="B11" s="17">
        <v>0.10091653608067741</v>
      </c>
      <c r="C11" s="17">
        <v>0.443845462307702</v>
      </c>
      <c r="D11" s="17">
        <v>0.4552380016116192</v>
      </c>
    </row>
    <row r="12" spans="1:10" x14ac:dyDescent="0.3">
      <c r="A12" s="30" t="s">
        <v>39</v>
      </c>
      <c r="B12" s="17">
        <v>0.13752142402473108</v>
      </c>
      <c r="C12" s="17">
        <v>0.45787570717263704</v>
      </c>
      <c r="D12" s="17">
        <v>0.4046028688026308</v>
      </c>
    </row>
    <row r="14" spans="1:10" x14ac:dyDescent="0.3">
      <c r="A14" s="10" t="s">
        <v>70</v>
      </c>
    </row>
    <row r="15" spans="1:10" x14ac:dyDescent="0.3">
      <c r="A15" s="28" t="s">
        <v>64</v>
      </c>
    </row>
    <row r="16" spans="1:10" x14ac:dyDescent="0.3">
      <c r="A16" s="69" t="s">
        <v>71</v>
      </c>
      <c r="B16" s="66" t="s">
        <v>37</v>
      </c>
      <c r="C16" s="67"/>
      <c r="D16" s="68"/>
      <c r="E16" s="66" t="s">
        <v>38</v>
      </c>
      <c r="F16" s="67"/>
      <c r="G16" s="68"/>
      <c r="H16" s="66" t="s">
        <v>39</v>
      </c>
      <c r="I16" s="67"/>
      <c r="J16" s="68"/>
    </row>
    <row r="17" spans="1:10" ht="42" x14ac:dyDescent="0.3">
      <c r="A17" s="70"/>
      <c r="B17" s="50" t="s">
        <v>67</v>
      </c>
      <c r="C17" s="50" t="s">
        <v>68</v>
      </c>
      <c r="D17" s="50" t="s">
        <v>69</v>
      </c>
      <c r="E17" s="50" t="s">
        <v>67</v>
      </c>
      <c r="F17" s="50" t="s">
        <v>68</v>
      </c>
      <c r="G17" s="50" t="s">
        <v>69</v>
      </c>
      <c r="H17" s="50" t="s">
        <v>67</v>
      </c>
      <c r="I17" s="50" t="s">
        <v>68</v>
      </c>
      <c r="J17" s="50" t="s">
        <v>69</v>
      </c>
    </row>
    <row r="18" spans="1:10" x14ac:dyDescent="0.3">
      <c r="A18" s="12" t="s">
        <v>72</v>
      </c>
      <c r="B18" s="17">
        <v>0.12744114867541242</v>
      </c>
      <c r="C18" s="17">
        <v>0.17853122877103708</v>
      </c>
      <c r="D18" s="17">
        <v>0.55349579592086717</v>
      </c>
      <c r="E18" s="17">
        <v>0.12797967550168915</v>
      </c>
      <c r="F18" s="17">
        <v>0.43721600214170148</v>
      </c>
      <c r="G18" s="17">
        <v>0.553495796097214</v>
      </c>
      <c r="H18" s="17">
        <v>0.12764441437129104</v>
      </c>
      <c r="I18" s="17">
        <v>0.30751047143514715</v>
      </c>
      <c r="J18" s="17">
        <v>0.55349579602292409</v>
      </c>
    </row>
    <row r="19" spans="1:10" x14ac:dyDescent="0.3">
      <c r="A19" s="12" t="s">
        <v>73</v>
      </c>
      <c r="B19" s="17">
        <v>0</v>
      </c>
      <c r="C19" s="17">
        <v>0.42316837698374588</v>
      </c>
      <c r="D19" s="17">
        <v>0.29084346463665023</v>
      </c>
      <c r="E19" s="17">
        <v>0</v>
      </c>
      <c r="F19" s="17">
        <v>0.33520504626082809</v>
      </c>
      <c r="G19" s="17">
        <v>0.2908434644037628</v>
      </c>
      <c r="H19" s="17">
        <v>0</v>
      </c>
      <c r="I19" s="17">
        <v>0.37931019534041466</v>
      </c>
      <c r="J19" s="17">
        <v>0.29084346450187187</v>
      </c>
    </row>
    <row r="20" spans="1:10" x14ac:dyDescent="0.3">
      <c r="A20" s="12" t="s">
        <v>74</v>
      </c>
      <c r="B20" s="17">
        <v>0.63029393676289702</v>
      </c>
      <c r="C20" s="17">
        <v>4.5184378621364124E-2</v>
      </c>
      <c r="D20" s="17">
        <v>1.7885361363814724E-2</v>
      </c>
      <c r="E20" s="17">
        <v>0.62182854242643804</v>
      </c>
      <c r="F20" s="17">
        <v>2.3215454667782204E-2</v>
      </c>
      <c r="G20" s="17">
        <v>1.7885361347473795E-2</v>
      </c>
      <c r="H20" s="17">
        <v>0.62709869339390056</v>
      </c>
      <c r="I20" s="17">
        <v>3.4230756818436042E-2</v>
      </c>
      <c r="J20" s="17">
        <v>1.7885361354357778E-2</v>
      </c>
    </row>
    <row r="21" spans="1:10" x14ac:dyDescent="0.3">
      <c r="A21" s="12" t="s">
        <v>75</v>
      </c>
      <c r="B21" s="17">
        <v>0</v>
      </c>
      <c r="C21" s="17">
        <v>0.20728617635680471</v>
      </c>
      <c r="D21" s="17">
        <v>3.3786663040440638E-2</v>
      </c>
      <c r="E21" s="17">
        <v>0</v>
      </c>
      <c r="F21" s="17">
        <v>0.10658888022742008</v>
      </c>
      <c r="G21" s="17">
        <v>3.3786662954091704E-2</v>
      </c>
      <c r="H21" s="17">
        <v>0</v>
      </c>
      <c r="I21" s="17">
        <v>0.15707888806588707</v>
      </c>
      <c r="J21" s="17">
        <v>3.3786662990468112E-2</v>
      </c>
    </row>
    <row r="22" spans="1:10" x14ac:dyDescent="0.3">
      <c r="A22" s="12" t="s">
        <v>76</v>
      </c>
      <c r="B22" s="17">
        <v>0.2286406695909631</v>
      </c>
      <c r="C22" s="17">
        <v>9.9744364765688667E-2</v>
      </c>
      <c r="D22" s="17">
        <v>6.1318573204766871E-2</v>
      </c>
      <c r="E22" s="17">
        <v>0.23702451802957944</v>
      </c>
      <c r="F22" s="17">
        <v>6.3644921459935153E-2</v>
      </c>
      <c r="G22" s="17">
        <v>6.1318573243889438E-2</v>
      </c>
      <c r="H22" s="17">
        <v>0.23180513365081032</v>
      </c>
      <c r="I22" s="17">
        <v>8.174531983736405E-2</v>
      </c>
      <c r="J22" s="17">
        <v>6.1318573227408191E-2</v>
      </c>
    </row>
    <row r="23" spans="1:10" x14ac:dyDescent="0.3">
      <c r="A23" s="12" t="s">
        <v>77</v>
      </c>
      <c r="B23" s="17">
        <v>1.3624244970727407E-2</v>
      </c>
      <c r="C23" s="17">
        <v>4.6085474501359504E-2</v>
      </c>
      <c r="D23" s="17">
        <v>4.267014183346042E-2</v>
      </c>
      <c r="E23" s="17">
        <v>1.3167264042293406E-2</v>
      </c>
      <c r="F23" s="17">
        <v>3.4129695242332891E-2</v>
      </c>
      <c r="G23" s="17">
        <v>4.2670141953568164E-2</v>
      </c>
      <c r="H23" s="17">
        <v>1.3451758583997867E-2</v>
      </c>
      <c r="I23" s="17">
        <v>4.0124368502751084E-2</v>
      </c>
      <c r="J23" s="17">
        <v>4.2670141902970117E-2</v>
      </c>
    </row>
    <row r="25" spans="1:10" x14ac:dyDescent="0.3">
      <c r="A25" s="10" t="s">
        <v>78</v>
      </c>
    </row>
    <row r="47" spans="1:1" x14ac:dyDescent="0.3">
      <c r="A47" s="10" t="s">
        <v>79</v>
      </c>
    </row>
  </sheetData>
  <mergeCells count="6">
    <mergeCell ref="B8:D8"/>
    <mergeCell ref="A8:A9"/>
    <mergeCell ref="B16:D16"/>
    <mergeCell ref="E16:G16"/>
    <mergeCell ref="H16:J16"/>
    <mergeCell ref="A16:A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C9B40-9B59-4D94-907D-7A449DD91618}">
  <sheetPr codeName="Sheet10">
    <tabColor theme="4"/>
  </sheetPr>
  <dimension ref="A1:N130"/>
  <sheetViews>
    <sheetView showGridLines="0" zoomScaleNormal="100" workbookViewId="0">
      <selection activeCell="C124" sqref="C124"/>
    </sheetView>
  </sheetViews>
  <sheetFormatPr defaultColWidth="8.69140625" defaultRowHeight="14" x14ac:dyDescent="0.3"/>
  <cols>
    <col min="1" max="1" width="45.3046875" customWidth="1"/>
    <col min="2" max="2" width="11.53515625" customWidth="1"/>
    <col min="3" max="3" width="32.3828125" bestFit="1" customWidth="1"/>
    <col min="4" max="7" width="14.15234375" customWidth="1"/>
    <col min="9" max="9" width="36.3046875" customWidth="1"/>
    <col min="10" max="14" width="14.15234375" customWidth="1"/>
  </cols>
  <sheetData>
    <row r="1" spans="1:14" x14ac:dyDescent="0.3">
      <c r="A1" s="10" t="s">
        <v>80</v>
      </c>
    </row>
    <row r="2" spans="1:14" x14ac:dyDescent="0.3">
      <c r="A2" s="13" t="s">
        <v>29</v>
      </c>
    </row>
    <row r="3" spans="1:14" x14ac:dyDescent="0.3">
      <c r="A3" s="13" t="s">
        <v>81</v>
      </c>
    </row>
    <row r="4" spans="1:14" x14ac:dyDescent="0.3">
      <c r="A4" s="13" t="s">
        <v>82</v>
      </c>
    </row>
    <row r="5" spans="1:14" x14ac:dyDescent="0.3">
      <c r="A5" s="13"/>
    </row>
    <row r="6" spans="1:14" x14ac:dyDescent="0.3">
      <c r="A6" s="10" t="s">
        <v>83</v>
      </c>
      <c r="I6" s="10" t="s">
        <v>84</v>
      </c>
    </row>
    <row r="7" spans="1:14" x14ac:dyDescent="0.3">
      <c r="A7" s="71" t="s">
        <v>85</v>
      </c>
      <c r="B7" s="75" t="s">
        <v>86</v>
      </c>
      <c r="C7" s="74" t="s">
        <v>71</v>
      </c>
      <c r="D7" s="73" t="s">
        <v>34</v>
      </c>
      <c r="E7" s="73"/>
      <c r="F7" s="73"/>
      <c r="G7" s="72" t="s">
        <v>87</v>
      </c>
      <c r="I7" s="74" t="s">
        <v>71</v>
      </c>
      <c r="J7" s="73" t="s">
        <v>34</v>
      </c>
      <c r="K7" s="73"/>
      <c r="L7" s="73"/>
      <c r="M7" s="72" t="s">
        <v>87</v>
      </c>
      <c r="N7" s="72" t="s">
        <v>88</v>
      </c>
    </row>
    <row r="8" spans="1:14" ht="28" x14ac:dyDescent="0.3">
      <c r="A8" s="71"/>
      <c r="B8" s="75"/>
      <c r="C8" s="74"/>
      <c r="D8" s="31" t="s">
        <v>37</v>
      </c>
      <c r="E8" s="31" t="s">
        <v>38</v>
      </c>
      <c r="F8" s="31" t="s">
        <v>39</v>
      </c>
      <c r="G8" s="72"/>
      <c r="I8" s="74"/>
      <c r="J8" s="31" t="s">
        <v>37</v>
      </c>
      <c r="K8" s="31" t="s">
        <v>38</v>
      </c>
      <c r="L8" s="31" t="s">
        <v>39</v>
      </c>
      <c r="M8" s="72"/>
      <c r="N8" s="72"/>
    </row>
    <row r="9" spans="1:14" x14ac:dyDescent="0.3">
      <c r="A9" s="12" t="s">
        <v>89</v>
      </c>
      <c r="B9" s="12">
        <v>899999</v>
      </c>
      <c r="C9" s="12" t="s">
        <v>73</v>
      </c>
      <c r="D9" s="15">
        <v>7024.1906250000166</v>
      </c>
      <c r="E9" s="15">
        <v>6451.3468750000384</v>
      </c>
      <c r="F9" s="15">
        <f t="shared" ref="F9:F40" si="0">SUM(D9:E9)</f>
        <v>13475.537500000055</v>
      </c>
      <c r="G9" s="19">
        <f t="shared" ref="G9:G40" si="1">F9/SUM($F$9:$F$119)</f>
        <v>0.12475064607668832</v>
      </c>
      <c r="H9" s="1"/>
      <c r="I9" s="12" t="s">
        <v>72</v>
      </c>
      <c r="J9" s="15">
        <v>24431.437500000047</v>
      </c>
      <c r="K9" s="15">
        <v>14141.781250000031</v>
      </c>
      <c r="L9" s="15">
        <v>38573.218750000058</v>
      </c>
      <c r="M9" s="17">
        <f t="shared" ref="M9:M14" si="2">L9/L$17</f>
        <v>0.35709402762746317</v>
      </c>
      <c r="N9" s="17">
        <v>0.12059918016997792</v>
      </c>
    </row>
    <row r="10" spans="1:14" x14ac:dyDescent="0.3">
      <c r="A10" s="12" t="s">
        <v>90</v>
      </c>
      <c r="B10" s="12">
        <v>341111</v>
      </c>
      <c r="C10" s="12" t="s">
        <v>72</v>
      </c>
      <c r="D10" s="15">
        <v>5088.5500000000256</v>
      </c>
      <c r="E10" s="15">
        <v>3060.5968750000202</v>
      </c>
      <c r="F10" s="15">
        <f t="shared" si="0"/>
        <v>8149.1468750000458</v>
      </c>
      <c r="G10" s="19">
        <f t="shared" si="1"/>
        <v>7.544124585977198E-2</v>
      </c>
      <c r="H10" s="1"/>
      <c r="I10" s="12" t="s">
        <v>73</v>
      </c>
      <c r="J10" s="15">
        <v>12566.984375000055</v>
      </c>
      <c r="K10" s="15">
        <v>10839.225000000039</v>
      </c>
      <c r="L10" s="15">
        <v>23406.209375000097</v>
      </c>
      <c r="M10" s="17">
        <f t="shared" si="2"/>
        <v>0.21668447301174365</v>
      </c>
      <c r="N10" s="17">
        <v>0.11291250688610595</v>
      </c>
    </row>
    <row r="11" spans="1:14" x14ac:dyDescent="0.3">
      <c r="A11" s="12" t="s">
        <v>91</v>
      </c>
      <c r="B11" s="12">
        <v>233211</v>
      </c>
      <c r="C11" s="12" t="s">
        <v>74</v>
      </c>
      <c r="D11" s="15">
        <v>1050.9093749999988</v>
      </c>
      <c r="E11" s="15">
        <v>5897.2749999998969</v>
      </c>
      <c r="F11" s="15">
        <f t="shared" si="0"/>
        <v>6948.1843749998952</v>
      </c>
      <c r="G11" s="19">
        <f t="shared" si="1"/>
        <v>6.4323259078992889E-2</v>
      </c>
      <c r="H11" s="1"/>
      <c r="I11" s="12" t="s">
        <v>74</v>
      </c>
      <c r="J11" s="15">
        <v>9589.4687500000164</v>
      </c>
      <c r="K11" s="15">
        <v>13341.187499999902</v>
      </c>
      <c r="L11" s="15">
        <v>22930.65624999992</v>
      </c>
      <c r="M11" s="17">
        <f t="shared" si="2"/>
        <v>0.21228200968977523</v>
      </c>
      <c r="N11" s="17">
        <v>0.22995361003721257</v>
      </c>
    </row>
    <row r="12" spans="1:14" x14ac:dyDescent="0.3">
      <c r="A12" s="12" t="s">
        <v>92</v>
      </c>
      <c r="B12" s="12">
        <v>331212</v>
      </c>
      <c r="C12" s="12" t="s">
        <v>72</v>
      </c>
      <c r="D12" s="15">
        <v>3171.0562500000074</v>
      </c>
      <c r="E12" s="15">
        <v>1234.2562499999997</v>
      </c>
      <c r="F12" s="15">
        <f t="shared" si="0"/>
        <v>4405.3125000000073</v>
      </c>
      <c r="G12" s="19">
        <f t="shared" si="1"/>
        <v>4.0782460851354514E-2</v>
      </c>
      <c r="H12" s="1"/>
      <c r="I12" s="12" t="s">
        <v>75</v>
      </c>
      <c r="J12" s="15">
        <v>2313.3125000000014</v>
      </c>
      <c r="K12" s="15">
        <v>8940.6281250000065</v>
      </c>
      <c r="L12" s="15">
        <v>11253.940625000005</v>
      </c>
      <c r="M12" s="17">
        <f t="shared" si="2"/>
        <v>0.10418407160956916</v>
      </c>
      <c r="N12" s="17">
        <v>6.0224747775281674E-2</v>
      </c>
    </row>
    <row r="13" spans="1:14" x14ac:dyDescent="0.3">
      <c r="A13" s="12" t="s">
        <v>93</v>
      </c>
      <c r="B13" s="12">
        <v>133111</v>
      </c>
      <c r="C13" s="12" t="s">
        <v>76</v>
      </c>
      <c r="D13" s="15">
        <v>2271.7437500000115</v>
      </c>
      <c r="E13" s="15">
        <v>1917.7031250000089</v>
      </c>
      <c r="F13" s="15">
        <f t="shared" si="0"/>
        <v>4189.4468750000206</v>
      </c>
      <c r="G13" s="19">
        <f t="shared" si="1"/>
        <v>3.8784071088831397E-2</v>
      </c>
      <c r="H13" s="1"/>
      <c r="I13" s="12" t="s">
        <v>76</v>
      </c>
      <c r="J13" s="15">
        <v>4469.1375000000189</v>
      </c>
      <c r="K13" s="15">
        <v>4732.6093750000127</v>
      </c>
      <c r="L13" s="15">
        <v>9201.7468750000335</v>
      </c>
      <c r="M13" s="17">
        <f t="shared" si="2"/>
        <v>8.5185757354049693E-2</v>
      </c>
      <c r="N13" s="17">
        <v>0.18039327793366516</v>
      </c>
    </row>
    <row r="14" spans="1:14" x14ac:dyDescent="0.3">
      <c r="A14" s="12" t="s">
        <v>94</v>
      </c>
      <c r="B14" s="12">
        <v>821111</v>
      </c>
      <c r="C14" s="12" t="s">
        <v>73</v>
      </c>
      <c r="D14" s="15">
        <v>3167.2531250000402</v>
      </c>
      <c r="E14" s="15">
        <v>567.17499999999961</v>
      </c>
      <c r="F14" s="15">
        <f t="shared" si="0"/>
        <v>3734.4281250000399</v>
      </c>
      <c r="G14" s="19">
        <f t="shared" si="1"/>
        <v>3.4571706050367849E-2</v>
      </c>
      <c r="H14" s="1"/>
      <c r="I14" s="12" t="s">
        <v>77</v>
      </c>
      <c r="J14" s="15">
        <v>1464.1999999999978</v>
      </c>
      <c r="K14" s="15">
        <v>1189.8093749999994</v>
      </c>
      <c r="L14" s="15">
        <v>2654.0093749999969</v>
      </c>
      <c r="M14" s="17">
        <f t="shared" si="2"/>
        <v>2.456966070739932E-2</v>
      </c>
      <c r="N14" s="17">
        <v>0.10882071831440396</v>
      </c>
    </row>
    <row r="15" spans="1:14" x14ac:dyDescent="0.3">
      <c r="A15" s="12" t="s">
        <v>95</v>
      </c>
      <c r="B15" s="12">
        <v>133112</v>
      </c>
      <c r="C15" s="12" t="s">
        <v>76</v>
      </c>
      <c r="D15" s="15">
        <v>1683.1187500000078</v>
      </c>
      <c r="E15" s="15">
        <v>1679.9031250000044</v>
      </c>
      <c r="F15" s="15">
        <f t="shared" si="0"/>
        <v>3363.0218750000122</v>
      </c>
      <c r="G15" s="19">
        <f t="shared" si="1"/>
        <v>3.1133389052294614E-2</v>
      </c>
      <c r="H15" s="1"/>
      <c r="I15" s="12" t="s">
        <v>96</v>
      </c>
      <c r="J15" s="15"/>
      <c r="K15" s="15"/>
      <c r="L15" s="15"/>
      <c r="M15" s="17" t="s">
        <v>97</v>
      </c>
      <c r="N15" s="17">
        <v>9.5331925643551849E-2</v>
      </c>
    </row>
    <row r="16" spans="1:14" x14ac:dyDescent="0.3">
      <c r="A16" s="12" t="s">
        <v>98</v>
      </c>
      <c r="B16" s="12">
        <v>721211</v>
      </c>
      <c r="C16" s="12" t="s">
        <v>75</v>
      </c>
      <c r="D16" s="15">
        <v>268.20312500000057</v>
      </c>
      <c r="E16" s="15">
        <v>3055.7624999999898</v>
      </c>
      <c r="F16" s="15">
        <f t="shared" si="0"/>
        <v>3323.9656249999903</v>
      </c>
      <c r="G16" s="19">
        <f t="shared" si="1"/>
        <v>3.0771823332126837E-2</v>
      </c>
      <c r="H16" s="1"/>
      <c r="I16" s="12" t="s">
        <v>99</v>
      </c>
      <c r="J16" s="15"/>
      <c r="K16" s="15"/>
      <c r="L16" s="15"/>
      <c r="M16" s="17" t="s">
        <v>97</v>
      </c>
      <c r="N16" s="17">
        <v>9.1764033239800896E-2</v>
      </c>
    </row>
    <row r="17" spans="1:14" x14ac:dyDescent="0.3">
      <c r="A17" s="12" t="s">
        <v>100</v>
      </c>
      <c r="B17" s="12">
        <v>721214</v>
      </c>
      <c r="C17" s="12" t="s">
        <v>75</v>
      </c>
      <c r="D17" s="15">
        <v>455.45625000000041</v>
      </c>
      <c r="E17" s="15">
        <v>2595.1187500000128</v>
      </c>
      <c r="F17" s="15">
        <f t="shared" si="0"/>
        <v>3050.5750000000135</v>
      </c>
      <c r="G17" s="19">
        <f t="shared" si="1"/>
        <v>2.8240892220840436E-2</v>
      </c>
      <c r="H17" s="1"/>
      <c r="I17" s="18" t="s">
        <v>101</v>
      </c>
      <c r="J17" s="29">
        <v>54834.540625000132</v>
      </c>
      <c r="K17" s="29">
        <v>53185.240624999991</v>
      </c>
      <c r="L17" s="29">
        <v>108019.78125000009</v>
      </c>
      <c r="M17" s="12"/>
      <c r="N17" s="12"/>
    </row>
    <row r="18" spans="1:14" x14ac:dyDescent="0.3">
      <c r="A18" s="12" t="s">
        <v>102</v>
      </c>
      <c r="B18" s="12">
        <v>334111</v>
      </c>
      <c r="C18" s="12" t="s">
        <v>72</v>
      </c>
      <c r="D18" s="15">
        <v>2257.0875000000065</v>
      </c>
      <c r="E18" s="15">
        <v>739.60937499999852</v>
      </c>
      <c r="F18" s="15">
        <f t="shared" si="0"/>
        <v>2996.6968750000051</v>
      </c>
      <c r="G18" s="19">
        <f t="shared" si="1"/>
        <v>2.7742112049500212E-2</v>
      </c>
      <c r="H18" s="1"/>
    </row>
    <row r="19" spans="1:14" x14ac:dyDescent="0.3">
      <c r="A19" s="12" t="s">
        <v>103</v>
      </c>
      <c r="B19" s="12">
        <v>232111</v>
      </c>
      <c r="C19" s="12" t="s">
        <v>74</v>
      </c>
      <c r="D19" s="15">
        <v>2104.6468750000104</v>
      </c>
      <c r="E19" s="15">
        <v>512.83124999999939</v>
      </c>
      <c r="F19" s="15">
        <f t="shared" si="0"/>
        <v>2617.4781250000096</v>
      </c>
      <c r="G19" s="19">
        <f t="shared" si="1"/>
        <v>2.4231470335439206E-2</v>
      </c>
      <c r="H19" s="1"/>
    </row>
    <row r="20" spans="1:14" x14ac:dyDescent="0.3">
      <c r="A20" s="12" t="s">
        <v>104</v>
      </c>
      <c r="B20" s="12">
        <v>233214</v>
      </c>
      <c r="C20" s="12" t="s">
        <v>74</v>
      </c>
      <c r="D20" s="15">
        <v>2036.1781250000101</v>
      </c>
      <c r="E20" s="15">
        <v>452.38749999999987</v>
      </c>
      <c r="F20" s="15">
        <f t="shared" si="0"/>
        <v>2488.5656250000102</v>
      </c>
      <c r="G20" s="19">
        <f t="shared" si="1"/>
        <v>2.3038054661863219E-2</v>
      </c>
      <c r="H20" s="1"/>
      <c r="I20" s="28"/>
    </row>
    <row r="21" spans="1:14" x14ac:dyDescent="0.3">
      <c r="A21" s="12" t="s">
        <v>105</v>
      </c>
      <c r="B21" s="12">
        <v>332211</v>
      </c>
      <c r="C21" s="12" t="s">
        <v>72</v>
      </c>
      <c r="D21" s="15">
        <v>2138.5843750000049</v>
      </c>
      <c r="E21" s="15">
        <v>91.837499999999949</v>
      </c>
      <c r="F21" s="15">
        <f t="shared" si="0"/>
        <v>2230.421875000005</v>
      </c>
      <c r="G21" s="19">
        <f t="shared" si="1"/>
        <v>2.064827246629888E-2</v>
      </c>
      <c r="H21" s="1"/>
    </row>
    <row r="22" spans="1:14" x14ac:dyDescent="0.3">
      <c r="A22" s="12" t="s">
        <v>106</v>
      </c>
      <c r="B22" s="12">
        <v>312999</v>
      </c>
      <c r="C22" s="12" t="s">
        <v>72</v>
      </c>
      <c r="D22" s="15">
        <v>1455.6781250000029</v>
      </c>
      <c r="E22" s="15">
        <v>457.1156249999998</v>
      </c>
      <c r="F22" s="15">
        <f t="shared" si="0"/>
        <v>1912.7937500000025</v>
      </c>
      <c r="G22" s="19">
        <f t="shared" si="1"/>
        <v>1.7707809883201378E-2</v>
      </c>
      <c r="H22" s="1"/>
    </row>
    <row r="23" spans="1:14" x14ac:dyDescent="0.3">
      <c r="A23" s="12" t="s">
        <v>107</v>
      </c>
      <c r="B23" s="12">
        <v>232611</v>
      </c>
      <c r="C23" s="12" t="s">
        <v>74</v>
      </c>
      <c r="D23" s="15">
        <v>459.69999999999914</v>
      </c>
      <c r="E23" s="15">
        <v>1448.7625000000073</v>
      </c>
      <c r="F23" s="15">
        <f t="shared" si="0"/>
        <v>1908.4625000000065</v>
      </c>
      <c r="G23" s="19">
        <f t="shared" si="1"/>
        <v>1.7667713060657626E-2</v>
      </c>
      <c r="H23" s="1"/>
    </row>
    <row r="24" spans="1:14" x14ac:dyDescent="0.3">
      <c r="A24" s="12" t="s">
        <v>108</v>
      </c>
      <c r="B24" s="12">
        <v>233512</v>
      </c>
      <c r="C24" s="12" t="s">
        <v>74</v>
      </c>
      <c r="D24" s="15">
        <v>1057.7249999999981</v>
      </c>
      <c r="E24" s="15">
        <v>811.79687499999909</v>
      </c>
      <c r="F24" s="15">
        <f t="shared" si="0"/>
        <v>1869.5218749999972</v>
      </c>
      <c r="G24" s="19">
        <f t="shared" si="1"/>
        <v>1.7307217746286591E-2</v>
      </c>
      <c r="H24" s="1"/>
    </row>
    <row r="25" spans="1:14" x14ac:dyDescent="0.3">
      <c r="A25" s="12" t="s">
        <v>109</v>
      </c>
      <c r="B25" s="12">
        <v>511112</v>
      </c>
      <c r="C25" s="12" t="s">
        <v>77</v>
      </c>
      <c r="D25" s="15">
        <v>987.57499999999823</v>
      </c>
      <c r="E25" s="15">
        <v>696.1468749999998</v>
      </c>
      <c r="F25" s="15">
        <f t="shared" si="0"/>
        <v>1683.7218749999979</v>
      </c>
      <c r="G25" s="19">
        <f t="shared" si="1"/>
        <v>1.5587162420771856E-2</v>
      </c>
      <c r="H25" s="1"/>
    </row>
    <row r="26" spans="1:14" x14ac:dyDescent="0.3">
      <c r="A26" s="12" t="s">
        <v>110</v>
      </c>
      <c r="B26" s="12">
        <v>334113</v>
      </c>
      <c r="C26" s="12" t="s">
        <v>72</v>
      </c>
      <c r="D26" s="15">
        <v>189.17187500000006</v>
      </c>
      <c r="E26" s="15">
        <v>1468.5000000000014</v>
      </c>
      <c r="F26" s="15">
        <f t="shared" si="0"/>
        <v>1657.6718750000014</v>
      </c>
      <c r="G26" s="19">
        <f t="shared" si="1"/>
        <v>1.5346002887781257E-2</v>
      </c>
      <c r="H26" s="1"/>
    </row>
    <row r="27" spans="1:14" x14ac:dyDescent="0.3">
      <c r="A27" s="12" t="s">
        <v>111</v>
      </c>
      <c r="B27" s="12">
        <v>322311</v>
      </c>
      <c r="C27" s="12" t="s">
        <v>72</v>
      </c>
      <c r="D27" s="15">
        <v>1095.2593749999971</v>
      </c>
      <c r="E27" s="15">
        <v>527.44062499999984</v>
      </c>
      <c r="F27" s="15">
        <f t="shared" si="0"/>
        <v>1622.6999999999971</v>
      </c>
      <c r="G27" s="19">
        <f t="shared" si="1"/>
        <v>1.502224852913221E-2</v>
      </c>
      <c r="H27" s="1"/>
    </row>
    <row r="28" spans="1:14" x14ac:dyDescent="0.3">
      <c r="A28" s="12" t="s">
        <v>112</v>
      </c>
      <c r="B28" s="12">
        <v>233213</v>
      </c>
      <c r="C28" s="12" t="s">
        <v>74</v>
      </c>
      <c r="D28" s="15">
        <v>790.75937500000043</v>
      </c>
      <c r="E28" s="15">
        <v>785.87500000000045</v>
      </c>
      <c r="F28" s="15">
        <f t="shared" si="0"/>
        <v>1576.634375000001</v>
      </c>
      <c r="G28" s="19">
        <f t="shared" si="1"/>
        <v>1.4595793073780174E-2</v>
      </c>
      <c r="H28" s="1"/>
    </row>
    <row r="29" spans="1:14" x14ac:dyDescent="0.3">
      <c r="A29" s="12" t="s">
        <v>113</v>
      </c>
      <c r="B29" s="12">
        <v>342211</v>
      </c>
      <c r="C29" s="12" t="s">
        <v>72</v>
      </c>
      <c r="D29" s="15">
        <v>112.53750000000004</v>
      </c>
      <c r="E29" s="15">
        <v>1372.9375000000073</v>
      </c>
      <c r="F29" s="15">
        <f t="shared" si="0"/>
        <v>1485.4750000000074</v>
      </c>
      <c r="G29" s="19">
        <f t="shared" si="1"/>
        <v>1.3751879357745005E-2</v>
      </c>
      <c r="H29" s="1"/>
    </row>
    <row r="30" spans="1:14" x14ac:dyDescent="0.3">
      <c r="A30" s="12" t="s">
        <v>114</v>
      </c>
      <c r="B30" s="12">
        <v>312312</v>
      </c>
      <c r="C30" s="12" t="s">
        <v>72</v>
      </c>
      <c r="D30" s="15">
        <v>258.88749999999982</v>
      </c>
      <c r="E30" s="15">
        <v>1031.1125000000018</v>
      </c>
      <c r="F30" s="15">
        <f t="shared" si="0"/>
        <v>1290.0000000000016</v>
      </c>
      <c r="G30" s="19">
        <f t="shared" si="1"/>
        <v>1.1942257103950582E-2</v>
      </c>
      <c r="H30" s="1"/>
    </row>
    <row r="31" spans="1:14" x14ac:dyDescent="0.3">
      <c r="A31" s="12" t="s">
        <v>115</v>
      </c>
      <c r="B31" s="12">
        <v>821712</v>
      </c>
      <c r="C31" s="12" t="s">
        <v>73</v>
      </c>
      <c r="D31" s="15">
        <v>826.13437499999804</v>
      </c>
      <c r="E31" s="15">
        <v>451.56562500000047</v>
      </c>
      <c r="F31" s="15">
        <f t="shared" si="0"/>
        <v>1277.6999999999985</v>
      </c>
      <c r="G31" s="19">
        <f t="shared" si="1"/>
        <v>1.182838907109893E-2</v>
      </c>
      <c r="H31" s="1"/>
    </row>
    <row r="32" spans="1:14" x14ac:dyDescent="0.3">
      <c r="A32" s="12" t="s">
        <v>116</v>
      </c>
      <c r="B32" s="12">
        <v>233311</v>
      </c>
      <c r="C32" s="12" t="s">
        <v>74</v>
      </c>
      <c r="D32" s="15">
        <v>841.35937499999989</v>
      </c>
      <c r="E32" s="15">
        <v>387.23124999999982</v>
      </c>
      <c r="F32" s="15">
        <f t="shared" si="0"/>
        <v>1228.5906249999998</v>
      </c>
      <c r="G32" s="19">
        <f t="shared" si="1"/>
        <v>1.137375590639792E-2</v>
      </c>
      <c r="H32" s="1"/>
    </row>
    <row r="33" spans="1:10" x14ac:dyDescent="0.3">
      <c r="A33" s="12" t="s">
        <v>117</v>
      </c>
      <c r="B33" s="12">
        <v>133211</v>
      </c>
      <c r="C33" s="12" t="s">
        <v>76</v>
      </c>
      <c r="D33" s="15">
        <v>363.50312499999973</v>
      </c>
      <c r="E33" s="15">
        <v>839.96249999999998</v>
      </c>
      <c r="F33" s="15">
        <f t="shared" si="0"/>
        <v>1203.4656249999998</v>
      </c>
      <c r="G33" s="19">
        <f t="shared" si="1"/>
        <v>1.1141159619780277E-2</v>
      </c>
      <c r="H33" s="1"/>
    </row>
    <row r="34" spans="1:10" x14ac:dyDescent="0.3">
      <c r="A34" s="12" t="s">
        <v>118</v>
      </c>
      <c r="B34" s="12">
        <v>312112</v>
      </c>
      <c r="C34" s="12" t="s">
        <v>72</v>
      </c>
      <c r="D34" s="15">
        <v>796.68124999999975</v>
      </c>
      <c r="E34" s="15">
        <v>400.09374999999977</v>
      </c>
      <c r="F34" s="15">
        <f t="shared" si="0"/>
        <v>1196.7749999999996</v>
      </c>
      <c r="G34" s="19">
        <f t="shared" si="1"/>
        <v>1.1079220733008089E-2</v>
      </c>
      <c r="H34" s="1"/>
    </row>
    <row r="35" spans="1:10" x14ac:dyDescent="0.3">
      <c r="A35" s="12" t="s">
        <v>119</v>
      </c>
      <c r="B35" s="12">
        <v>721913</v>
      </c>
      <c r="C35" s="12" t="s">
        <v>75</v>
      </c>
      <c r="D35" s="15">
        <v>133.453125</v>
      </c>
      <c r="E35" s="15">
        <v>1012.2562500000034</v>
      </c>
      <c r="F35" s="15">
        <f t="shared" si="0"/>
        <v>1145.7093750000035</v>
      </c>
      <c r="G35" s="19">
        <f t="shared" si="1"/>
        <v>1.0606477459423688E-2</v>
      </c>
      <c r="H35" s="1"/>
    </row>
    <row r="36" spans="1:10" x14ac:dyDescent="0.3">
      <c r="A36" s="12" t="s">
        <v>120</v>
      </c>
      <c r="B36" s="12">
        <v>899923</v>
      </c>
      <c r="C36" s="12" t="s">
        <v>73</v>
      </c>
      <c r="D36" s="15">
        <v>91.459374999999952</v>
      </c>
      <c r="E36" s="15">
        <v>1009.6687500000003</v>
      </c>
      <c r="F36" s="15">
        <f t="shared" si="0"/>
        <v>1101.1281250000002</v>
      </c>
      <c r="G36" s="19">
        <f t="shared" si="1"/>
        <v>1.0193763700109318E-2</v>
      </c>
      <c r="H36" s="1"/>
    </row>
    <row r="37" spans="1:10" x14ac:dyDescent="0.3">
      <c r="A37" s="12" t="s">
        <v>121</v>
      </c>
      <c r="B37" s="12">
        <v>342414</v>
      </c>
      <c r="C37" s="12" t="s">
        <v>72</v>
      </c>
      <c r="D37" s="15">
        <v>164.18749999999994</v>
      </c>
      <c r="E37" s="15">
        <v>913.43750000000216</v>
      </c>
      <c r="F37" s="15">
        <f t="shared" si="0"/>
        <v>1077.625000000002</v>
      </c>
      <c r="G37" s="19">
        <f t="shared" si="1"/>
        <v>9.9761820245308167E-3</v>
      </c>
      <c r="H37" s="1"/>
    </row>
    <row r="38" spans="1:10" x14ac:dyDescent="0.3">
      <c r="A38" s="12" t="s">
        <v>122</v>
      </c>
      <c r="B38" s="12">
        <v>712111</v>
      </c>
      <c r="C38" s="12" t="s">
        <v>75</v>
      </c>
      <c r="D38" s="15">
        <v>656.90937499999973</v>
      </c>
      <c r="E38" s="15">
        <v>408.66250000000036</v>
      </c>
      <c r="F38" s="15">
        <f t="shared" si="0"/>
        <v>1065.5718750000001</v>
      </c>
      <c r="G38" s="19">
        <f t="shared" si="1"/>
        <v>9.8645994527043999E-3</v>
      </c>
      <c r="H38" s="1"/>
    </row>
    <row r="39" spans="1:10" x14ac:dyDescent="0.3">
      <c r="A39" s="12" t="s">
        <v>123</v>
      </c>
      <c r="B39" s="12">
        <v>511111</v>
      </c>
      <c r="C39" s="12" t="s">
        <v>77</v>
      </c>
      <c r="D39" s="15">
        <v>476.6249999999996</v>
      </c>
      <c r="E39" s="15">
        <v>493.66249999999951</v>
      </c>
      <c r="F39" s="15">
        <f t="shared" si="0"/>
        <v>970.28749999999911</v>
      </c>
      <c r="G39" s="19">
        <f t="shared" si="1"/>
        <v>8.9824982866274616E-3</v>
      </c>
      <c r="H39" s="1"/>
    </row>
    <row r="40" spans="1:10" x14ac:dyDescent="0.3">
      <c r="A40" s="12" t="s">
        <v>124</v>
      </c>
      <c r="B40" s="12">
        <v>721311</v>
      </c>
      <c r="C40" s="12" t="s">
        <v>75</v>
      </c>
      <c r="D40" s="15">
        <v>353.69375000000042</v>
      </c>
      <c r="E40" s="15">
        <v>568.0406249999993</v>
      </c>
      <c r="F40" s="15">
        <f t="shared" si="0"/>
        <v>921.73437499999977</v>
      </c>
      <c r="G40" s="19">
        <f t="shared" si="1"/>
        <v>8.5330146417047937E-3</v>
      </c>
      <c r="H40" s="1"/>
    </row>
    <row r="41" spans="1:10" x14ac:dyDescent="0.3">
      <c r="A41" s="12" t="s">
        <v>125</v>
      </c>
      <c r="B41" s="12">
        <v>322313</v>
      </c>
      <c r="C41" s="12" t="s">
        <v>72</v>
      </c>
      <c r="D41" s="15">
        <v>599.15312499999959</v>
      </c>
      <c r="E41" s="15">
        <v>306.8468750000003</v>
      </c>
      <c r="F41" s="15">
        <f t="shared" ref="F41:F72" si="3">SUM(D41:E41)</f>
        <v>905.99999999999989</v>
      </c>
      <c r="G41" s="19">
        <f t="shared" ref="G41:G72" si="4">F41/SUM($F$9:$F$119)</f>
        <v>8.3873526637048158E-3</v>
      </c>
      <c r="H41" s="1"/>
    </row>
    <row r="42" spans="1:10" x14ac:dyDescent="0.3">
      <c r="A42" s="12" t="s">
        <v>126</v>
      </c>
      <c r="B42" s="12">
        <v>332111</v>
      </c>
      <c r="C42" s="12" t="s">
        <v>72</v>
      </c>
      <c r="D42" s="15">
        <v>807.43749999999693</v>
      </c>
      <c r="E42" s="15">
        <v>0</v>
      </c>
      <c r="F42" s="15">
        <f t="shared" si="3"/>
        <v>807.43749999999693</v>
      </c>
      <c r="G42" s="19">
        <f t="shared" si="4"/>
        <v>7.4749040467992633E-3</v>
      </c>
      <c r="H42" s="1"/>
    </row>
    <row r="43" spans="1:10" x14ac:dyDescent="0.3">
      <c r="A43" s="12" t="s">
        <v>127</v>
      </c>
      <c r="B43" s="12">
        <v>821211</v>
      </c>
      <c r="C43" s="12" t="s">
        <v>73</v>
      </c>
      <c r="D43" s="15">
        <v>369.24687500000061</v>
      </c>
      <c r="E43" s="15">
        <v>411.14062500000028</v>
      </c>
      <c r="F43" s="15">
        <f t="shared" si="3"/>
        <v>780.38750000000095</v>
      </c>
      <c r="G43" s="19">
        <f t="shared" si="4"/>
        <v>7.2244869501621976E-3</v>
      </c>
      <c r="H43" s="1"/>
    </row>
    <row r="44" spans="1:10" x14ac:dyDescent="0.3">
      <c r="A44" s="12" t="s">
        <v>128</v>
      </c>
      <c r="B44" s="12">
        <v>322211</v>
      </c>
      <c r="C44" s="12" t="s">
        <v>72</v>
      </c>
      <c r="D44" s="15">
        <v>548.25937499999964</v>
      </c>
      <c r="E44" s="15">
        <v>203.82500000000002</v>
      </c>
      <c r="F44" s="15">
        <f t="shared" si="3"/>
        <v>752.08437499999968</v>
      </c>
      <c r="G44" s="19">
        <f t="shared" si="4"/>
        <v>6.9624689690805956E-3</v>
      </c>
      <c r="H44" s="1"/>
    </row>
    <row r="45" spans="1:10" x14ac:dyDescent="0.3">
      <c r="A45" s="12" t="s">
        <v>129</v>
      </c>
      <c r="B45" s="12">
        <v>251312</v>
      </c>
      <c r="C45" s="12" t="s">
        <v>74</v>
      </c>
      <c r="D45" s="15">
        <v>338.04687500000017</v>
      </c>
      <c r="E45" s="15">
        <v>406.35312499999986</v>
      </c>
      <c r="F45" s="15">
        <f t="shared" si="3"/>
        <v>744.40000000000009</v>
      </c>
      <c r="G45" s="19">
        <f t="shared" si="4"/>
        <v>6.8913303784347317E-3</v>
      </c>
      <c r="H45" s="1"/>
    </row>
    <row r="46" spans="1:10" x14ac:dyDescent="0.3">
      <c r="A46" s="12" t="s">
        <v>130</v>
      </c>
      <c r="B46" s="12">
        <v>312111</v>
      </c>
      <c r="C46" s="12" t="s">
        <v>72</v>
      </c>
      <c r="D46" s="15">
        <v>639.22500000000048</v>
      </c>
      <c r="E46" s="15">
        <v>103.27500000000002</v>
      </c>
      <c r="F46" s="15">
        <f t="shared" si="3"/>
        <v>742.50000000000045</v>
      </c>
      <c r="G46" s="19">
        <f t="shared" si="4"/>
        <v>6.8737410075064356E-3</v>
      </c>
      <c r="H46" s="1"/>
    </row>
    <row r="47" spans="1:10" x14ac:dyDescent="0.3">
      <c r="A47" s="12" t="s">
        <v>131</v>
      </c>
      <c r="B47" s="12">
        <v>312212</v>
      </c>
      <c r="C47" s="12" t="s">
        <v>72</v>
      </c>
      <c r="D47" s="15">
        <v>91.237500000000011</v>
      </c>
      <c r="E47" s="15">
        <v>635.23437499999977</v>
      </c>
      <c r="F47" s="15">
        <f t="shared" si="3"/>
        <v>726.47187499999973</v>
      </c>
      <c r="G47" s="19">
        <f t="shared" si="4"/>
        <v>6.7253596201852983E-3</v>
      </c>
      <c r="H47" s="1"/>
      <c r="I47" s="1"/>
      <c r="J47" s="1"/>
    </row>
    <row r="48" spans="1:10" x14ac:dyDescent="0.3">
      <c r="A48" s="12" t="s">
        <v>132</v>
      </c>
      <c r="B48" s="12">
        <v>821711</v>
      </c>
      <c r="C48" s="12" t="s">
        <v>73</v>
      </c>
      <c r="D48" s="15">
        <v>376.51249999999976</v>
      </c>
      <c r="E48" s="15">
        <v>344.33437500000014</v>
      </c>
      <c r="F48" s="15">
        <f t="shared" si="3"/>
        <v>720.84687499999995</v>
      </c>
      <c r="G48" s="19">
        <f t="shared" si="4"/>
        <v>6.6732858246738884E-3</v>
      </c>
      <c r="H48" s="1"/>
      <c r="I48" s="1"/>
      <c r="J48" s="1"/>
    </row>
    <row r="49" spans="1:10" x14ac:dyDescent="0.3">
      <c r="A49" s="12" t="s">
        <v>133</v>
      </c>
      <c r="B49" s="12">
        <v>721216</v>
      </c>
      <c r="C49" s="12" t="s">
        <v>75</v>
      </c>
      <c r="D49" s="15">
        <v>156.71875000000009</v>
      </c>
      <c r="E49" s="15">
        <v>520.09687499999939</v>
      </c>
      <c r="F49" s="15">
        <f t="shared" si="3"/>
        <v>676.8156249999995</v>
      </c>
      <c r="G49" s="19">
        <f t="shared" si="4"/>
        <v>6.265663725365106E-3</v>
      </c>
      <c r="H49" s="1"/>
      <c r="I49" s="1"/>
      <c r="J49" s="1"/>
    </row>
    <row r="50" spans="1:10" x14ac:dyDescent="0.3">
      <c r="A50" s="12" t="s">
        <v>134</v>
      </c>
      <c r="B50" s="12">
        <v>233999</v>
      </c>
      <c r="C50" s="12" t="s">
        <v>74</v>
      </c>
      <c r="D50" s="15">
        <v>231.41250000000005</v>
      </c>
      <c r="E50" s="15">
        <v>445.04999999999973</v>
      </c>
      <c r="F50" s="15">
        <f t="shared" si="3"/>
        <v>676.46249999999975</v>
      </c>
      <c r="G50" s="19">
        <f t="shared" si="4"/>
        <v>6.2623946482024476E-3</v>
      </c>
      <c r="H50" s="1"/>
      <c r="I50" s="1"/>
      <c r="J50" s="1"/>
    </row>
    <row r="51" spans="1:10" x14ac:dyDescent="0.3">
      <c r="A51" s="12" t="s">
        <v>135</v>
      </c>
      <c r="B51" s="12">
        <v>821311</v>
      </c>
      <c r="C51" s="12" t="s">
        <v>73</v>
      </c>
      <c r="D51" s="15">
        <v>167.81562500000004</v>
      </c>
      <c r="E51" s="15">
        <v>461.70000000000016</v>
      </c>
      <c r="F51" s="15">
        <f t="shared" si="3"/>
        <v>629.51562500000023</v>
      </c>
      <c r="G51" s="19">
        <f t="shared" si="4"/>
        <v>5.8277809648869259E-3</v>
      </c>
      <c r="H51" s="1"/>
      <c r="I51" s="1"/>
      <c r="J51" s="1"/>
    </row>
    <row r="52" spans="1:10" x14ac:dyDescent="0.3">
      <c r="A52" s="12" t="s">
        <v>136</v>
      </c>
      <c r="B52" s="12">
        <v>233215</v>
      </c>
      <c r="C52" s="12" t="s">
        <v>74</v>
      </c>
      <c r="D52" s="15">
        <v>11.887499999999999</v>
      </c>
      <c r="E52" s="15">
        <v>578.04999999999961</v>
      </c>
      <c r="F52" s="15">
        <f t="shared" si="3"/>
        <v>589.93749999999966</v>
      </c>
      <c r="G52" s="19">
        <f t="shared" si="4"/>
        <v>5.461383953691344E-3</v>
      </c>
      <c r="H52" s="1"/>
      <c r="I52" s="1"/>
      <c r="J52" s="1"/>
    </row>
    <row r="53" spans="1:10" x14ac:dyDescent="0.3">
      <c r="A53" s="12" t="s">
        <v>137</v>
      </c>
      <c r="B53" s="12">
        <v>333212</v>
      </c>
      <c r="C53" s="12" t="s">
        <v>72</v>
      </c>
      <c r="D53" s="15">
        <v>473.66562499999947</v>
      </c>
      <c r="E53" s="15">
        <v>89.356249999999946</v>
      </c>
      <c r="F53" s="15">
        <f t="shared" si="3"/>
        <v>563.02187499999945</v>
      </c>
      <c r="G53" s="19">
        <f t="shared" si="4"/>
        <v>5.2122108421692338E-3</v>
      </c>
      <c r="H53" s="1"/>
      <c r="I53" s="1"/>
      <c r="J53" s="1"/>
    </row>
    <row r="54" spans="1:10" x14ac:dyDescent="0.3">
      <c r="A54" s="12" t="s">
        <v>138</v>
      </c>
      <c r="B54" s="12">
        <v>333211</v>
      </c>
      <c r="C54" s="12" t="s">
        <v>72</v>
      </c>
      <c r="D54" s="15">
        <v>546.58124999999961</v>
      </c>
      <c r="E54" s="15">
        <v>0</v>
      </c>
      <c r="F54" s="15">
        <f t="shared" si="3"/>
        <v>546.58124999999961</v>
      </c>
      <c r="G54" s="19">
        <f t="shared" si="4"/>
        <v>5.0600107098439356E-3</v>
      </c>
      <c r="H54" s="1"/>
      <c r="I54" s="1"/>
      <c r="J54" s="1"/>
    </row>
    <row r="55" spans="1:10" x14ac:dyDescent="0.3">
      <c r="A55" s="12" t="s">
        <v>139</v>
      </c>
      <c r="B55" s="12">
        <v>331111</v>
      </c>
      <c r="C55" s="12" t="s">
        <v>72</v>
      </c>
      <c r="D55" s="15">
        <v>539.51249999999948</v>
      </c>
      <c r="E55" s="15">
        <v>0</v>
      </c>
      <c r="F55" s="15">
        <f t="shared" si="3"/>
        <v>539.51249999999948</v>
      </c>
      <c r="G55" s="19">
        <f t="shared" si="4"/>
        <v>4.9945713068179258E-3</v>
      </c>
      <c r="H55" s="1"/>
      <c r="I55" s="1"/>
      <c r="J55" s="1"/>
    </row>
    <row r="56" spans="1:10" x14ac:dyDescent="0.3">
      <c r="A56" s="12" t="s">
        <v>140</v>
      </c>
      <c r="B56" s="12">
        <v>333111</v>
      </c>
      <c r="C56" s="12" t="s">
        <v>72</v>
      </c>
      <c r="D56" s="15">
        <v>519.33437499999991</v>
      </c>
      <c r="E56" s="15">
        <v>0</v>
      </c>
      <c r="F56" s="15">
        <f t="shared" si="3"/>
        <v>519.33437499999991</v>
      </c>
      <c r="G56" s="19">
        <f t="shared" si="4"/>
        <v>4.8077710303639351E-3</v>
      </c>
      <c r="H56" s="1"/>
      <c r="I56" s="1"/>
      <c r="J56" s="1"/>
    </row>
    <row r="57" spans="1:10" x14ac:dyDescent="0.3">
      <c r="A57" s="12" t="s">
        <v>141</v>
      </c>
      <c r="B57" s="12">
        <v>312114</v>
      </c>
      <c r="C57" s="12" t="s">
        <v>72</v>
      </c>
      <c r="D57" s="15">
        <v>241.02499999999992</v>
      </c>
      <c r="E57" s="15">
        <v>271.40625</v>
      </c>
      <c r="F57" s="15">
        <f t="shared" si="3"/>
        <v>512.43124999999986</v>
      </c>
      <c r="G57" s="19">
        <f t="shared" si="4"/>
        <v>4.7438649113168739E-3</v>
      </c>
      <c r="H57" s="1"/>
      <c r="I57" s="1"/>
      <c r="J57" s="1"/>
    </row>
    <row r="58" spans="1:10" x14ac:dyDescent="0.3">
      <c r="A58" s="12" t="s">
        <v>142</v>
      </c>
      <c r="B58" s="12">
        <v>263312</v>
      </c>
      <c r="C58" s="12" t="s">
        <v>74</v>
      </c>
      <c r="D58" s="15">
        <v>38.274999999999999</v>
      </c>
      <c r="E58" s="15">
        <v>438.43749999999977</v>
      </c>
      <c r="F58" s="15">
        <f t="shared" si="3"/>
        <v>476.71249999999975</v>
      </c>
      <c r="G58" s="19">
        <f t="shared" si="4"/>
        <v>4.4131963098194048E-3</v>
      </c>
      <c r="H58" s="1"/>
      <c r="I58" s="1"/>
      <c r="J58" s="1"/>
    </row>
    <row r="59" spans="1:10" x14ac:dyDescent="0.3">
      <c r="A59" s="12" t="s">
        <v>143</v>
      </c>
      <c r="B59" s="12">
        <v>821713</v>
      </c>
      <c r="C59" s="12" t="s">
        <v>73</v>
      </c>
      <c r="D59" s="15">
        <v>222.35937500000011</v>
      </c>
      <c r="E59" s="15">
        <v>210.12187500000002</v>
      </c>
      <c r="F59" s="15">
        <f t="shared" si="3"/>
        <v>432.48125000000016</v>
      </c>
      <c r="G59" s="19">
        <f t="shared" si="4"/>
        <v>4.0037226977813357E-3</v>
      </c>
      <c r="H59" s="1"/>
      <c r="I59" s="1"/>
      <c r="J59" s="1"/>
    </row>
    <row r="60" spans="1:10" x14ac:dyDescent="0.3">
      <c r="A60" s="12" t="s">
        <v>144</v>
      </c>
      <c r="B60" s="12">
        <v>312512</v>
      </c>
      <c r="C60" s="12" t="s">
        <v>72</v>
      </c>
      <c r="D60" s="15">
        <v>247.36250000000001</v>
      </c>
      <c r="E60" s="15">
        <v>181.84999999999997</v>
      </c>
      <c r="F60" s="15">
        <f t="shared" si="3"/>
        <v>429.21249999999998</v>
      </c>
      <c r="G60" s="19">
        <f t="shared" si="4"/>
        <v>3.9734620366119241E-3</v>
      </c>
      <c r="H60" s="1"/>
      <c r="I60" s="1"/>
      <c r="J60" s="1"/>
    </row>
    <row r="61" spans="1:10" x14ac:dyDescent="0.3">
      <c r="A61" s="12" t="s">
        <v>145</v>
      </c>
      <c r="B61" s="12">
        <v>312611</v>
      </c>
      <c r="C61" s="12" t="s">
        <v>72</v>
      </c>
      <c r="D61" s="15">
        <v>197.95937500000002</v>
      </c>
      <c r="E61" s="15">
        <v>226.28125000000006</v>
      </c>
      <c r="F61" s="15">
        <f t="shared" si="3"/>
        <v>424.24062500000008</v>
      </c>
      <c r="G61" s="19">
        <f t="shared" si="4"/>
        <v>3.9274345873571157E-3</v>
      </c>
      <c r="H61" s="1"/>
      <c r="I61" s="1"/>
      <c r="J61" s="1"/>
    </row>
    <row r="62" spans="1:10" x14ac:dyDescent="0.3">
      <c r="A62" s="12" t="s">
        <v>146</v>
      </c>
      <c r="B62" s="12">
        <v>233212</v>
      </c>
      <c r="C62" s="12" t="s">
        <v>74</v>
      </c>
      <c r="D62" s="15">
        <v>62.693749999999987</v>
      </c>
      <c r="E62" s="15">
        <v>354.83749999999998</v>
      </c>
      <c r="F62" s="15">
        <f t="shared" si="3"/>
        <v>417.53124999999994</v>
      </c>
      <c r="G62" s="19">
        <f t="shared" si="4"/>
        <v>3.865322121266558E-3</v>
      </c>
      <c r="H62" s="1"/>
      <c r="I62" s="1"/>
      <c r="J62" s="1"/>
    </row>
    <row r="63" spans="1:10" x14ac:dyDescent="0.3">
      <c r="A63" s="12" t="s">
        <v>147</v>
      </c>
      <c r="B63" s="12">
        <v>234312</v>
      </c>
      <c r="C63" s="12" t="s">
        <v>74</v>
      </c>
      <c r="D63" s="15">
        <v>75.00624999999998</v>
      </c>
      <c r="E63" s="15">
        <v>292.65625000000028</v>
      </c>
      <c r="F63" s="15">
        <f t="shared" si="3"/>
        <v>367.66250000000025</v>
      </c>
      <c r="G63" s="19">
        <f t="shared" si="4"/>
        <v>3.4036589941714951E-3</v>
      </c>
      <c r="H63" s="1"/>
      <c r="I63" s="1"/>
      <c r="J63" s="1"/>
    </row>
    <row r="64" spans="1:10" x14ac:dyDescent="0.3">
      <c r="A64" s="12" t="s">
        <v>148</v>
      </c>
      <c r="B64" s="12">
        <v>333311</v>
      </c>
      <c r="C64" s="12" t="s">
        <v>72</v>
      </c>
      <c r="D64" s="15">
        <v>347.67812500000008</v>
      </c>
      <c r="E64" s="15">
        <v>0</v>
      </c>
      <c r="F64" s="15">
        <f t="shared" si="3"/>
        <v>347.67812500000008</v>
      </c>
      <c r="G64" s="19">
        <f t="shared" si="4"/>
        <v>3.2186523706740034E-3</v>
      </c>
      <c r="H64" s="1"/>
      <c r="I64" s="1"/>
      <c r="J64" s="1"/>
    </row>
    <row r="65" spans="1:10" x14ac:dyDescent="0.3">
      <c r="A65" s="12" t="s">
        <v>149</v>
      </c>
      <c r="B65" s="12">
        <v>331213</v>
      </c>
      <c r="C65" s="12" t="s">
        <v>72</v>
      </c>
      <c r="D65" s="15">
        <v>321.93437500000016</v>
      </c>
      <c r="E65" s="15">
        <v>0</v>
      </c>
      <c r="F65" s="15">
        <f t="shared" si="3"/>
        <v>321.93437500000016</v>
      </c>
      <c r="G65" s="19">
        <f t="shared" si="4"/>
        <v>2.9803279665501069E-3</v>
      </c>
      <c r="H65" s="1"/>
      <c r="I65" s="1"/>
      <c r="J65" s="1"/>
    </row>
    <row r="66" spans="1:10" x14ac:dyDescent="0.3">
      <c r="A66" s="12" t="s">
        <v>150</v>
      </c>
      <c r="B66" s="12">
        <v>342111</v>
      </c>
      <c r="C66" s="12" t="s">
        <v>72</v>
      </c>
      <c r="D66" s="15">
        <v>317.56875000000008</v>
      </c>
      <c r="E66" s="15">
        <v>0</v>
      </c>
      <c r="F66" s="15">
        <f t="shared" si="3"/>
        <v>317.56875000000008</v>
      </c>
      <c r="G66" s="19">
        <f t="shared" si="4"/>
        <v>2.9399129152559711E-3</v>
      </c>
      <c r="H66" s="1"/>
      <c r="I66" s="1"/>
      <c r="J66" s="1"/>
    </row>
    <row r="67" spans="1:10" x14ac:dyDescent="0.3">
      <c r="A67" s="12" t="s">
        <v>151</v>
      </c>
      <c r="B67" s="12">
        <v>232112</v>
      </c>
      <c r="C67" s="12" t="s">
        <v>74</v>
      </c>
      <c r="D67" s="15">
        <v>145.89062500000006</v>
      </c>
      <c r="E67" s="15">
        <v>162.04687500000009</v>
      </c>
      <c r="F67" s="15">
        <f t="shared" si="3"/>
        <v>307.93750000000011</v>
      </c>
      <c r="G67" s="19">
        <f t="shared" si="4"/>
        <v>2.8507510053858752E-3</v>
      </c>
      <c r="H67" s="1"/>
      <c r="I67" s="1"/>
      <c r="J67" s="1"/>
    </row>
    <row r="68" spans="1:10" x14ac:dyDescent="0.3">
      <c r="A68" s="12" t="s">
        <v>152</v>
      </c>
      <c r="B68" s="12">
        <v>312911</v>
      </c>
      <c r="C68" s="12" t="s">
        <v>72</v>
      </c>
      <c r="D68" s="15">
        <v>188.45625000000001</v>
      </c>
      <c r="E68" s="15">
        <v>112.40937500000001</v>
      </c>
      <c r="F68" s="15">
        <f t="shared" si="3"/>
        <v>300.86562500000002</v>
      </c>
      <c r="G68" s="19">
        <f t="shared" si="4"/>
        <v>2.785282672473471E-3</v>
      </c>
      <c r="H68" s="1"/>
      <c r="I68" s="1"/>
      <c r="J68" s="1"/>
    </row>
    <row r="69" spans="1:10" x14ac:dyDescent="0.3">
      <c r="A69" s="12" t="s">
        <v>153</v>
      </c>
      <c r="B69" s="12">
        <v>821611</v>
      </c>
      <c r="C69" s="12" t="s">
        <v>73</v>
      </c>
      <c r="D69" s="15">
        <v>0</v>
      </c>
      <c r="E69" s="15">
        <v>276.94999999999953</v>
      </c>
      <c r="F69" s="15">
        <f t="shared" si="3"/>
        <v>276.94999999999953</v>
      </c>
      <c r="G69" s="19">
        <f t="shared" si="4"/>
        <v>2.5638822518907782E-3</v>
      </c>
      <c r="H69" s="1"/>
      <c r="I69" s="1"/>
      <c r="J69" s="1"/>
    </row>
    <row r="70" spans="1:10" x14ac:dyDescent="0.3">
      <c r="A70" s="12" t="s">
        <v>154</v>
      </c>
      <c r="B70" s="12">
        <v>263311</v>
      </c>
      <c r="C70" s="12" t="s">
        <v>74</v>
      </c>
      <c r="D70" s="15">
        <v>40.774999999999999</v>
      </c>
      <c r="E70" s="15">
        <v>219.03749999999997</v>
      </c>
      <c r="F70" s="15">
        <f t="shared" si="3"/>
        <v>259.81249999999994</v>
      </c>
      <c r="G70" s="19">
        <f t="shared" si="4"/>
        <v>2.4052307548993457E-3</v>
      </c>
      <c r="H70" s="1"/>
      <c r="I70" s="1"/>
      <c r="J70" s="1"/>
    </row>
    <row r="71" spans="1:10" x14ac:dyDescent="0.3">
      <c r="A71" s="12" t="s">
        <v>155</v>
      </c>
      <c r="B71" s="12">
        <v>232511</v>
      </c>
      <c r="C71" s="12" t="s">
        <v>74</v>
      </c>
      <c r="D71" s="15">
        <v>238.70000000000022</v>
      </c>
      <c r="E71" s="15">
        <v>0</v>
      </c>
      <c r="F71" s="15">
        <f t="shared" si="3"/>
        <v>238.70000000000022</v>
      </c>
      <c r="G71" s="19">
        <f t="shared" si="4"/>
        <v>2.2097804424131805E-3</v>
      </c>
      <c r="H71" s="1"/>
      <c r="I71" s="1"/>
      <c r="J71" s="1"/>
    </row>
    <row r="72" spans="1:10" x14ac:dyDescent="0.3">
      <c r="A72" s="12" t="s">
        <v>156</v>
      </c>
      <c r="B72" s="12">
        <v>821113</v>
      </c>
      <c r="C72" s="12" t="s">
        <v>73</v>
      </c>
      <c r="D72" s="15">
        <v>25.040624999999999</v>
      </c>
      <c r="E72" s="15">
        <v>197.39374999999995</v>
      </c>
      <c r="F72" s="15">
        <f t="shared" si="3"/>
        <v>222.43437499999996</v>
      </c>
      <c r="G72" s="19">
        <f t="shared" si="4"/>
        <v>2.0592003837260108E-3</v>
      </c>
      <c r="H72" s="1"/>
      <c r="I72" s="1"/>
      <c r="J72" s="1"/>
    </row>
    <row r="73" spans="1:10" x14ac:dyDescent="0.3">
      <c r="A73" s="12" t="s">
        <v>157</v>
      </c>
      <c r="B73" s="12">
        <v>712915</v>
      </c>
      <c r="C73" s="12" t="s">
        <v>75</v>
      </c>
      <c r="D73" s="15">
        <v>123.29687500000001</v>
      </c>
      <c r="E73" s="15">
        <v>96.571875000000006</v>
      </c>
      <c r="F73" s="15">
        <f t="shared" ref="F73:F104" si="5">SUM(D73:E73)</f>
        <v>219.86875000000003</v>
      </c>
      <c r="G73" s="19">
        <f t="shared" ref="G73" si="6">F73/SUM($F$9:$F$119)</f>
        <v>2.0354489469955285E-3</v>
      </c>
      <c r="H73" s="1"/>
      <c r="I73" s="1"/>
      <c r="J73" s="1"/>
    </row>
    <row r="74" spans="1:10" x14ac:dyDescent="0.3">
      <c r="A74" s="12" t="s">
        <v>158</v>
      </c>
      <c r="B74" s="12">
        <v>721915</v>
      </c>
      <c r="C74" s="12" t="s">
        <v>75</v>
      </c>
      <c r="D74" s="15">
        <v>21.631249999999991</v>
      </c>
      <c r="E74" s="15">
        <v>192.8562499999999</v>
      </c>
      <c r="F74" s="15">
        <f t="shared" si="5"/>
        <v>214.4874999999999</v>
      </c>
      <c r="G74" s="19">
        <f t="shared" ref="G74:G119" si="7">F74/SUM($F$9:$F$119)</f>
        <v>1.9856316826229428E-3</v>
      </c>
      <c r="H74" s="1"/>
      <c r="I74" s="1"/>
      <c r="J74" s="1"/>
    </row>
    <row r="75" spans="1:10" x14ac:dyDescent="0.3">
      <c r="A75" s="12" t="s">
        <v>159</v>
      </c>
      <c r="B75" s="12">
        <v>721215</v>
      </c>
      <c r="C75" s="12" t="s">
        <v>75</v>
      </c>
      <c r="D75" s="15">
        <v>31.687499999999996</v>
      </c>
      <c r="E75" s="15">
        <v>174.63437500000003</v>
      </c>
      <c r="F75" s="15">
        <f t="shared" si="5"/>
        <v>206.32187500000003</v>
      </c>
      <c r="G75" s="19">
        <f t="shared" si="7"/>
        <v>1.9100378894722104E-3</v>
      </c>
      <c r="H75" s="1"/>
      <c r="I75" s="1"/>
      <c r="J75" s="1"/>
    </row>
    <row r="76" spans="1:10" x14ac:dyDescent="0.3">
      <c r="A76" s="12" t="s">
        <v>160</v>
      </c>
      <c r="B76" s="12">
        <v>333411</v>
      </c>
      <c r="C76" s="12" t="s">
        <v>72</v>
      </c>
      <c r="D76" s="15">
        <v>193.96250000000018</v>
      </c>
      <c r="E76" s="15">
        <v>0</v>
      </c>
      <c r="F76" s="15">
        <f t="shared" si="5"/>
        <v>193.96250000000018</v>
      </c>
      <c r="G76" s="19">
        <f t="shared" si="7"/>
        <v>1.7956201887790806E-3</v>
      </c>
      <c r="H76" s="1"/>
      <c r="I76" s="1"/>
      <c r="J76" s="1"/>
    </row>
    <row r="77" spans="1:10" x14ac:dyDescent="0.3">
      <c r="A77" s="12" t="s">
        <v>161</v>
      </c>
      <c r="B77" s="12">
        <v>312211</v>
      </c>
      <c r="C77" s="12" t="s">
        <v>72</v>
      </c>
      <c r="D77" s="15">
        <v>24.409375000000001</v>
      </c>
      <c r="E77" s="15">
        <v>166.89375000000001</v>
      </c>
      <c r="F77" s="15">
        <f t="shared" si="5"/>
        <v>191.30312500000002</v>
      </c>
      <c r="G77" s="19">
        <f t="shared" si="7"/>
        <v>1.7710008554567393E-3</v>
      </c>
      <c r="H77" s="1"/>
      <c r="I77" s="1"/>
      <c r="J77" s="1"/>
    </row>
    <row r="78" spans="1:10" x14ac:dyDescent="0.3">
      <c r="A78" s="12" t="s">
        <v>162</v>
      </c>
      <c r="B78" s="12">
        <v>312113</v>
      </c>
      <c r="C78" s="12" t="s">
        <v>72</v>
      </c>
      <c r="D78" s="15">
        <v>181.43749999999994</v>
      </c>
      <c r="E78" s="15">
        <v>9.2624999999999993</v>
      </c>
      <c r="F78" s="15">
        <f t="shared" si="5"/>
        <v>190.69999999999993</v>
      </c>
      <c r="G78" s="19">
        <f t="shared" si="7"/>
        <v>1.7654173873824593E-3</v>
      </c>
      <c r="H78" s="1"/>
      <c r="I78" s="1"/>
      <c r="J78" s="1"/>
    </row>
    <row r="79" spans="1:10" x14ac:dyDescent="0.3">
      <c r="A79" s="12" t="s">
        <v>163</v>
      </c>
      <c r="B79" s="12">
        <v>133612</v>
      </c>
      <c r="C79" s="12" t="s">
        <v>76</v>
      </c>
      <c r="D79" s="15">
        <v>99.943750000000009</v>
      </c>
      <c r="E79" s="15">
        <v>86.243750000000006</v>
      </c>
      <c r="F79" s="15">
        <f t="shared" si="5"/>
        <v>186.1875</v>
      </c>
      <c r="G79" s="19">
        <f t="shared" si="7"/>
        <v>1.7236426314277491E-3</v>
      </c>
      <c r="H79" s="1"/>
      <c r="I79" s="1"/>
      <c r="J79" s="1"/>
    </row>
    <row r="80" spans="1:10" x14ac:dyDescent="0.3">
      <c r="A80" s="12" t="s">
        <v>164</v>
      </c>
      <c r="B80" s="12">
        <v>821511</v>
      </c>
      <c r="C80" s="12" t="s">
        <v>73</v>
      </c>
      <c r="D80" s="15">
        <v>38.849999999999987</v>
      </c>
      <c r="E80" s="15">
        <v>146.72500000000008</v>
      </c>
      <c r="F80" s="15">
        <f t="shared" si="5"/>
        <v>185.57500000000007</v>
      </c>
      <c r="G80" s="19">
        <f t="shared" si="7"/>
        <v>1.7179723736942848E-3</v>
      </c>
      <c r="H80" s="1"/>
      <c r="I80" s="1"/>
      <c r="J80" s="1"/>
    </row>
    <row r="81" spans="1:10" x14ac:dyDescent="0.3">
      <c r="A81" s="12" t="s">
        <v>165</v>
      </c>
      <c r="B81" s="12">
        <v>341113</v>
      </c>
      <c r="C81" s="12" t="s">
        <v>72</v>
      </c>
      <c r="D81" s="15">
        <v>171.85312500000006</v>
      </c>
      <c r="E81" s="15">
        <v>4.1156249999999996</v>
      </c>
      <c r="F81" s="15">
        <f t="shared" si="5"/>
        <v>175.96875000000006</v>
      </c>
      <c r="G81" s="19">
        <f t="shared" si="7"/>
        <v>1.6290419029153505E-3</v>
      </c>
      <c r="H81" s="1"/>
      <c r="I81" s="1"/>
      <c r="J81" s="1"/>
    </row>
    <row r="82" spans="1:10" x14ac:dyDescent="0.3">
      <c r="A82" s="12" t="s">
        <v>166</v>
      </c>
      <c r="B82" s="12">
        <v>721999</v>
      </c>
      <c r="C82" s="12" t="s">
        <v>75</v>
      </c>
      <c r="D82" s="15">
        <v>70.412499999999994</v>
      </c>
      <c r="E82" s="15">
        <v>96.953124999999986</v>
      </c>
      <c r="F82" s="15">
        <f t="shared" si="5"/>
        <v>167.36562499999997</v>
      </c>
      <c r="G82" s="19">
        <f t="shared" si="7"/>
        <v>1.5493979256692839E-3</v>
      </c>
      <c r="H82" s="1"/>
      <c r="I82" s="1"/>
      <c r="J82" s="1"/>
    </row>
    <row r="83" spans="1:10" x14ac:dyDescent="0.3">
      <c r="A83" s="12" t="s">
        <v>167</v>
      </c>
      <c r="B83" s="12">
        <v>312199</v>
      </c>
      <c r="C83" s="12" t="s">
        <v>72</v>
      </c>
      <c r="D83" s="15">
        <v>125.89062500000001</v>
      </c>
      <c r="E83" s="15">
        <v>15.931250000000002</v>
      </c>
      <c r="F83" s="15">
        <f t="shared" si="5"/>
        <v>141.82187500000001</v>
      </c>
      <c r="G83" s="19">
        <f t="shared" si="7"/>
        <v>1.3129250342746818E-3</v>
      </c>
      <c r="H83" s="1"/>
      <c r="I83" s="1"/>
      <c r="J83" s="1"/>
    </row>
    <row r="84" spans="1:10" x14ac:dyDescent="0.3">
      <c r="A84" s="12" t="s">
        <v>168</v>
      </c>
      <c r="B84" s="12">
        <v>334114</v>
      </c>
      <c r="C84" s="12" t="s">
        <v>72</v>
      </c>
      <c r="D84" s="15">
        <v>112.35312499999999</v>
      </c>
      <c r="E84" s="15">
        <v>24.484375000000004</v>
      </c>
      <c r="F84" s="15">
        <f t="shared" si="5"/>
        <v>136.83750000000001</v>
      </c>
      <c r="G84" s="19">
        <f t="shared" si="7"/>
        <v>1.2667818654742912E-3</v>
      </c>
      <c r="H84" s="1"/>
      <c r="I84" s="1"/>
      <c r="J84" s="1"/>
    </row>
    <row r="85" spans="1:10" x14ac:dyDescent="0.3">
      <c r="A85" s="12" t="s">
        <v>169</v>
      </c>
      <c r="B85" s="12">
        <v>139912</v>
      </c>
      <c r="C85" s="12" t="s">
        <v>76</v>
      </c>
      <c r="D85" s="15">
        <v>16.365624999999994</v>
      </c>
      <c r="E85" s="15">
        <v>118.13750000000003</v>
      </c>
      <c r="F85" s="15">
        <f t="shared" si="5"/>
        <v>134.50312500000001</v>
      </c>
      <c r="G85" s="19">
        <f t="shared" si="7"/>
        <v>1.2451712403370552E-3</v>
      </c>
      <c r="H85" s="1"/>
      <c r="I85" s="1"/>
      <c r="J85" s="1"/>
    </row>
    <row r="86" spans="1:10" x14ac:dyDescent="0.3">
      <c r="A86" s="12" t="s">
        <v>170</v>
      </c>
      <c r="B86" s="12">
        <v>821112</v>
      </c>
      <c r="C86" s="12" t="s">
        <v>73</v>
      </c>
      <c r="D86" s="15">
        <v>6.8125</v>
      </c>
      <c r="E86" s="15">
        <v>127.44062500000008</v>
      </c>
      <c r="F86" s="15">
        <f t="shared" si="5"/>
        <v>134.25312500000007</v>
      </c>
      <c r="G86" s="19">
        <f t="shared" si="7"/>
        <v>1.2428568494254374E-3</v>
      </c>
      <c r="H86" s="1"/>
      <c r="I86" s="1"/>
      <c r="J86" s="1"/>
    </row>
    <row r="87" spans="1:10" x14ac:dyDescent="0.3">
      <c r="A87" s="12" t="s">
        <v>171</v>
      </c>
      <c r="B87" s="12">
        <v>149411</v>
      </c>
      <c r="C87" s="12" t="s">
        <v>76</v>
      </c>
      <c r="D87" s="15">
        <v>34.462499999999999</v>
      </c>
      <c r="E87" s="15">
        <v>90.659375000000011</v>
      </c>
      <c r="F87" s="15">
        <f t="shared" si="5"/>
        <v>125.12187500000002</v>
      </c>
      <c r="G87" s="19">
        <f t="shared" si="7"/>
        <v>1.1583237213785775E-3</v>
      </c>
      <c r="H87" s="1"/>
      <c r="I87" s="1"/>
      <c r="J87" s="1"/>
    </row>
    <row r="88" spans="1:10" x14ac:dyDescent="0.3">
      <c r="A88" s="12" t="s">
        <v>172</v>
      </c>
      <c r="B88" s="12">
        <v>312116</v>
      </c>
      <c r="C88" s="12" t="s">
        <v>72</v>
      </c>
      <c r="D88" s="15">
        <v>26.699999999999996</v>
      </c>
      <c r="E88" s="15">
        <v>94.909374999999983</v>
      </c>
      <c r="F88" s="15">
        <f t="shared" si="5"/>
        <v>121.60937499999997</v>
      </c>
      <c r="G88" s="19">
        <f t="shared" si="7"/>
        <v>1.1258065290703397E-3</v>
      </c>
      <c r="H88" s="1"/>
      <c r="I88" s="1"/>
      <c r="J88" s="1"/>
    </row>
    <row r="89" spans="1:10" x14ac:dyDescent="0.3">
      <c r="A89" s="12" t="s">
        <v>173</v>
      </c>
      <c r="B89" s="12">
        <v>331112</v>
      </c>
      <c r="C89" s="12" t="s">
        <v>72</v>
      </c>
      <c r="D89" s="15">
        <v>78.231249999999974</v>
      </c>
      <c r="E89" s="15">
        <v>35.325000000000003</v>
      </c>
      <c r="F89" s="15">
        <f t="shared" si="5"/>
        <v>113.55624999999998</v>
      </c>
      <c r="G89" s="19">
        <f t="shared" si="7"/>
        <v>1.0512542118298344E-3</v>
      </c>
      <c r="H89" s="1"/>
      <c r="I89" s="1"/>
      <c r="J89" s="1"/>
    </row>
    <row r="90" spans="1:10" x14ac:dyDescent="0.3">
      <c r="A90" s="12" t="s">
        <v>174</v>
      </c>
      <c r="B90" s="12">
        <v>821714</v>
      </c>
      <c r="C90" s="12" t="s">
        <v>73</v>
      </c>
      <c r="D90" s="15">
        <v>76.962499999999991</v>
      </c>
      <c r="E90" s="15">
        <v>26.096874999999997</v>
      </c>
      <c r="F90" s="15">
        <f t="shared" si="5"/>
        <v>103.05937499999999</v>
      </c>
      <c r="G90" s="19">
        <f t="shared" si="7"/>
        <v>9.5407872342825992E-4</v>
      </c>
      <c r="H90" s="1"/>
      <c r="I90" s="1"/>
      <c r="J90" s="1"/>
    </row>
    <row r="91" spans="1:10" x14ac:dyDescent="0.3">
      <c r="A91" s="12" t="s">
        <v>175</v>
      </c>
      <c r="B91" s="12">
        <v>721213</v>
      </c>
      <c r="C91" s="12" t="s">
        <v>75</v>
      </c>
      <c r="D91" s="15">
        <v>10.487499999999994</v>
      </c>
      <c r="E91" s="15">
        <v>87.678125000000009</v>
      </c>
      <c r="F91" s="15">
        <f t="shared" si="5"/>
        <v>98.165625000000006</v>
      </c>
      <c r="G91" s="19">
        <f t="shared" si="7"/>
        <v>9.0877452133333132E-4</v>
      </c>
      <c r="H91" s="1"/>
      <c r="I91" s="1"/>
      <c r="J91" s="1"/>
    </row>
    <row r="92" spans="1:10" x14ac:dyDescent="0.3">
      <c r="A92" s="12" t="s">
        <v>176</v>
      </c>
      <c r="B92" s="12">
        <v>342212</v>
      </c>
      <c r="C92" s="12" t="s">
        <v>72</v>
      </c>
      <c r="D92" s="15">
        <v>3.8749999999999991</v>
      </c>
      <c r="E92" s="15">
        <v>91.281249999999972</v>
      </c>
      <c r="F92" s="15">
        <f t="shared" si="5"/>
        <v>95.156249999999972</v>
      </c>
      <c r="G92" s="19">
        <f t="shared" si="7"/>
        <v>8.809150407347254E-4</v>
      </c>
      <c r="H92" s="1"/>
      <c r="I92" s="1"/>
      <c r="J92" s="1"/>
    </row>
    <row r="93" spans="1:10" x14ac:dyDescent="0.3">
      <c r="A93" s="12" t="s">
        <v>177</v>
      </c>
      <c r="B93" s="12">
        <v>224512</v>
      </c>
      <c r="C93" s="12" t="s">
        <v>74</v>
      </c>
      <c r="D93" s="15">
        <v>52.54999999999999</v>
      </c>
      <c r="E93" s="15">
        <v>39.753124999999997</v>
      </c>
      <c r="F93" s="15">
        <f t="shared" si="5"/>
        <v>92.303124999999994</v>
      </c>
      <c r="G93" s="19">
        <f t="shared" si="7"/>
        <v>8.5450205445588147E-4</v>
      </c>
      <c r="H93" s="1"/>
      <c r="I93" s="1"/>
      <c r="J93" s="1"/>
    </row>
    <row r="94" spans="1:10" x14ac:dyDescent="0.3">
      <c r="A94" s="12" t="s">
        <v>178</v>
      </c>
      <c r="B94" s="12">
        <v>342411</v>
      </c>
      <c r="C94" s="12" t="s">
        <v>72</v>
      </c>
      <c r="D94" s="15">
        <v>31.5</v>
      </c>
      <c r="E94" s="15">
        <v>58.125000000000007</v>
      </c>
      <c r="F94" s="15">
        <f t="shared" si="5"/>
        <v>89.625</v>
      </c>
      <c r="G94" s="19">
        <f t="shared" si="7"/>
        <v>8.2970914181517026E-4</v>
      </c>
      <c r="H94" s="1"/>
      <c r="I94" s="1"/>
      <c r="J94" s="1"/>
    </row>
    <row r="95" spans="1:10" x14ac:dyDescent="0.3">
      <c r="A95" s="12" t="s">
        <v>179</v>
      </c>
      <c r="B95" s="12">
        <v>721916</v>
      </c>
      <c r="C95" s="12" t="s">
        <v>75</v>
      </c>
      <c r="D95" s="15">
        <v>0</v>
      </c>
      <c r="E95" s="15">
        <v>85.896874999999994</v>
      </c>
      <c r="F95" s="15">
        <f t="shared" si="5"/>
        <v>85.896874999999994</v>
      </c>
      <c r="G95" s="19">
        <f t="shared" si="7"/>
        <v>7.9519578734566182E-4</v>
      </c>
      <c r="H95" s="1"/>
      <c r="I95" s="1"/>
      <c r="J95" s="1"/>
    </row>
    <row r="96" spans="1:10" x14ac:dyDescent="0.3">
      <c r="A96" s="12" t="s">
        <v>180</v>
      </c>
      <c r="B96" s="12">
        <v>821915</v>
      </c>
      <c r="C96" s="12" t="s">
        <v>73</v>
      </c>
      <c r="D96" s="15">
        <v>26.074999999999992</v>
      </c>
      <c r="E96" s="15">
        <v>58.609374999999986</v>
      </c>
      <c r="F96" s="15">
        <f t="shared" si="5"/>
        <v>84.684374999999974</v>
      </c>
      <c r="G96" s="19">
        <f t="shared" si="7"/>
        <v>7.8397099142431281E-4</v>
      </c>
      <c r="H96" s="1"/>
      <c r="I96" s="1"/>
      <c r="J96" s="1"/>
    </row>
    <row r="97" spans="1:10" x14ac:dyDescent="0.3">
      <c r="A97" s="12" t="s">
        <v>181</v>
      </c>
      <c r="B97" s="12">
        <v>821912</v>
      </c>
      <c r="C97" s="12" t="s">
        <v>73</v>
      </c>
      <c r="D97" s="15">
        <v>9.3124999999999964</v>
      </c>
      <c r="E97" s="15">
        <v>69.081249999999997</v>
      </c>
      <c r="F97" s="15">
        <f t="shared" si="5"/>
        <v>78.393749999999997</v>
      </c>
      <c r="G97" s="19">
        <f t="shared" si="7"/>
        <v>7.2573513011071683E-4</v>
      </c>
      <c r="H97" s="1"/>
      <c r="I97" s="1"/>
      <c r="J97" s="1"/>
    </row>
    <row r="98" spans="1:10" x14ac:dyDescent="0.3">
      <c r="A98" s="12" t="s">
        <v>182</v>
      </c>
      <c r="B98" s="12">
        <v>821411</v>
      </c>
      <c r="C98" s="12" t="s">
        <v>73</v>
      </c>
      <c r="D98" s="15">
        <v>72.493749999999991</v>
      </c>
      <c r="E98" s="15">
        <v>0</v>
      </c>
      <c r="F98" s="15">
        <f t="shared" si="5"/>
        <v>72.493749999999991</v>
      </c>
      <c r="G98" s="19">
        <f t="shared" si="7"/>
        <v>6.711155045965243E-4</v>
      </c>
      <c r="H98" s="1"/>
      <c r="I98" s="1"/>
      <c r="J98" s="1"/>
    </row>
    <row r="99" spans="1:10" x14ac:dyDescent="0.3">
      <c r="A99" s="12" t="s">
        <v>183</v>
      </c>
      <c r="B99" s="12">
        <v>233915</v>
      </c>
      <c r="C99" s="12" t="s">
        <v>74</v>
      </c>
      <c r="D99" s="15">
        <v>7.0750000000000002</v>
      </c>
      <c r="E99" s="15">
        <v>63.665624999999977</v>
      </c>
      <c r="F99" s="15">
        <f t="shared" si="5"/>
        <v>70.74062499999998</v>
      </c>
      <c r="G99" s="19">
        <f t="shared" si="7"/>
        <v>6.5488583832880071E-4</v>
      </c>
      <c r="H99" s="1"/>
      <c r="I99" s="1"/>
      <c r="J99" s="1"/>
    </row>
    <row r="100" spans="1:10" x14ac:dyDescent="0.3">
      <c r="A100" s="12" t="s">
        <v>184</v>
      </c>
      <c r="B100" s="12">
        <v>312511</v>
      </c>
      <c r="C100" s="12" t="s">
        <v>72</v>
      </c>
      <c r="D100" s="15">
        <v>36.978124999999991</v>
      </c>
      <c r="E100" s="15">
        <v>32.946874999999999</v>
      </c>
      <c r="F100" s="15">
        <f t="shared" si="5"/>
        <v>69.924999999999983</v>
      </c>
      <c r="G100" s="19">
        <f t="shared" si="7"/>
        <v>6.4733513797964591E-4</v>
      </c>
      <c r="H100" s="1"/>
      <c r="I100" s="1"/>
      <c r="J100" s="1"/>
    </row>
    <row r="101" spans="1:10" x14ac:dyDescent="0.3">
      <c r="A101" s="12" t="s">
        <v>185</v>
      </c>
      <c r="B101" s="12">
        <v>711913</v>
      </c>
      <c r="C101" s="12" t="s">
        <v>75</v>
      </c>
      <c r="D101" s="15">
        <v>31.362499999999997</v>
      </c>
      <c r="E101" s="15">
        <v>30.874999999999996</v>
      </c>
      <c r="F101" s="15">
        <f t="shared" si="5"/>
        <v>62.237499999999997</v>
      </c>
      <c r="G101" s="19">
        <f t="shared" si="7"/>
        <v>5.7616761744738244E-4</v>
      </c>
      <c r="H101" s="1"/>
      <c r="I101" s="1"/>
      <c r="J101" s="1"/>
    </row>
    <row r="102" spans="1:10" x14ac:dyDescent="0.3">
      <c r="A102" s="12" t="s">
        <v>186</v>
      </c>
      <c r="B102" s="12">
        <v>342412</v>
      </c>
      <c r="C102" s="12" t="s">
        <v>72</v>
      </c>
      <c r="D102" s="15">
        <v>0</v>
      </c>
      <c r="E102" s="15">
        <v>56.400000000000013</v>
      </c>
      <c r="F102" s="15">
        <f t="shared" si="5"/>
        <v>56.400000000000013</v>
      </c>
      <c r="G102" s="19">
        <f t="shared" si="7"/>
        <v>5.2212658966109473E-4</v>
      </c>
      <c r="H102" s="1"/>
      <c r="I102" s="1"/>
      <c r="J102" s="1"/>
    </row>
    <row r="103" spans="1:10" x14ac:dyDescent="0.3">
      <c r="A103" s="12" t="s">
        <v>187</v>
      </c>
      <c r="B103" s="12">
        <v>312311</v>
      </c>
      <c r="C103" s="12" t="s">
        <v>72</v>
      </c>
      <c r="D103" s="15">
        <v>25.065624999999997</v>
      </c>
      <c r="E103" s="15">
        <v>24.921874999999996</v>
      </c>
      <c r="F103" s="15">
        <f t="shared" si="5"/>
        <v>49.987499999999997</v>
      </c>
      <c r="G103" s="19">
        <f t="shared" si="7"/>
        <v>4.6276246277808443E-4</v>
      </c>
      <c r="H103" s="1"/>
      <c r="I103" s="1"/>
      <c r="J103" s="1"/>
    </row>
    <row r="104" spans="1:10" x14ac:dyDescent="0.3">
      <c r="A104" s="12" t="s">
        <v>188</v>
      </c>
      <c r="B104" s="12">
        <v>821913</v>
      </c>
      <c r="C104" s="12" t="s">
        <v>73</v>
      </c>
      <c r="D104" s="15">
        <v>28.006249999999991</v>
      </c>
      <c r="E104" s="15">
        <v>15.637499999999996</v>
      </c>
      <c r="F104" s="15">
        <f t="shared" si="5"/>
        <v>43.643749999999983</v>
      </c>
      <c r="G104" s="19">
        <f t="shared" si="7"/>
        <v>4.0403479339576928E-4</v>
      </c>
      <c r="H104" s="1"/>
      <c r="I104" s="1"/>
      <c r="J104" s="1"/>
    </row>
    <row r="105" spans="1:10" x14ac:dyDescent="0.3">
      <c r="A105" s="12" t="s">
        <v>189</v>
      </c>
      <c r="B105" s="12">
        <v>821114</v>
      </c>
      <c r="C105" s="12" t="s">
        <v>73</v>
      </c>
      <c r="D105" s="15">
        <v>31.481249999999996</v>
      </c>
      <c r="E105" s="15">
        <v>11.621874999999999</v>
      </c>
      <c r="F105" s="15">
        <f t="shared" ref="F105:F119" si="8">SUM(D105:E105)</f>
        <v>43.103124999999991</v>
      </c>
      <c r="G105" s="19">
        <f t="shared" si="7"/>
        <v>3.9902992304939475E-4</v>
      </c>
      <c r="H105" s="1"/>
      <c r="I105" s="1"/>
      <c r="J105" s="1"/>
    </row>
    <row r="106" spans="1:10" x14ac:dyDescent="0.3">
      <c r="A106" s="12" t="s">
        <v>190</v>
      </c>
      <c r="B106" s="12">
        <v>313212</v>
      </c>
      <c r="C106" s="12" t="s">
        <v>72</v>
      </c>
      <c r="D106" s="15">
        <v>2.4406249999999998</v>
      </c>
      <c r="E106" s="15">
        <v>37.67499999999999</v>
      </c>
      <c r="F106" s="15">
        <f t="shared" si="8"/>
        <v>40.115624999999987</v>
      </c>
      <c r="G106" s="19">
        <f t="shared" si="7"/>
        <v>3.7137295165555565E-4</v>
      </c>
      <c r="H106" s="1"/>
      <c r="I106" s="1"/>
      <c r="J106" s="1"/>
    </row>
    <row r="107" spans="1:10" x14ac:dyDescent="0.3">
      <c r="A107" s="12" t="s">
        <v>191</v>
      </c>
      <c r="B107" s="12">
        <v>233914</v>
      </c>
      <c r="C107" s="12" t="s">
        <v>74</v>
      </c>
      <c r="D107" s="15">
        <v>2.7062499999999998</v>
      </c>
      <c r="E107" s="15">
        <v>36.359375</v>
      </c>
      <c r="F107" s="15">
        <f t="shared" si="8"/>
        <v>39.065624999999997</v>
      </c>
      <c r="G107" s="19">
        <f t="shared" si="7"/>
        <v>3.6165250982675879E-4</v>
      </c>
      <c r="H107" s="1"/>
      <c r="I107" s="1"/>
      <c r="J107" s="1"/>
    </row>
    <row r="108" spans="1:10" x14ac:dyDescent="0.3">
      <c r="A108" s="12" t="s">
        <v>192</v>
      </c>
      <c r="B108" s="12">
        <v>331211</v>
      </c>
      <c r="C108" s="12" t="s">
        <v>72</v>
      </c>
      <c r="D108" s="15">
        <v>37.837499999999991</v>
      </c>
      <c r="E108" s="15">
        <v>0</v>
      </c>
      <c r="F108" s="15">
        <f t="shared" si="8"/>
        <v>37.837499999999991</v>
      </c>
      <c r="G108" s="19">
        <f t="shared" si="7"/>
        <v>3.5028306447343371E-4</v>
      </c>
      <c r="H108" s="1"/>
      <c r="I108" s="1"/>
      <c r="J108" s="1"/>
    </row>
    <row r="109" spans="1:10" x14ac:dyDescent="0.3">
      <c r="A109" s="12" t="s">
        <v>193</v>
      </c>
      <c r="B109" s="12">
        <v>313214</v>
      </c>
      <c r="C109" s="12" t="s">
        <v>72</v>
      </c>
      <c r="D109" s="15">
        <v>1.875</v>
      </c>
      <c r="E109" s="15">
        <v>27.162499999999998</v>
      </c>
      <c r="F109" s="15">
        <f t="shared" si="8"/>
        <v>29.037499999999998</v>
      </c>
      <c r="G109" s="19">
        <f t="shared" si="7"/>
        <v>2.6881650438446866E-4</v>
      </c>
      <c r="H109" s="1"/>
      <c r="I109" s="1"/>
      <c r="J109" s="1"/>
    </row>
    <row r="110" spans="1:10" x14ac:dyDescent="0.3">
      <c r="A110" s="12" t="s">
        <v>194</v>
      </c>
      <c r="B110" s="12">
        <v>313213</v>
      </c>
      <c r="C110" s="12" t="s">
        <v>72</v>
      </c>
      <c r="D110" s="15">
        <v>0</v>
      </c>
      <c r="E110" s="15">
        <v>21.15</v>
      </c>
      <c r="F110" s="15">
        <f t="shared" si="8"/>
        <v>21.15</v>
      </c>
      <c r="G110" s="19">
        <f t="shared" si="7"/>
        <v>1.9579747112291045E-4</v>
      </c>
      <c r="H110" s="1"/>
      <c r="I110" s="1"/>
      <c r="J110" s="1"/>
    </row>
    <row r="111" spans="1:10" x14ac:dyDescent="0.3">
      <c r="A111" s="12" t="s">
        <v>195</v>
      </c>
      <c r="B111" s="12">
        <v>721914</v>
      </c>
      <c r="C111" s="12" t="s">
        <v>75</v>
      </c>
      <c r="D111" s="15">
        <v>0</v>
      </c>
      <c r="E111" s="15">
        <v>15.224999999999998</v>
      </c>
      <c r="F111" s="15">
        <f t="shared" si="8"/>
        <v>15.224999999999998</v>
      </c>
      <c r="G111" s="19">
        <f t="shared" si="7"/>
        <v>1.4094640651755608E-4</v>
      </c>
      <c r="H111" s="1"/>
      <c r="I111" s="1"/>
      <c r="J111" s="1"/>
    </row>
    <row r="112" spans="1:10" x14ac:dyDescent="0.3">
      <c r="A112" s="12" t="s">
        <v>196</v>
      </c>
      <c r="B112" s="12">
        <v>342413</v>
      </c>
      <c r="C112" s="12" t="s">
        <v>72</v>
      </c>
      <c r="D112" s="15">
        <v>2.1375000000000002</v>
      </c>
      <c r="E112" s="15">
        <v>10.824999999999999</v>
      </c>
      <c r="F112" s="15">
        <f t="shared" si="8"/>
        <v>12.962499999999999</v>
      </c>
      <c r="G112" s="19">
        <f t="shared" si="7"/>
        <v>1.2000116876741024E-4</v>
      </c>
      <c r="H112" s="1"/>
      <c r="I112" s="1"/>
      <c r="J112" s="1"/>
    </row>
    <row r="113" spans="1:13" x14ac:dyDescent="0.3">
      <c r="A113" s="12" t="s">
        <v>197</v>
      </c>
      <c r="B113" s="12">
        <v>224511</v>
      </c>
      <c r="C113" s="12" t="s">
        <v>74</v>
      </c>
      <c r="D113" s="15">
        <v>3.171875</v>
      </c>
      <c r="E113" s="15">
        <v>7.84375</v>
      </c>
      <c r="F113" s="15">
        <f t="shared" si="8"/>
        <v>11.015625</v>
      </c>
      <c r="G113" s="19">
        <f t="shared" si="7"/>
        <v>1.0197784954318254E-4</v>
      </c>
      <c r="H113" s="1"/>
      <c r="I113" s="1"/>
      <c r="J113" s="1"/>
    </row>
    <row r="114" spans="1:13" x14ac:dyDescent="0.3">
      <c r="A114" s="12" t="s">
        <v>198</v>
      </c>
      <c r="B114" s="12">
        <v>821911</v>
      </c>
      <c r="C114" s="12" t="s">
        <v>73</v>
      </c>
      <c r="D114" s="15">
        <v>6.9781249999999986</v>
      </c>
      <c r="E114" s="15">
        <v>2.6156250000000001</v>
      </c>
      <c r="F114" s="15">
        <f t="shared" si="8"/>
        <v>9.5937499999999982</v>
      </c>
      <c r="G114" s="19">
        <f t="shared" si="7"/>
        <v>8.8814751233353282E-5</v>
      </c>
      <c r="H114" s="1"/>
      <c r="I114" s="1"/>
      <c r="J114" s="1"/>
    </row>
    <row r="115" spans="1:13" x14ac:dyDescent="0.3">
      <c r="A115" s="12" t="s">
        <v>199</v>
      </c>
      <c r="B115" s="12">
        <v>312115</v>
      </c>
      <c r="C115" s="12" t="s">
        <v>72</v>
      </c>
      <c r="D115" s="15">
        <v>9.3718749999999975</v>
      </c>
      <c r="E115" s="15">
        <v>0</v>
      </c>
      <c r="F115" s="15">
        <f t="shared" si="8"/>
        <v>9.3718749999999975</v>
      </c>
      <c r="G115" s="19">
        <f t="shared" si="7"/>
        <v>8.6760729299292008E-5</v>
      </c>
      <c r="H115" s="1"/>
      <c r="I115" s="1"/>
      <c r="J115" s="1"/>
    </row>
    <row r="116" spans="1:13" x14ac:dyDescent="0.3">
      <c r="A116" s="12" t="s">
        <v>200</v>
      </c>
      <c r="B116" s="12">
        <v>334115</v>
      </c>
      <c r="C116" s="12" t="s">
        <v>72</v>
      </c>
      <c r="D116" s="15">
        <v>9.1812499999999986</v>
      </c>
      <c r="E116" s="15">
        <v>0</v>
      </c>
      <c r="F116" s="15">
        <f t="shared" si="8"/>
        <v>9.1812499999999986</v>
      </c>
      <c r="G116" s="19">
        <f t="shared" si="7"/>
        <v>8.4996006229183047E-5</v>
      </c>
      <c r="H116" s="1"/>
      <c r="I116" s="1"/>
      <c r="J116" s="1"/>
    </row>
    <row r="117" spans="1:13" x14ac:dyDescent="0.3">
      <c r="A117" s="12" t="s">
        <v>201</v>
      </c>
      <c r="B117" s="12">
        <v>311415</v>
      </c>
      <c r="C117" s="12" t="s">
        <v>72</v>
      </c>
      <c r="D117" s="15">
        <v>0</v>
      </c>
      <c r="E117" s="15">
        <v>2.95</v>
      </c>
      <c r="F117" s="15">
        <f t="shared" si="8"/>
        <v>2.95</v>
      </c>
      <c r="G117" s="19">
        <f t="shared" si="7"/>
        <v>2.730981275709626E-5</v>
      </c>
      <c r="H117" s="1"/>
      <c r="I117" s="1"/>
      <c r="J117" s="1"/>
    </row>
    <row r="118" spans="1:13" x14ac:dyDescent="0.3">
      <c r="A118" s="12" t="s">
        <v>202</v>
      </c>
      <c r="B118" s="12">
        <v>334112</v>
      </c>
      <c r="C118" s="12" t="s">
        <v>72</v>
      </c>
      <c r="D118" s="15">
        <v>2.265625</v>
      </c>
      <c r="E118" s="15">
        <v>0</v>
      </c>
      <c r="F118" s="15">
        <f t="shared" si="8"/>
        <v>2.265625</v>
      </c>
      <c r="G118" s="19">
        <f t="shared" si="7"/>
        <v>2.0974167636541089E-5</v>
      </c>
      <c r="H118" s="1"/>
      <c r="I118" s="1"/>
      <c r="J118" s="1"/>
    </row>
    <row r="119" spans="1:13" x14ac:dyDescent="0.3">
      <c r="A119" s="12" t="s">
        <v>203</v>
      </c>
      <c r="B119" s="12">
        <v>232214</v>
      </c>
      <c r="C119" s="12" t="s">
        <v>74</v>
      </c>
      <c r="D119" s="15">
        <v>0</v>
      </c>
      <c r="E119" s="15">
        <v>0.9375</v>
      </c>
      <c r="F119" s="15">
        <f t="shared" si="8"/>
        <v>0.9375</v>
      </c>
      <c r="G119" s="19">
        <f t="shared" si="7"/>
        <v>8.6789659185687255E-6</v>
      </c>
      <c r="H119" s="1"/>
      <c r="I119" s="1"/>
      <c r="J119" s="1"/>
    </row>
    <row r="120" spans="1:13" x14ac:dyDescent="0.3">
      <c r="A120" s="18"/>
      <c r="B120" s="18"/>
      <c r="C120" s="18"/>
      <c r="D120" s="18"/>
      <c r="E120" s="18"/>
      <c r="F120" s="18"/>
      <c r="G120" s="18"/>
    </row>
    <row r="121" spans="1:13" x14ac:dyDescent="0.3">
      <c r="A121" s="18" t="s">
        <v>204</v>
      </c>
      <c r="B121" s="18"/>
      <c r="C121" s="18"/>
      <c r="D121" s="29">
        <f>SUM(D$9:D$119)</f>
        <v>54834.540625000125</v>
      </c>
      <c r="E121" s="29">
        <f t="shared" ref="E121:F121" si="9">SUM(E$9:E$119)</f>
        <v>53185.240624999999</v>
      </c>
      <c r="F121" s="29">
        <f t="shared" si="9"/>
        <v>108019.7812500001</v>
      </c>
      <c r="G121" s="18"/>
    </row>
    <row r="124" spans="1:13" x14ac:dyDescent="0.3">
      <c r="J124" s="1"/>
      <c r="K124" s="1"/>
      <c r="L124" s="1"/>
      <c r="M124" s="2"/>
    </row>
    <row r="125" spans="1:13" x14ac:dyDescent="0.3">
      <c r="J125" s="1"/>
      <c r="K125" s="1"/>
      <c r="L125" s="1"/>
      <c r="M125" s="2"/>
    </row>
    <row r="126" spans="1:13" x14ac:dyDescent="0.3">
      <c r="J126" s="1"/>
      <c r="K126" s="1"/>
      <c r="L126" s="1"/>
      <c r="M126" s="2"/>
    </row>
    <row r="127" spans="1:13" x14ac:dyDescent="0.3">
      <c r="J127" s="1"/>
      <c r="K127" s="1"/>
      <c r="L127" s="1"/>
      <c r="M127" s="2"/>
    </row>
    <row r="128" spans="1:13" x14ac:dyDescent="0.3">
      <c r="J128" s="1"/>
      <c r="K128" s="1"/>
      <c r="L128" s="1"/>
      <c r="M128" s="2"/>
    </row>
    <row r="129" spans="10:13" x14ac:dyDescent="0.3">
      <c r="J129" s="1"/>
      <c r="K129" s="1"/>
      <c r="L129" s="1"/>
      <c r="M129" s="2"/>
    </row>
    <row r="130" spans="10:13" x14ac:dyDescent="0.3">
      <c r="J130" s="1"/>
      <c r="K130" s="1"/>
      <c r="L130" s="1"/>
      <c r="M130" s="2"/>
    </row>
  </sheetData>
  <sortState xmlns:xlrd2="http://schemas.microsoft.com/office/spreadsheetml/2017/richdata2" ref="A8:F119">
    <sortCondition descending="1" ref="F8:F119"/>
  </sortState>
  <mergeCells count="9">
    <mergeCell ref="A7:A8"/>
    <mergeCell ref="G7:G8"/>
    <mergeCell ref="J7:L7"/>
    <mergeCell ref="M7:M8"/>
    <mergeCell ref="N7:N8"/>
    <mergeCell ref="I7:I8"/>
    <mergeCell ref="D7:F7"/>
    <mergeCell ref="C7:C8"/>
    <mergeCell ref="B7:B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7429C-8996-4D7C-AA02-434B7918584F}">
  <sheetPr>
    <tabColor theme="4" tint="0.59999389629810485"/>
  </sheetPr>
  <dimension ref="A1"/>
  <sheetViews>
    <sheetView showGridLines="0" zoomScaleNormal="100" workbookViewId="0">
      <selection activeCell="C14" sqref="C14"/>
    </sheetView>
  </sheetViews>
  <sheetFormatPr defaultColWidth="8.69140625" defaultRowHeight="1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A223F-1C97-4DDD-A593-82C1A7531E16}">
  <sheetPr codeName="Sheet15">
    <tabColor theme="4" tint="0.59999389629810485"/>
  </sheetPr>
  <dimension ref="A1:AS122"/>
  <sheetViews>
    <sheetView showGridLines="0" zoomScaleNormal="100" workbookViewId="0">
      <pane xSplit="1" ySplit="8" topLeftCell="B116" activePane="bottomRight" state="frozen"/>
      <selection pane="topRight" activeCell="C14" sqref="C14"/>
      <selection pane="bottomLeft" activeCell="C14" sqref="C14"/>
      <selection pane="bottomRight" activeCell="T121" sqref="T121:W121"/>
    </sheetView>
  </sheetViews>
  <sheetFormatPr defaultColWidth="8.69140625" defaultRowHeight="14" x14ac:dyDescent="0.3"/>
  <cols>
    <col min="1" max="1" width="27.3828125" customWidth="1"/>
    <col min="2" max="2" width="11.15234375" customWidth="1"/>
    <col min="3" max="3" width="27.3828125" customWidth="1"/>
    <col min="4" max="4" width="11.84375" bestFit="1" customWidth="1"/>
    <col min="25" max="25" width="30.3046875" customWidth="1"/>
  </cols>
  <sheetData>
    <row r="1" spans="1:45" x14ac:dyDescent="0.3">
      <c r="A1" s="43" t="s">
        <v>205</v>
      </c>
      <c r="B1" s="34"/>
      <c r="C1" s="34"/>
      <c r="D1" s="34"/>
    </row>
    <row r="2" spans="1:45" x14ac:dyDescent="0.3">
      <c r="A2" s="44" t="s">
        <v>29</v>
      </c>
      <c r="B2" s="34"/>
      <c r="C2" s="34"/>
      <c r="D2" s="34"/>
    </row>
    <row r="3" spans="1:45" x14ac:dyDescent="0.3">
      <c r="A3" s="44" t="s">
        <v>206</v>
      </c>
      <c r="B3" s="44"/>
      <c r="C3" s="34"/>
      <c r="D3" s="34"/>
    </row>
    <row r="4" spans="1:45" x14ac:dyDescent="0.3">
      <c r="A4" s="44" t="s">
        <v>207</v>
      </c>
      <c r="B4" s="44"/>
      <c r="C4" s="34"/>
      <c r="D4" s="34"/>
    </row>
    <row r="5" spans="1:45" x14ac:dyDescent="0.3">
      <c r="A5" s="13"/>
    </row>
    <row r="6" spans="1:45" x14ac:dyDescent="0.3">
      <c r="A6" s="10" t="s">
        <v>208</v>
      </c>
      <c r="I6" s="10"/>
      <c r="Y6" s="10" t="s">
        <v>209</v>
      </c>
    </row>
    <row r="7" spans="1:45" x14ac:dyDescent="0.3">
      <c r="A7" s="76" t="s">
        <v>85</v>
      </c>
      <c r="B7" s="76" t="s">
        <v>86</v>
      </c>
      <c r="C7" s="77" t="s">
        <v>71</v>
      </c>
      <c r="D7" s="64" t="s">
        <v>210</v>
      </c>
      <c r="E7" s="64"/>
      <c r="F7" s="64"/>
      <c r="G7" s="64"/>
      <c r="H7" s="64"/>
      <c r="I7" s="64"/>
      <c r="J7" s="64"/>
      <c r="K7" s="64"/>
      <c r="L7" s="64"/>
      <c r="M7" s="64"/>
      <c r="N7" s="64"/>
      <c r="O7" s="64"/>
      <c r="P7" s="64"/>
      <c r="Q7" s="64"/>
      <c r="R7" s="63" t="s">
        <v>211</v>
      </c>
      <c r="S7" s="63"/>
      <c r="T7" s="63"/>
      <c r="U7" s="63"/>
      <c r="V7" s="63"/>
      <c r="W7" s="63"/>
      <c r="Y7" s="77" t="s">
        <v>71</v>
      </c>
      <c r="Z7" s="64" t="s">
        <v>210</v>
      </c>
      <c r="AA7" s="64"/>
      <c r="AB7" s="64"/>
      <c r="AC7" s="64"/>
      <c r="AD7" s="64"/>
      <c r="AE7" s="64"/>
      <c r="AF7" s="64"/>
      <c r="AG7" s="64"/>
      <c r="AH7" s="64"/>
      <c r="AI7" s="64"/>
      <c r="AJ7" s="64"/>
      <c r="AK7" s="64"/>
      <c r="AL7" s="64"/>
      <c r="AM7" s="64"/>
      <c r="AN7" s="63" t="s">
        <v>212</v>
      </c>
      <c r="AO7" s="63"/>
      <c r="AP7" s="63"/>
      <c r="AQ7" s="63"/>
      <c r="AR7" s="63"/>
      <c r="AS7" s="63"/>
    </row>
    <row r="8" spans="1:45" ht="84" x14ac:dyDescent="0.3">
      <c r="A8" s="76"/>
      <c r="B8" s="76"/>
      <c r="C8" s="77"/>
      <c r="D8" s="51" t="s">
        <v>213</v>
      </c>
      <c r="E8" s="51" t="s">
        <v>214</v>
      </c>
      <c r="F8" s="51" t="s">
        <v>215</v>
      </c>
      <c r="G8" s="51" t="s">
        <v>216</v>
      </c>
      <c r="H8" s="51" t="s">
        <v>217</v>
      </c>
      <c r="I8" s="51" t="s">
        <v>218</v>
      </c>
      <c r="J8" s="51" t="s">
        <v>219</v>
      </c>
      <c r="K8" s="51" t="s">
        <v>220</v>
      </c>
      <c r="L8" s="51" t="s">
        <v>221</v>
      </c>
      <c r="M8" s="51" t="s">
        <v>222</v>
      </c>
      <c r="N8" s="51" t="s">
        <v>223</v>
      </c>
      <c r="O8" s="51" t="s">
        <v>224</v>
      </c>
      <c r="P8" s="51" t="s">
        <v>225</v>
      </c>
      <c r="Q8" s="51" t="s">
        <v>226</v>
      </c>
      <c r="R8" s="51" t="s">
        <v>225</v>
      </c>
      <c r="S8" s="51" t="s">
        <v>227</v>
      </c>
      <c r="T8" s="51" t="s">
        <v>228</v>
      </c>
      <c r="U8" s="51" t="s">
        <v>229</v>
      </c>
      <c r="V8" s="51" t="s">
        <v>230</v>
      </c>
      <c r="W8" s="51" t="s">
        <v>231</v>
      </c>
      <c r="Y8" s="77"/>
      <c r="Z8" s="51" t="s">
        <v>213</v>
      </c>
      <c r="AA8" s="51" t="s">
        <v>214</v>
      </c>
      <c r="AB8" s="51" t="s">
        <v>215</v>
      </c>
      <c r="AC8" s="51" t="s">
        <v>216</v>
      </c>
      <c r="AD8" s="51" t="s">
        <v>217</v>
      </c>
      <c r="AE8" s="51" t="s">
        <v>218</v>
      </c>
      <c r="AF8" s="51" t="s">
        <v>219</v>
      </c>
      <c r="AG8" s="51" t="s">
        <v>220</v>
      </c>
      <c r="AH8" s="51" t="s">
        <v>221</v>
      </c>
      <c r="AI8" s="51" t="s">
        <v>222</v>
      </c>
      <c r="AJ8" s="51" t="s">
        <v>223</v>
      </c>
      <c r="AK8" s="51" t="s">
        <v>224</v>
      </c>
      <c r="AL8" s="51" t="s">
        <v>225</v>
      </c>
      <c r="AM8" s="51" t="s">
        <v>226</v>
      </c>
      <c r="AN8" s="51" t="s">
        <v>225</v>
      </c>
      <c r="AO8" s="51" t="s">
        <v>227</v>
      </c>
      <c r="AP8" s="51" t="s">
        <v>228</v>
      </c>
      <c r="AQ8" s="51" t="s">
        <v>229</v>
      </c>
      <c r="AR8" s="51" t="s">
        <v>232</v>
      </c>
      <c r="AS8" s="51" t="s">
        <v>233</v>
      </c>
    </row>
    <row r="9" spans="1:45" x14ac:dyDescent="0.3">
      <c r="A9" s="12" t="s">
        <v>89</v>
      </c>
      <c r="B9" s="12">
        <v>899999</v>
      </c>
      <c r="C9" s="12" t="s">
        <v>73</v>
      </c>
      <c r="D9" s="15">
        <v>3674.9062500000182</v>
      </c>
      <c r="E9" s="15">
        <v>1697.6968749999996</v>
      </c>
      <c r="F9" s="15">
        <v>1821.4718750000022</v>
      </c>
      <c r="G9" s="15">
        <v>1758.1687500000037</v>
      </c>
      <c r="H9" s="15">
        <v>947.54999999999927</v>
      </c>
      <c r="I9" s="15">
        <v>501.58749999999992</v>
      </c>
      <c r="J9" s="15">
        <v>193.23125000000007</v>
      </c>
      <c r="K9" s="15">
        <v>1023.7687499999988</v>
      </c>
      <c r="L9" s="15">
        <v>601.0437499999997</v>
      </c>
      <c r="M9" s="15">
        <v>141.86875000000001</v>
      </c>
      <c r="N9" s="15">
        <v>53.628124999999997</v>
      </c>
      <c r="O9" s="15">
        <v>3.665624999999999</v>
      </c>
      <c r="P9" s="15">
        <v>1056.9499999999987</v>
      </c>
      <c r="Q9" s="15">
        <f>SUM(D9:P9)</f>
        <v>13475.537500000019</v>
      </c>
      <c r="R9" s="17">
        <f>P9/$Q9</f>
        <v>7.8434719208788306E-2</v>
      </c>
      <c r="S9" s="17">
        <f>D9/$Q9</f>
        <v>0.27270943737865844</v>
      </c>
      <c r="T9" s="17">
        <f>SUM(E9:H9,K9)/$Q9</f>
        <v>0.53791221685962387</v>
      </c>
      <c r="U9" s="17">
        <f>SUM(I9:J9)/$Q9</f>
        <v>5.1561486879465775E-2</v>
      </c>
      <c r="V9" s="17">
        <f>L9/$Q9</f>
        <v>4.4602580787593729E-2</v>
      </c>
      <c r="W9" s="17">
        <f>SUM(M9:O9)/$Q9</f>
        <v>1.4779558885870023E-2</v>
      </c>
      <c r="Y9" s="12" t="s">
        <v>72</v>
      </c>
      <c r="Z9" s="15">
        <f t="shared" ref="Z9:AM14" si="0">SUMIFS(D$9:D$119,$C$9:$C$119,$Y9)</f>
        <v>3919.0312500000005</v>
      </c>
      <c r="AA9" s="15">
        <f t="shared" si="0"/>
        <v>3285.8812499999999</v>
      </c>
      <c r="AB9" s="15">
        <f t="shared" si="0"/>
        <v>3833.6593749999988</v>
      </c>
      <c r="AC9" s="15">
        <f t="shared" si="0"/>
        <v>4702.9312499999969</v>
      </c>
      <c r="AD9" s="15">
        <f t="shared" si="0"/>
        <v>11026.828125000009</v>
      </c>
      <c r="AE9" s="15">
        <f t="shared" si="0"/>
        <v>2658.9593749999995</v>
      </c>
      <c r="AF9" s="15">
        <f t="shared" si="0"/>
        <v>1757.55</v>
      </c>
      <c r="AG9" s="15">
        <f t="shared" si="0"/>
        <v>2252.0124999999994</v>
      </c>
      <c r="AH9" s="15">
        <f t="shared" si="0"/>
        <v>2199.0249999999992</v>
      </c>
      <c r="AI9" s="15">
        <f t="shared" si="0"/>
        <v>611.92812500000025</v>
      </c>
      <c r="AJ9" s="15">
        <f t="shared" si="0"/>
        <v>362.02187499999991</v>
      </c>
      <c r="AK9" s="15">
        <f t="shared" si="0"/>
        <v>43.062499999999993</v>
      </c>
      <c r="AL9" s="15">
        <f t="shared" si="0"/>
        <v>1920.3281250000005</v>
      </c>
      <c r="AM9" s="15">
        <f t="shared" si="0"/>
        <v>38573.21875</v>
      </c>
      <c r="AN9" s="17">
        <f t="shared" ref="AN9:AN15" si="1">AL9/$AM9</f>
        <v>4.9783974146570292E-2</v>
      </c>
      <c r="AO9" s="17">
        <f t="shared" ref="AO9:AO15" si="2">Z9/$AM9</f>
        <v>0.10159979843528097</v>
      </c>
      <c r="AP9" s="17">
        <f t="shared" ref="AP9:AP15" si="3">SUM(AA9:AD9,AG9)/$AM9</f>
        <v>0.65074456613761333</v>
      </c>
      <c r="AQ9" s="17">
        <f t="shared" ref="AQ9:AQ15" si="4">SUM(AE9:AF9)/$AM9</f>
        <v>0.11449678087857264</v>
      </c>
      <c r="AR9" s="17">
        <f t="shared" ref="AR9:AR15" si="5">AH9/$AM9</f>
        <v>5.7009113350178983E-2</v>
      </c>
      <c r="AS9" s="17">
        <f t="shared" ref="AS9:AS15" si="6">SUM(AI9:AK9)/$AM9</f>
        <v>2.6365767051783829E-2</v>
      </c>
    </row>
    <row r="10" spans="1:45" x14ac:dyDescent="0.3">
      <c r="A10" s="12" t="s">
        <v>90</v>
      </c>
      <c r="B10" s="12">
        <v>341111</v>
      </c>
      <c r="C10" s="12" t="s">
        <v>72</v>
      </c>
      <c r="D10" s="15">
        <v>237.14687499999997</v>
      </c>
      <c r="E10" s="15">
        <v>388.33124999999995</v>
      </c>
      <c r="F10" s="15">
        <v>818.10624999999914</v>
      </c>
      <c r="G10" s="15">
        <v>1123.009374999998</v>
      </c>
      <c r="H10" s="15">
        <v>3731.4968750000103</v>
      </c>
      <c r="I10" s="15">
        <v>644.88124999999934</v>
      </c>
      <c r="J10" s="15">
        <v>270.43125000000026</v>
      </c>
      <c r="K10" s="15">
        <v>223.50937500000009</v>
      </c>
      <c r="L10" s="15">
        <v>331.0656249999999</v>
      </c>
      <c r="M10" s="15">
        <v>80.165624999999991</v>
      </c>
      <c r="N10" s="15">
        <v>26.618749999999999</v>
      </c>
      <c r="O10" s="15">
        <v>1.9312499999999999</v>
      </c>
      <c r="P10" s="15">
        <v>272.45312500000006</v>
      </c>
      <c r="Q10" s="15">
        <f t="shared" ref="Q10:Q73" si="7">SUM(D10:P10)</f>
        <v>8149.1468750000067</v>
      </c>
      <c r="R10" s="17">
        <f t="shared" ref="R10:R73" si="8">P10/$Q10</f>
        <v>3.3433331019696443E-2</v>
      </c>
      <c r="S10" s="17">
        <f t="shared" ref="S10:S73" si="9">D10/$Q10</f>
        <v>2.9100822286995506E-2</v>
      </c>
      <c r="T10" s="17">
        <f t="shared" ref="T10:T73" si="10">SUM(E10:H10,K10)/$Q10</f>
        <v>0.77117926838200501</v>
      </c>
      <c r="U10" s="17">
        <f t="shared" ref="U10:U73" si="11">SUM(I10:J10)/$Q10</f>
        <v>0.11232003963605071</v>
      </c>
      <c r="V10" s="17">
        <f t="shared" ref="V10:V73" si="12">L10/$Q10</f>
        <v>4.0625801703935989E-2</v>
      </c>
      <c r="W10" s="17">
        <f t="shared" ref="W10:W73" si="13">SUM(M10:O10)/$Q10</f>
        <v>1.3340736971316387E-2</v>
      </c>
      <c r="Y10" s="12" t="s">
        <v>73</v>
      </c>
      <c r="Z10" s="15">
        <f t="shared" si="0"/>
        <v>5788.7500000000146</v>
      </c>
      <c r="AA10" s="15">
        <f t="shared" si="0"/>
        <v>2977.3156249999993</v>
      </c>
      <c r="AB10" s="15">
        <f t="shared" si="0"/>
        <v>3169.7437500000024</v>
      </c>
      <c r="AC10" s="15">
        <f t="shared" si="0"/>
        <v>3109.2000000000035</v>
      </c>
      <c r="AD10" s="15">
        <f t="shared" si="0"/>
        <v>2086.9031249999989</v>
      </c>
      <c r="AE10" s="15">
        <f t="shared" si="0"/>
        <v>943.67187500000011</v>
      </c>
      <c r="AF10" s="15">
        <f t="shared" si="0"/>
        <v>448.75625000000008</v>
      </c>
      <c r="AG10" s="15">
        <f t="shared" si="0"/>
        <v>1592.3468749999988</v>
      </c>
      <c r="AH10" s="15">
        <f t="shared" si="0"/>
        <v>985.32499999999982</v>
      </c>
      <c r="AI10" s="15">
        <f t="shared" si="0"/>
        <v>239.10312499999998</v>
      </c>
      <c r="AJ10" s="15">
        <f t="shared" si="0"/>
        <v>130.33124999999998</v>
      </c>
      <c r="AK10" s="15">
        <f t="shared" si="0"/>
        <v>15.859375</v>
      </c>
      <c r="AL10" s="15">
        <f t="shared" si="0"/>
        <v>1918.9031249999998</v>
      </c>
      <c r="AM10" s="15">
        <f t="shared" si="0"/>
        <v>23406.20937500002</v>
      </c>
      <c r="AN10" s="17">
        <f t="shared" si="1"/>
        <v>8.1982652306339041E-2</v>
      </c>
      <c r="AO10" s="17">
        <f t="shared" si="2"/>
        <v>0.24731685115074339</v>
      </c>
      <c r="AP10" s="17">
        <f t="shared" si="3"/>
        <v>0.55265289512518478</v>
      </c>
      <c r="AQ10" s="17">
        <f t="shared" si="4"/>
        <v>5.9489689367952125E-2</v>
      </c>
      <c r="AR10" s="17">
        <f t="shared" si="5"/>
        <v>4.2096735281382955E-2</v>
      </c>
      <c r="AS10" s="17">
        <f t="shared" si="6"/>
        <v>1.6461176768397579E-2</v>
      </c>
    </row>
    <row r="11" spans="1:45" x14ac:dyDescent="0.3">
      <c r="A11" s="12" t="s">
        <v>91</v>
      </c>
      <c r="B11" s="12">
        <v>233211</v>
      </c>
      <c r="C11" s="12" t="s">
        <v>74</v>
      </c>
      <c r="D11" s="15">
        <v>250.58749999999975</v>
      </c>
      <c r="E11" s="15">
        <v>163.53437499999998</v>
      </c>
      <c r="F11" s="15">
        <v>233.35937499999986</v>
      </c>
      <c r="G11" s="15">
        <v>331.57187499999964</v>
      </c>
      <c r="H11" s="15">
        <v>330.33437499999957</v>
      </c>
      <c r="I11" s="15">
        <v>245.49687499999979</v>
      </c>
      <c r="J11" s="15">
        <v>799.85000000000139</v>
      </c>
      <c r="K11" s="15">
        <v>106.95000000000002</v>
      </c>
      <c r="L11" s="15">
        <v>1667.0968750000097</v>
      </c>
      <c r="M11" s="15">
        <v>1670.4937500000087</v>
      </c>
      <c r="N11" s="15">
        <v>883.89062500000205</v>
      </c>
      <c r="O11" s="15">
        <v>83.006250000000009</v>
      </c>
      <c r="P11" s="15">
        <v>182.01249999999993</v>
      </c>
      <c r="Q11" s="15">
        <f t="shared" si="7"/>
        <v>6948.1843750000198</v>
      </c>
      <c r="R11" s="17">
        <f t="shared" si="8"/>
        <v>2.6195692309906416E-2</v>
      </c>
      <c r="S11" s="17">
        <f t="shared" si="9"/>
        <v>3.6065177098873261E-2</v>
      </c>
      <c r="T11" s="17">
        <f t="shared" si="10"/>
        <v>0.16777764335017314</v>
      </c>
      <c r="U11" s="17">
        <f t="shared" si="11"/>
        <v>0.15044892573104726</v>
      </c>
      <c r="V11" s="17">
        <f t="shared" si="12"/>
        <v>0.23993273422598332</v>
      </c>
      <c r="W11" s="17">
        <f t="shared" si="13"/>
        <v>0.37957982728401662</v>
      </c>
      <c r="Y11" s="12" t="s">
        <v>74</v>
      </c>
      <c r="Z11" s="15">
        <f t="shared" si="0"/>
        <v>735.66874999999993</v>
      </c>
      <c r="AA11" s="15">
        <f t="shared" si="0"/>
        <v>641.80312499999991</v>
      </c>
      <c r="AB11" s="15">
        <f t="shared" si="0"/>
        <v>869.96874999999989</v>
      </c>
      <c r="AC11" s="15">
        <f t="shared" si="0"/>
        <v>1163.9906249999997</v>
      </c>
      <c r="AD11" s="15">
        <f t="shared" si="0"/>
        <v>1665.9156249999992</v>
      </c>
      <c r="AE11" s="15">
        <f t="shared" si="0"/>
        <v>973.01562499999989</v>
      </c>
      <c r="AF11" s="15">
        <f t="shared" si="0"/>
        <v>2121.087500000001</v>
      </c>
      <c r="AG11" s="15">
        <f t="shared" si="0"/>
        <v>405.4562499999999</v>
      </c>
      <c r="AH11" s="15">
        <f t="shared" si="0"/>
        <v>5134.0875000000096</v>
      </c>
      <c r="AI11" s="15">
        <f t="shared" si="0"/>
        <v>5029.2125000000078</v>
      </c>
      <c r="AJ11" s="15">
        <f t="shared" si="0"/>
        <v>3377.6593750000011</v>
      </c>
      <c r="AK11" s="15">
        <f t="shared" si="0"/>
        <v>269.11562499999997</v>
      </c>
      <c r="AL11" s="15">
        <f t="shared" si="0"/>
        <v>543.67499999999984</v>
      </c>
      <c r="AM11" s="15">
        <f t="shared" si="0"/>
        <v>22930.656250000018</v>
      </c>
      <c r="AN11" s="17">
        <f t="shared" si="1"/>
        <v>2.3709526411831296E-2</v>
      </c>
      <c r="AO11" s="17">
        <f t="shared" si="2"/>
        <v>3.2082324290217352E-2</v>
      </c>
      <c r="AP11" s="17">
        <f t="shared" si="3"/>
        <v>0.20702130472170829</v>
      </c>
      <c r="AQ11" s="17">
        <f t="shared" si="4"/>
        <v>0.13493303860416112</v>
      </c>
      <c r="AR11" s="17">
        <f t="shared" si="5"/>
        <v>0.22389623061921771</v>
      </c>
      <c r="AS11" s="17">
        <f t="shared" si="6"/>
        <v>0.37835757535286418</v>
      </c>
    </row>
    <row r="12" spans="1:45" x14ac:dyDescent="0.3">
      <c r="A12" s="12" t="s">
        <v>92</v>
      </c>
      <c r="B12" s="12">
        <v>331212</v>
      </c>
      <c r="C12" s="12" t="s">
        <v>72</v>
      </c>
      <c r="D12" s="15">
        <v>413.37812499999967</v>
      </c>
      <c r="E12" s="15">
        <v>329.94062499999984</v>
      </c>
      <c r="F12" s="15">
        <v>291.19687499999992</v>
      </c>
      <c r="G12" s="15">
        <v>449.34062499999942</v>
      </c>
      <c r="H12" s="15">
        <v>1459.0281250000046</v>
      </c>
      <c r="I12" s="15">
        <v>262.36562500000002</v>
      </c>
      <c r="J12" s="15">
        <v>92.956250000000026</v>
      </c>
      <c r="K12" s="15">
        <v>511.91249999999928</v>
      </c>
      <c r="L12" s="15">
        <v>203.61249999999995</v>
      </c>
      <c r="M12" s="15">
        <v>39.943749999999994</v>
      </c>
      <c r="N12" s="15">
        <v>17.718750000000004</v>
      </c>
      <c r="O12" s="15">
        <v>3.4031250000000002</v>
      </c>
      <c r="P12" s="15">
        <v>330.51562499999977</v>
      </c>
      <c r="Q12" s="15">
        <f t="shared" si="7"/>
        <v>4405.3125000000018</v>
      </c>
      <c r="R12" s="17">
        <f t="shared" si="8"/>
        <v>7.5026601404554083E-2</v>
      </c>
      <c r="S12" s="17">
        <f t="shared" si="9"/>
        <v>9.3836277222103887E-2</v>
      </c>
      <c r="T12" s="17">
        <f t="shared" si="10"/>
        <v>0.69039795701213069</v>
      </c>
      <c r="U12" s="17">
        <f t="shared" si="11"/>
        <v>8.0657586720578822E-2</v>
      </c>
      <c r="V12" s="17">
        <f t="shared" si="12"/>
        <v>4.6219763070156739E-2</v>
      </c>
      <c r="W12" s="17">
        <f t="shared" si="13"/>
        <v>1.3861814570475981E-2</v>
      </c>
      <c r="Y12" s="12" t="s">
        <v>75</v>
      </c>
      <c r="Z12" s="15">
        <f t="shared" si="0"/>
        <v>3776.7593750000092</v>
      </c>
      <c r="AA12" s="15">
        <f t="shared" si="0"/>
        <v>1837.7312499999982</v>
      </c>
      <c r="AB12" s="15">
        <f t="shared" si="0"/>
        <v>1309.9062499999982</v>
      </c>
      <c r="AC12" s="15">
        <f t="shared" si="0"/>
        <v>1240.3281249999991</v>
      </c>
      <c r="AD12" s="15">
        <f t="shared" si="0"/>
        <v>998.14687499999957</v>
      </c>
      <c r="AE12" s="15">
        <f t="shared" si="0"/>
        <v>441.08125000000018</v>
      </c>
      <c r="AF12" s="15">
        <f t="shared" si="0"/>
        <v>137.36875000000001</v>
      </c>
      <c r="AG12" s="15">
        <f t="shared" si="0"/>
        <v>403.96562500000005</v>
      </c>
      <c r="AH12" s="15">
        <f t="shared" si="0"/>
        <v>186.25937500000001</v>
      </c>
      <c r="AI12" s="15">
        <f t="shared" si="0"/>
        <v>42.184375000000003</v>
      </c>
      <c r="AJ12" s="15">
        <f t="shared" si="0"/>
        <v>41.999999999999986</v>
      </c>
      <c r="AK12" s="15">
        <f t="shared" si="0"/>
        <v>5.96875</v>
      </c>
      <c r="AL12" s="15">
        <f t="shared" si="0"/>
        <v>832.24062499999945</v>
      </c>
      <c r="AM12" s="15">
        <f t="shared" si="0"/>
        <v>11253.940625000001</v>
      </c>
      <c r="AN12" s="17">
        <f t="shared" si="1"/>
        <v>7.3951041038125206E-2</v>
      </c>
      <c r="AO12" s="17">
        <f t="shared" si="2"/>
        <v>0.3355943931861653</v>
      </c>
      <c r="AP12" s="17">
        <f t="shared" si="3"/>
        <v>0.51449339550785078</v>
      </c>
      <c r="AQ12" s="17">
        <f t="shared" si="4"/>
        <v>5.1399773579310144E-2</v>
      </c>
      <c r="AR12" s="17">
        <f t="shared" si="5"/>
        <v>1.6550591584447778E-2</v>
      </c>
      <c r="AS12" s="17">
        <f t="shared" si="6"/>
        <v>8.0108051041010344E-3</v>
      </c>
    </row>
    <row r="13" spans="1:45" x14ac:dyDescent="0.3">
      <c r="A13" s="12" t="s">
        <v>93</v>
      </c>
      <c r="B13" s="12">
        <v>133111</v>
      </c>
      <c r="C13" s="12" t="s">
        <v>76</v>
      </c>
      <c r="D13" s="15">
        <v>234.54687500000003</v>
      </c>
      <c r="E13" s="15">
        <v>280.6124999999999</v>
      </c>
      <c r="F13" s="15">
        <v>284.38749999999987</v>
      </c>
      <c r="G13" s="15">
        <v>316.71874999999972</v>
      </c>
      <c r="H13" s="15">
        <v>926.38750000000039</v>
      </c>
      <c r="I13" s="15">
        <v>383.17499999999939</v>
      </c>
      <c r="J13" s="15">
        <v>351.18124999999947</v>
      </c>
      <c r="K13" s="15">
        <v>157.15312500000005</v>
      </c>
      <c r="L13" s="15">
        <v>607.58749999999941</v>
      </c>
      <c r="M13" s="15">
        <v>325.69687499999969</v>
      </c>
      <c r="N13" s="15">
        <v>190.5625</v>
      </c>
      <c r="O13" s="15">
        <v>5.5437500000000002</v>
      </c>
      <c r="P13" s="15">
        <v>125.89375000000003</v>
      </c>
      <c r="Q13" s="15">
        <f t="shared" si="7"/>
        <v>4189.4468749999978</v>
      </c>
      <c r="R13" s="17">
        <f t="shared" si="8"/>
        <v>3.0050208000310327E-2</v>
      </c>
      <c r="S13" s="17">
        <f t="shared" si="9"/>
        <v>5.5985165106073854E-2</v>
      </c>
      <c r="T13" s="17">
        <f t="shared" si="10"/>
        <v>0.46909757627610466</v>
      </c>
      <c r="U13" s="17">
        <f t="shared" si="11"/>
        <v>0.17528716126755978</v>
      </c>
      <c r="V13" s="17">
        <f t="shared" si="12"/>
        <v>0.14502809514680853</v>
      </c>
      <c r="W13" s="17">
        <f t="shared" si="13"/>
        <v>0.12455179420314286</v>
      </c>
      <c r="Y13" s="12" t="s">
        <v>76</v>
      </c>
      <c r="Z13" s="15">
        <f t="shared" si="0"/>
        <v>645.48125000000005</v>
      </c>
      <c r="AA13" s="15">
        <f t="shared" si="0"/>
        <v>745.33437499999957</v>
      </c>
      <c r="AB13" s="15">
        <f t="shared" si="0"/>
        <v>889.03124999999932</v>
      </c>
      <c r="AC13" s="15">
        <f t="shared" si="0"/>
        <v>919.05312499999923</v>
      </c>
      <c r="AD13" s="15">
        <f t="shared" si="0"/>
        <v>2093.1062499999985</v>
      </c>
      <c r="AE13" s="15">
        <f t="shared" si="0"/>
        <v>694.60937499999943</v>
      </c>
      <c r="AF13" s="15">
        <f t="shared" si="0"/>
        <v>528.06249999999943</v>
      </c>
      <c r="AG13" s="15">
        <f t="shared" si="0"/>
        <v>285.46875000000006</v>
      </c>
      <c r="AH13" s="15">
        <f t="shared" si="0"/>
        <v>1054.1624999999995</v>
      </c>
      <c r="AI13" s="15">
        <f t="shared" si="0"/>
        <v>618.03749999999957</v>
      </c>
      <c r="AJ13" s="15">
        <f t="shared" si="0"/>
        <v>380.96562500000005</v>
      </c>
      <c r="AK13" s="15">
        <f t="shared" si="0"/>
        <v>20.874999999999996</v>
      </c>
      <c r="AL13" s="15">
        <f t="shared" si="0"/>
        <v>327.55937500000005</v>
      </c>
      <c r="AM13" s="15">
        <f t="shared" si="0"/>
        <v>9201.7468749999953</v>
      </c>
      <c r="AN13" s="17">
        <f t="shared" si="1"/>
        <v>3.5597520715326153E-2</v>
      </c>
      <c r="AO13" s="17">
        <f t="shared" si="2"/>
        <v>7.0147685952293745E-2</v>
      </c>
      <c r="AP13" s="17">
        <f t="shared" si="3"/>
        <v>0.53598450565942113</v>
      </c>
      <c r="AQ13" s="17">
        <f t="shared" si="4"/>
        <v>0.13287388705745065</v>
      </c>
      <c r="AR13" s="17">
        <f t="shared" si="5"/>
        <v>0.1145611278293286</v>
      </c>
      <c r="AS13" s="17">
        <f t="shared" si="6"/>
        <v>0.11083527278617954</v>
      </c>
    </row>
    <row r="14" spans="1:45" x14ac:dyDescent="0.3">
      <c r="A14" s="12" t="s">
        <v>94</v>
      </c>
      <c r="B14" s="12">
        <v>821111</v>
      </c>
      <c r="C14" s="12" t="s">
        <v>73</v>
      </c>
      <c r="D14" s="15">
        <v>795.54374999999732</v>
      </c>
      <c r="E14" s="15">
        <v>475.49062499999957</v>
      </c>
      <c r="F14" s="15">
        <v>453.04062499999969</v>
      </c>
      <c r="G14" s="15">
        <v>477.77187499999968</v>
      </c>
      <c r="H14" s="15">
        <v>500.66562499999969</v>
      </c>
      <c r="I14" s="15">
        <v>198.24062500000016</v>
      </c>
      <c r="J14" s="15">
        <v>117.659375</v>
      </c>
      <c r="K14" s="15">
        <v>207.96875000000009</v>
      </c>
      <c r="L14" s="15">
        <v>167.06875000000005</v>
      </c>
      <c r="M14" s="15">
        <v>35.293749999999989</v>
      </c>
      <c r="N14" s="15">
        <v>33.234374999999993</v>
      </c>
      <c r="O14" s="15">
        <v>4.7468750000000002</v>
      </c>
      <c r="P14" s="15">
        <v>267.70312500000028</v>
      </c>
      <c r="Q14" s="15">
        <f t="shared" si="7"/>
        <v>3734.4281249999967</v>
      </c>
      <c r="R14" s="17">
        <f t="shared" si="8"/>
        <v>7.1685172679551976E-2</v>
      </c>
      <c r="S14" s="17">
        <f t="shared" si="9"/>
        <v>0.21302960543657484</v>
      </c>
      <c r="T14" s="17">
        <f t="shared" si="10"/>
        <v>0.56633503958521103</v>
      </c>
      <c r="U14" s="17">
        <f t="shared" si="11"/>
        <v>8.4591265228862969E-2</v>
      </c>
      <c r="V14" s="17">
        <f t="shared" si="12"/>
        <v>4.4737438881622654E-2</v>
      </c>
      <c r="W14" s="17">
        <f t="shared" si="13"/>
        <v>1.9621478188176417E-2</v>
      </c>
      <c r="Y14" s="12" t="s">
        <v>77</v>
      </c>
      <c r="Z14" s="15">
        <f t="shared" si="0"/>
        <v>148.52500000000001</v>
      </c>
      <c r="AA14" s="15">
        <f t="shared" si="0"/>
        <v>276.78125000000011</v>
      </c>
      <c r="AB14" s="15">
        <f t="shared" si="0"/>
        <v>308.34375000000011</v>
      </c>
      <c r="AC14" s="15">
        <f t="shared" si="0"/>
        <v>253.1062500000001</v>
      </c>
      <c r="AD14" s="15">
        <f t="shared" si="0"/>
        <v>287.77187499999997</v>
      </c>
      <c r="AE14" s="15">
        <f t="shared" si="0"/>
        <v>192.35312500000001</v>
      </c>
      <c r="AF14" s="15">
        <f t="shared" si="0"/>
        <v>195.19375000000002</v>
      </c>
      <c r="AG14" s="15">
        <f t="shared" si="0"/>
        <v>116.47812500000001</v>
      </c>
      <c r="AH14" s="15">
        <f t="shared" si="0"/>
        <v>494.23125000000005</v>
      </c>
      <c r="AI14" s="15">
        <f t="shared" si="0"/>
        <v>188.984375</v>
      </c>
      <c r="AJ14" s="15">
        <f t="shared" si="0"/>
        <v>131.35</v>
      </c>
      <c r="AK14" s="15">
        <f t="shared" si="0"/>
        <v>7.171875</v>
      </c>
      <c r="AL14" s="15">
        <f t="shared" si="0"/>
        <v>53.71875</v>
      </c>
      <c r="AM14" s="15">
        <f t="shared" si="0"/>
        <v>2654.0093750000005</v>
      </c>
      <c r="AN14" s="17">
        <f t="shared" si="1"/>
        <v>2.0240602955669661E-2</v>
      </c>
      <c r="AO14" s="17">
        <f t="shared" si="2"/>
        <v>5.596250013246467E-2</v>
      </c>
      <c r="AP14" s="17">
        <f t="shared" si="3"/>
        <v>0.46815254750183388</v>
      </c>
      <c r="AQ14" s="17">
        <f t="shared" si="4"/>
        <v>0.1460231748427791</v>
      </c>
      <c r="AR14" s="17">
        <f t="shared" si="5"/>
        <v>0.18622061197504244</v>
      </c>
      <c r="AS14" s="17">
        <f t="shared" si="6"/>
        <v>0.12340056259221012</v>
      </c>
    </row>
    <row r="15" spans="1:45" x14ac:dyDescent="0.3">
      <c r="A15" s="12" t="s">
        <v>95</v>
      </c>
      <c r="B15" s="12">
        <v>133112</v>
      </c>
      <c r="C15" s="12" t="s">
        <v>76</v>
      </c>
      <c r="D15" s="15">
        <v>325.5968749999999</v>
      </c>
      <c r="E15" s="15">
        <v>363.36249999999967</v>
      </c>
      <c r="F15" s="15">
        <v>504.0062499999994</v>
      </c>
      <c r="G15" s="15">
        <v>506.9406249999995</v>
      </c>
      <c r="H15" s="15">
        <v>933.26874999999825</v>
      </c>
      <c r="I15" s="15">
        <v>195.44375000000008</v>
      </c>
      <c r="J15" s="15">
        <v>59.781249999999979</v>
      </c>
      <c r="K15" s="15">
        <v>96.950000000000017</v>
      </c>
      <c r="L15" s="15">
        <v>155.79375000000005</v>
      </c>
      <c r="M15" s="15">
        <v>29.818749999999994</v>
      </c>
      <c r="N15" s="15">
        <v>13.218749999999996</v>
      </c>
      <c r="O15" s="15">
        <v>0</v>
      </c>
      <c r="P15" s="15">
        <v>178.84062500000005</v>
      </c>
      <c r="Q15" s="15">
        <f t="shared" si="7"/>
        <v>3363.0218749999967</v>
      </c>
      <c r="R15" s="17">
        <f t="shared" si="8"/>
        <v>5.3178549425879136E-2</v>
      </c>
      <c r="S15" s="17">
        <f t="shared" si="9"/>
        <v>9.681675799388019E-2</v>
      </c>
      <c r="T15" s="17">
        <f t="shared" si="10"/>
        <v>0.71499033142625601</v>
      </c>
      <c r="U15" s="17">
        <f t="shared" si="11"/>
        <v>7.5891567015156661E-2</v>
      </c>
      <c r="V15" s="17">
        <f t="shared" si="12"/>
        <v>4.6325523826692382E-2</v>
      </c>
      <c r="W15" s="17">
        <f t="shared" si="13"/>
        <v>1.2797270312135581E-2</v>
      </c>
      <c r="Y15" s="52" t="s">
        <v>101</v>
      </c>
      <c r="Z15" s="53">
        <f>SUM(Z9:Z14)</f>
        <v>15014.215625000024</v>
      </c>
      <c r="AA15" s="53">
        <f t="shared" ref="AA15:AM15" si="14">SUM(AA9:AA14)</f>
        <v>9764.8468749999993</v>
      </c>
      <c r="AB15" s="53">
        <f t="shared" si="14"/>
        <v>10380.653124999999</v>
      </c>
      <c r="AC15" s="53">
        <f t="shared" si="14"/>
        <v>11388.609375</v>
      </c>
      <c r="AD15" s="53">
        <f t="shared" si="14"/>
        <v>18158.671875000004</v>
      </c>
      <c r="AE15" s="53">
        <f t="shared" si="14"/>
        <v>5903.6906249999984</v>
      </c>
      <c r="AF15" s="53">
        <f t="shared" si="14"/>
        <v>5188.0187500000002</v>
      </c>
      <c r="AG15" s="53">
        <f t="shared" si="14"/>
        <v>5055.7281249999978</v>
      </c>
      <c r="AH15" s="53">
        <f t="shared" si="14"/>
        <v>10053.090625000008</v>
      </c>
      <c r="AI15" s="53">
        <f t="shared" si="14"/>
        <v>6729.4500000000071</v>
      </c>
      <c r="AJ15" s="53">
        <f t="shared" si="14"/>
        <v>4424.3281250000009</v>
      </c>
      <c r="AK15" s="53">
        <f t="shared" si="14"/>
        <v>362.05312499999997</v>
      </c>
      <c r="AL15" s="53">
        <f t="shared" si="14"/>
        <v>5596.4249999999993</v>
      </c>
      <c r="AM15" s="53">
        <f t="shared" si="14"/>
        <v>108019.78125000003</v>
      </c>
      <c r="AN15" s="54">
        <f t="shared" si="1"/>
        <v>5.1809260630214411E-2</v>
      </c>
      <c r="AO15" s="54">
        <f t="shared" si="2"/>
        <v>0.13899505675031185</v>
      </c>
      <c r="AP15" s="54">
        <f t="shared" si="3"/>
        <v>0.5068378100886034</v>
      </c>
      <c r="AQ15" s="54">
        <f t="shared" si="4"/>
        <v>0.10268220548724723</v>
      </c>
      <c r="AR15" s="54">
        <f t="shared" si="5"/>
        <v>9.3067126304701764E-2</v>
      </c>
      <c r="AS15" s="54">
        <f t="shared" si="6"/>
        <v>0.10660854073892143</v>
      </c>
    </row>
    <row r="16" spans="1:45" x14ac:dyDescent="0.3">
      <c r="A16" s="12" t="s">
        <v>98</v>
      </c>
      <c r="B16" s="12">
        <v>721211</v>
      </c>
      <c r="C16" s="12" t="s">
        <v>75</v>
      </c>
      <c r="D16" s="15">
        <v>1101.2062500000056</v>
      </c>
      <c r="E16" s="15">
        <v>594.1687499999997</v>
      </c>
      <c r="F16" s="15">
        <v>388.93437499999908</v>
      </c>
      <c r="G16" s="15">
        <v>372.08749999999918</v>
      </c>
      <c r="H16" s="15">
        <v>310.15312499999948</v>
      </c>
      <c r="I16" s="15">
        <v>124.08750000000009</v>
      </c>
      <c r="J16" s="15">
        <v>49.825000000000003</v>
      </c>
      <c r="K16" s="15">
        <v>78.028125000000045</v>
      </c>
      <c r="L16" s="15">
        <v>51.40312500000001</v>
      </c>
      <c r="M16" s="15">
        <v>9.3375000000000004</v>
      </c>
      <c r="N16" s="15">
        <v>15.631249999999996</v>
      </c>
      <c r="O16" s="15">
        <v>0</v>
      </c>
      <c r="P16" s="15">
        <v>229.10312499999981</v>
      </c>
      <c r="Q16" s="15">
        <f t="shared" si="7"/>
        <v>3323.9656250000025</v>
      </c>
      <c r="R16" s="17">
        <f t="shared" si="8"/>
        <v>6.8924637269676833E-2</v>
      </c>
      <c r="S16" s="17">
        <f t="shared" si="9"/>
        <v>0.33129291161066227</v>
      </c>
      <c r="T16" s="17">
        <f t="shared" si="10"/>
        <v>0.52448553074311532</v>
      </c>
      <c r="U16" s="17">
        <f t="shared" si="11"/>
        <v>5.2320787763862613E-2</v>
      </c>
      <c r="V16" s="17">
        <f t="shared" si="12"/>
        <v>1.5464397289006251E-2</v>
      </c>
      <c r="W16" s="17">
        <f t="shared" si="13"/>
        <v>7.5117353236768139E-3</v>
      </c>
    </row>
    <row r="17" spans="1:25" x14ac:dyDescent="0.3">
      <c r="A17" s="12" t="s">
        <v>100</v>
      </c>
      <c r="B17" s="12">
        <v>721214</v>
      </c>
      <c r="C17" s="12" t="s">
        <v>75</v>
      </c>
      <c r="D17" s="15">
        <v>1119.0562500000042</v>
      </c>
      <c r="E17" s="15">
        <v>518.29062499999861</v>
      </c>
      <c r="F17" s="15">
        <v>363.77499999999924</v>
      </c>
      <c r="G17" s="15">
        <v>339.15312499999976</v>
      </c>
      <c r="H17" s="15">
        <v>233.06562499999995</v>
      </c>
      <c r="I17" s="15">
        <v>103.20937500000002</v>
      </c>
      <c r="J17" s="15">
        <v>13.759374999999997</v>
      </c>
      <c r="K17" s="15">
        <v>101.73437500000006</v>
      </c>
      <c r="L17" s="15">
        <v>31.128124999999994</v>
      </c>
      <c r="M17" s="15">
        <v>6.4124999999999996</v>
      </c>
      <c r="N17" s="15">
        <v>4.9312499999999986</v>
      </c>
      <c r="O17" s="15">
        <v>4.9656250000000002</v>
      </c>
      <c r="P17" s="15">
        <v>211.09374999999989</v>
      </c>
      <c r="Q17" s="15">
        <f t="shared" si="7"/>
        <v>3050.5750000000016</v>
      </c>
      <c r="R17" s="17">
        <f t="shared" si="8"/>
        <v>6.9198020045401196E-2</v>
      </c>
      <c r="S17" s="17">
        <f t="shared" si="9"/>
        <v>0.36683453119493986</v>
      </c>
      <c r="T17" s="17">
        <f t="shared" si="10"/>
        <v>0.51007392049039835</v>
      </c>
      <c r="U17" s="17">
        <f t="shared" si="11"/>
        <v>3.8343181203543582E-2</v>
      </c>
      <c r="V17" s="17">
        <f t="shared" si="12"/>
        <v>1.0204018914466937E-2</v>
      </c>
      <c r="W17" s="17">
        <f t="shared" si="13"/>
        <v>5.3463281512501713E-3</v>
      </c>
      <c r="Y17" s="10" t="s">
        <v>234</v>
      </c>
    </row>
    <row r="18" spans="1:25" x14ac:dyDescent="0.3">
      <c r="A18" s="12" t="s">
        <v>102</v>
      </c>
      <c r="B18" s="12">
        <v>334111</v>
      </c>
      <c r="C18" s="12" t="s">
        <v>72</v>
      </c>
      <c r="D18" s="15">
        <v>217.67812500000011</v>
      </c>
      <c r="E18" s="15">
        <v>250.65000000000018</v>
      </c>
      <c r="F18" s="15">
        <v>384.65625</v>
      </c>
      <c r="G18" s="15">
        <v>387.98124999999987</v>
      </c>
      <c r="H18" s="15">
        <v>1189.8406249999973</v>
      </c>
      <c r="I18" s="15">
        <v>198.59687500000013</v>
      </c>
      <c r="J18" s="15">
        <v>54.646875000000001</v>
      </c>
      <c r="K18" s="15">
        <v>95.565624999999969</v>
      </c>
      <c r="L18" s="15">
        <v>78.034374999999983</v>
      </c>
      <c r="M18" s="15">
        <v>15.340624999999999</v>
      </c>
      <c r="N18" s="15">
        <v>6.5562499999999986</v>
      </c>
      <c r="O18" s="15">
        <v>3.703125</v>
      </c>
      <c r="P18" s="15">
        <v>113.44687499999999</v>
      </c>
      <c r="Q18" s="15">
        <f t="shared" si="7"/>
        <v>2996.6968749999978</v>
      </c>
      <c r="R18" s="17">
        <f t="shared" si="8"/>
        <v>3.7857307472915519E-2</v>
      </c>
      <c r="S18" s="17">
        <f t="shared" si="9"/>
        <v>7.2639353955344668E-2</v>
      </c>
      <c r="T18" s="17">
        <f t="shared" si="10"/>
        <v>0.77041283997067578</v>
      </c>
      <c r="U18" s="17">
        <f t="shared" si="11"/>
        <v>8.4507629754844757E-2</v>
      </c>
      <c r="V18" s="17">
        <f t="shared" si="12"/>
        <v>2.6040129601029482E-2</v>
      </c>
      <c r="W18" s="17">
        <f t="shared" si="13"/>
        <v>8.5427392451897614E-3</v>
      </c>
    </row>
    <row r="19" spans="1:25" x14ac:dyDescent="0.3">
      <c r="A19" s="12" t="s">
        <v>103</v>
      </c>
      <c r="B19" s="12">
        <v>232111</v>
      </c>
      <c r="C19" s="12" t="s">
        <v>74</v>
      </c>
      <c r="D19" s="15">
        <v>13.496874999999996</v>
      </c>
      <c r="E19" s="15">
        <v>35.559374999999996</v>
      </c>
      <c r="F19" s="15">
        <v>46.528125000000003</v>
      </c>
      <c r="G19" s="15">
        <v>78.446874999999991</v>
      </c>
      <c r="H19" s="15">
        <v>56.540624999999991</v>
      </c>
      <c r="I19" s="15">
        <v>83.962500000000034</v>
      </c>
      <c r="J19" s="15">
        <v>315.73437499999966</v>
      </c>
      <c r="K19" s="15">
        <v>23.578125</v>
      </c>
      <c r="L19" s="15">
        <v>742.95937500000059</v>
      </c>
      <c r="M19" s="15">
        <v>489.24374999999918</v>
      </c>
      <c r="N19" s="15">
        <v>675.24999999999955</v>
      </c>
      <c r="O19" s="15">
        <v>15.290624999999999</v>
      </c>
      <c r="P19" s="15">
        <v>40.887499999999989</v>
      </c>
      <c r="Q19" s="15">
        <f t="shared" si="7"/>
        <v>2617.4781249999992</v>
      </c>
      <c r="R19" s="17">
        <f t="shared" si="8"/>
        <v>1.5620951942053003E-2</v>
      </c>
      <c r="S19" s="17">
        <f t="shared" si="9"/>
        <v>5.1564423293890948E-3</v>
      </c>
      <c r="T19" s="17">
        <f t="shared" si="10"/>
        <v>9.1940835226655457E-2</v>
      </c>
      <c r="U19" s="17">
        <f t="shared" si="11"/>
        <v>0.15270304312476338</v>
      </c>
      <c r="V19" s="17">
        <f t="shared" si="12"/>
        <v>0.28384549536588805</v>
      </c>
      <c r="W19" s="17">
        <f t="shared" si="13"/>
        <v>0.45073323201125098</v>
      </c>
    </row>
    <row r="20" spans="1:25" x14ac:dyDescent="0.3">
      <c r="A20" s="12" t="s">
        <v>104</v>
      </c>
      <c r="B20" s="12">
        <v>233214</v>
      </c>
      <c r="C20" s="12" t="s">
        <v>74</v>
      </c>
      <c r="D20" s="15">
        <v>145.62187500000002</v>
      </c>
      <c r="E20" s="15">
        <v>92.79062500000002</v>
      </c>
      <c r="F20" s="15">
        <v>85.690625000000011</v>
      </c>
      <c r="G20" s="15">
        <v>101.24687500000003</v>
      </c>
      <c r="H20" s="15">
        <v>181.28749999999991</v>
      </c>
      <c r="I20" s="15">
        <v>79.47812500000002</v>
      </c>
      <c r="J20" s="15">
        <v>89.856250000000031</v>
      </c>
      <c r="K20" s="15">
        <v>39.003124999999997</v>
      </c>
      <c r="L20" s="15">
        <v>390.24687499999942</v>
      </c>
      <c r="M20" s="15">
        <v>818.24687500000095</v>
      </c>
      <c r="N20" s="15">
        <v>347.17812499999974</v>
      </c>
      <c r="O20" s="15">
        <v>50.112500000000011</v>
      </c>
      <c r="P20" s="15">
        <v>67.806250000000006</v>
      </c>
      <c r="Q20" s="15">
        <f t="shared" si="7"/>
        <v>2488.5656250000006</v>
      </c>
      <c r="R20" s="17">
        <f t="shared" si="8"/>
        <v>2.7247121522061525E-2</v>
      </c>
      <c r="S20" s="17">
        <f t="shared" si="9"/>
        <v>5.8516389335724263E-2</v>
      </c>
      <c r="T20" s="17">
        <f t="shared" si="10"/>
        <v>0.2009264875223051</v>
      </c>
      <c r="U20" s="17">
        <f t="shared" si="11"/>
        <v>6.8044970684669012E-2</v>
      </c>
      <c r="V20" s="17">
        <f t="shared" si="12"/>
        <v>0.15681598712109485</v>
      </c>
      <c r="W20" s="17">
        <f t="shared" si="13"/>
        <v>0.48844904381414506</v>
      </c>
    </row>
    <row r="21" spans="1:25" x14ac:dyDescent="0.3">
      <c r="A21" s="12" t="s">
        <v>105</v>
      </c>
      <c r="B21" s="12">
        <v>332211</v>
      </c>
      <c r="C21" s="12" t="s">
        <v>72</v>
      </c>
      <c r="D21" s="15">
        <v>574.33437499999923</v>
      </c>
      <c r="E21" s="15">
        <v>283.59375000000028</v>
      </c>
      <c r="F21" s="15">
        <v>252.35937500000026</v>
      </c>
      <c r="G21" s="15">
        <v>240.65625000000023</v>
      </c>
      <c r="H21" s="15">
        <v>363.53749999999991</v>
      </c>
      <c r="I21" s="15">
        <v>96.862499999999969</v>
      </c>
      <c r="J21" s="15">
        <v>28.262499999999999</v>
      </c>
      <c r="K21" s="15">
        <v>143.58750000000001</v>
      </c>
      <c r="L21" s="15">
        <v>66.149999999999963</v>
      </c>
      <c r="M21" s="15">
        <v>11.346874999999997</v>
      </c>
      <c r="N21" s="15">
        <v>12.409374999999997</v>
      </c>
      <c r="O21" s="15">
        <v>3.375</v>
      </c>
      <c r="P21" s="15">
        <v>153.94687500000003</v>
      </c>
      <c r="Q21" s="15">
        <f t="shared" si="7"/>
        <v>2230.4218750000005</v>
      </c>
      <c r="R21" s="17">
        <f t="shared" si="8"/>
        <v>6.9021415511359263E-2</v>
      </c>
      <c r="S21" s="17">
        <f t="shared" si="9"/>
        <v>0.25750033275655493</v>
      </c>
      <c r="T21" s="17">
        <f t="shared" si="10"/>
        <v>0.57555675425753283</v>
      </c>
      <c r="U21" s="17">
        <f t="shared" si="11"/>
        <v>5.6099252523695749E-2</v>
      </c>
      <c r="V21" s="17">
        <f t="shared" si="12"/>
        <v>2.9658066369170608E-2</v>
      </c>
      <c r="W21" s="17">
        <f t="shared" si="13"/>
        <v>1.2164178581686474E-2</v>
      </c>
    </row>
    <row r="22" spans="1:25" x14ac:dyDescent="0.3">
      <c r="A22" s="12" t="s">
        <v>106</v>
      </c>
      <c r="B22" s="12">
        <v>312999</v>
      </c>
      <c r="C22" s="12" t="s">
        <v>72</v>
      </c>
      <c r="D22" s="15">
        <v>119.78125000000001</v>
      </c>
      <c r="E22" s="15">
        <v>117.61875000000002</v>
      </c>
      <c r="F22" s="15">
        <v>209.98749999999998</v>
      </c>
      <c r="G22" s="15">
        <v>206.9562499999999</v>
      </c>
      <c r="H22" s="15">
        <v>293.51249999999993</v>
      </c>
      <c r="I22" s="15">
        <v>146.82187500000003</v>
      </c>
      <c r="J22" s="15">
        <v>219.82812499999997</v>
      </c>
      <c r="K22" s="15">
        <v>117.76562500000003</v>
      </c>
      <c r="L22" s="15">
        <v>239.61249999999998</v>
      </c>
      <c r="M22" s="15">
        <v>114.84062500000003</v>
      </c>
      <c r="N22" s="15">
        <v>59.45</v>
      </c>
      <c r="O22" s="15">
        <v>3.453125</v>
      </c>
      <c r="P22" s="15">
        <v>63.165625000000013</v>
      </c>
      <c r="Q22" s="15">
        <f t="shared" si="7"/>
        <v>1912.79375</v>
      </c>
      <c r="R22" s="17">
        <f t="shared" si="8"/>
        <v>3.3022705662855714E-2</v>
      </c>
      <c r="S22" s="17">
        <f t="shared" si="9"/>
        <v>6.2621100680614425E-2</v>
      </c>
      <c r="T22" s="17">
        <f t="shared" si="10"/>
        <v>0.49448123980957165</v>
      </c>
      <c r="U22" s="17">
        <f t="shared" si="11"/>
        <v>0.1916829767976814</v>
      </c>
      <c r="V22" s="17">
        <f t="shared" si="12"/>
        <v>0.12526834113714558</v>
      </c>
      <c r="W22" s="17">
        <f t="shared" si="13"/>
        <v>9.2923635912131153E-2</v>
      </c>
    </row>
    <row r="23" spans="1:25" x14ac:dyDescent="0.3">
      <c r="A23" s="12" t="s">
        <v>107</v>
      </c>
      <c r="B23" s="12">
        <v>232611</v>
      </c>
      <c r="C23" s="12" t="s">
        <v>74</v>
      </c>
      <c r="D23" s="15">
        <v>11.85</v>
      </c>
      <c r="E23" s="15">
        <v>16.3125</v>
      </c>
      <c r="F23" s="15">
        <v>44.925000000000004</v>
      </c>
      <c r="G23" s="15">
        <v>54.350000000000009</v>
      </c>
      <c r="H23" s="15">
        <v>28.637499999999996</v>
      </c>
      <c r="I23" s="15">
        <v>26.224999999999994</v>
      </c>
      <c r="J23" s="15">
        <v>30.287499999999994</v>
      </c>
      <c r="K23" s="15">
        <v>10.5625</v>
      </c>
      <c r="L23" s="15">
        <v>510.01249999999936</v>
      </c>
      <c r="M23" s="15">
        <v>524.57499999999914</v>
      </c>
      <c r="N23" s="15">
        <v>622.86250000000007</v>
      </c>
      <c r="O23" s="15">
        <v>9.1624999999999996</v>
      </c>
      <c r="P23" s="15">
        <v>18.7</v>
      </c>
      <c r="Q23" s="15">
        <f t="shared" si="7"/>
        <v>1908.4624999999985</v>
      </c>
      <c r="R23" s="17">
        <f t="shared" si="8"/>
        <v>9.7984634227814352E-3</v>
      </c>
      <c r="S23" s="17">
        <f t="shared" si="9"/>
        <v>6.2091867144363636E-3</v>
      </c>
      <c r="T23" s="17">
        <f t="shared" si="10"/>
        <v>8.1105864013571199E-2</v>
      </c>
      <c r="U23" s="17">
        <f t="shared" si="11"/>
        <v>2.9611532843846832E-2</v>
      </c>
      <c r="V23" s="17">
        <f t="shared" si="12"/>
        <v>0.26723737039632678</v>
      </c>
      <c r="W23" s="17">
        <f t="shared" si="13"/>
        <v>0.60603758260903728</v>
      </c>
    </row>
    <row r="24" spans="1:25" x14ac:dyDescent="0.3">
      <c r="A24" s="12" t="s">
        <v>108</v>
      </c>
      <c r="B24" s="12">
        <v>233512</v>
      </c>
      <c r="C24" s="12" t="s">
        <v>74</v>
      </c>
      <c r="D24" s="15">
        <v>115.40312500000002</v>
      </c>
      <c r="E24" s="15">
        <v>125.25937500000003</v>
      </c>
      <c r="F24" s="15">
        <v>131.63750000000005</v>
      </c>
      <c r="G24" s="15">
        <v>168.06562500000001</v>
      </c>
      <c r="H24" s="15">
        <v>493.82812499999966</v>
      </c>
      <c r="I24" s="15">
        <v>147.04062500000006</v>
      </c>
      <c r="J24" s="15">
        <v>107.00937500000001</v>
      </c>
      <c r="K24" s="15">
        <v>45.784374999999997</v>
      </c>
      <c r="L24" s="15">
        <v>165.64062500000006</v>
      </c>
      <c r="M24" s="15">
        <v>223.10312500000003</v>
      </c>
      <c r="N24" s="15">
        <v>70.375</v>
      </c>
      <c r="O24" s="15">
        <v>13.856249999999998</v>
      </c>
      <c r="P24" s="15">
        <v>62.518750000000004</v>
      </c>
      <c r="Q24" s="15">
        <f t="shared" si="7"/>
        <v>1869.5218750000001</v>
      </c>
      <c r="R24" s="17">
        <f t="shared" si="8"/>
        <v>3.344103689613153E-2</v>
      </c>
      <c r="S24" s="17">
        <f t="shared" si="9"/>
        <v>6.172868397167057E-2</v>
      </c>
      <c r="T24" s="17">
        <f t="shared" si="10"/>
        <v>0.51594742639745772</v>
      </c>
      <c r="U24" s="17">
        <f t="shared" si="11"/>
        <v>0.13589035966749521</v>
      </c>
      <c r="V24" s="17">
        <f t="shared" si="12"/>
        <v>8.860052787560993E-2</v>
      </c>
      <c r="W24" s="17">
        <f t="shared" si="13"/>
        <v>0.1643919651916349</v>
      </c>
    </row>
    <row r="25" spans="1:25" x14ac:dyDescent="0.3">
      <c r="A25" s="12" t="s">
        <v>109</v>
      </c>
      <c r="B25" s="12">
        <v>511112</v>
      </c>
      <c r="C25" s="12" t="s">
        <v>77</v>
      </c>
      <c r="D25" s="15">
        <v>86.3125</v>
      </c>
      <c r="E25" s="15">
        <v>186.70625000000007</v>
      </c>
      <c r="F25" s="15">
        <v>219.2687500000001</v>
      </c>
      <c r="G25" s="15">
        <v>167.10000000000008</v>
      </c>
      <c r="H25" s="15">
        <v>139.99062499999999</v>
      </c>
      <c r="I25" s="15">
        <v>112.55</v>
      </c>
      <c r="J25" s="15">
        <v>99.196874999999991</v>
      </c>
      <c r="K25" s="15">
        <v>85.750000000000014</v>
      </c>
      <c r="L25" s="15">
        <v>339.99062500000002</v>
      </c>
      <c r="M25" s="15">
        <v>123.903125</v>
      </c>
      <c r="N25" s="15">
        <v>92.712499999999991</v>
      </c>
      <c r="O25" s="15">
        <v>3.890625</v>
      </c>
      <c r="P25" s="15">
        <v>26.349999999999998</v>
      </c>
      <c r="Q25" s="15">
        <f t="shared" si="7"/>
        <v>1683.7218750000004</v>
      </c>
      <c r="R25" s="17">
        <f t="shared" si="8"/>
        <v>1.5649853097026486E-2</v>
      </c>
      <c r="S25" s="17">
        <f t="shared" si="9"/>
        <v>5.1262920130440176E-2</v>
      </c>
      <c r="T25" s="17">
        <f t="shared" si="10"/>
        <v>0.47443442819200771</v>
      </c>
      <c r="U25" s="17">
        <f t="shared" si="11"/>
        <v>0.12576119497170513</v>
      </c>
      <c r="V25" s="17">
        <f t="shared" si="12"/>
        <v>0.20192802032699131</v>
      </c>
      <c r="W25" s="17">
        <f t="shared" si="13"/>
        <v>0.13096358328182911</v>
      </c>
    </row>
    <row r="26" spans="1:25" x14ac:dyDescent="0.3">
      <c r="A26" s="12" t="s">
        <v>110</v>
      </c>
      <c r="B26" s="12">
        <v>334113</v>
      </c>
      <c r="C26" s="12" t="s">
        <v>72</v>
      </c>
      <c r="D26" s="15">
        <v>250.8312500000001</v>
      </c>
      <c r="E26" s="15">
        <v>213.92812499999997</v>
      </c>
      <c r="F26" s="15">
        <v>207.55937500000002</v>
      </c>
      <c r="G26" s="15">
        <v>382.25312499999967</v>
      </c>
      <c r="H26" s="15">
        <v>291.75</v>
      </c>
      <c r="I26" s="15">
        <v>92.543750000000003</v>
      </c>
      <c r="J26" s="15">
        <v>23.518749999999997</v>
      </c>
      <c r="K26" s="15">
        <v>33.728124999999999</v>
      </c>
      <c r="L26" s="15">
        <v>37.628124999999997</v>
      </c>
      <c r="M26" s="15">
        <v>4.0125000000000002</v>
      </c>
      <c r="N26" s="15">
        <v>4.7375000000000007</v>
      </c>
      <c r="O26" s="15">
        <v>0</v>
      </c>
      <c r="P26" s="15">
        <v>115.18125000000001</v>
      </c>
      <c r="Q26" s="15">
        <f t="shared" si="7"/>
        <v>1657.671875</v>
      </c>
      <c r="R26" s="17">
        <f t="shared" si="8"/>
        <v>6.9483745086765136E-2</v>
      </c>
      <c r="S26" s="17">
        <f t="shared" si="9"/>
        <v>0.15131538019247634</v>
      </c>
      <c r="T26" s="17">
        <f t="shared" si="10"/>
        <v>0.68120764249559329</v>
      </c>
      <c r="U26" s="17">
        <f t="shared" si="11"/>
        <v>7.0015364168496852E-2</v>
      </c>
      <c r="V26" s="17">
        <f t="shared" si="12"/>
        <v>2.2699380720325003E-2</v>
      </c>
      <c r="W26" s="17">
        <f t="shared" si="13"/>
        <v>5.2784873363433283E-3</v>
      </c>
    </row>
    <row r="27" spans="1:25" x14ac:dyDescent="0.3">
      <c r="A27" s="12" t="s">
        <v>111</v>
      </c>
      <c r="B27" s="12">
        <v>322311</v>
      </c>
      <c r="C27" s="12" t="s">
        <v>72</v>
      </c>
      <c r="D27" s="15">
        <v>213.00625000000011</v>
      </c>
      <c r="E27" s="15">
        <v>162.44687500000006</v>
      </c>
      <c r="F27" s="15">
        <v>175.4500000000001</v>
      </c>
      <c r="G27" s="15">
        <v>209.79375000000005</v>
      </c>
      <c r="H27" s="15">
        <v>434.45312499999972</v>
      </c>
      <c r="I27" s="15">
        <v>107.58750000000001</v>
      </c>
      <c r="J27" s="15">
        <v>33.953125</v>
      </c>
      <c r="K27" s="15">
        <v>136.57187500000006</v>
      </c>
      <c r="L27" s="15">
        <v>42.099999999999994</v>
      </c>
      <c r="M27" s="15">
        <v>5.0687499999999996</v>
      </c>
      <c r="N27" s="15">
        <v>3.9937499999999999</v>
      </c>
      <c r="O27" s="15">
        <v>0</v>
      </c>
      <c r="P27" s="15">
        <v>98.275000000000006</v>
      </c>
      <c r="Q27" s="15">
        <f t="shared" si="7"/>
        <v>1622.7000000000003</v>
      </c>
      <c r="R27" s="17">
        <f t="shared" si="8"/>
        <v>6.0562642509397913E-2</v>
      </c>
      <c r="S27" s="17">
        <f t="shared" si="9"/>
        <v>0.13126656190300121</v>
      </c>
      <c r="T27" s="17">
        <f t="shared" si="10"/>
        <v>0.68941617366118191</v>
      </c>
      <c r="U27" s="17">
        <f t="shared" si="11"/>
        <v>8.7225380538608482E-2</v>
      </c>
      <c r="V27" s="17">
        <f t="shared" si="12"/>
        <v>2.5944413631601642E-2</v>
      </c>
      <c r="W27" s="17">
        <f t="shared" si="13"/>
        <v>5.5848277562087871E-3</v>
      </c>
    </row>
    <row r="28" spans="1:25" x14ac:dyDescent="0.3">
      <c r="A28" s="12" t="s">
        <v>112</v>
      </c>
      <c r="B28" s="12">
        <v>233213</v>
      </c>
      <c r="C28" s="12" t="s">
        <v>74</v>
      </c>
      <c r="D28" s="15">
        <v>26.428124999999998</v>
      </c>
      <c r="E28" s="15">
        <v>25.059374999999996</v>
      </c>
      <c r="F28" s="15">
        <v>63.04375000000001</v>
      </c>
      <c r="G28" s="15">
        <v>119.89687500000004</v>
      </c>
      <c r="H28" s="15">
        <v>104.13750000000003</v>
      </c>
      <c r="I28" s="15">
        <v>98.256250000000037</v>
      </c>
      <c r="J28" s="15">
        <v>345.65937499999961</v>
      </c>
      <c r="K28" s="15">
        <v>45.831250000000004</v>
      </c>
      <c r="L28" s="15">
        <v>458.90624999999949</v>
      </c>
      <c r="M28" s="15">
        <v>179.43749999999997</v>
      </c>
      <c r="N28" s="15">
        <v>57.187500000000007</v>
      </c>
      <c r="O28" s="15">
        <v>3.6374999999999993</v>
      </c>
      <c r="P28" s="15">
        <v>49.153125000000003</v>
      </c>
      <c r="Q28" s="15">
        <f t="shared" si="7"/>
        <v>1576.6343749999992</v>
      </c>
      <c r="R28" s="17">
        <f t="shared" si="8"/>
        <v>3.1175982066228913E-2</v>
      </c>
      <c r="S28" s="17">
        <f t="shared" si="9"/>
        <v>1.6762367622486989E-2</v>
      </c>
      <c r="T28" s="17">
        <f t="shared" si="10"/>
        <v>0.22704614061202383</v>
      </c>
      <c r="U28" s="17">
        <f t="shared" si="11"/>
        <v>0.2815590171310326</v>
      </c>
      <c r="V28" s="17">
        <f t="shared" si="12"/>
        <v>0.29106700784701572</v>
      </c>
      <c r="W28" s="17">
        <f t="shared" si="13"/>
        <v>0.15238948472121197</v>
      </c>
    </row>
    <row r="29" spans="1:25" x14ac:dyDescent="0.3">
      <c r="A29" s="12" t="s">
        <v>113</v>
      </c>
      <c r="B29" s="12">
        <v>342211</v>
      </c>
      <c r="C29" s="12" t="s">
        <v>72</v>
      </c>
      <c r="D29" s="15">
        <v>154.97499999999997</v>
      </c>
      <c r="E29" s="15">
        <v>132.60000000000002</v>
      </c>
      <c r="F29" s="15">
        <v>123.07500000000003</v>
      </c>
      <c r="G29" s="15">
        <v>217.11249999999981</v>
      </c>
      <c r="H29" s="15">
        <v>477.0874999999993</v>
      </c>
      <c r="I29" s="15">
        <v>137.98750000000001</v>
      </c>
      <c r="J29" s="15">
        <v>19.237499999999997</v>
      </c>
      <c r="K29" s="15">
        <v>88.837500000000034</v>
      </c>
      <c r="L29" s="15">
        <v>48.387500000000003</v>
      </c>
      <c r="M29" s="15">
        <v>11.9125</v>
      </c>
      <c r="N29" s="15">
        <v>7.2</v>
      </c>
      <c r="O29" s="15">
        <v>0</v>
      </c>
      <c r="P29" s="15">
        <v>67.062500000000014</v>
      </c>
      <c r="Q29" s="15">
        <f t="shared" si="7"/>
        <v>1485.474999999999</v>
      </c>
      <c r="R29" s="17">
        <f t="shared" si="8"/>
        <v>4.5145492182635222E-2</v>
      </c>
      <c r="S29" s="17">
        <f t="shared" si="9"/>
        <v>0.1043268988034131</v>
      </c>
      <c r="T29" s="17">
        <f t="shared" si="10"/>
        <v>0.69924603241387429</v>
      </c>
      <c r="U29" s="17">
        <f t="shared" si="11"/>
        <v>0.10584156582911199</v>
      </c>
      <c r="V29" s="17">
        <f t="shared" si="12"/>
        <v>3.2573755869334746E-2</v>
      </c>
      <c r="W29" s="17">
        <f t="shared" si="13"/>
        <v>1.28662549016308E-2</v>
      </c>
    </row>
    <row r="30" spans="1:25" x14ac:dyDescent="0.3">
      <c r="A30" s="12" t="s">
        <v>114</v>
      </c>
      <c r="B30" s="12">
        <v>312312</v>
      </c>
      <c r="C30" s="12" t="s">
        <v>72</v>
      </c>
      <c r="D30" s="15">
        <v>54.875</v>
      </c>
      <c r="E30" s="15">
        <v>88.287500000000009</v>
      </c>
      <c r="F30" s="15">
        <v>80.062500000000014</v>
      </c>
      <c r="G30" s="15">
        <v>117.37500000000004</v>
      </c>
      <c r="H30" s="15">
        <v>421.13749999999965</v>
      </c>
      <c r="I30" s="15">
        <v>139.96250000000003</v>
      </c>
      <c r="J30" s="15">
        <v>126.41250000000002</v>
      </c>
      <c r="K30" s="15">
        <v>64.575000000000003</v>
      </c>
      <c r="L30" s="15">
        <v>102.85000000000002</v>
      </c>
      <c r="M30" s="15">
        <v>34.225000000000001</v>
      </c>
      <c r="N30" s="15">
        <v>19.637499999999999</v>
      </c>
      <c r="O30" s="15">
        <v>3.375</v>
      </c>
      <c r="P30" s="15">
        <v>37.224999999999994</v>
      </c>
      <c r="Q30" s="15">
        <f t="shared" si="7"/>
        <v>1289.9999999999998</v>
      </c>
      <c r="R30" s="17">
        <f t="shared" si="8"/>
        <v>2.8856589147286824E-2</v>
      </c>
      <c r="S30" s="17">
        <f t="shared" si="9"/>
        <v>4.253875968992249E-2</v>
      </c>
      <c r="T30" s="17">
        <f t="shared" si="10"/>
        <v>0.59801356589147281</v>
      </c>
      <c r="U30" s="17">
        <f t="shared" si="11"/>
        <v>0.20649224806201558</v>
      </c>
      <c r="V30" s="17">
        <f t="shared" si="12"/>
        <v>7.9728682170542672E-2</v>
      </c>
      <c r="W30" s="17">
        <f t="shared" si="13"/>
        <v>4.4370155038759698E-2</v>
      </c>
    </row>
    <row r="31" spans="1:25" x14ac:dyDescent="0.3">
      <c r="A31" s="12" t="s">
        <v>115</v>
      </c>
      <c r="B31" s="12">
        <v>821712</v>
      </c>
      <c r="C31" s="12" t="s">
        <v>73</v>
      </c>
      <c r="D31" s="15">
        <v>192.67500000000015</v>
      </c>
      <c r="E31" s="15">
        <v>160.30625000000006</v>
      </c>
      <c r="F31" s="15">
        <v>174.61875000000003</v>
      </c>
      <c r="G31" s="15">
        <v>218.99062500000011</v>
      </c>
      <c r="H31" s="15">
        <v>175.53437500000001</v>
      </c>
      <c r="I31" s="15">
        <v>54.237499999999997</v>
      </c>
      <c r="J31" s="15">
        <v>21.537499999999998</v>
      </c>
      <c r="K31" s="15">
        <v>96.171875000000014</v>
      </c>
      <c r="L31" s="15">
        <v>39.796875</v>
      </c>
      <c r="M31" s="15">
        <v>1.9343749999999991</v>
      </c>
      <c r="N31" s="15">
        <v>2.2625000000000002</v>
      </c>
      <c r="O31" s="15">
        <v>0</v>
      </c>
      <c r="P31" s="15">
        <v>139.63437500000006</v>
      </c>
      <c r="Q31" s="15">
        <f t="shared" si="7"/>
        <v>1277.7000000000007</v>
      </c>
      <c r="R31" s="17">
        <f t="shared" si="8"/>
        <v>0.10928572826172027</v>
      </c>
      <c r="S31" s="17">
        <f t="shared" si="9"/>
        <v>0.15079830946231512</v>
      </c>
      <c r="T31" s="17">
        <f t="shared" si="10"/>
        <v>0.64617819128120824</v>
      </c>
      <c r="U31" s="17">
        <f t="shared" si="11"/>
        <v>5.9305783830320064E-2</v>
      </c>
      <c r="V31" s="17">
        <f t="shared" si="12"/>
        <v>3.1147276355952085E-2</v>
      </c>
      <c r="W31" s="17">
        <f t="shared" si="13"/>
        <v>3.2847108084839926E-3</v>
      </c>
    </row>
    <row r="32" spans="1:25" x14ac:dyDescent="0.3">
      <c r="A32" s="12" t="s">
        <v>116</v>
      </c>
      <c r="B32" s="12">
        <v>233311</v>
      </c>
      <c r="C32" s="12" t="s">
        <v>74</v>
      </c>
      <c r="D32" s="15">
        <v>16.15625</v>
      </c>
      <c r="E32" s="15">
        <v>22.968749999999996</v>
      </c>
      <c r="F32" s="15">
        <v>39.14374999999999</v>
      </c>
      <c r="G32" s="15">
        <v>66.987499999999997</v>
      </c>
      <c r="H32" s="15">
        <v>179.04687499999997</v>
      </c>
      <c r="I32" s="15">
        <v>74.628125000000011</v>
      </c>
      <c r="J32" s="15">
        <v>106.66875000000003</v>
      </c>
      <c r="K32" s="15">
        <v>35.496874999999996</v>
      </c>
      <c r="L32" s="15">
        <v>261.88749999999987</v>
      </c>
      <c r="M32" s="15">
        <v>275.99062499999991</v>
      </c>
      <c r="N32" s="15">
        <v>100.00625000000002</v>
      </c>
      <c r="O32" s="15">
        <v>19.506249999999998</v>
      </c>
      <c r="P32" s="15">
        <v>30.103124999999995</v>
      </c>
      <c r="Q32" s="15">
        <f t="shared" si="7"/>
        <v>1228.5906249999998</v>
      </c>
      <c r="R32" s="17">
        <f t="shared" si="8"/>
        <v>2.4502160758389312E-2</v>
      </c>
      <c r="S32" s="17">
        <f t="shared" si="9"/>
        <v>1.3150230574158909E-2</v>
      </c>
      <c r="T32" s="17">
        <f t="shared" si="10"/>
        <v>0.27970565866885072</v>
      </c>
      <c r="U32" s="17">
        <f t="shared" si="11"/>
        <v>0.14756491813536352</v>
      </c>
      <c r="V32" s="17">
        <f t="shared" si="12"/>
        <v>0.21316091354677227</v>
      </c>
      <c r="W32" s="17">
        <f t="shared" si="13"/>
        <v>0.32191611831646527</v>
      </c>
    </row>
    <row r="33" spans="1:25" x14ac:dyDescent="0.3">
      <c r="A33" s="12" t="s">
        <v>117</v>
      </c>
      <c r="B33" s="12">
        <v>133211</v>
      </c>
      <c r="C33" s="12" t="s">
        <v>76</v>
      </c>
      <c r="D33" s="15">
        <v>48.887500000000003</v>
      </c>
      <c r="E33" s="15">
        <v>53.381250000000009</v>
      </c>
      <c r="F33" s="15">
        <v>60.615625000000016</v>
      </c>
      <c r="G33" s="15">
        <v>64.084375000000009</v>
      </c>
      <c r="H33" s="15">
        <v>200.76249999999996</v>
      </c>
      <c r="I33" s="15">
        <v>96.593750000000043</v>
      </c>
      <c r="J33" s="15">
        <v>91.346875000000026</v>
      </c>
      <c r="K33" s="15">
        <v>17.799999999999997</v>
      </c>
      <c r="L33" s="15">
        <v>199.58124999999995</v>
      </c>
      <c r="M33" s="15">
        <v>206.44062499999993</v>
      </c>
      <c r="N33" s="15">
        <v>139.32500000000007</v>
      </c>
      <c r="O33" s="15">
        <v>9.2156249999999993</v>
      </c>
      <c r="P33" s="15">
        <v>15.431249999999999</v>
      </c>
      <c r="Q33" s="15">
        <f t="shared" si="7"/>
        <v>1203.465625</v>
      </c>
      <c r="R33" s="17">
        <f t="shared" si="8"/>
        <v>1.2822343803961994E-2</v>
      </c>
      <c r="S33" s="17">
        <f t="shared" si="9"/>
        <v>4.0622265384605401E-2</v>
      </c>
      <c r="T33" s="17">
        <f t="shared" si="10"/>
        <v>0.32958461111010129</v>
      </c>
      <c r="U33" s="17">
        <f t="shared" si="11"/>
        <v>0.15616617632929902</v>
      </c>
      <c r="V33" s="17">
        <f t="shared" si="12"/>
        <v>0.16583876253216617</v>
      </c>
      <c r="W33" s="17">
        <f t="shared" si="13"/>
        <v>0.2949658408398661</v>
      </c>
    </row>
    <row r="34" spans="1:25" x14ac:dyDescent="0.3">
      <c r="A34" s="12" t="s">
        <v>118</v>
      </c>
      <c r="B34" s="12">
        <v>312112</v>
      </c>
      <c r="C34" s="12" t="s">
        <v>72</v>
      </c>
      <c r="D34" s="15">
        <v>176.140625</v>
      </c>
      <c r="E34" s="15">
        <v>150.85624999999996</v>
      </c>
      <c r="F34" s="15">
        <v>100.71875</v>
      </c>
      <c r="G34" s="15">
        <v>137.55000000000001</v>
      </c>
      <c r="H34" s="15">
        <v>350.8812499999998</v>
      </c>
      <c r="I34" s="15">
        <v>61.706249999999997</v>
      </c>
      <c r="J34" s="15">
        <v>33.987499999999997</v>
      </c>
      <c r="K34" s="15">
        <v>60.665624999999999</v>
      </c>
      <c r="L34" s="15">
        <v>41.934374999999996</v>
      </c>
      <c r="M34" s="15">
        <v>8.5718750000000004</v>
      </c>
      <c r="N34" s="15">
        <v>6.9718749999999998</v>
      </c>
      <c r="O34" s="15">
        <v>3.75</v>
      </c>
      <c r="P34" s="15">
        <v>63.040624999999999</v>
      </c>
      <c r="Q34" s="15">
        <f t="shared" si="7"/>
        <v>1196.7749999999999</v>
      </c>
      <c r="R34" s="17">
        <f t="shared" si="8"/>
        <v>5.2675419356186422E-2</v>
      </c>
      <c r="S34" s="17">
        <f t="shared" si="9"/>
        <v>0.14717939880094422</v>
      </c>
      <c r="T34" s="17">
        <f t="shared" si="10"/>
        <v>0.66902456602118177</v>
      </c>
      <c r="U34" s="17">
        <f t="shared" si="11"/>
        <v>7.995968331557729E-2</v>
      </c>
      <c r="V34" s="17">
        <f t="shared" si="12"/>
        <v>3.5039481105470956E-2</v>
      </c>
      <c r="W34" s="17">
        <f t="shared" si="13"/>
        <v>1.6121451400639218E-2</v>
      </c>
    </row>
    <row r="35" spans="1:25" x14ac:dyDescent="0.3">
      <c r="A35" s="12" t="s">
        <v>119</v>
      </c>
      <c r="B35" s="12">
        <v>721913</v>
      </c>
      <c r="C35" s="12" t="s">
        <v>75</v>
      </c>
      <c r="D35" s="15">
        <v>346.84374999999915</v>
      </c>
      <c r="E35" s="15">
        <v>173.078125</v>
      </c>
      <c r="F35" s="15">
        <v>145.64687500000002</v>
      </c>
      <c r="G35" s="15">
        <v>140.24375000000003</v>
      </c>
      <c r="H35" s="15">
        <v>132.94687500000009</v>
      </c>
      <c r="I35" s="15">
        <v>59.634375000000013</v>
      </c>
      <c r="J35" s="15">
        <v>15.746874999999996</v>
      </c>
      <c r="K35" s="15">
        <v>27.653124999999992</v>
      </c>
      <c r="L35" s="15">
        <v>18.603124999999999</v>
      </c>
      <c r="M35" s="15">
        <v>5.0374999999999996</v>
      </c>
      <c r="N35" s="15">
        <v>11.962499999999997</v>
      </c>
      <c r="O35" s="15">
        <v>0</v>
      </c>
      <c r="P35" s="15">
        <v>68.312500000000014</v>
      </c>
      <c r="Q35" s="15">
        <f t="shared" si="7"/>
        <v>1145.7093749999992</v>
      </c>
      <c r="R35" s="17">
        <f t="shared" si="8"/>
        <v>5.9624632119292961E-2</v>
      </c>
      <c r="S35" s="17">
        <f t="shared" si="9"/>
        <v>0.30273275017933704</v>
      </c>
      <c r="T35" s="17">
        <f t="shared" si="10"/>
        <v>0.54077304726602293</v>
      </c>
      <c r="U35" s="17">
        <f t="shared" si="11"/>
        <v>6.5794390484061507E-2</v>
      </c>
      <c r="V35" s="17">
        <f t="shared" si="12"/>
        <v>1.6237211116475338E-2</v>
      </c>
      <c r="W35" s="17">
        <f t="shared" si="13"/>
        <v>1.4837968834810318E-2</v>
      </c>
    </row>
    <row r="36" spans="1:25" x14ac:dyDescent="0.3">
      <c r="A36" s="12" t="s">
        <v>120</v>
      </c>
      <c r="B36" s="12">
        <v>899923</v>
      </c>
      <c r="C36" s="12" t="s">
        <v>73</v>
      </c>
      <c r="D36" s="15">
        <v>199.89687499999991</v>
      </c>
      <c r="E36" s="15">
        <v>157.58750000000003</v>
      </c>
      <c r="F36" s="15">
        <v>191.83437499999994</v>
      </c>
      <c r="G36" s="15">
        <v>174.38437500000001</v>
      </c>
      <c r="H36" s="15">
        <v>91.225000000000037</v>
      </c>
      <c r="I36" s="15">
        <v>40.799999999999997</v>
      </c>
      <c r="J36" s="15">
        <v>20.796874999999996</v>
      </c>
      <c r="K36" s="15">
        <v>42.218749999999993</v>
      </c>
      <c r="L36" s="15">
        <v>43.6875</v>
      </c>
      <c r="M36" s="15">
        <v>10.365625</v>
      </c>
      <c r="N36" s="15">
        <v>7.3218749999999995</v>
      </c>
      <c r="O36" s="15">
        <v>0</v>
      </c>
      <c r="P36" s="15">
        <v>121.00937500000005</v>
      </c>
      <c r="Q36" s="15">
        <f t="shared" si="7"/>
        <v>1101.128125</v>
      </c>
      <c r="R36" s="17">
        <f t="shared" si="8"/>
        <v>0.1098958170739668</v>
      </c>
      <c r="S36" s="17">
        <f t="shared" si="9"/>
        <v>0.1815382519631854</v>
      </c>
      <c r="T36" s="17">
        <f t="shared" si="10"/>
        <v>0.59688785081209328</v>
      </c>
      <c r="U36" s="17">
        <f t="shared" si="11"/>
        <v>5.5939789023189287E-2</v>
      </c>
      <c r="V36" s="17">
        <f t="shared" si="12"/>
        <v>3.9675219448236328E-2</v>
      </c>
      <c r="W36" s="17">
        <f t="shared" si="13"/>
        <v>1.6063071679328869E-2</v>
      </c>
    </row>
    <row r="37" spans="1:25" x14ac:dyDescent="0.3">
      <c r="A37" s="12" t="s">
        <v>121</v>
      </c>
      <c r="B37" s="12">
        <v>342414</v>
      </c>
      <c r="C37" s="12" t="s">
        <v>72</v>
      </c>
      <c r="D37" s="15">
        <v>52.900000000000013</v>
      </c>
      <c r="E37" s="15">
        <v>59.600000000000009</v>
      </c>
      <c r="F37" s="15">
        <v>108.51250000000002</v>
      </c>
      <c r="G37" s="15">
        <v>175.9375</v>
      </c>
      <c r="H37" s="15">
        <v>185.14999999999995</v>
      </c>
      <c r="I37" s="15">
        <v>128.76250000000005</v>
      </c>
      <c r="J37" s="15">
        <v>76.375000000000014</v>
      </c>
      <c r="K37" s="15">
        <v>60.637500000000017</v>
      </c>
      <c r="L37" s="15">
        <v>164.32499999999993</v>
      </c>
      <c r="M37" s="15">
        <v>11.074999999999999</v>
      </c>
      <c r="N37" s="15">
        <v>10.1625</v>
      </c>
      <c r="O37" s="15">
        <v>1.875</v>
      </c>
      <c r="P37" s="15">
        <v>42.3125</v>
      </c>
      <c r="Q37" s="15">
        <f t="shared" si="7"/>
        <v>1077.625</v>
      </c>
      <c r="R37" s="17">
        <f t="shared" si="8"/>
        <v>3.9264586474886905E-2</v>
      </c>
      <c r="S37" s="17">
        <f t="shared" si="9"/>
        <v>4.9089432780419918E-2</v>
      </c>
      <c r="T37" s="17">
        <f t="shared" si="10"/>
        <v>0.54734949541816491</v>
      </c>
      <c r="U37" s="17">
        <f t="shared" si="11"/>
        <v>0.19036074701310757</v>
      </c>
      <c r="V37" s="17">
        <f t="shared" si="12"/>
        <v>0.15248811042802451</v>
      </c>
      <c r="W37" s="17">
        <f t="shared" si="13"/>
        <v>2.1447627885396125E-2</v>
      </c>
    </row>
    <row r="38" spans="1:25" x14ac:dyDescent="0.3">
      <c r="A38" s="12" t="s">
        <v>122</v>
      </c>
      <c r="B38" s="12">
        <v>712111</v>
      </c>
      <c r="C38" s="12" t="s">
        <v>75</v>
      </c>
      <c r="D38" s="15">
        <v>303.91562499999981</v>
      </c>
      <c r="E38" s="15">
        <v>150.54375000000002</v>
      </c>
      <c r="F38" s="15">
        <v>112.39375000000005</v>
      </c>
      <c r="G38" s="15">
        <v>132.05000000000004</v>
      </c>
      <c r="H38" s="15">
        <v>145.36875000000003</v>
      </c>
      <c r="I38" s="15">
        <v>43.168749999999989</v>
      </c>
      <c r="J38" s="15">
        <v>11.015624999999998</v>
      </c>
      <c r="K38" s="15">
        <v>54.175000000000004</v>
      </c>
      <c r="L38" s="15">
        <v>27.859374999999993</v>
      </c>
      <c r="M38" s="15">
        <v>5.7843749999999998</v>
      </c>
      <c r="N38" s="15">
        <v>3.603124999999999</v>
      </c>
      <c r="O38" s="15">
        <v>0</v>
      </c>
      <c r="P38" s="15">
        <v>75.693749999999994</v>
      </c>
      <c r="Q38" s="15">
        <f t="shared" si="7"/>
        <v>1065.5718749999999</v>
      </c>
      <c r="R38" s="17">
        <f t="shared" si="8"/>
        <v>7.1035799438681699E-2</v>
      </c>
      <c r="S38" s="17">
        <f t="shared" si="9"/>
        <v>0.28521363235117281</v>
      </c>
      <c r="T38" s="17">
        <f t="shared" si="10"/>
        <v>0.55794570403803134</v>
      </c>
      <c r="U38" s="17">
        <f t="shared" si="11"/>
        <v>5.0850042377479227E-2</v>
      </c>
      <c r="V38" s="17">
        <f t="shared" si="12"/>
        <v>2.614499843100682E-2</v>
      </c>
      <c r="W38" s="17">
        <f t="shared" si="13"/>
        <v>8.8098233636280995E-3</v>
      </c>
    </row>
    <row r="39" spans="1:25" x14ac:dyDescent="0.3">
      <c r="A39" s="12" t="s">
        <v>123</v>
      </c>
      <c r="B39" s="12">
        <v>511111</v>
      </c>
      <c r="C39" s="12" t="s">
        <v>77</v>
      </c>
      <c r="D39" s="15">
        <v>62.212500000000013</v>
      </c>
      <c r="E39" s="15">
        <v>90.075000000000031</v>
      </c>
      <c r="F39" s="15">
        <v>89.075000000000003</v>
      </c>
      <c r="G39" s="15">
        <v>86.006250000000009</v>
      </c>
      <c r="H39" s="15">
        <v>147.78124999999997</v>
      </c>
      <c r="I39" s="15">
        <v>79.803125000000009</v>
      </c>
      <c r="J39" s="15">
        <v>95.996875000000017</v>
      </c>
      <c r="K39" s="15">
        <v>30.728124999999999</v>
      </c>
      <c r="L39" s="15">
        <v>154.24062499999999</v>
      </c>
      <c r="M39" s="15">
        <v>65.081250000000011</v>
      </c>
      <c r="N39" s="15">
        <v>38.637499999999996</v>
      </c>
      <c r="O39" s="15">
        <v>3.28125</v>
      </c>
      <c r="P39" s="15">
        <v>27.368749999999999</v>
      </c>
      <c r="Q39" s="15">
        <f t="shared" si="7"/>
        <v>970.28750000000025</v>
      </c>
      <c r="R39" s="17">
        <f t="shared" si="8"/>
        <v>2.8206845909073332E-2</v>
      </c>
      <c r="S39" s="17">
        <f t="shared" si="9"/>
        <v>6.4117594012084042E-2</v>
      </c>
      <c r="T39" s="17">
        <f t="shared" si="10"/>
        <v>0.45725171663038006</v>
      </c>
      <c r="U39" s="17">
        <f t="shared" si="11"/>
        <v>0.18118341213300179</v>
      </c>
      <c r="V39" s="17">
        <f t="shared" si="12"/>
        <v>0.15896383803769495</v>
      </c>
      <c r="W39" s="17">
        <f t="shared" si="13"/>
        <v>0.11027659327776558</v>
      </c>
    </row>
    <row r="40" spans="1:25" x14ac:dyDescent="0.3">
      <c r="A40" s="12" t="s">
        <v>124</v>
      </c>
      <c r="B40" s="12">
        <v>721311</v>
      </c>
      <c r="C40" s="12" t="s">
        <v>75</v>
      </c>
      <c r="D40" s="15">
        <v>317.91875000000056</v>
      </c>
      <c r="E40" s="15">
        <v>142.80000000000004</v>
      </c>
      <c r="F40" s="15">
        <v>107.06562499999995</v>
      </c>
      <c r="G40" s="15">
        <v>86.396874999999994</v>
      </c>
      <c r="H40" s="15">
        <v>54.084374999999987</v>
      </c>
      <c r="I40" s="15">
        <v>31.862499999999994</v>
      </c>
      <c r="J40" s="15">
        <v>9.9187499999999957</v>
      </c>
      <c r="K40" s="15">
        <v>46.628124999999969</v>
      </c>
      <c r="L40" s="15">
        <v>25.465624999999996</v>
      </c>
      <c r="M40" s="15">
        <v>5.0437499999999984</v>
      </c>
      <c r="N40" s="15">
        <v>1.1999999999999991</v>
      </c>
      <c r="O40" s="15">
        <v>1.003125</v>
      </c>
      <c r="P40" s="15">
        <v>92.346874999999997</v>
      </c>
      <c r="Q40" s="15">
        <f t="shared" si="7"/>
        <v>921.73437500000057</v>
      </c>
      <c r="R40" s="17">
        <f t="shared" si="8"/>
        <v>0.10018816429624852</v>
      </c>
      <c r="S40" s="17">
        <f t="shared" si="9"/>
        <v>0.34491363089284843</v>
      </c>
      <c r="T40" s="17">
        <f t="shared" si="10"/>
        <v>0.47407909681137761</v>
      </c>
      <c r="U40" s="17">
        <f t="shared" si="11"/>
        <v>4.5328948483666955E-2</v>
      </c>
      <c r="V40" s="17">
        <f t="shared" si="12"/>
        <v>2.7627943245579812E-2</v>
      </c>
      <c r="W40" s="17">
        <f t="shared" si="13"/>
        <v>7.8622162702785096E-3</v>
      </c>
      <c r="Y40" s="10" t="s">
        <v>235</v>
      </c>
    </row>
    <row r="41" spans="1:25" x14ac:dyDescent="0.3">
      <c r="A41" s="12" t="s">
        <v>125</v>
      </c>
      <c r="B41" s="12">
        <v>322313</v>
      </c>
      <c r="C41" s="12" t="s">
        <v>72</v>
      </c>
      <c r="D41" s="15">
        <v>207.27187500000016</v>
      </c>
      <c r="E41" s="15">
        <v>115.28749999999998</v>
      </c>
      <c r="F41" s="15">
        <v>102.5</v>
      </c>
      <c r="G41" s="15">
        <v>82.231250000000017</v>
      </c>
      <c r="H41" s="15">
        <v>153.46875000000006</v>
      </c>
      <c r="I41" s="15">
        <v>29.287499999999998</v>
      </c>
      <c r="J41" s="15">
        <v>8.1906249999999972</v>
      </c>
      <c r="K41" s="15">
        <v>100.45312499999999</v>
      </c>
      <c r="L41" s="15">
        <v>19.803124999999998</v>
      </c>
      <c r="M41" s="15">
        <v>3.7374999999999998</v>
      </c>
      <c r="N41" s="15">
        <v>2.2687499999999989</v>
      </c>
      <c r="O41" s="15">
        <v>1.799999999999998</v>
      </c>
      <c r="P41" s="15">
        <v>79.699999999999974</v>
      </c>
      <c r="Q41" s="15">
        <f t="shared" si="7"/>
        <v>906.00000000000011</v>
      </c>
      <c r="R41" s="17">
        <f t="shared" si="8"/>
        <v>8.7969094922737273E-2</v>
      </c>
      <c r="S41" s="17">
        <f t="shared" si="9"/>
        <v>0.22877690397351008</v>
      </c>
      <c r="T41" s="17">
        <f t="shared" si="10"/>
        <v>0.6114134933774833</v>
      </c>
      <c r="U41" s="17">
        <f t="shared" si="11"/>
        <v>4.1366583885209696E-2</v>
      </c>
      <c r="V41" s="17">
        <f t="shared" si="12"/>
        <v>2.1857753863134651E-2</v>
      </c>
      <c r="W41" s="17">
        <f t="shared" si="13"/>
        <v>8.6161699779249406E-3</v>
      </c>
    </row>
    <row r="42" spans="1:25" x14ac:dyDescent="0.3">
      <c r="A42" s="12" t="s">
        <v>126</v>
      </c>
      <c r="B42" s="12">
        <v>332111</v>
      </c>
      <c r="C42" s="12" t="s">
        <v>72</v>
      </c>
      <c r="D42" s="15">
        <v>166.26562500000011</v>
      </c>
      <c r="E42" s="15">
        <v>131.49687500000005</v>
      </c>
      <c r="F42" s="15">
        <v>110.20000000000002</v>
      </c>
      <c r="G42" s="15">
        <v>91.831250000000011</v>
      </c>
      <c r="H42" s="15">
        <v>151.29062500000001</v>
      </c>
      <c r="I42" s="15">
        <v>27.146874999999994</v>
      </c>
      <c r="J42" s="15">
        <v>7.1062499999999984</v>
      </c>
      <c r="K42" s="15">
        <v>43.359374999999986</v>
      </c>
      <c r="L42" s="15">
        <v>33.012499999999996</v>
      </c>
      <c r="M42" s="15">
        <v>1.6062499999999991</v>
      </c>
      <c r="N42" s="15">
        <v>2</v>
      </c>
      <c r="O42" s="15">
        <v>0.89999999999999902</v>
      </c>
      <c r="P42" s="15">
        <v>41.221874999999983</v>
      </c>
      <c r="Q42" s="15">
        <f t="shared" si="7"/>
        <v>807.43750000000034</v>
      </c>
      <c r="R42" s="17">
        <f t="shared" si="8"/>
        <v>5.1052713058286202E-2</v>
      </c>
      <c r="S42" s="17">
        <f t="shared" si="9"/>
        <v>0.20591764068426355</v>
      </c>
      <c r="T42" s="17">
        <f t="shared" si="10"/>
        <v>0.65414118739840521</v>
      </c>
      <c r="U42" s="17">
        <f t="shared" si="11"/>
        <v>4.2422014087777661E-2</v>
      </c>
      <c r="V42" s="17">
        <f t="shared" si="12"/>
        <v>4.0885517454911348E-2</v>
      </c>
      <c r="W42" s="17">
        <f t="shared" si="13"/>
        <v>5.58092731635575E-3</v>
      </c>
    </row>
    <row r="43" spans="1:25" x14ac:dyDescent="0.3">
      <c r="A43" s="12" t="s">
        <v>127</v>
      </c>
      <c r="B43" s="12">
        <v>821211</v>
      </c>
      <c r="C43" s="12" t="s">
        <v>73</v>
      </c>
      <c r="D43" s="15">
        <v>225.17500000000021</v>
      </c>
      <c r="E43" s="15">
        <v>122.4</v>
      </c>
      <c r="F43" s="15">
        <v>110.49062500000005</v>
      </c>
      <c r="G43" s="15">
        <v>101.278125</v>
      </c>
      <c r="H43" s="15">
        <v>80.868750000000006</v>
      </c>
      <c r="I43" s="15">
        <v>20.928124999999998</v>
      </c>
      <c r="J43" s="15">
        <v>8.1187499999999986</v>
      </c>
      <c r="K43" s="15">
        <v>24.840624999999999</v>
      </c>
      <c r="L43" s="15">
        <v>12.396874999999994</v>
      </c>
      <c r="M43" s="15">
        <v>4.234375</v>
      </c>
      <c r="N43" s="15">
        <v>0.46875</v>
      </c>
      <c r="O43" s="15">
        <v>0</v>
      </c>
      <c r="P43" s="15">
        <v>69.1875</v>
      </c>
      <c r="Q43" s="15">
        <f t="shared" si="7"/>
        <v>780.38750000000039</v>
      </c>
      <c r="R43" s="17">
        <f t="shared" si="8"/>
        <v>8.8657878297640547E-2</v>
      </c>
      <c r="S43" s="17">
        <f t="shared" si="9"/>
        <v>0.28854255097627796</v>
      </c>
      <c r="T43" s="17">
        <f t="shared" si="10"/>
        <v>0.56366628758148973</v>
      </c>
      <c r="U43" s="17">
        <f t="shared" si="11"/>
        <v>3.7221092085662551E-2</v>
      </c>
      <c r="V43" s="17">
        <f t="shared" si="12"/>
        <v>1.5885537633547421E-2</v>
      </c>
      <c r="W43" s="17">
        <f t="shared" si="13"/>
        <v>6.0266534253816187E-3</v>
      </c>
    </row>
    <row r="44" spans="1:25" x14ac:dyDescent="0.3">
      <c r="A44" s="12" t="s">
        <v>128</v>
      </c>
      <c r="B44" s="12">
        <v>322211</v>
      </c>
      <c r="C44" s="12" t="s">
        <v>72</v>
      </c>
      <c r="D44" s="15">
        <v>135.91562500000001</v>
      </c>
      <c r="E44" s="15">
        <v>97.125000000000028</v>
      </c>
      <c r="F44" s="15">
        <v>80.984374999999986</v>
      </c>
      <c r="G44" s="15">
        <v>79.028125000000017</v>
      </c>
      <c r="H44" s="15">
        <v>140.18437500000005</v>
      </c>
      <c r="I44" s="15">
        <v>41.024999999999991</v>
      </c>
      <c r="J44" s="15">
        <v>7.3187499999999996</v>
      </c>
      <c r="K44" s="15">
        <v>76.693749999999994</v>
      </c>
      <c r="L44" s="15">
        <v>25.03125</v>
      </c>
      <c r="M44" s="15">
        <v>1.471875</v>
      </c>
      <c r="N44" s="15">
        <v>0</v>
      </c>
      <c r="O44" s="15">
        <v>0</v>
      </c>
      <c r="P44" s="15">
        <v>67.306250000000006</v>
      </c>
      <c r="Q44" s="15">
        <f t="shared" si="7"/>
        <v>752.08437500000002</v>
      </c>
      <c r="R44" s="17">
        <f t="shared" si="8"/>
        <v>8.9492950840788316E-2</v>
      </c>
      <c r="S44" s="17">
        <f t="shared" si="9"/>
        <v>0.18071858626234591</v>
      </c>
      <c r="T44" s="17">
        <f t="shared" si="10"/>
        <v>0.63026921015344872</v>
      </c>
      <c r="U44" s="17">
        <f t="shared" si="11"/>
        <v>6.4279689363311118E-2</v>
      </c>
      <c r="V44" s="17">
        <f t="shared" si="12"/>
        <v>3.3282502378805569E-2</v>
      </c>
      <c r="W44" s="17">
        <f t="shared" si="13"/>
        <v>1.9570610013005521E-3</v>
      </c>
    </row>
    <row r="45" spans="1:25" x14ac:dyDescent="0.3">
      <c r="A45" s="12" t="s">
        <v>129</v>
      </c>
      <c r="B45" s="12">
        <v>251312</v>
      </c>
      <c r="C45" s="12" t="s">
        <v>74</v>
      </c>
      <c r="D45" s="15">
        <v>48.140625</v>
      </c>
      <c r="E45" s="15">
        <v>41.890625</v>
      </c>
      <c r="F45" s="15">
        <v>54.756249999999994</v>
      </c>
      <c r="G45" s="15">
        <v>64.624999999999986</v>
      </c>
      <c r="H45" s="15">
        <v>75.471874999999983</v>
      </c>
      <c r="I45" s="15">
        <v>59.546874999999986</v>
      </c>
      <c r="J45" s="15">
        <v>101.41875000000002</v>
      </c>
      <c r="K45" s="15">
        <v>20.728124999999999</v>
      </c>
      <c r="L45" s="15">
        <v>127.61562500000001</v>
      </c>
      <c r="M45" s="15">
        <v>80.071875000000006</v>
      </c>
      <c r="N45" s="15">
        <v>51.256250000000001</v>
      </c>
      <c r="O45" s="15">
        <v>5.1281249999999998</v>
      </c>
      <c r="P45" s="15">
        <v>13.75</v>
      </c>
      <c r="Q45" s="15">
        <f t="shared" si="7"/>
        <v>744.4</v>
      </c>
      <c r="R45" s="17">
        <f t="shared" si="8"/>
        <v>1.8471252015045674E-2</v>
      </c>
      <c r="S45" s="17">
        <f t="shared" si="9"/>
        <v>6.4670372111767863E-2</v>
      </c>
      <c r="T45" s="17">
        <f t="shared" si="10"/>
        <v>0.3458783919935518</v>
      </c>
      <c r="U45" s="17">
        <f t="shared" si="11"/>
        <v>0.21623539091886082</v>
      </c>
      <c r="V45" s="17">
        <f t="shared" si="12"/>
        <v>0.17143420875873189</v>
      </c>
      <c r="W45" s="17">
        <f t="shared" si="13"/>
        <v>0.18331038420204193</v>
      </c>
    </row>
    <row r="46" spans="1:25" x14ac:dyDescent="0.3">
      <c r="A46" s="12" t="s">
        <v>130</v>
      </c>
      <c r="B46" s="12">
        <v>312111</v>
      </c>
      <c r="C46" s="12" t="s">
        <v>72</v>
      </c>
      <c r="D46" s="15">
        <v>7.375</v>
      </c>
      <c r="E46" s="15">
        <v>25.962499999999999</v>
      </c>
      <c r="F46" s="15">
        <v>39.962499999999999</v>
      </c>
      <c r="G46" s="15">
        <v>47.400000000000006</v>
      </c>
      <c r="H46" s="15">
        <v>38.9</v>
      </c>
      <c r="I46" s="15">
        <v>59.26250000000001</v>
      </c>
      <c r="J46" s="15">
        <v>203.72499999999991</v>
      </c>
      <c r="K46" s="15">
        <v>35.824999999999996</v>
      </c>
      <c r="L46" s="15">
        <v>167.61249999999995</v>
      </c>
      <c r="M46" s="15">
        <v>50.362500000000004</v>
      </c>
      <c r="N46" s="15">
        <v>43.137500000000003</v>
      </c>
      <c r="O46" s="15">
        <v>0.9375</v>
      </c>
      <c r="P46" s="15">
        <v>22.037499999999998</v>
      </c>
      <c r="Q46" s="15">
        <f t="shared" si="7"/>
        <v>742.49999999999989</v>
      </c>
      <c r="R46" s="17">
        <f t="shared" si="8"/>
        <v>2.9680134680134682E-2</v>
      </c>
      <c r="S46" s="17">
        <f t="shared" si="9"/>
        <v>9.9326599326599336E-3</v>
      </c>
      <c r="T46" s="17">
        <f t="shared" si="10"/>
        <v>0.25326599326599331</v>
      </c>
      <c r="U46" s="17">
        <f t="shared" si="11"/>
        <v>0.35419191919191911</v>
      </c>
      <c r="V46" s="17">
        <f t="shared" si="12"/>
        <v>0.22574074074074071</v>
      </c>
      <c r="W46" s="17">
        <f t="shared" si="13"/>
        <v>0.12718855218855221</v>
      </c>
    </row>
    <row r="47" spans="1:25" x14ac:dyDescent="0.3">
      <c r="A47" s="12" t="s">
        <v>131</v>
      </c>
      <c r="B47" s="12">
        <v>312212</v>
      </c>
      <c r="C47" s="12" t="s">
        <v>72</v>
      </c>
      <c r="D47" s="15">
        <v>45.271875000000001</v>
      </c>
      <c r="E47" s="15">
        <v>48.415624999999999</v>
      </c>
      <c r="F47" s="15">
        <v>49.665624999999999</v>
      </c>
      <c r="G47" s="15">
        <v>78.018750000000026</v>
      </c>
      <c r="H47" s="15">
        <v>63.88750000000001</v>
      </c>
      <c r="I47" s="15">
        <v>37.778125000000003</v>
      </c>
      <c r="J47" s="15">
        <v>212.11874999999995</v>
      </c>
      <c r="K47" s="15">
        <v>19.099999999999998</v>
      </c>
      <c r="L47" s="15">
        <v>127.69375000000004</v>
      </c>
      <c r="M47" s="15">
        <v>20.234374999999996</v>
      </c>
      <c r="N47" s="15">
        <v>8.1687499999999993</v>
      </c>
      <c r="O47" s="15">
        <v>4.6875</v>
      </c>
      <c r="P47" s="15">
        <v>11.43125</v>
      </c>
      <c r="Q47" s="15">
        <f t="shared" si="7"/>
        <v>726.47187500000007</v>
      </c>
      <c r="R47" s="17">
        <f t="shared" si="8"/>
        <v>1.5735296015416976E-2</v>
      </c>
      <c r="S47" s="17">
        <f t="shared" si="9"/>
        <v>6.2317450348645637E-2</v>
      </c>
      <c r="T47" s="17">
        <f t="shared" si="10"/>
        <v>0.35663803227069185</v>
      </c>
      <c r="U47" s="17">
        <f t="shared" si="11"/>
        <v>0.34398699192587456</v>
      </c>
      <c r="V47" s="17">
        <f t="shared" si="12"/>
        <v>0.17577246194148952</v>
      </c>
      <c r="W47" s="17">
        <f t="shared" si="13"/>
        <v>4.5549767497881449E-2</v>
      </c>
    </row>
    <row r="48" spans="1:25" x14ac:dyDescent="0.3">
      <c r="A48" s="12" t="s">
        <v>132</v>
      </c>
      <c r="B48" s="12">
        <v>821711</v>
      </c>
      <c r="C48" s="12" t="s">
        <v>73</v>
      </c>
      <c r="D48" s="15">
        <v>155.90000000000003</v>
      </c>
      <c r="E48" s="15">
        <v>85.925000000000011</v>
      </c>
      <c r="F48" s="15">
        <v>89.078125000000057</v>
      </c>
      <c r="G48" s="15">
        <v>94.596875000000011</v>
      </c>
      <c r="H48" s="15">
        <v>98.446875000000034</v>
      </c>
      <c r="I48" s="15">
        <v>30.724999999999998</v>
      </c>
      <c r="J48" s="15">
        <v>12.334374999999998</v>
      </c>
      <c r="K48" s="15">
        <v>41.771874999999994</v>
      </c>
      <c r="L48" s="15">
        <v>22.15625</v>
      </c>
      <c r="M48" s="15">
        <v>15.484375</v>
      </c>
      <c r="N48" s="15">
        <v>2.53125</v>
      </c>
      <c r="O48" s="15">
        <v>5.1843750000000002</v>
      </c>
      <c r="P48" s="15">
        <v>66.71250000000002</v>
      </c>
      <c r="Q48" s="15">
        <f t="shared" si="7"/>
        <v>720.84687500000018</v>
      </c>
      <c r="R48" s="17">
        <f t="shared" si="8"/>
        <v>9.2547394340857764E-2</v>
      </c>
      <c r="S48" s="17">
        <f t="shared" si="9"/>
        <v>0.21627339370792167</v>
      </c>
      <c r="T48" s="17">
        <f t="shared" si="10"/>
        <v>0.56852400171673079</v>
      </c>
      <c r="U48" s="17">
        <f t="shared" si="11"/>
        <v>5.9734426954406908E-2</v>
      </c>
      <c r="V48" s="17">
        <f t="shared" si="12"/>
        <v>3.0736416801418462E-2</v>
      </c>
      <c r="W48" s="17">
        <f t="shared" si="13"/>
        <v>3.2184366478664406E-2</v>
      </c>
    </row>
    <row r="49" spans="1:23" x14ac:dyDescent="0.3">
      <c r="A49" s="12" t="s">
        <v>133</v>
      </c>
      <c r="B49" s="12">
        <v>721216</v>
      </c>
      <c r="C49" s="12" t="s">
        <v>75</v>
      </c>
      <c r="D49" s="15">
        <v>260.12499999999983</v>
      </c>
      <c r="E49" s="15">
        <v>97.581249999999997</v>
      </c>
      <c r="F49" s="15">
        <v>80.021875000000009</v>
      </c>
      <c r="G49" s="15">
        <v>70.862499999999997</v>
      </c>
      <c r="H49" s="15">
        <v>43.590624999999974</v>
      </c>
      <c r="I49" s="15">
        <v>29.603124999999988</v>
      </c>
      <c r="J49" s="15">
        <v>10.715625000000001</v>
      </c>
      <c r="K49" s="15">
        <v>21.571874999999991</v>
      </c>
      <c r="L49" s="15">
        <v>10.915624999999999</v>
      </c>
      <c r="M49" s="15">
        <v>1.5</v>
      </c>
      <c r="N49" s="15">
        <v>3.3093750000000002</v>
      </c>
      <c r="O49" s="15">
        <v>0</v>
      </c>
      <c r="P49" s="15">
        <v>47.018749999999997</v>
      </c>
      <c r="Q49" s="15">
        <f t="shared" si="7"/>
        <v>676.81562499999984</v>
      </c>
      <c r="R49" s="17">
        <f t="shared" si="8"/>
        <v>6.9470544507597626E-2</v>
      </c>
      <c r="S49" s="17">
        <f t="shared" si="9"/>
        <v>0.38433657615395611</v>
      </c>
      <c r="T49" s="17">
        <f t="shared" si="10"/>
        <v>0.46338783180426729</v>
      </c>
      <c r="U49" s="17">
        <f t="shared" si="11"/>
        <v>5.9571245861825363E-2</v>
      </c>
      <c r="V49" s="17">
        <f t="shared" si="12"/>
        <v>1.6127915191083246E-2</v>
      </c>
      <c r="W49" s="17">
        <f t="shared" si="13"/>
        <v>7.1058864812702889E-3</v>
      </c>
    </row>
    <row r="50" spans="1:23" x14ac:dyDescent="0.3">
      <c r="A50" s="12" t="s">
        <v>134</v>
      </c>
      <c r="B50" s="12">
        <v>233999</v>
      </c>
      <c r="C50" s="12" t="s">
        <v>74</v>
      </c>
      <c r="D50" s="15">
        <v>25.934374999999996</v>
      </c>
      <c r="E50" s="15">
        <v>22.446874999999999</v>
      </c>
      <c r="F50" s="15">
        <v>40.128124999999997</v>
      </c>
      <c r="G50" s="15">
        <v>25.906249999999996</v>
      </c>
      <c r="H50" s="15">
        <v>62.296875000000007</v>
      </c>
      <c r="I50" s="15">
        <v>36.6875</v>
      </c>
      <c r="J50" s="15">
        <v>52.546875</v>
      </c>
      <c r="K50" s="15">
        <v>12.524999999999999</v>
      </c>
      <c r="L50" s="15">
        <v>122.84062500000002</v>
      </c>
      <c r="M50" s="15">
        <v>181.14687499999997</v>
      </c>
      <c r="N50" s="15">
        <v>64.559375000000017</v>
      </c>
      <c r="O50" s="15">
        <v>14.528124999999996</v>
      </c>
      <c r="P50" s="15">
        <v>14.915625</v>
      </c>
      <c r="Q50" s="15">
        <f t="shared" si="7"/>
        <v>676.46249999999998</v>
      </c>
      <c r="R50" s="17">
        <f t="shared" si="8"/>
        <v>2.2049448417318034E-2</v>
      </c>
      <c r="S50" s="17">
        <f t="shared" si="9"/>
        <v>3.8338230131012431E-2</v>
      </c>
      <c r="T50" s="17">
        <f t="shared" si="10"/>
        <v>0.24140750595931038</v>
      </c>
      <c r="U50" s="17">
        <f t="shared" si="11"/>
        <v>0.13191326200639356</v>
      </c>
      <c r="V50" s="17">
        <f t="shared" si="12"/>
        <v>0.18159266034702592</v>
      </c>
      <c r="W50" s="17">
        <f t="shared" si="13"/>
        <v>0.38469889313893973</v>
      </c>
    </row>
    <row r="51" spans="1:23" x14ac:dyDescent="0.3">
      <c r="A51" s="12" t="s">
        <v>135</v>
      </c>
      <c r="B51" s="12">
        <v>821311</v>
      </c>
      <c r="C51" s="12" t="s">
        <v>73</v>
      </c>
      <c r="D51" s="15">
        <v>170.76875000000015</v>
      </c>
      <c r="E51" s="15">
        <v>97.199999999999989</v>
      </c>
      <c r="F51" s="15">
        <v>102.89062499999997</v>
      </c>
      <c r="G51" s="15">
        <v>95.321874999999991</v>
      </c>
      <c r="H51" s="15">
        <v>59.531249999999979</v>
      </c>
      <c r="I51" s="15">
        <v>20.515624999999996</v>
      </c>
      <c r="J51" s="15">
        <v>13.943749999999994</v>
      </c>
      <c r="K51" s="15">
        <v>10.040624999999999</v>
      </c>
      <c r="L51" s="15">
        <v>13.353124999999997</v>
      </c>
      <c r="M51" s="15">
        <v>1.6625000000000001</v>
      </c>
      <c r="N51" s="15">
        <v>2.7593749999999999</v>
      </c>
      <c r="O51" s="15">
        <v>0</v>
      </c>
      <c r="P51" s="15">
        <v>41.528124999999996</v>
      </c>
      <c r="Q51" s="15">
        <f t="shared" si="7"/>
        <v>629.51562500000011</v>
      </c>
      <c r="R51" s="17">
        <f t="shared" si="8"/>
        <v>6.5968378465586119E-2</v>
      </c>
      <c r="S51" s="17">
        <f t="shared" si="9"/>
        <v>0.27127007371739204</v>
      </c>
      <c r="T51" s="17">
        <f t="shared" si="10"/>
        <v>0.57978604581895787</v>
      </c>
      <c r="U51" s="17">
        <f t="shared" si="11"/>
        <v>5.4739507061480785E-2</v>
      </c>
      <c r="V51" s="17">
        <f t="shared" si="12"/>
        <v>2.1211745141353711E-2</v>
      </c>
      <c r="W51" s="17">
        <f t="shared" si="13"/>
        <v>7.0242497952294662E-3</v>
      </c>
    </row>
    <row r="52" spans="1:23" x14ac:dyDescent="0.3">
      <c r="A52" s="12" t="s">
        <v>136</v>
      </c>
      <c r="B52" s="12">
        <v>233215</v>
      </c>
      <c r="C52" s="12" t="s">
        <v>74</v>
      </c>
      <c r="D52" s="15">
        <v>25.549999999999997</v>
      </c>
      <c r="E52" s="15">
        <v>25.843749999999996</v>
      </c>
      <c r="F52" s="15">
        <v>32.399999999999991</v>
      </c>
      <c r="G52" s="15">
        <v>19.493749999999999</v>
      </c>
      <c r="H52" s="15">
        <v>42.821875000000006</v>
      </c>
      <c r="I52" s="15">
        <v>26.456249999999997</v>
      </c>
      <c r="J52" s="15">
        <v>64.196875000000006</v>
      </c>
      <c r="K52" s="15">
        <v>11.159374999999999</v>
      </c>
      <c r="L52" s="15">
        <v>94.693750000000023</v>
      </c>
      <c r="M52" s="15">
        <v>109.14687500000005</v>
      </c>
      <c r="N52" s="15">
        <v>118.74062500000004</v>
      </c>
      <c r="O52" s="15">
        <v>6.7999999999999989</v>
      </c>
      <c r="P52" s="15">
        <v>12.634374999999999</v>
      </c>
      <c r="Q52" s="15">
        <f t="shared" si="7"/>
        <v>589.9375</v>
      </c>
      <c r="R52" s="17">
        <f t="shared" si="8"/>
        <v>2.1416463608433096E-2</v>
      </c>
      <c r="S52" s="17">
        <f t="shared" si="9"/>
        <v>4.3309672634813008E-2</v>
      </c>
      <c r="T52" s="17">
        <f t="shared" si="10"/>
        <v>0.22327577073842569</v>
      </c>
      <c r="U52" s="17">
        <f t="shared" si="11"/>
        <v>0.15366564254687998</v>
      </c>
      <c r="V52" s="17">
        <f t="shared" si="12"/>
        <v>0.16051488505138259</v>
      </c>
      <c r="W52" s="17">
        <f t="shared" si="13"/>
        <v>0.39781756542006586</v>
      </c>
    </row>
    <row r="53" spans="1:23" x14ac:dyDescent="0.3">
      <c r="A53" s="12" t="s">
        <v>137</v>
      </c>
      <c r="B53" s="12">
        <v>333212</v>
      </c>
      <c r="C53" s="12" t="s">
        <v>72</v>
      </c>
      <c r="D53" s="15">
        <v>143.91875000000005</v>
      </c>
      <c r="E53" s="15">
        <v>81.66562500000002</v>
      </c>
      <c r="F53" s="15">
        <v>65.681249999999977</v>
      </c>
      <c r="G53" s="15">
        <v>34.465624999999989</v>
      </c>
      <c r="H53" s="15">
        <v>97.065625000000011</v>
      </c>
      <c r="I53" s="15">
        <v>27.881249999999994</v>
      </c>
      <c r="J53" s="15">
        <v>7.678124999999997</v>
      </c>
      <c r="K53" s="15">
        <v>50.481249999999989</v>
      </c>
      <c r="L53" s="15">
        <v>9.3374999999999986</v>
      </c>
      <c r="M53" s="15">
        <v>4.3</v>
      </c>
      <c r="N53" s="15">
        <v>0</v>
      </c>
      <c r="O53" s="15">
        <v>0</v>
      </c>
      <c r="P53" s="15">
        <v>40.546874999999986</v>
      </c>
      <c r="Q53" s="15">
        <f t="shared" si="7"/>
        <v>563.02187500000002</v>
      </c>
      <c r="R53" s="17">
        <f t="shared" si="8"/>
        <v>7.2016518008292285E-2</v>
      </c>
      <c r="S53" s="17">
        <f t="shared" si="9"/>
        <v>0.25561839848584933</v>
      </c>
      <c r="T53" s="17">
        <f t="shared" si="10"/>
        <v>0.58498504165579712</v>
      </c>
      <c r="U53" s="17">
        <f t="shared" si="11"/>
        <v>6.3158070012821421E-2</v>
      </c>
      <c r="V53" s="17">
        <f t="shared" si="12"/>
        <v>1.6584613164452977E-2</v>
      </c>
      <c r="W53" s="17">
        <f t="shared" si="13"/>
        <v>7.6373586727869133E-3</v>
      </c>
    </row>
    <row r="54" spans="1:23" x14ac:dyDescent="0.3">
      <c r="A54" s="12" t="s">
        <v>138</v>
      </c>
      <c r="B54" s="12">
        <v>333211</v>
      </c>
      <c r="C54" s="12" t="s">
        <v>72</v>
      </c>
      <c r="D54" s="15">
        <v>100.88124999999999</v>
      </c>
      <c r="E54" s="15">
        <v>85.062499999999986</v>
      </c>
      <c r="F54" s="15">
        <v>68.359374999999986</v>
      </c>
      <c r="G54" s="15">
        <v>52.00624999999998</v>
      </c>
      <c r="H54" s="15">
        <v>85.75</v>
      </c>
      <c r="I54" s="15">
        <v>17.453124999999993</v>
      </c>
      <c r="J54" s="15">
        <v>2.2843749999999998</v>
      </c>
      <c r="K54" s="15">
        <v>52.721874999999997</v>
      </c>
      <c r="L54" s="15">
        <v>18.756249999999998</v>
      </c>
      <c r="M54" s="15">
        <v>8.4281249999999979</v>
      </c>
      <c r="N54" s="15">
        <v>2.0999999999999988</v>
      </c>
      <c r="O54" s="15">
        <v>0</v>
      </c>
      <c r="P54" s="15">
        <v>52.778124999999982</v>
      </c>
      <c r="Q54" s="15">
        <f t="shared" si="7"/>
        <v>546.58124999999995</v>
      </c>
      <c r="R54" s="17">
        <f t="shared" si="8"/>
        <v>9.6560438178221422E-2</v>
      </c>
      <c r="S54" s="17">
        <f t="shared" si="9"/>
        <v>0.18456771065600952</v>
      </c>
      <c r="T54" s="17">
        <f t="shared" si="10"/>
        <v>0.62918367580300272</v>
      </c>
      <c r="U54" s="17">
        <f t="shared" si="11"/>
        <v>3.6110825243273519E-2</v>
      </c>
      <c r="V54" s="17">
        <f t="shared" si="12"/>
        <v>3.4315575223262777E-2</v>
      </c>
      <c r="W54" s="17">
        <f t="shared" si="13"/>
        <v>1.9261774896229968E-2</v>
      </c>
    </row>
    <row r="55" spans="1:23" x14ac:dyDescent="0.3">
      <c r="A55" s="12" t="s">
        <v>139</v>
      </c>
      <c r="B55" s="12">
        <v>331111</v>
      </c>
      <c r="C55" s="12" t="s">
        <v>72</v>
      </c>
      <c r="D55" s="15">
        <v>102.609375</v>
      </c>
      <c r="E55" s="15">
        <v>70.981249999999989</v>
      </c>
      <c r="F55" s="15">
        <v>67.846874999999983</v>
      </c>
      <c r="G55" s="15">
        <v>76.721874999999969</v>
      </c>
      <c r="H55" s="15">
        <v>106.51875000000001</v>
      </c>
      <c r="I55" s="15">
        <v>19.196874999999999</v>
      </c>
      <c r="J55" s="15">
        <v>5.6437499999999998</v>
      </c>
      <c r="K55" s="15">
        <v>28.071875000000002</v>
      </c>
      <c r="L55" s="15">
        <v>7.628124999999998</v>
      </c>
      <c r="M55" s="15">
        <v>5.5843749999999979</v>
      </c>
      <c r="N55" s="15">
        <v>3.45</v>
      </c>
      <c r="O55" s="15">
        <v>0</v>
      </c>
      <c r="P55" s="15">
        <v>45.259374999999999</v>
      </c>
      <c r="Q55" s="15">
        <f t="shared" si="7"/>
        <v>539.51249999999993</v>
      </c>
      <c r="R55" s="17">
        <f t="shared" si="8"/>
        <v>8.3889390885289974E-2</v>
      </c>
      <c r="S55" s="17">
        <f t="shared" si="9"/>
        <v>0.19018905956766527</v>
      </c>
      <c r="T55" s="17">
        <f t="shared" si="10"/>
        <v>0.6489944625935451</v>
      </c>
      <c r="U55" s="17">
        <f t="shared" si="11"/>
        <v>4.6042723755242008E-2</v>
      </c>
      <c r="V55" s="17">
        <f t="shared" si="12"/>
        <v>1.4138921711730496E-2</v>
      </c>
      <c r="W55" s="17">
        <f t="shared" si="13"/>
        <v>1.6745441486527186E-2</v>
      </c>
    </row>
    <row r="56" spans="1:23" x14ac:dyDescent="0.3">
      <c r="A56" s="12" t="s">
        <v>140</v>
      </c>
      <c r="B56" s="12">
        <v>333111</v>
      </c>
      <c r="C56" s="12" t="s">
        <v>72</v>
      </c>
      <c r="D56" s="15">
        <v>106.29062500000001</v>
      </c>
      <c r="E56" s="15">
        <v>76.596874999999997</v>
      </c>
      <c r="F56" s="15">
        <v>63.943750000000009</v>
      </c>
      <c r="G56" s="15">
        <v>71.449999999999989</v>
      </c>
      <c r="H56" s="15">
        <v>103.56249999999999</v>
      </c>
      <c r="I56" s="15">
        <v>26.396874999999998</v>
      </c>
      <c r="J56" s="15">
        <v>6.1124999999999998</v>
      </c>
      <c r="K56" s="15">
        <v>29.728124999999991</v>
      </c>
      <c r="L56" s="15">
        <v>10.746874999999998</v>
      </c>
      <c r="M56" s="15">
        <v>3.0687499999999988</v>
      </c>
      <c r="N56" s="15">
        <v>0.375</v>
      </c>
      <c r="O56" s="15">
        <v>0.4375</v>
      </c>
      <c r="P56" s="15">
        <v>20.625</v>
      </c>
      <c r="Q56" s="15">
        <f t="shared" si="7"/>
        <v>519.33437500000002</v>
      </c>
      <c r="R56" s="17">
        <f t="shared" si="8"/>
        <v>3.9714297748921393E-2</v>
      </c>
      <c r="S56" s="17">
        <f t="shared" si="9"/>
        <v>0.20466703171728234</v>
      </c>
      <c r="T56" s="17">
        <f t="shared" si="10"/>
        <v>0.66485344822398851</v>
      </c>
      <c r="U56" s="17">
        <f t="shared" si="11"/>
        <v>6.2598157497277152E-2</v>
      </c>
      <c r="V56" s="17">
        <f t="shared" si="12"/>
        <v>2.0693556054324339E-2</v>
      </c>
      <c r="W56" s="17">
        <f t="shared" si="13"/>
        <v>7.4735087582061144E-3</v>
      </c>
    </row>
    <row r="57" spans="1:23" x14ac:dyDescent="0.3">
      <c r="A57" s="12" t="s">
        <v>141</v>
      </c>
      <c r="B57" s="12">
        <v>312114</v>
      </c>
      <c r="C57" s="12" t="s">
        <v>72</v>
      </c>
      <c r="D57" s="15">
        <v>22.940624999999997</v>
      </c>
      <c r="E57" s="15">
        <v>42.818750000000001</v>
      </c>
      <c r="F57" s="15">
        <v>48.021875000000009</v>
      </c>
      <c r="G57" s="15">
        <v>57.90625</v>
      </c>
      <c r="H57" s="15">
        <v>66.903125000000003</v>
      </c>
      <c r="I57" s="15">
        <v>37.6</v>
      </c>
      <c r="J57" s="15">
        <v>80.681249999999991</v>
      </c>
      <c r="K57" s="15">
        <v>17.771875000000001</v>
      </c>
      <c r="L57" s="15">
        <v>88.412499999999994</v>
      </c>
      <c r="M57" s="15">
        <v>16.953125</v>
      </c>
      <c r="N57" s="15">
        <v>19.943749999999998</v>
      </c>
      <c r="O57" s="15">
        <v>0.8</v>
      </c>
      <c r="P57" s="15">
        <v>11.678125</v>
      </c>
      <c r="Q57" s="15">
        <f t="shared" si="7"/>
        <v>512.43124999999998</v>
      </c>
      <c r="R57" s="17">
        <f t="shared" si="8"/>
        <v>2.2789642513020038E-2</v>
      </c>
      <c r="S57" s="17">
        <f t="shared" si="9"/>
        <v>4.4768200612277251E-2</v>
      </c>
      <c r="T57" s="17">
        <f t="shared" si="10"/>
        <v>0.4555184232031127</v>
      </c>
      <c r="U57" s="17">
        <f t="shared" si="11"/>
        <v>0.23082364707460759</v>
      </c>
      <c r="V57" s="17">
        <f t="shared" si="12"/>
        <v>0.17253534010659966</v>
      </c>
      <c r="W57" s="17">
        <f t="shared" si="13"/>
        <v>7.3564746490382846E-2</v>
      </c>
    </row>
    <row r="58" spans="1:23" x14ac:dyDescent="0.3">
      <c r="A58" s="12" t="s">
        <v>142</v>
      </c>
      <c r="B58" s="12">
        <v>263312</v>
      </c>
      <c r="C58" s="12" t="s">
        <v>74</v>
      </c>
      <c r="D58" s="15">
        <v>20.181249999999999</v>
      </c>
      <c r="E58" s="15">
        <v>19.853124999999999</v>
      </c>
      <c r="F58" s="15">
        <v>42.153124999999996</v>
      </c>
      <c r="G58" s="15">
        <v>56.556249999999999</v>
      </c>
      <c r="H58" s="15">
        <v>27.875</v>
      </c>
      <c r="I58" s="15">
        <v>32.228124999999999</v>
      </c>
      <c r="J58" s="15">
        <v>24.828125</v>
      </c>
      <c r="K58" s="15">
        <v>16.015625</v>
      </c>
      <c r="L58" s="15">
        <v>129.79062500000003</v>
      </c>
      <c r="M58" s="15">
        <v>57.909374999999997</v>
      </c>
      <c r="N58" s="15">
        <v>29.3</v>
      </c>
      <c r="O58" s="15">
        <v>2.0125000000000002</v>
      </c>
      <c r="P58" s="15">
        <v>18.009374999999999</v>
      </c>
      <c r="Q58" s="15">
        <f t="shared" si="7"/>
        <v>476.71250000000003</v>
      </c>
      <c r="R58" s="17">
        <f t="shared" si="8"/>
        <v>3.7778273068149036E-2</v>
      </c>
      <c r="S58" s="17">
        <f t="shared" si="9"/>
        <v>4.2334216115583287E-2</v>
      </c>
      <c r="T58" s="17">
        <f t="shared" si="10"/>
        <v>0.34077798463434456</v>
      </c>
      <c r="U58" s="17">
        <f t="shared" si="11"/>
        <v>0.1196869182159058</v>
      </c>
      <c r="V58" s="17">
        <f t="shared" si="12"/>
        <v>0.27226184545192339</v>
      </c>
      <c r="W58" s="17">
        <f t="shared" si="13"/>
        <v>0.18716076251409391</v>
      </c>
    </row>
    <row r="59" spans="1:23" x14ac:dyDescent="0.3">
      <c r="A59" s="12" t="s">
        <v>143</v>
      </c>
      <c r="B59" s="12">
        <v>821713</v>
      </c>
      <c r="C59" s="12" t="s">
        <v>73</v>
      </c>
      <c r="D59" s="15">
        <v>91.803125000000009</v>
      </c>
      <c r="E59" s="15">
        <v>29.959374999999998</v>
      </c>
      <c r="F59" s="15">
        <v>38.299999999999997</v>
      </c>
      <c r="G59" s="15">
        <v>41.778125000000003</v>
      </c>
      <c r="H59" s="15">
        <v>21.712499999999995</v>
      </c>
      <c r="I59" s="15">
        <v>18.474999999999998</v>
      </c>
      <c r="J59" s="15">
        <v>6.921875</v>
      </c>
      <c r="K59" s="15">
        <v>80.425000000000026</v>
      </c>
      <c r="L59" s="15">
        <v>24.315624999999997</v>
      </c>
      <c r="M59" s="15">
        <v>0</v>
      </c>
      <c r="N59" s="15">
        <v>7.5968749999999998</v>
      </c>
      <c r="O59" s="15">
        <v>0</v>
      </c>
      <c r="P59" s="15">
        <v>71.193750000000009</v>
      </c>
      <c r="Q59" s="15">
        <f t="shared" si="7"/>
        <v>432.48125000000005</v>
      </c>
      <c r="R59" s="17">
        <f t="shared" si="8"/>
        <v>0.16461696316314292</v>
      </c>
      <c r="S59" s="17">
        <f t="shared" si="9"/>
        <v>0.21227076318337501</v>
      </c>
      <c r="T59" s="17">
        <f t="shared" si="10"/>
        <v>0.49059930343801028</v>
      </c>
      <c r="U59" s="17">
        <f t="shared" si="11"/>
        <v>5.872364408861655E-2</v>
      </c>
      <c r="V59" s="17">
        <f t="shared" si="12"/>
        <v>5.6223535702414833E-2</v>
      </c>
      <c r="W59" s="17">
        <f t="shared" si="13"/>
        <v>1.7565790424440363E-2</v>
      </c>
    </row>
    <row r="60" spans="1:23" x14ac:dyDescent="0.3">
      <c r="A60" s="12" t="s">
        <v>144</v>
      </c>
      <c r="B60" s="12">
        <v>312512</v>
      </c>
      <c r="C60" s="12" t="s">
        <v>72</v>
      </c>
      <c r="D60" s="15">
        <v>34.818749999999994</v>
      </c>
      <c r="E60" s="15">
        <v>29.834374999999994</v>
      </c>
      <c r="F60" s="15">
        <v>46.45624999999999</v>
      </c>
      <c r="G60" s="15">
        <v>33.818749999999994</v>
      </c>
      <c r="H60" s="15">
        <v>116.98125000000002</v>
      </c>
      <c r="I60" s="15">
        <v>42.118749999999991</v>
      </c>
      <c r="J60" s="15">
        <v>28.149999999999995</v>
      </c>
      <c r="K60" s="15">
        <v>40.093749999999993</v>
      </c>
      <c r="L60" s="15">
        <v>27.928124999999998</v>
      </c>
      <c r="M60" s="15">
        <v>5.3093750000000002</v>
      </c>
      <c r="N60" s="15">
        <v>9.7687499999999972</v>
      </c>
      <c r="O60" s="15">
        <v>0.9375</v>
      </c>
      <c r="P60" s="15">
        <v>12.996874999999999</v>
      </c>
      <c r="Q60" s="15">
        <f t="shared" si="7"/>
        <v>429.21249999999992</v>
      </c>
      <c r="R60" s="17">
        <f t="shared" si="8"/>
        <v>3.0280746716370099E-2</v>
      </c>
      <c r="S60" s="17">
        <f t="shared" si="9"/>
        <v>8.1122404403413229E-2</v>
      </c>
      <c r="T60" s="17">
        <f t="shared" si="10"/>
        <v>0.62249905349914092</v>
      </c>
      <c r="U60" s="17">
        <f t="shared" si="11"/>
        <v>0.16371552552640009</v>
      </c>
      <c r="V60" s="17">
        <f t="shared" si="12"/>
        <v>6.5068293677374267E-2</v>
      </c>
      <c r="W60" s="17">
        <f t="shared" si="13"/>
        <v>3.731397617730145E-2</v>
      </c>
    </row>
    <row r="61" spans="1:23" x14ac:dyDescent="0.3">
      <c r="A61" s="12" t="s">
        <v>145</v>
      </c>
      <c r="B61" s="12">
        <v>312611</v>
      </c>
      <c r="C61" s="12" t="s">
        <v>72</v>
      </c>
      <c r="D61" s="15">
        <v>35.931249999999991</v>
      </c>
      <c r="E61" s="15">
        <v>30.415624999999999</v>
      </c>
      <c r="F61" s="15">
        <v>36.924999999999997</v>
      </c>
      <c r="G61" s="15">
        <v>31.078124999999996</v>
      </c>
      <c r="H61" s="15">
        <v>70.034375000000011</v>
      </c>
      <c r="I61" s="15">
        <v>37.15</v>
      </c>
      <c r="J61" s="15">
        <v>30.474999999999998</v>
      </c>
      <c r="K61" s="15">
        <v>14.040624999999999</v>
      </c>
      <c r="L61" s="15">
        <v>44.781249999999993</v>
      </c>
      <c r="M61" s="15">
        <v>56.48125000000001</v>
      </c>
      <c r="N61" s="15">
        <v>23.659375000000001</v>
      </c>
      <c r="O61" s="15">
        <v>2.306249999999999</v>
      </c>
      <c r="P61" s="15">
        <v>10.962499999999997</v>
      </c>
      <c r="Q61" s="15">
        <f t="shared" si="7"/>
        <v>424.24062499999991</v>
      </c>
      <c r="R61" s="17">
        <f t="shared" si="8"/>
        <v>2.5840288161936398E-2</v>
      </c>
      <c r="S61" s="17">
        <f t="shared" si="9"/>
        <v>8.4695448485160987E-2</v>
      </c>
      <c r="T61" s="17">
        <f t="shared" si="10"/>
        <v>0.43016566364902004</v>
      </c>
      <c r="U61" s="17">
        <f t="shared" si="11"/>
        <v>0.15940246175151193</v>
      </c>
      <c r="V61" s="17">
        <f t="shared" si="12"/>
        <v>0.10555625124302984</v>
      </c>
      <c r="W61" s="17">
        <f t="shared" si="13"/>
        <v>0.19433988670934105</v>
      </c>
    </row>
    <row r="62" spans="1:23" x14ac:dyDescent="0.3">
      <c r="A62" s="12" t="s">
        <v>146</v>
      </c>
      <c r="B62" s="12">
        <v>233212</v>
      </c>
      <c r="C62" s="12" t="s">
        <v>74</v>
      </c>
      <c r="D62" s="15">
        <v>6.2718749999999988</v>
      </c>
      <c r="E62" s="15">
        <v>3.234375</v>
      </c>
      <c r="F62" s="15">
        <v>3.9406249999999998</v>
      </c>
      <c r="G62" s="15">
        <v>10.331250000000001</v>
      </c>
      <c r="H62" s="15">
        <v>8.375</v>
      </c>
      <c r="I62" s="15">
        <v>1.203125</v>
      </c>
      <c r="J62" s="15">
        <v>7.21875</v>
      </c>
      <c r="K62" s="15">
        <v>4.046875</v>
      </c>
      <c r="L62" s="15">
        <v>78.653125000000017</v>
      </c>
      <c r="M62" s="15">
        <v>136.84687500000007</v>
      </c>
      <c r="N62" s="15">
        <v>131.02812500000002</v>
      </c>
      <c r="O62" s="15">
        <v>20.65</v>
      </c>
      <c r="P62" s="15">
        <v>5.7312500000000002</v>
      </c>
      <c r="Q62" s="15">
        <f t="shared" si="7"/>
        <v>417.53125000000006</v>
      </c>
      <c r="R62" s="17">
        <f t="shared" si="8"/>
        <v>1.3726517476236808E-2</v>
      </c>
      <c r="S62" s="17">
        <f t="shared" si="9"/>
        <v>1.5021330738717156E-2</v>
      </c>
      <c r="T62" s="17">
        <f t="shared" si="10"/>
        <v>7.1678766559389262E-2</v>
      </c>
      <c r="U62" s="17">
        <f t="shared" si="11"/>
        <v>2.0170645909737293E-2</v>
      </c>
      <c r="V62" s="17">
        <f t="shared" si="12"/>
        <v>0.18837661851657811</v>
      </c>
      <c r="W62" s="17">
        <f t="shared" si="13"/>
        <v>0.69102612079934145</v>
      </c>
    </row>
    <row r="63" spans="1:23" x14ac:dyDescent="0.3">
      <c r="A63" s="12" t="s">
        <v>147</v>
      </c>
      <c r="B63" s="12">
        <v>234312</v>
      </c>
      <c r="C63" s="12" t="s">
        <v>74</v>
      </c>
      <c r="D63" s="15">
        <v>6.8562499999999993</v>
      </c>
      <c r="E63" s="15">
        <v>3.8937499999999998</v>
      </c>
      <c r="F63" s="15">
        <v>14.337499999999999</v>
      </c>
      <c r="G63" s="15">
        <v>13.109375</v>
      </c>
      <c r="H63" s="15">
        <v>14.528124999999994</v>
      </c>
      <c r="I63" s="15">
        <v>11.371874999999996</v>
      </c>
      <c r="J63" s="15">
        <v>8.5874999999999986</v>
      </c>
      <c r="K63" s="15">
        <v>6.1656249999999986</v>
      </c>
      <c r="L63" s="15">
        <v>94.909374999999997</v>
      </c>
      <c r="M63" s="15">
        <v>69.22499999999998</v>
      </c>
      <c r="N63" s="15">
        <v>99.990624999999994</v>
      </c>
      <c r="O63" s="15">
        <v>20.865624999999994</v>
      </c>
      <c r="P63" s="15">
        <v>3.821874999999999</v>
      </c>
      <c r="Q63" s="15">
        <f t="shared" si="7"/>
        <v>367.66249999999991</v>
      </c>
      <c r="R63" s="17">
        <f t="shared" si="8"/>
        <v>1.0395063407336891E-2</v>
      </c>
      <c r="S63" s="17">
        <f t="shared" si="9"/>
        <v>1.8648216774895456E-2</v>
      </c>
      <c r="T63" s="17">
        <f t="shared" si="10"/>
        <v>0.14152755584265461</v>
      </c>
      <c r="U63" s="17">
        <f t="shared" si="11"/>
        <v>5.4287219936762651E-2</v>
      </c>
      <c r="V63" s="17">
        <f t="shared" si="12"/>
        <v>0.25814265800836372</v>
      </c>
      <c r="W63" s="17">
        <f t="shared" si="13"/>
        <v>0.51699928602998679</v>
      </c>
    </row>
    <row r="64" spans="1:23" x14ac:dyDescent="0.3">
      <c r="A64" s="12" t="s">
        <v>148</v>
      </c>
      <c r="B64" s="12">
        <v>333311</v>
      </c>
      <c r="C64" s="12" t="s">
        <v>72</v>
      </c>
      <c r="D64" s="15">
        <v>70.171874999999972</v>
      </c>
      <c r="E64" s="15">
        <v>56.856249999999967</v>
      </c>
      <c r="F64" s="15">
        <v>51.09999999999998</v>
      </c>
      <c r="G64" s="15">
        <v>42.143749999999983</v>
      </c>
      <c r="H64" s="15">
        <v>57.993749999999984</v>
      </c>
      <c r="I64" s="15">
        <v>12.284374999999997</v>
      </c>
      <c r="J64" s="15">
        <v>4.05</v>
      </c>
      <c r="K64" s="15">
        <v>11.106249999999999</v>
      </c>
      <c r="L64" s="15">
        <v>8.8000000000000007</v>
      </c>
      <c r="M64" s="15">
        <v>4.3125</v>
      </c>
      <c r="N64" s="15">
        <v>0.90625</v>
      </c>
      <c r="O64" s="15">
        <v>0</v>
      </c>
      <c r="P64" s="15">
        <v>27.953124999999996</v>
      </c>
      <c r="Q64" s="15">
        <f t="shared" si="7"/>
        <v>347.67812499999991</v>
      </c>
      <c r="R64" s="17">
        <f t="shared" si="8"/>
        <v>8.0399435541134504E-2</v>
      </c>
      <c r="S64" s="17">
        <f t="shared" si="9"/>
        <v>0.20182999721365844</v>
      </c>
      <c r="T64" s="17">
        <f t="shared" si="10"/>
        <v>0.63046819525962405</v>
      </c>
      <c r="U64" s="17">
        <f t="shared" si="11"/>
        <v>4.6981313535328119E-2</v>
      </c>
      <c r="V64" s="17">
        <f t="shared" si="12"/>
        <v>2.531076696297762E-2</v>
      </c>
      <c r="W64" s="17">
        <f t="shared" si="13"/>
        <v>1.5010291487277208E-2</v>
      </c>
    </row>
    <row r="65" spans="1:23" x14ac:dyDescent="0.3">
      <c r="A65" s="12" t="s">
        <v>149</v>
      </c>
      <c r="B65" s="12">
        <v>331213</v>
      </c>
      <c r="C65" s="12" t="s">
        <v>72</v>
      </c>
      <c r="D65" s="15">
        <v>35.384374999999999</v>
      </c>
      <c r="E65" s="15">
        <v>39.806249999999991</v>
      </c>
      <c r="F65" s="15">
        <v>39.056249999999999</v>
      </c>
      <c r="G65" s="15">
        <v>50.878124999999997</v>
      </c>
      <c r="H65" s="15">
        <v>87.765624999999972</v>
      </c>
      <c r="I65" s="15">
        <v>18.384374999999995</v>
      </c>
      <c r="J65" s="15">
        <v>9.1687499999999993</v>
      </c>
      <c r="K65" s="15">
        <v>19.599999999999998</v>
      </c>
      <c r="L65" s="15">
        <v>8.6624999999999979</v>
      </c>
      <c r="M65" s="15">
        <v>1.203125</v>
      </c>
      <c r="N65" s="15">
        <v>1.71875</v>
      </c>
      <c r="O65" s="15">
        <v>0</v>
      </c>
      <c r="P65" s="15">
        <v>10.306249999999999</v>
      </c>
      <c r="Q65" s="15">
        <f t="shared" si="7"/>
        <v>321.93437499999999</v>
      </c>
      <c r="R65" s="17">
        <f t="shared" si="8"/>
        <v>3.2013512070588918E-2</v>
      </c>
      <c r="S65" s="17">
        <f t="shared" si="9"/>
        <v>0.109911763849387</v>
      </c>
      <c r="T65" s="17">
        <f t="shared" si="10"/>
        <v>0.73650491656878814</v>
      </c>
      <c r="U65" s="17">
        <f t="shared" si="11"/>
        <v>8.5586154010425242E-2</v>
      </c>
      <c r="V65" s="17">
        <f t="shared" si="12"/>
        <v>2.690765781069511E-2</v>
      </c>
      <c r="W65" s="17">
        <f t="shared" si="13"/>
        <v>9.0759956901154161E-3</v>
      </c>
    </row>
    <row r="66" spans="1:23" x14ac:dyDescent="0.3">
      <c r="A66" s="12" t="s">
        <v>150</v>
      </c>
      <c r="B66" s="12">
        <v>342111</v>
      </c>
      <c r="C66" s="12" t="s">
        <v>72</v>
      </c>
      <c r="D66" s="15">
        <v>26.431249999999995</v>
      </c>
      <c r="E66" s="15">
        <v>25.743749999999999</v>
      </c>
      <c r="F66" s="15">
        <v>27.762500000000003</v>
      </c>
      <c r="G66" s="15">
        <v>57.574999999999989</v>
      </c>
      <c r="H66" s="15">
        <v>83.281249999999986</v>
      </c>
      <c r="I66" s="15">
        <v>20.59375</v>
      </c>
      <c r="J66" s="15">
        <v>7.8781249999999998</v>
      </c>
      <c r="K66" s="15">
        <v>19.809374999999999</v>
      </c>
      <c r="L66" s="15">
        <v>21.671874999999996</v>
      </c>
      <c r="M66" s="15">
        <v>6.4281249999999988</v>
      </c>
      <c r="N66" s="15">
        <v>2.7</v>
      </c>
      <c r="O66" s="15">
        <v>0.9375</v>
      </c>
      <c r="P66" s="15">
        <v>16.756249999999994</v>
      </c>
      <c r="Q66" s="15">
        <f t="shared" si="7"/>
        <v>317.56875000000002</v>
      </c>
      <c r="R66" s="17">
        <f t="shared" si="8"/>
        <v>5.2764165239810257E-2</v>
      </c>
      <c r="S66" s="17">
        <f t="shared" si="9"/>
        <v>8.3230009249965542E-2</v>
      </c>
      <c r="T66" s="17">
        <f t="shared" si="10"/>
        <v>0.67441105272480351</v>
      </c>
      <c r="U66" s="17">
        <f t="shared" si="11"/>
        <v>8.965578319655193E-2</v>
      </c>
      <c r="V66" s="17">
        <f t="shared" si="12"/>
        <v>6.8243096967192121E-2</v>
      </c>
      <c r="W66" s="17">
        <f t="shared" si="13"/>
        <v>3.1695892621676401E-2</v>
      </c>
    </row>
    <row r="67" spans="1:23" x14ac:dyDescent="0.3">
      <c r="A67" s="12" t="s">
        <v>151</v>
      </c>
      <c r="B67" s="12">
        <v>232112</v>
      </c>
      <c r="C67" s="12" t="s">
        <v>74</v>
      </c>
      <c r="D67" s="15">
        <v>8.3093749999999993</v>
      </c>
      <c r="E67" s="15">
        <v>6.4624999999999995</v>
      </c>
      <c r="F67" s="15">
        <v>4.5531249999999996</v>
      </c>
      <c r="G67" s="15">
        <v>11.943749999999998</v>
      </c>
      <c r="H67" s="15">
        <v>3.8812500000000001</v>
      </c>
      <c r="I67" s="15">
        <v>5.6687499999999975</v>
      </c>
      <c r="J67" s="15">
        <v>11.215624999999999</v>
      </c>
      <c r="K67" s="15">
        <v>5.6499999999999986</v>
      </c>
      <c r="L67" s="15">
        <v>74.562499999999972</v>
      </c>
      <c r="M67" s="15">
        <v>122.36875000000001</v>
      </c>
      <c r="N67" s="15">
        <v>50.184374999999982</v>
      </c>
      <c r="O67" s="15">
        <v>0</v>
      </c>
      <c r="P67" s="15">
        <v>3.1374999999999993</v>
      </c>
      <c r="Q67" s="15">
        <f t="shared" si="7"/>
        <v>307.93749999999994</v>
      </c>
      <c r="R67" s="17">
        <f t="shared" si="8"/>
        <v>1.018875583519383E-2</v>
      </c>
      <c r="S67" s="17">
        <f t="shared" si="9"/>
        <v>2.6983965902171711E-2</v>
      </c>
      <c r="T67" s="17">
        <f t="shared" si="10"/>
        <v>0.10551045260807794</v>
      </c>
      <c r="U67" s="17">
        <f t="shared" si="11"/>
        <v>5.4830525674852859E-2</v>
      </c>
      <c r="V67" s="17">
        <f t="shared" si="12"/>
        <v>0.24213517353359038</v>
      </c>
      <c r="W67" s="17">
        <f t="shared" si="13"/>
        <v>0.56035112644611329</v>
      </c>
    </row>
    <row r="68" spans="1:23" x14ac:dyDescent="0.3">
      <c r="A68" s="12" t="s">
        <v>152</v>
      </c>
      <c r="B68" s="12">
        <v>312911</v>
      </c>
      <c r="C68" s="12" t="s">
        <v>72</v>
      </c>
      <c r="D68" s="15">
        <v>25.968749999999996</v>
      </c>
      <c r="E68" s="15">
        <v>23.993749999999999</v>
      </c>
      <c r="F68" s="15">
        <v>20.103124999999995</v>
      </c>
      <c r="G68" s="15">
        <v>22.471874999999997</v>
      </c>
      <c r="H68" s="15">
        <v>84.675000000000026</v>
      </c>
      <c r="I68" s="15">
        <v>35.509374999999991</v>
      </c>
      <c r="J68" s="15">
        <v>20.003124999999997</v>
      </c>
      <c r="K68" s="15">
        <v>14.331250000000001</v>
      </c>
      <c r="L68" s="15">
        <v>27.168749999999999</v>
      </c>
      <c r="M68" s="15">
        <v>8.34375</v>
      </c>
      <c r="N68" s="15">
        <v>12.834374999999998</v>
      </c>
      <c r="O68" s="15">
        <v>1.125</v>
      </c>
      <c r="P68" s="15">
        <v>4.3375000000000004</v>
      </c>
      <c r="Q68" s="15">
        <f t="shared" si="7"/>
        <v>300.86562500000002</v>
      </c>
      <c r="R68" s="17">
        <f t="shared" si="8"/>
        <v>1.4416735045753399E-2</v>
      </c>
      <c r="S68" s="17">
        <f t="shared" si="9"/>
        <v>8.631344973358121E-2</v>
      </c>
      <c r="T68" s="17">
        <f t="shared" si="10"/>
        <v>0.55032873895115153</v>
      </c>
      <c r="U68" s="17">
        <f t="shared" si="11"/>
        <v>0.18450928051351823</v>
      </c>
      <c r="V68" s="17">
        <f t="shared" si="12"/>
        <v>9.0301941273616737E-2</v>
      </c>
      <c r="W68" s="17">
        <f t="shared" si="13"/>
        <v>7.4129854482378951E-2</v>
      </c>
    </row>
    <row r="69" spans="1:23" x14ac:dyDescent="0.3">
      <c r="A69" s="12" t="s">
        <v>153</v>
      </c>
      <c r="B69" s="12">
        <v>821611</v>
      </c>
      <c r="C69" s="12" t="s">
        <v>73</v>
      </c>
      <c r="D69" s="15">
        <v>86.537500000000037</v>
      </c>
      <c r="E69" s="15">
        <v>33.087499999999991</v>
      </c>
      <c r="F69" s="15">
        <v>50.350000000000009</v>
      </c>
      <c r="G69" s="15">
        <v>33.537499999999994</v>
      </c>
      <c r="H69" s="15">
        <v>25.887499999999996</v>
      </c>
      <c r="I69" s="15">
        <v>6.9375</v>
      </c>
      <c r="J69" s="15">
        <v>6.4125000000000005</v>
      </c>
      <c r="K69" s="15">
        <v>5.0750000000000002</v>
      </c>
      <c r="L69" s="15">
        <v>8.0374999999999996</v>
      </c>
      <c r="M69" s="15">
        <v>7.2125000000000004</v>
      </c>
      <c r="N69" s="15">
        <v>5.8624999999999998</v>
      </c>
      <c r="O69" s="15">
        <v>0</v>
      </c>
      <c r="P69" s="15">
        <v>8.0124999999999993</v>
      </c>
      <c r="Q69" s="15">
        <f t="shared" si="7"/>
        <v>276.95</v>
      </c>
      <c r="R69" s="17">
        <f t="shared" si="8"/>
        <v>2.8931215020761868E-2</v>
      </c>
      <c r="S69" s="17">
        <f t="shared" si="9"/>
        <v>0.31246614912439086</v>
      </c>
      <c r="T69" s="17">
        <f t="shared" si="10"/>
        <v>0.53416681711500258</v>
      </c>
      <c r="U69" s="17">
        <f t="shared" si="11"/>
        <v>4.820364686766565E-2</v>
      </c>
      <c r="V69" s="17">
        <f t="shared" si="12"/>
        <v>2.9021484022386711E-2</v>
      </c>
      <c r="W69" s="17">
        <f t="shared" si="13"/>
        <v>4.7210687849792383E-2</v>
      </c>
    </row>
    <row r="70" spans="1:23" x14ac:dyDescent="0.3">
      <c r="A70" s="12" t="s">
        <v>154</v>
      </c>
      <c r="B70" s="12">
        <v>263311</v>
      </c>
      <c r="C70" s="12" t="s">
        <v>74</v>
      </c>
      <c r="D70" s="15">
        <v>4.6875</v>
      </c>
      <c r="E70" s="15">
        <v>7.7625000000000002</v>
      </c>
      <c r="F70" s="15">
        <v>11.775</v>
      </c>
      <c r="G70" s="15">
        <v>20.9</v>
      </c>
      <c r="H70" s="15">
        <v>41.475000000000001</v>
      </c>
      <c r="I70" s="15">
        <v>16.8125</v>
      </c>
      <c r="J70" s="15">
        <v>21.737500000000001</v>
      </c>
      <c r="K70" s="15">
        <v>15.95</v>
      </c>
      <c r="L70" s="15">
        <v>63.575000000000003</v>
      </c>
      <c r="M70" s="15">
        <v>20.2</v>
      </c>
      <c r="N70" s="15">
        <v>28.25</v>
      </c>
      <c r="O70" s="15">
        <v>0</v>
      </c>
      <c r="P70" s="15">
        <v>6.6875</v>
      </c>
      <c r="Q70" s="15">
        <f t="shared" si="7"/>
        <v>259.8125</v>
      </c>
      <c r="R70" s="17">
        <f t="shared" si="8"/>
        <v>2.5739716141448158E-2</v>
      </c>
      <c r="S70" s="17">
        <f t="shared" si="9"/>
        <v>1.80418571084917E-2</v>
      </c>
      <c r="T70" s="17">
        <f t="shared" si="10"/>
        <v>0.37666586480635073</v>
      </c>
      <c r="U70" s="17">
        <f t="shared" si="11"/>
        <v>0.14837623286023574</v>
      </c>
      <c r="V70" s="17">
        <f t="shared" si="12"/>
        <v>0.24469569401010344</v>
      </c>
      <c r="W70" s="17">
        <f t="shared" si="13"/>
        <v>0.18648063507337023</v>
      </c>
    </row>
    <row r="71" spans="1:23" x14ac:dyDescent="0.3">
      <c r="A71" s="12" t="s">
        <v>155</v>
      </c>
      <c r="B71" s="12">
        <v>232511</v>
      </c>
      <c r="C71" s="12" t="s">
        <v>74</v>
      </c>
      <c r="D71" s="15">
        <v>6.0312499999999991</v>
      </c>
      <c r="E71" s="15">
        <v>20.956250000000001</v>
      </c>
      <c r="F71" s="15">
        <v>15.612499999999997</v>
      </c>
      <c r="G71" s="15">
        <v>7.4312499999999995</v>
      </c>
      <c r="H71" s="15">
        <v>7.8406250000000002</v>
      </c>
      <c r="I71" s="15">
        <v>20.625</v>
      </c>
      <c r="J71" s="15">
        <v>24.834375000000001</v>
      </c>
      <c r="K71" s="15">
        <v>2.634374999999999</v>
      </c>
      <c r="L71" s="15">
        <v>79.612499999999997</v>
      </c>
      <c r="M71" s="15">
        <v>25.299999999999994</v>
      </c>
      <c r="N71" s="15">
        <v>19.565624999999997</v>
      </c>
      <c r="O71" s="15">
        <v>0</v>
      </c>
      <c r="P71" s="15">
        <v>8.2562499999999979</v>
      </c>
      <c r="Q71" s="15">
        <f t="shared" si="7"/>
        <v>238.69999999999996</v>
      </c>
      <c r="R71" s="17">
        <f t="shared" si="8"/>
        <v>3.4588395475492244E-2</v>
      </c>
      <c r="S71" s="17">
        <f t="shared" si="9"/>
        <v>2.526707163803938E-2</v>
      </c>
      <c r="T71" s="17">
        <f t="shared" si="10"/>
        <v>0.22821533305404273</v>
      </c>
      <c r="U71" s="17">
        <f t="shared" si="11"/>
        <v>0.19044564306661085</v>
      </c>
      <c r="V71" s="17">
        <f t="shared" si="12"/>
        <v>0.33352534562211988</v>
      </c>
      <c r="W71" s="17">
        <f t="shared" si="13"/>
        <v>0.18795821114369501</v>
      </c>
    </row>
    <row r="72" spans="1:23" x14ac:dyDescent="0.3">
      <c r="A72" s="12" t="s">
        <v>156</v>
      </c>
      <c r="B72" s="12">
        <v>821113</v>
      </c>
      <c r="C72" s="12" t="s">
        <v>73</v>
      </c>
      <c r="D72" s="15">
        <v>35.278125000000003</v>
      </c>
      <c r="E72" s="15">
        <v>24.490624999999994</v>
      </c>
      <c r="F72" s="15">
        <v>31.862499999999994</v>
      </c>
      <c r="G72" s="15">
        <v>24.593749999999996</v>
      </c>
      <c r="H72" s="15">
        <v>23.315624999999997</v>
      </c>
      <c r="I72" s="15">
        <v>18.756249999999998</v>
      </c>
      <c r="J72" s="15">
        <v>8.9781250000000004</v>
      </c>
      <c r="K72" s="15">
        <v>3.0750000000000002</v>
      </c>
      <c r="L72" s="15">
        <v>14.146875</v>
      </c>
      <c r="M72" s="15">
        <v>12.737499999999999</v>
      </c>
      <c r="N72" s="15">
        <v>7.2843749999999989</v>
      </c>
      <c r="O72" s="15">
        <v>2.2625000000000002</v>
      </c>
      <c r="P72" s="15">
        <v>15.653124999999998</v>
      </c>
      <c r="Q72" s="15">
        <f t="shared" si="7"/>
        <v>222.43437499999996</v>
      </c>
      <c r="R72" s="17">
        <f t="shared" si="8"/>
        <v>7.0371879346436447E-2</v>
      </c>
      <c r="S72" s="17">
        <f t="shared" si="9"/>
        <v>0.15860014892032767</v>
      </c>
      <c r="T72" s="17">
        <f t="shared" si="10"/>
        <v>0.48255805785414241</v>
      </c>
      <c r="U72" s="17">
        <f t="shared" si="11"/>
        <v>0.12468565166692426</v>
      </c>
      <c r="V72" s="17">
        <f t="shared" si="12"/>
        <v>6.3600219165765193E-2</v>
      </c>
      <c r="W72" s="17">
        <f t="shared" si="13"/>
        <v>0.10018404304640414</v>
      </c>
    </row>
    <row r="73" spans="1:23" x14ac:dyDescent="0.3">
      <c r="A73" s="12" t="s">
        <v>157</v>
      </c>
      <c r="B73" s="12">
        <v>712915</v>
      </c>
      <c r="C73" s="12" t="s">
        <v>75</v>
      </c>
      <c r="D73" s="15">
        <v>61.368749999999999</v>
      </c>
      <c r="E73" s="15">
        <v>18.828124999999996</v>
      </c>
      <c r="F73" s="15">
        <v>35.478124999999991</v>
      </c>
      <c r="G73" s="15">
        <v>19.181249999999999</v>
      </c>
      <c r="H73" s="15">
        <v>11.21875</v>
      </c>
      <c r="I73" s="15">
        <v>17.278124999999999</v>
      </c>
      <c r="J73" s="15">
        <v>5.6781250000000005</v>
      </c>
      <c r="K73" s="15">
        <v>21.62812499999999</v>
      </c>
      <c r="L73" s="15">
        <v>1.625</v>
      </c>
      <c r="M73" s="15">
        <v>2.2625000000000002</v>
      </c>
      <c r="N73" s="15">
        <v>0</v>
      </c>
      <c r="O73" s="15">
        <v>0</v>
      </c>
      <c r="P73" s="15">
        <v>25.321874999999995</v>
      </c>
      <c r="Q73" s="15">
        <f t="shared" si="7"/>
        <v>219.86874999999995</v>
      </c>
      <c r="R73" s="17">
        <f t="shared" si="8"/>
        <v>0.1151681400835726</v>
      </c>
      <c r="S73" s="17">
        <f t="shared" si="9"/>
        <v>0.27911538133545588</v>
      </c>
      <c r="T73" s="17">
        <f t="shared" si="10"/>
        <v>0.48362659541203556</v>
      </c>
      <c r="U73" s="17">
        <f t="shared" si="11"/>
        <v>0.10440888029790503</v>
      </c>
      <c r="V73" s="17">
        <f t="shared" si="12"/>
        <v>7.3907729042894926E-3</v>
      </c>
      <c r="W73" s="17">
        <f t="shared" si="13"/>
        <v>1.0290229966741525E-2</v>
      </c>
    </row>
    <row r="74" spans="1:23" x14ac:dyDescent="0.3">
      <c r="A74" s="12" t="s">
        <v>158</v>
      </c>
      <c r="B74" s="12">
        <v>721915</v>
      </c>
      <c r="C74" s="12" t="s">
        <v>75</v>
      </c>
      <c r="D74" s="15">
        <v>74.990625000000037</v>
      </c>
      <c r="E74" s="15">
        <v>35.390624999999993</v>
      </c>
      <c r="F74" s="15">
        <v>9.9749999999999979</v>
      </c>
      <c r="G74" s="15">
        <v>17.268749999999997</v>
      </c>
      <c r="H74" s="15">
        <v>18.231249999999999</v>
      </c>
      <c r="I74" s="15">
        <v>8.8343749999999996</v>
      </c>
      <c r="J74" s="15">
        <v>8.4375</v>
      </c>
      <c r="K74" s="15">
        <v>19.537499999999998</v>
      </c>
      <c r="L74" s="15">
        <v>2.9375</v>
      </c>
      <c r="M74" s="15">
        <v>0</v>
      </c>
      <c r="N74" s="15">
        <v>0</v>
      </c>
      <c r="O74" s="15">
        <v>0</v>
      </c>
      <c r="P74" s="15">
        <v>18.884374999999999</v>
      </c>
      <c r="Q74" s="15">
        <f t="shared" ref="Q74:Q119" si="15">SUM(D74:P74)</f>
        <v>214.48749999999998</v>
      </c>
      <c r="R74" s="17">
        <f t="shared" ref="R74:R119" si="16">P74/$Q74</f>
        <v>8.8044175068477185E-2</v>
      </c>
      <c r="S74" s="17">
        <f t="shared" ref="S74:S119" si="17">D74/$Q74</f>
        <v>0.3496270178914857</v>
      </c>
      <c r="T74" s="17">
        <f t="shared" ref="T74:T119" si="18">SUM(E74:H74,K74)/$Q74</f>
        <v>0.46810711579928899</v>
      </c>
      <c r="U74" s="17">
        <f t="shared" ref="U74:U119" si="19">SUM(I74:J74)/$Q74</f>
        <v>8.0526254443732168E-2</v>
      </c>
      <c r="V74" s="17">
        <f t="shared" ref="V74:V119" si="20">L74/$Q74</f>
        <v>1.3695436797016144E-2</v>
      </c>
      <c r="W74" s="17">
        <f t="shared" ref="W74:W119" si="21">SUM(M74:O74)/$Q74</f>
        <v>0</v>
      </c>
    </row>
    <row r="75" spans="1:23" x14ac:dyDescent="0.3">
      <c r="A75" s="12" t="s">
        <v>159</v>
      </c>
      <c r="B75" s="12">
        <v>721215</v>
      </c>
      <c r="C75" s="12" t="s">
        <v>75</v>
      </c>
      <c r="D75" s="15">
        <v>76.74375000000002</v>
      </c>
      <c r="E75" s="15">
        <v>30.193749999999991</v>
      </c>
      <c r="F75" s="15">
        <v>20.162499999999994</v>
      </c>
      <c r="G75" s="15">
        <v>9.9749999999999979</v>
      </c>
      <c r="H75" s="15">
        <v>7.6375000000000002</v>
      </c>
      <c r="I75" s="15">
        <v>7.3531250000000004</v>
      </c>
      <c r="J75" s="15">
        <v>1.903125</v>
      </c>
      <c r="K75" s="15">
        <v>12.887499999999999</v>
      </c>
      <c r="L75" s="15">
        <v>6.3468749999999989</v>
      </c>
      <c r="M75" s="15">
        <v>3.3093750000000002</v>
      </c>
      <c r="N75" s="15">
        <v>1.3625</v>
      </c>
      <c r="O75" s="15">
        <v>0</v>
      </c>
      <c r="P75" s="15">
        <v>28.446874999999995</v>
      </c>
      <c r="Q75" s="15">
        <f t="shared" si="15"/>
        <v>206.32187500000001</v>
      </c>
      <c r="R75" s="17">
        <f t="shared" si="16"/>
        <v>0.13787619465943685</v>
      </c>
      <c r="S75" s="17">
        <f t="shared" si="17"/>
        <v>0.3719612862184391</v>
      </c>
      <c r="T75" s="17">
        <f t="shared" si="18"/>
        <v>0.39189373400178718</v>
      </c>
      <c r="U75" s="17">
        <f t="shared" si="19"/>
        <v>4.4863153749450949E-2</v>
      </c>
      <c r="V75" s="17">
        <f t="shared" si="20"/>
        <v>3.0762007179316292E-2</v>
      </c>
      <c r="W75" s="17">
        <f t="shared" si="21"/>
        <v>2.2643624191569605E-2</v>
      </c>
    </row>
    <row r="76" spans="1:23" x14ac:dyDescent="0.3">
      <c r="A76" s="12" t="s">
        <v>160</v>
      </c>
      <c r="B76" s="12">
        <v>333411</v>
      </c>
      <c r="C76" s="12" t="s">
        <v>72</v>
      </c>
      <c r="D76" s="15">
        <v>35.062499999999986</v>
      </c>
      <c r="E76" s="15">
        <v>10.5875</v>
      </c>
      <c r="F76" s="15">
        <v>17.565624999999997</v>
      </c>
      <c r="G76" s="15">
        <v>20.159375000000001</v>
      </c>
      <c r="H76" s="15">
        <v>28.787499999999994</v>
      </c>
      <c r="I76" s="15">
        <v>9.6406249999999947</v>
      </c>
      <c r="J76" s="15">
        <v>3.5593749999999993</v>
      </c>
      <c r="K76" s="15">
        <v>41.83124999999999</v>
      </c>
      <c r="L76" s="15">
        <v>4.6624999999999996</v>
      </c>
      <c r="M76" s="15">
        <v>3.1437499999999998</v>
      </c>
      <c r="N76" s="15">
        <v>1.603124999999999</v>
      </c>
      <c r="O76" s="15">
        <v>0</v>
      </c>
      <c r="P76" s="15">
        <v>17.359375</v>
      </c>
      <c r="Q76" s="15">
        <f t="shared" si="15"/>
        <v>193.96249999999998</v>
      </c>
      <c r="R76" s="17">
        <f t="shared" si="16"/>
        <v>8.9498614422891032E-2</v>
      </c>
      <c r="S76" s="17">
        <f t="shared" si="17"/>
        <v>0.1807694786363343</v>
      </c>
      <c r="T76" s="17">
        <f t="shared" si="18"/>
        <v>0.61316620480763029</v>
      </c>
      <c r="U76" s="17">
        <f t="shared" si="19"/>
        <v>6.8054391957208193E-2</v>
      </c>
      <c r="V76" s="17">
        <f t="shared" si="20"/>
        <v>2.4038151704582074E-2</v>
      </c>
      <c r="W76" s="17">
        <f t="shared" si="21"/>
        <v>2.4473158471353999E-2</v>
      </c>
    </row>
    <row r="77" spans="1:23" x14ac:dyDescent="0.3">
      <c r="A77" s="12" t="s">
        <v>161</v>
      </c>
      <c r="B77" s="12">
        <v>312211</v>
      </c>
      <c r="C77" s="12" t="s">
        <v>72</v>
      </c>
      <c r="D77" s="15">
        <v>14.709375</v>
      </c>
      <c r="E77" s="15">
        <v>9.5718749999999986</v>
      </c>
      <c r="F77" s="15">
        <v>14.321874999999999</v>
      </c>
      <c r="G77" s="15">
        <v>6.3562500000000002</v>
      </c>
      <c r="H77" s="15">
        <v>10.512499999999999</v>
      </c>
      <c r="I77" s="15">
        <v>7.2</v>
      </c>
      <c r="J77" s="15">
        <v>31.106249999999999</v>
      </c>
      <c r="K77" s="15">
        <v>12.284375000000001</v>
      </c>
      <c r="L77" s="15">
        <v>43.359375</v>
      </c>
      <c r="M77" s="15">
        <v>16.45</v>
      </c>
      <c r="N77" s="15">
        <v>11.5</v>
      </c>
      <c r="O77" s="15">
        <v>0</v>
      </c>
      <c r="P77" s="15">
        <v>13.931249999999999</v>
      </c>
      <c r="Q77" s="15">
        <f t="shared" si="15"/>
        <v>191.30312499999999</v>
      </c>
      <c r="R77" s="17">
        <f t="shared" si="16"/>
        <v>7.2822908669160524E-2</v>
      </c>
      <c r="S77" s="17">
        <f t="shared" si="17"/>
        <v>7.6890406259699104E-2</v>
      </c>
      <c r="T77" s="17">
        <f t="shared" si="18"/>
        <v>0.27729225541924629</v>
      </c>
      <c r="U77" s="17">
        <f t="shared" si="19"/>
        <v>0.20023849584265807</v>
      </c>
      <c r="V77" s="17">
        <f t="shared" si="20"/>
        <v>0.22665272718362547</v>
      </c>
      <c r="W77" s="17">
        <f t="shared" si="21"/>
        <v>0.14610320662561052</v>
      </c>
    </row>
    <row r="78" spans="1:23" x14ac:dyDescent="0.3">
      <c r="A78" s="12" t="s">
        <v>162</v>
      </c>
      <c r="B78" s="12">
        <v>312113</v>
      </c>
      <c r="C78" s="12" t="s">
        <v>72</v>
      </c>
      <c r="D78" s="15">
        <v>9.1374999999999993</v>
      </c>
      <c r="E78" s="15">
        <v>9.5124999999999993</v>
      </c>
      <c r="F78" s="15">
        <v>6.875</v>
      </c>
      <c r="G78" s="15">
        <v>7.5125000000000002</v>
      </c>
      <c r="H78" s="15">
        <v>26.837499999999999</v>
      </c>
      <c r="I78" s="15">
        <v>52.45</v>
      </c>
      <c r="J78" s="15">
        <v>19.037499999999998</v>
      </c>
      <c r="K78" s="15">
        <v>4.7</v>
      </c>
      <c r="L78" s="15">
        <v>21.224999999999998</v>
      </c>
      <c r="M78" s="15">
        <v>18.899999999999999</v>
      </c>
      <c r="N78" s="15">
        <v>9.8249999999999993</v>
      </c>
      <c r="O78" s="15">
        <v>0</v>
      </c>
      <c r="P78" s="15">
        <v>4.6875</v>
      </c>
      <c r="Q78" s="15">
        <f t="shared" si="15"/>
        <v>190.7</v>
      </c>
      <c r="R78" s="17">
        <f t="shared" si="16"/>
        <v>2.4580492920818039E-2</v>
      </c>
      <c r="S78" s="17">
        <f t="shared" si="17"/>
        <v>4.7915574200314628E-2</v>
      </c>
      <c r="T78" s="17">
        <f t="shared" si="18"/>
        <v>0.29070529627687469</v>
      </c>
      <c r="U78" s="17">
        <f t="shared" si="19"/>
        <v>0.37486890403775563</v>
      </c>
      <c r="V78" s="17">
        <f t="shared" si="20"/>
        <v>0.11130047194546408</v>
      </c>
      <c r="W78" s="17">
        <f t="shared" si="21"/>
        <v>0.15062926061877294</v>
      </c>
    </row>
    <row r="79" spans="1:23" x14ac:dyDescent="0.3">
      <c r="A79" s="12" t="s">
        <v>163</v>
      </c>
      <c r="B79" s="12">
        <v>133612</v>
      </c>
      <c r="C79" s="12" t="s">
        <v>76</v>
      </c>
      <c r="D79" s="15">
        <v>9.8999999999999986</v>
      </c>
      <c r="E79" s="15">
        <v>16.531249999999996</v>
      </c>
      <c r="F79" s="15">
        <v>25.015624999999996</v>
      </c>
      <c r="G79" s="15">
        <v>14.049999999999999</v>
      </c>
      <c r="H79" s="15">
        <v>7.9124999999999996</v>
      </c>
      <c r="I79" s="15">
        <v>8.1875</v>
      </c>
      <c r="J79" s="15">
        <v>9.8687499999999986</v>
      </c>
      <c r="K79" s="15">
        <v>8.7531250000000007</v>
      </c>
      <c r="L79" s="15">
        <v>42.803125000000001</v>
      </c>
      <c r="M79" s="15">
        <v>27.021874999999994</v>
      </c>
      <c r="N79" s="15">
        <v>12.674999999999995</v>
      </c>
      <c r="O79" s="15">
        <v>0</v>
      </c>
      <c r="P79" s="15">
        <v>3.46875</v>
      </c>
      <c r="Q79" s="15">
        <f t="shared" si="15"/>
        <v>186.18749999999997</v>
      </c>
      <c r="R79" s="17">
        <f t="shared" si="16"/>
        <v>1.8630412890231624E-2</v>
      </c>
      <c r="S79" s="17">
        <f t="shared" si="17"/>
        <v>5.3172205438066465E-2</v>
      </c>
      <c r="T79" s="17">
        <f t="shared" si="18"/>
        <v>0.38811681772406847</v>
      </c>
      <c r="U79" s="17">
        <f t="shared" si="19"/>
        <v>9.6978851963746227E-2</v>
      </c>
      <c r="V79" s="17">
        <f t="shared" si="20"/>
        <v>0.22989258140315547</v>
      </c>
      <c r="W79" s="17">
        <f t="shared" si="21"/>
        <v>0.21320913058073176</v>
      </c>
    </row>
    <row r="80" spans="1:23" x14ac:dyDescent="0.3">
      <c r="A80" s="12" t="s">
        <v>164</v>
      </c>
      <c r="B80" s="12">
        <v>821511</v>
      </c>
      <c r="C80" s="12" t="s">
        <v>73</v>
      </c>
      <c r="D80" s="15">
        <v>47.90625</v>
      </c>
      <c r="E80" s="15">
        <v>36.299999999999997</v>
      </c>
      <c r="F80" s="15">
        <v>34.268749999999997</v>
      </c>
      <c r="G80" s="15">
        <v>18.881249999999994</v>
      </c>
      <c r="H80" s="15">
        <v>7.4812499999999975</v>
      </c>
      <c r="I80" s="15">
        <v>5.8749999999999982</v>
      </c>
      <c r="J80" s="15">
        <v>6.3156249999999998</v>
      </c>
      <c r="K80" s="15">
        <v>7.4999999999999982</v>
      </c>
      <c r="L80" s="15">
        <v>10.037499999999998</v>
      </c>
      <c r="M80" s="15">
        <v>0</v>
      </c>
      <c r="N80" s="15">
        <v>1.434375</v>
      </c>
      <c r="O80" s="15">
        <v>0</v>
      </c>
      <c r="P80" s="15">
        <v>9.5749999999999993</v>
      </c>
      <c r="Q80" s="15">
        <f t="shared" si="15"/>
        <v>185.57499999999996</v>
      </c>
      <c r="R80" s="17">
        <f t="shared" si="16"/>
        <v>5.1596389599892233E-2</v>
      </c>
      <c r="S80" s="17">
        <f t="shared" si="17"/>
        <v>0.25815034352687599</v>
      </c>
      <c r="T80" s="17">
        <f t="shared" si="18"/>
        <v>0.56274417351475148</v>
      </c>
      <c r="U80" s="17">
        <f t="shared" si="19"/>
        <v>6.5691095244510306E-2</v>
      </c>
      <c r="V80" s="17">
        <f t="shared" si="20"/>
        <v>5.4088643405631145E-2</v>
      </c>
      <c r="W80" s="17">
        <f t="shared" si="21"/>
        <v>7.7293547083389482E-3</v>
      </c>
    </row>
    <row r="81" spans="1:23" x14ac:dyDescent="0.3">
      <c r="A81" s="12" t="s">
        <v>165</v>
      </c>
      <c r="B81" s="12">
        <v>341113</v>
      </c>
      <c r="C81" s="12" t="s">
        <v>72</v>
      </c>
      <c r="D81" s="15">
        <v>16.346874999999997</v>
      </c>
      <c r="E81" s="15">
        <v>15.709374999999998</v>
      </c>
      <c r="F81" s="15">
        <v>15.593749999999996</v>
      </c>
      <c r="G81" s="15">
        <v>22.428124999999994</v>
      </c>
      <c r="H81" s="15">
        <v>53.190625000000004</v>
      </c>
      <c r="I81" s="15">
        <v>7.3312499999999998</v>
      </c>
      <c r="J81" s="15">
        <v>5.6875</v>
      </c>
      <c r="K81" s="15">
        <v>14.237499999999999</v>
      </c>
      <c r="L81" s="15">
        <v>8.0562499999999986</v>
      </c>
      <c r="M81" s="15">
        <v>4.5343749999999998</v>
      </c>
      <c r="N81" s="15">
        <v>2.1374999999999993</v>
      </c>
      <c r="O81" s="15">
        <v>0</v>
      </c>
      <c r="P81" s="15">
        <v>10.715625000000001</v>
      </c>
      <c r="Q81" s="15">
        <f t="shared" si="15"/>
        <v>175.96875</v>
      </c>
      <c r="R81" s="17">
        <f t="shared" si="16"/>
        <v>6.0895045285029308E-2</v>
      </c>
      <c r="S81" s="17">
        <f t="shared" si="17"/>
        <v>9.289646599183092E-2</v>
      </c>
      <c r="T81" s="17">
        <f t="shared" si="18"/>
        <v>0.68852779257680696</v>
      </c>
      <c r="U81" s="17">
        <f t="shared" si="19"/>
        <v>7.3983306695080811E-2</v>
      </c>
      <c r="V81" s="17">
        <f t="shared" si="20"/>
        <v>4.5782276682649607E-2</v>
      </c>
      <c r="W81" s="17">
        <f t="shared" si="21"/>
        <v>3.7915112768602377E-2</v>
      </c>
    </row>
    <row r="82" spans="1:23" x14ac:dyDescent="0.3">
      <c r="A82" s="12" t="s">
        <v>166</v>
      </c>
      <c r="B82" s="12">
        <v>721999</v>
      </c>
      <c r="C82" s="12" t="s">
        <v>75</v>
      </c>
      <c r="D82" s="15">
        <v>42.078124999999986</v>
      </c>
      <c r="E82" s="15">
        <v>37.95624999999999</v>
      </c>
      <c r="F82" s="15">
        <v>22.51874999999999</v>
      </c>
      <c r="G82" s="15">
        <v>13.731249999999998</v>
      </c>
      <c r="H82" s="15">
        <v>18.521874999999994</v>
      </c>
      <c r="I82" s="15">
        <v>4.6312500000000005</v>
      </c>
      <c r="J82" s="15">
        <v>5.9</v>
      </c>
      <c r="K82" s="15">
        <v>6.15</v>
      </c>
      <c r="L82" s="15">
        <v>5.9687499999999991</v>
      </c>
      <c r="M82" s="15">
        <v>1.603124999999999</v>
      </c>
      <c r="N82" s="15">
        <v>0</v>
      </c>
      <c r="O82" s="15">
        <v>0</v>
      </c>
      <c r="P82" s="15">
        <v>8.3062499999999986</v>
      </c>
      <c r="Q82" s="15">
        <f t="shared" si="15"/>
        <v>167.36562499999999</v>
      </c>
      <c r="R82" s="17">
        <f t="shared" si="16"/>
        <v>4.9629366842802988E-2</v>
      </c>
      <c r="S82" s="17">
        <f t="shared" si="17"/>
        <v>0.25141438093993307</v>
      </c>
      <c r="T82" s="17">
        <f t="shared" si="18"/>
        <v>0.5907911197415836</v>
      </c>
      <c r="U82" s="17">
        <f t="shared" si="19"/>
        <v>6.2923614093395822E-2</v>
      </c>
      <c r="V82" s="17">
        <f t="shared" si="20"/>
        <v>3.5662938551449856E-2</v>
      </c>
      <c r="W82" s="17">
        <f t="shared" si="21"/>
        <v>9.5785798308344328E-3</v>
      </c>
    </row>
    <row r="83" spans="1:23" x14ac:dyDescent="0.3">
      <c r="A83" s="12" t="s">
        <v>167</v>
      </c>
      <c r="B83" s="12">
        <v>312199</v>
      </c>
      <c r="C83" s="12" t="s">
        <v>72</v>
      </c>
      <c r="D83" s="15">
        <v>17.540625000000002</v>
      </c>
      <c r="E83" s="15">
        <v>14.303124999999998</v>
      </c>
      <c r="F83" s="15">
        <v>20.743749999999999</v>
      </c>
      <c r="G83" s="15">
        <v>17.281249999999996</v>
      </c>
      <c r="H83" s="15">
        <v>18.978124999999999</v>
      </c>
      <c r="I83" s="15">
        <v>3.515625</v>
      </c>
      <c r="J83" s="15">
        <v>12.243749999999999</v>
      </c>
      <c r="K83" s="15">
        <v>6.6468749999999996</v>
      </c>
      <c r="L83" s="15">
        <v>17.543749999999996</v>
      </c>
      <c r="M83" s="15">
        <v>3.90625</v>
      </c>
      <c r="N83" s="15">
        <v>2.09375</v>
      </c>
      <c r="O83" s="15">
        <v>0</v>
      </c>
      <c r="P83" s="15">
        <v>7.0249999999999986</v>
      </c>
      <c r="Q83" s="15">
        <f t="shared" si="15"/>
        <v>141.82187499999998</v>
      </c>
      <c r="R83" s="17">
        <f t="shared" si="16"/>
        <v>4.9533966463213099E-2</v>
      </c>
      <c r="S83" s="17">
        <f t="shared" si="17"/>
        <v>0.12368067337989999</v>
      </c>
      <c r="T83" s="17">
        <f t="shared" si="18"/>
        <v>0.54965515721746039</v>
      </c>
      <c r="U83" s="17">
        <f t="shared" si="19"/>
        <v>0.11112090430337351</v>
      </c>
      <c r="V83" s="17">
        <f t="shared" si="20"/>
        <v>0.12370270806249035</v>
      </c>
      <c r="W83" s="17">
        <f t="shared" si="21"/>
        <v>4.2306590573562793E-2</v>
      </c>
    </row>
    <row r="84" spans="1:23" x14ac:dyDescent="0.3">
      <c r="A84" s="12" t="s">
        <v>168</v>
      </c>
      <c r="B84" s="12">
        <v>334114</v>
      </c>
      <c r="C84" s="12" t="s">
        <v>72</v>
      </c>
      <c r="D84" s="15">
        <v>14.287499999999998</v>
      </c>
      <c r="E84" s="15">
        <v>5.85</v>
      </c>
      <c r="F84" s="15">
        <v>10.021874999999998</v>
      </c>
      <c r="G84" s="15">
        <v>4.1124999999999998</v>
      </c>
      <c r="H84" s="15">
        <v>63.456249999999983</v>
      </c>
      <c r="I84" s="15">
        <v>14.684374999999999</v>
      </c>
      <c r="J84" s="15">
        <v>8.4624999999999986</v>
      </c>
      <c r="K84" s="15">
        <v>2.4968749999999988</v>
      </c>
      <c r="L84" s="15">
        <v>2.2625000000000002</v>
      </c>
      <c r="M84" s="15">
        <v>3.9031250000000002</v>
      </c>
      <c r="N84" s="15">
        <v>3.696874999999999</v>
      </c>
      <c r="O84" s="15">
        <v>0</v>
      </c>
      <c r="P84" s="15">
        <v>3.603124999999999</v>
      </c>
      <c r="Q84" s="15">
        <f t="shared" si="15"/>
        <v>136.83749999999998</v>
      </c>
      <c r="R84" s="17">
        <f t="shared" si="16"/>
        <v>2.6331414999543251E-2</v>
      </c>
      <c r="S84" s="17">
        <f t="shared" si="17"/>
        <v>0.10441216771718279</v>
      </c>
      <c r="T84" s="17">
        <f t="shared" si="18"/>
        <v>0.62802594318078009</v>
      </c>
      <c r="U84" s="17">
        <f t="shared" si="19"/>
        <v>0.16915593313236504</v>
      </c>
      <c r="V84" s="17">
        <f t="shared" si="20"/>
        <v>1.6534210285923088E-2</v>
      </c>
      <c r="W84" s="17">
        <f t="shared" si="21"/>
        <v>5.5540330684205726E-2</v>
      </c>
    </row>
    <row r="85" spans="1:23" x14ac:dyDescent="0.3">
      <c r="A85" s="12" t="s">
        <v>169</v>
      </c>
      <c r="B85" s="12">
        <v>139912</v>
      </c>
      <c r="C85" s="12" t="s">
        <v>76</v>
      </c>
      <c r="D85" s="15">
        <v>6.2249999999999979</v>
      </c>
      <c r="E85" s="15">
        <v>3.846874999999998</v>
      </c>
      <c r="F85" s="15">
        <v>5.8593749999999982</v>
      </c>
      <c r="G85" s="15">
        <v>3.3687499999999986</v>
      </c>
      <c r="H85" s="15">
        <v>0.89999999999999902</v>
      </c>
      <c r="I85" s="15">
        <v>5.6718749999999982</v>
      </c>
      <c r="J85" s="15">
        <v>7.5187499999999998</v>
      </c>
      <c r="K85" s="15">
        <v>2.46875</v>
      </c>
      <c r="L85" s="15">
        <v>39.262499999999982</v>
      </c>
      <c r="M85" s="15">
        <v>26.987499999999997</v>
      </c>
      <c r="N85" s="15">
        <v>24.512499999999996</v>
      </c>
      <c r="O85" s="15">
        <v>6.1156249999999979</v>
      </c>
      <c r="P85" s="15">
        <v>1.765625</v>
      </c>
      <c r="Q85" s="15">
        <f t="shared" si="15"/>
        <v>134.50312499999995</v>
      </c>
      <c r="R85" s="17">
        <f t="shared" si="16"/>
        <v>1.312701842429312E-2</v>
      </c>
      <c r="S85" s="17">
        <f t="shared" si="17"/>
        <v>4.6281452568481214E-2</v>
      </c>
      <c r="T85" s="17">
        <f t="shared" si="18"/>
        <v>0.12225552380288562</v>
      </c>
      <c r="U85" s="17">
        <f t="shared" si="19"/>
        <v>9.8069282776887159E-2</v>
      </c>
      <c r="V85" s="17">
        <f t="shared" si="20"/>
        <v>0.29190771589879411</v>
      </c>
      <c r="W85" s="17">
        <f t="shared" si="21"/>
        <v>0.42835900652865883</v>
      </c>
    </row>
    <row r="86" spans="1:23" x14ac:dyDescent="0.3">
      <c r="A86" s="12" t="s">
        <v>170</v>
      </c>
      <c r="B86" s="12">
        <v>821112</v>
      </c>
      <c r="C86" s="12" t="s">
        <v>73</v>
      </c>
      <c r="D86" s="15">
        <v>33.668749999999989</v>
      </c>
      <c r="E86" s="15">
        <v>14.121875000000001</v>
      </c>
      <c r="F86" s="15">
        <v>16.924999999999994</v>
      </c>
      <c r="G86" s="15">
        <v>15.228124999999997</v>
      </c>
      <c r="H86" s="15">
        <v>10.543749999999999</v>
      </c>
      <c r="I86" s="15">
        <v>7.5406250000000004</v>
      </c>
      <c r="J86" s="15">
        <v>4.46875</v>
      </c>
      <c r="K86" s="15">
        <v>10.85</v>
      </c>
      <c r="L86" s="15">
        <v>8.6624999999999996</v>
      </c>
      <c r="M86" s="15">
        <v>0</v>
      </c>
      <c r="N86" s="15">
        <v>0.9375</v>
      </c>
      <c r="O86" s="15">
        <v>0</v>
      </c>
      <c r="P86" s="15">
        <v>11.306249999999999</v>
      </c>
      <c r="Q86" s="15">
        <f t="shared" si="15"/>
        <v>134.25312499999998</v>
      </c>
      <c r="R86" s="17">
        <f t="shared" si="16"/>
        <v>8.421591676171411E-2</v>
      </c>
      <c r="S86" s="17">
        <f t="shared" si="17"/>
        <v>0.25078559623844876</v>
      </c>
      <c r="T86" s="17">
        <f t="shared" si="18"/>
        <v>0.50403854658876657</v>
      </c>
      <c r="U86" s="17">
        <f t="shared" si="19"/>
        <v>8.9453225018039637E-2</v>
      </c>
      <c r="V86" s="17">
        <f t="shared" si="20"/>
        <v>6.4523637717930224E-2</v>
      </c>
      <c r="W86" s="17">
        <f t="shared" si="21"/>
        <v>6.983077675100674E-3</v>
      </c>
    </row>
    <row r="87" spans="1:23" x14ac:dyDescent="0.3">
      <c r="A87" s="12" t="s">
        <v>171</v>
      </c>
      <c r="B87" s="12">
        <v>149411</v>
      </c>
      <c r="C87" s="12" t="s">
        <v>76</v>
      </c>
      <c r="D87" s="15">
        <v>20.324999999999992</v>
      </c>
      <c r="E87" s="15">
        <v>27.599999999999998</v>
      </c>
      <c r="F87" s="15">
        <v>9.1468749999999979</v>
      </c>
      <c r="G87" s="15">
        <v>13.890624999999998</v>
      </c>
      <c r="H87" s="15">
        <v>23.875</v>
      </c>
      <c r="I87" s="15">
        <v>5.5374999999999996</v>
      </c>
      <c r="J87" s="15">
        <v>8.3656249999999996</v>
      </c>
      <c r="K87" s="15">
        <v>2.3437499999999991</v>
      </c>
      <c r="L87" s="15">
        <v>9.1343749999999986</v>
      </c>
      <c r="M87" s="15">
        <v>2.071874999999999</v>
      </c>
      <c r="N87" s="15">
        <v>0.671875</v>
      </c>
      <c r="O87" s="15">
        <v>0</v>
      </c>
      <c r="P87" s="15">
        <v>2.1593749999999998</v>
      </c>
      <c r="Q87" s="15">
        <f t="shared" si="15"/>
        <v>125.12187499999997</v>
      </c>
      <c r="R87" s="17">
        <f t="shared" si="16"/>
        <v>1.7258173281050976E-2</v>
      </c>
      <c r="S87" s="17">
        <f t="shared" si="17"/>
        <v>0.16244161942106444</v>
      </c>
      <c r="T87" s="17">
        <f t="shared" si="18"/>
        <v>0.61425110517245685</v>
      </c>
      <c r="U87" s="17">
        <f t="shared" si="19"/>
        <v>0.11111666125527613</v>
      </c>
      <c r="V87" s="17">
        <f t="shared" si="20"/>
        <v>7.3003821274257599E-2</v>
      </c>
      <c r="W87" s="17">
        <f t="shared" si="21"/>
        <v>2.1928619595894001E-2</v>
      </c>
    </row>
    <row r="88" spans="1:23" x14ac:dyDescent="0.3">
      <c r="A88" s="12" t="s">
        <v>172</v>
      </c>
      <c r="B88" s="12">
        <v>312116</v>
      </c>
      <c r="C88" s="12" t="s">
        <v>72</v>
      </c>
      <c r="D88" s="15">
        <v>6.859375</v>
      </c>
      <c r="E88" s="15">
        <v>12.946874999999999</v>
      </c>
      <c r="F88" s="15">
        <v>13.759374999999999</v>
      </c>
      <c r="G88" s="15">
        <v>8.1437500000000007</v>
      </c>
      <c r="H88" s="15">
        <v>10.165624999999999</v>
      </c>
      <c r="I88" s="15">
        <v>6.9718749999999998</v>
      </c>
      <c r="J88" s="15">
        <v>15.809374999999999</v>
      </c>
      <c r="K88" s="15">
        <v>4.9406249999999989</v>
      </c>
      <c r="L88" s="15">
        <v>28.584374999999998</v>
      </c>
      <c r="M88" s="15">
        <v>3.306249999999999</v>
      </c>
      <c r="N88" s="15">
        <v>3.946874999999999</v>
      </c>
      <c r="O88" s="15">
        <v>0.765625</v>
      </c>
      <c r="P88" s="15">
        <v>5.409374999999998</v>
      </c>
      <c r="Q88" s="15">
        <f t="shared" si="15"/>
        <v>121.60937499999999</v>
      </c>
      <c r="R88" s="17">
        <f t="shared" si="16"/>
        <v>4.4481562379545155E-2</v>
      </c>
      <c r="S88" s="17">
        <f t="shared" si="17"/>
        <v>5.6404985224206609E-2</v>
      </c>
      <c r="T88" s="17">
        <f t="shared" si="18"/>
        <v>0.41079275343697802</v>
      </c>
      <c r="U88" s="17">
        <f t="shared" si="19"/>
        <v>0.18733136322754723</v>
      </c>
      <c r="V88" s="17">
        <f t="shared" si="20"/>
        <v>0.23505075163818581</v>
      </c>
      <c r="W88" s="17">
        <f t="shared" si="21"/>
        <v>6.5938584093537186E-2</v>
      </c>
    </row>
    <row r="89" spans="1:23" x14ac:dyDescent="0.3">
      <c r="A89" s="12" t="s">
        <v>173</v>
      </c>
      <c r="B89" s="12">
        <v>331112</v>
      </c>
      <c r="C89" s="12" t="s">
        <v>72</v>
      </c>
      <c r="D89" s="15">
        <v>29.284374999999997</v>
      </c>
      <c r="E89" s="15">
        <v>8.96875</v>
      </c>
      <c r="F89" s="15">
        <v>12.0625</v>
      </c>
      <c r="G89" s="15">
        <v>17.868749999999999</v>
      </c>
      <c r="H89" s="15">
        <v>7.5406249999999995</v>
      </c>
      <c r="I89" s="15">
        <v>7.6843749999999975</v>
      </c>
      <c r="J89" s="15">
        <v>1.003125</v>
      </c>
      <c r="K89" s="15">
        <v>17.6875</v>
      </c>
      <c r="L89" s="15">
        <v>3.9718749999999989</v>
      </c>
      <c r="M89" s="15">
        <v>4.0625</v>
      </c>
      <c r="N89" s="15">
        <v>0.6875</v>
      </c>
      <c r="O89" s="15">
        <v>0</v>
      </c>
      <c r="P89" s="15">
        <v>2.7343749999999991</v>
      </c>
      <c r="Q89" s="15">
        <f t="shared" si="15"/>
        <v>113.55624999999999</v>
      </c>
      <c r="R89" s="17">
        <f t="shared" si="16"/>
        <v>2.4079476030601569E-2</v>
      </c>
      <c r="S89" s="17">
        <f t="shared" si="17"/>
        <v>0.25788430843744842</v>
      </c>
      <c r="T89" s="17">
        <f t="shared" si="18"/>
        <v>0.56472563157025701</v>
      </c>
      <c r="U89" s="17">
        <f t="shared" si="19"/>
        <v>7.6503935274368426E-2</v>
      </c>
      <c r="V89" s="17">
        <f t="shared" si="20"/>
        <v>3.4977158897022395E-2</v>
      </c>
      <c r="W89" s="17">
        <f t="shared" si="21"/>
        <v>4.1829489790302168E-2</v>
      </c>
    </row>
    <row r="90" spans="1:23" x14ac:dyDescent="0.3">
      <c r="A90" s="12" t="s">
        <v>174</v>
      </c>
      <c r="B90" s="12">
        <v>821714</v>
      </c>
      <c r="C90" s="12" t="s">
        <v>73</v>
      </c>
      <c r="D90" s="15">
        <v>13.946874999999999</v>
      </c>
      <c r="E90" s="15">
        <v>11.281249999999998</v>
      </c>
      <c r="F90" s="15">
        <v>5.9718749999999989</v>
      </c>
      <c r="G90" s="15">
        <v>5.3468749999999998</v>
      </c>
      <c r="H90" s="15">
        <v>14.81875</v>
      </c>
      <c r="I90" s="15">
        <v>10.5</v>
      </c>
      <c r="J90" s="15">
        <v>9.7874999999999996</v>
      </c>
      <c r="K90" s="15">
        <v>10.424999999999999</v>
      </c>
      <c r="L90" s="15">
        <v>4.9437499999999988</v>
      </c>
      <c r="M90" s="15">
        <v>4.8093750000000002</v>
      </c>
      <c r="N90" s="15">
        <v>3.171875</v>
      </c>
      <c r="O90" s="15">
        <v>0</v>
      </c>
      <c r="P90" s="15">
        <v>8.0562499999999986</v>
      </c>
      <c r="Q90" s="15">
        <f t="shared" si="15"/>
        <v>103.05937499999999</v>
      </c>
      <c r="R90" s="17">
        <f t="shared" si="16"/>
        <v>7.8170957275842196E-2</v>
      </c>
      <c r="S90" s="17">
        <f t="shared" si="17"/>
        <v>0.13532854240577338</v>
      </c>
      <c r="T90" s="17">
        <f t="shared" si="18"/>
        <v>0.46423481609509082</v>
      </c>
      <c r="U90" s="17">
        <f t="shared" si="19"/>
        <v>0.19685254252706272</v>
      </c>
      <c r="V90" s="17">
        <f t="shared" si="20"/>
        <v>4.796992025228175E-2</v>
      </c>
      <c r="W90" s="17">
        <f t="shared" si="21"/>
        <v>7.7443221443949189E-2</v>
      </c>
    </row>
    <row r="91" spans="1:23" x14ac:dyDescent="0.3">
      <c r="A91" s="12" t="s">
        <v>175</v>
      </c>
      <c r="B91" s="12">
        <v>721213</v>
      </c>
      <c r="C91" s="12" t="s">
        <v>75</v>
      </c>
      <c r="D91" s="15">
        <v>19.215624999999996</v>
      </c>
      <c r="E91" s="15">
        <v>21.259374999999999</v>
      </c>
      <c r="F91" s="15">
        <v>10.284375000000001</v>
      </c>
      <c r="G91" s="15">
        <v>12.959374999999994</v>
      </c>
      <c r="H91" s="15">
        <v>8.3156250000000007</v>
      </c>
      <c r="I91" s="15">
        <v>6.9374999999999982</v>
      </c>
      <c r="J91" s="15">
        <v>0</v>
      </c>
      <c r="K91" s="15">
        <v>5.3343749999999996</v>
      </c>
      <c r="L91" s="15">
        <v>0</v>
      </c>
      <c r="M91" s="15">
        <v>0</v>
      </c>
      <c r="N91" s="15">
        <v>0</v>
      </c>
      <c r="O91" s="15">
        <v>0</v>
      </c>
      <c r="P91" s="15">
        <v>13.859374999999998</v>
      </c>
      <c r="Q91" s="15">
        <f t="shared" si="15"/>
        <v>98.165624999999977</v>
      </c>
      <c r="R91" s="17">
        <f t="shared" si="16"/>
        <v>0.14118358641326842</v>
      </c>
      <c r="S91" s="17">
        <f t="shared" si="17"/>
        <v>0.19574698373284946</v>
      </c>
      <c r="T91" s="17">
        <f t="shared" si="18"/>
        <v>0.59239805176200944</v>
      </c>
      <c r="U91" s="17">
        <f t="shared" si="19"/>
        <v>7.0671378091872794E-2</v>
      </c>
      <c r="V91" s="17">
        <f t="shared" si="20"/>
        <v>0</v>
      </c>
      <c r="W91" s="17">
        <f t="shared" si="21"/>
        <v>0</v>
      </c>
    </row>
    <row r="92" spans="1:23" x14ac:dyDescent="0.3">
      <c r="A92" s="12" t="s">
        <v>176</v>
      </c>
      <c r="B92" s="12">
        <v>342212</v>
      </c>
      <c r="C92" s="12" t="s">
        <v>72</v>
      </c>
      <c r="D92" s="15">
        <v>10.312499999999996</v>
      </c>
      <c r="E92" s="15">
        <v>10.199999999999999</v>
      </c>
      <c r="F92" s="15">
        <v>5.4999999999999982</v>
      </c>
      <c r="G92" s="15">
        <v>5.0750000000000002</v>
      </c>
      <c r="H92" s="15">
        <v>42.974999999999994</v>
      </c>
      <c r="I92" s="15">
        <v>6.6343749999999977</v>
      </c>
      <c r="J92" s="15">
        <v>4.734375</v>
      </c>
      <c r="K92" s="15">
        <v>2.7406250000000001</v>
      </c>
      <c r="L92" s="15">
        <v>3.375</v>
      </c>
      <c r="M92" s="15">
        <v>0</v>
      </c>
      <c r="N92" s="15">
        <v>0</v>
      </c>
      <c r="O92" s="15">
        <v>0</v>
      </c>
      <c r="P92" s="15">
        <v>3.609375</v>
      </c>
      <c r="Q92" s="15">
        <f t="shared" si="15"/>
        <v>95.156249999999972</v>
      </c>
      <c r="R92" s="17">
        <f t="shared" si="16"/>
        <v>3.7931034482758634E-2</v>
      </c>
      <c r="S92" s="17">
        <f t="shared" si="17"/>
        <v>0.10837438423645319</v>
      </c>
      <c r="T92" s="17">
        <f t="shared" si="18"/>
        <v>0.69875205254515615</v>
      </c>
      <c r="U92" s="17">
        <f t="shared" si="19"/>
        <v>0.11947454844006571</v>
      </c>
      <c r="V92" s="17">
        <f t="shared" si="20"/>
        <v>3.5467980295566512E-2</v>
      </c>
      <c r="W92" s="17">
        <f t="shared" si="21"/>
        <v>0</v>
      </c>
    </row>
    <row r="93" spans="1:23" x14ac:dyDescent="0.3">
      <c r="A93" s="12" t="s">
        <v>177</v>
      </c>
      <c r="B93" s="12">
        <v>224512</v>
      </c>
      <c r="C93" s="12" t="s">
        <v>74</v>
      </c>
      <c r="D93" s="15">
        <v>3.2625000000000002</v>
      </c>
      <c r="E93" s="15">
        <v>2.9375</v>
      </c>
      <c r="F93" s="15">
        <v>1.296875</v>
      </c>
      <c r="G93" s="15">
        <v>6</v>
      </c>
      <c r="H93" s="15">
        <v>0.90937500000000004</v>
      </c>
      <c r="I93" s="15">
        <v>0.828125</v>
      </c>
      <c r="J93" s="15">
        <v>3.946874999999999</v>
      </c>
      <c r="K93" s="15">
        <v>1.0625</v>
      </c>
      <c r="L93" s="15">
        <v>53.131249999999994</v>
      </c>
      <c r="M93" s="15">
        <v>13.024999999999999</v>
      </c>
      <c r="N93" s="15">
        <v>3.3624999999999998</v>
      </c>
      <c r="O93" s="15">
        <v>0</v>
      </c>
      <c r="P93" s="15">
        <v>2.540624999999999</v>
      </c>
      <c r="Q93" s="15">
        <f t="shared" si="15"/>
        <v>92.303125000000009</v>
      </c>
      <c r="R93" s="17">
        <f t="shared" si="16"/>
        <v>2.7524799404137171E-2</v>
      </c>
      <c r="S93" s="17">
        <f t="shared" si="17"/>
        <v>3.53454988658293E-2</v>
      </c>
      <c r="T93" s="17">
        <f t="shared" si="18"/>
        <v>0.13224091817043029</v>
      </c>
      <c r="U93" s="17">
        <f t="shared" si="19"/>
        <v>5.1731726309374663E-2</v>
      </c>
      <c r="V93" s="17">
        <f t="shared" si="20"/>
        <v>0.57561702271726978</v>
      </c>
      <c r="W93" s="17">
        <f t="shared" si="21"/>
        <v>0.17754003453295863</v>
      </c>
    </row>
    <row r="94" spans="1:23" x14ac:dyDescent="0.3">
      <c r="A94" s="12" t="s">
        <v>178</v>
      </c>
      <c r="B94" s="12">
        <v>342411</v>
      </c>
      <c r="C94" s="12" t="s">
        <v>72</v>
      </c>
      <c r="D94" s="15">
        <v>4.95</v>
      </c>
      <c r="E94" s="15">
        <v>6</v>
      </c>
      <c r="F94" s="15">
        <v>13.0875</v>
      </c>
      <c r="G94" s="15">
        <v>7.8875000000000002</v>
      </c>
      <c r="H94" s="15">
        <v>8.2750000000000004</v>
      </c>
      <c r="I94" s="15">
        <v>9.5</v>
      </c>
      <c r="J94" s="15">
        <v>4.1375000000000002</v>
      </c>
      <c r="K94" s="15">
        <v>11.887499999999999</v>
      </c>
      <c r="L94" s="15">
        <v>11.612499999999999</v>
      </c>
      <c r="M94" s="15">
        <v>6.0125000000000002</v>
      </c>
      <c r="N94" s="15">
        <v>2.1375000000000002</v>
      </c>
      <c r="O94" s="15">
        <v>0</v>
      </c>
      <c r="P94" s="15">
        <v>4.1375000000000002</v>
      </c>
      <c r="Q94" s="15">
        <f t="shared" si="15"/>
        <v>89.625000000000014</v>
      </c>
      <c r="R94" s="17">
        <f t="shared" si="16"/>
        <v>4.6164574616457454E-2</v>
      </c>
      <c r="S94" s="17">
        <f t="shared" si="17"/>
        <v>5.5230125523012548E-2</v>
      </c>
      <c r="T94" s="17">
        <f t="shared" si="18"/>
        <v>0.52594142259414223</v>
      </c>
      <c r="U94" s="17">
        <f t="shared" si="19"/>
        <v>0.15216178521617849</v>
      </c>
      <c r="V94" s="17">
        <f t="shared" si="20"/>
        <v>0.12956764295676426</v>
      </c>
      <c r="W94" s="17">
        <f t="shared" si="21"/>
        <v>9.0934449093444905E-2</v>
      </c>
    </row>
    <row r="95" spans="1:23" x14ac:dyDescent="0.3">
      <c r="A95" s="12" t="s">
        <v>179</v>
      </c>
      <c r="B95" s="12">
        <v>721916</v>
      </c>
      <c r="C95" s="12" t="s">
        <v>75</v>
      </c>
      <c r="D95" s="15">
        <v>30.593749999999993</v>
      </c>
      <c r="E95" s="15">
        <v>7.4718749999999989</v>
      </c>
      <c r="F95" s="15">
        <v>8.6843749999999993</v>
      </c>
      <c r="G95" s="15">
        <v>13.862499999999999</v>
      </c>
      <c r="H95" s="15">
        <v>9.1343749999999986</v>
      </c>
      <c r="I95" s="15">
        <v>2.2406250000000001</v>
      </c>
      <c r="J95" s="15">
        <v>3.078125</v>
      </c>
      <c r="K95" s="15">
        <v>4.3687499999999986</v>
      </c>
      <c r="L95" s="15">
        <v>1.1000000000000001</v>
      </c>
      <c r="M95" s="15">
        <v>1.89375</v>
      </c>
      <c r="N95" s="15">
        <v>0</v>
      </c>
      <c r="O95" s="15">
        <v>0</v>
      </c>
      <c r="P95" s="15">
        <v>3.46875</v>
      </c>
      <c r="Q95" s="15">
        <f t="shared" si="15"/>
        <v>85.89687499999998</v>
      </c>
      <c r="R95" s="17">
        <f t="shared" si="16"/>
        <v>4.0382726379743161E-2</v>
      </c>
      <c r="S95" s="17">
        <f t="shared" si="17"/>
        <v>0.35616837050241934</v>
      </c>
      <c r="T95" s="17">
        <f t="shared" si="18"/>
        <v>0.50667588314475942</v>
      </c>
      <c r="U95" s="17">
        <f t="shared" si="19"/>
        <v>6.1920180448939509E-2</v>
      </c>
      <c r="V95" s="17">
        <f t="shared" si="20"/>
        <v>1.2806053770873509E-2</v>
      </c>
      <c r="W95" s="17">
        <f t="shared" si="21"/>
        <v>2.2046785753265186E-2</v>
      </c>
    </row>
    <row r="96" spans="1:23" x14ac:dyDescent="0.3">
      <c r="A96" s="12" t="s">
        <v>180</v>
      </c>
      <c r="B96" s="12">
        <v>821915</v>
      </c>
      <c r="C96" s="12" t="s">
        <v>73</v>
      </c>
      <c r="D96" s="15">
        <v>12.624999999999998</v>
      </c>
      <c r="E96" s="15">
        <v>3.806249999999999</v>
      </c>
      <c r="F96" s="15">
        <v>12.024999999999997</v>
      </c>
      <c r="G96" s="15">
        <v>17.403124999999996</v>
      </c>
      <c r="H96" s="15">
        <v>2.234375</v>
      </c>
      <c r="I96" s="15">
        <v>3.640625</v>
      </c>
      <c r="J96" s="15">
        <v>11.4375</v>
      </c>
      <c r="K96" s="15">
        <v>10.171874999999998</v>
      </c>
      <c r="L96" s="15">
        <v>6.2</v>
      </c>
      <c r="M96" s="15">
        <v>2.46875</v>
      </c>
      <c r="N96" s="15">
        <v>0</v>
      </c>
      <c r="O96" s="15">
        <v>0</v>
      </c>
      <c r="P96" s="15">
        <v>2.671875</v>
      </c>
      <c r="Q96" s="15">
        <f t="shared" si="15"/>
        <v>84.684374999999989</v>
      </c>
      <c r="R96" s="17">
        <f t="shared" si="16"/>
        <v>3.1550979740949857E-2</v>
      </c>
      <c r="S96" s="17">
        <f t="shared" si="17"/>
        <v>0.14908299199232444</v>
      </c>
      <c r="T96" s="17">
        <f t="shared" si="18"/>
        <v>0.53894977674452926</v>
      </c>
      <c r="U96" s="17">
        <f t="shared" si="19"/>
        <v>0.17805085058489245</v>
      </c>
      <c r="V96" s="17">
        <f t="shared" si="20"/>
        <v>7.3213033691280127E-2</v>
      </c>
      <c r="W96" s="17">
        <f t="shared" si="21"/>
        <v>2.9152367246023842E-2</v>
      </c>
    </row>
    <row r="97" spans="1:23" x14ac:dyDescent="0.3">
      <c r="A97" s="12" t="s">
        <v>181</v>
      </c>
      <c r="B97" s="12">
        <v>821912</v>
      </c>
      <c r="C97" s="12" t="s">
        <v>73</v>
      </c>
      <c r="D97" s="15">
        <v>16.578125</v>
      </c>
      <c r="E97" s="15">
        <v>9.8031249999999996</v>
      </c>
      <c r="F97" s="15">
        <v>4.7874999999999996</v>
      </c>
      <c r="G97" s="15">
        <v>13.803124999999998</v>
      </c>
      <c r="H97" s="15">
        <v>7.5562500000000004</v>
      </c>
      <c r="I97" s="15">
        <v>2.774999999999999</v>
      </c>
      <c r="J97" s="15">
        <v>5.1843749999999993</v>
      </c>
      <c r="K97" s="15">
        <v>4.7249999999999979</v>
      </c>
      <c r="L97" s="15">
        <v>2.5375000000000001</v>
      </c>
      <c r="M97" s="15">
        <v>1.03125</v>
      </c>
      <c r="N97" s="15">
        <v>1.603124999999999</v>
      </c>
      <c r="O97" s="15">
        <v>0</v>
      </c>
      <c r="P97" s="15">
        <v>8.0093750000000004</v>
      </c>
      <c r="Q97" s="15">
        <f t="shared" si="15"/>
        <v>78.393749999999997</v>
      </c>
      <c r="R97" s="17">
        <f t="shared" si="16"/>
        <v>0.10216854022163757</v>
      </c>
      <c r="S97" s="17">
        <f t="shared" si="17"/>
        <v>0.21147253448138403</v>
      </c>
      <c r="T97" s="17">
        <f t="shared" si="18"/>
        <v>0.51885513832416486</v>
      </c>
      <c r="U97" s="17">
        <f t="shared" si="19"/>
        <v>0.10153073427409708</v>
      </c>
      <c r="V97" s="17">
        <f t="shared" si="20"/>
        <v>3.236865183767839E-2</v>
      </c>
      <c r="W97" s="17">
        <f t="shared" si="21"/>
        <v>3.3604400861038018E-2</v>
      </c>
    </row>
    <row r="98" spans="1:23" x14ac:dyDescent="0.3">
      <c r="A98" s="12" t="s">
        <v>182</v>
      </c>
      <c r="B98" s="12">
        <v>821411</v>
      </c>
      <c r="C98" s="12" t="s">
        <v>73</v>
      </c>
      <c r="D98" s="15">
        <v>20.306249999999995</v>
      </c>
      <c r="E98" s="15">
        <v>8.8687499999999968</v>
      </c>
      <c r="F98" s="15">
        <v>7.3499999999999988</v>
      </c>
      <c r="G98" s="15">
        <v>6.6749999999999972</v>
      </c>
      <c r="H98" s="15">
        <v>8.0531249999999979</v>
      </c>
      <c r="I98" s="15">
        <v>2.1374999999999993</v>
      </c>
      <c r="J98" s="15">
        <v>1.3625</v>
      </c>
      <c r="K98" s="15">
        <v>2.9656249999999988</v>
      </c>
      <c r="L98" s="15">
        <v>2.125</v>
      </c>
      <c r="M98" s="15">
        <v>0</v>
      </c>
      <c r="N98" s="15">
        <v>0.234375</v>
      </c>
      <c r="O98" s="15">
        <v>0</v>
      </c>
      <c r="P98" s="15">
        <v>12.415624999999997</v>
      </c>
      <c r="Q98" s="15">
        <f t="shared" si="15"/>
        <v>72.493749999999977</v>
      </c>
      <c r="R98" s="17">
        <f t="shared" si="16"/>
        <v>0.17126476420381068</v>
      </c>
      <c r="S98" s="17">
        <f t="shared" si="17"/>
        <v>0.28011035434089149</v>
      </c>
      <c r="T98" s="17">
        <f t="shared" si="18"/>
        <v>0.46779894818518836</v>
      </c>
      <c r="U98" s="17">
        <f t="shared" si="19"/>
        <v>4.8280024140012076E-2</v>
      </c>
      <c r="V98" s="17">
        <f t="shared" si="20"/>
        <v>2.9312871799293053E-2</v>
      </c>
      <c r="W98" s="17">
        <f t="shared" si="21"/>
        <v>3.2330373308043807E-3</v>
      </c>
    </row>
    <row r="99" spans="1:23" x14ac:dyDescent="0.3">
      <c r="A99" s="12" t="s">
        <v>183</v>
      </c>
      <c r="B99" s="12">
        <v>233915</v>
      </c>
      <c r="C99" s="12" t="s">
        <v>74</v>
      </c>
      <c r="D99" s="15">
        <v>0.89999999999999902</v>
      </c>
      <c r="E99" s="15">
        <v>1.434375</v>
      </c>
      <c r="F99" s="15">
        <v>2.09375</v>
      </c>
      <c r="G99" s="15">
        <v>2.84375</v>
      </c>
      <c r="H99" s="15">
        <v>0.9375</v>
      </c>
      <c r="I99" s="15">
        <v>0</v>
      </c>
      <c r="J99" s="15">
        <v>1.66875</v>
      </c>
      <c r="K99" s="15">
        <v>1.515625</v>
      </c>
      <c r="L99" s="15">
        <v>10.324999999999999</v>
      </c>
      <c r="M99" s="15">
        <v>25.528124999999999</v>
      </c>
      <c r="N99" s="15">
        <v>18.0625</v>
      </c>
      <c r="O99" s="15">
        <v>3.359375</v>
      </c>
      <c r="P99" s="15">
        <v>2.0718749999999999</v>
      </c>
      <c r="Q99" s="15">
        <f t="shared" si="15"/>
        <v>70.740624999999994</v>
      </c>
      <c r="R99" s="17">
        <f t="shared" si="16"/>
        <v>2.9288333259707561E-2</v>
      </c>
      <c r="S99" s="17">
        <f t="shared" si="17"/>
        <v>1.2722533904669334E-2</v>
      </c>
      <c r="T99" s="17">
        <f t="shared" si="18"/>
        <v>0.12475151300967442</v>
      </c>
      <c r="U99" s="17">
        <f t="shared" si="19"/>
        <v>2.3589698281574416E-2</v>
      </c>
      <c r="V99" s="17">
        <f t="shared" si="20"/>
        <v>0.14595573618412333</v>
      </c>
      <c r="W99" s="17">
        <f t="shared" si="21"/>
        <v>0.66369218536025099</v>
      </c>
    </row>
    <row r="100" spans="1:23" x14ac:dyDescent="0.3">
      <c r="A100" s="12" t="s">
        <v>184</v>
      </c>
      <c r="B100" s="12">
        <v>312511</v>
      </c>
      <c r="C100" s="12" t="s">
        <v>72</v>
      </c>
      <c r="D100" s="15">
        <v>8.5906249999999993</v>
      </c>
      <c r="E100" s="15">
        <v>1.640625</v>
      </c>
      <c r="F100" s="15">
        <v>3.3250000000000002</v>
      </c>
      <c r="G100" s="15">
        <v>0.640625</v>
      </c>
      <c r="H100" s="15">
        <v>11.778124999999996</v>
      </c>
      <c r="I100" s="15">
        <v>3.671875</v>
      </c>
      <c r="J100" s="15">
        <v>10.793749999999999</v>
      </c>
      <c r="K100" s="15">
        <v>7.234375</v>
      </c>
      <c r="L100" s="15">
        <v>12.893750000000001</v>
      </c>
      <c r="M100" s="15">
        <v>3.25</v>
      </c>
      <c r="N100" s="15">
        <v>5.1687500000000002</v>
      </c>
      <c r="O100" s="15">
        <v>0</v>
      </c>
      <c r="P100" s="15">
        <v>0.9375</v>
      </c>
      <c r="Q100" s="15">
        <f t="shared" si="15"/>
        <v>69.924999999999997</v>
      </c>
      <c r="R100" s="17">
        <f t="shared" si="16"/>
        <v>1.3407222023596711E-2</v>
      </c>
      <c r="S100" s="17">
        <f t="shared" si="17"/>
        <v>0.12285484447622452</v>
      </c>
      <c r="T100" s="17">
        <f t="shared" si="18"/>
        <v>0.35207365033964955</v>
      </c>
      <c r="U100" s="17">
        <f t="shared" si="19"/>
        <v>0.20687343582409726</v>
      </c>
      <c r="V100" s="17">
        <f t="shared" si="20"/>
        <v>0.18439399356453345</v>
      </c>
      <c r="W100" s="17">
        <f t="shared" si="21"/>
        <v>0.12039685377189846</v>
      </c>
    </row>
    <row r="101" spans="1:23" x14ac:dyDescent="0.3">
      <c r="A101" s="12" t="s">
        <v>185</v>
      </c>
      <c r="B101" s="12">
        <v>711913</v>
      </c>
      <c r="C101" s="12" t="s">
        <v>75</v>
      </c>
      <c r="D101" s="15">
        <v>19.640624999999996</v>
      </c>
      <c r="E101" s="15">
        <v>7.3562499999999993</v>
      </c>
      <c r="F101" s="15">
        <v>4.9656250000000002</v>
      </c>
      <c r="G101" s="15">
        <v>6.9687499999999982</v>
      </c>
      <c r="H101" s="15">
        <v>4.6781249999999996</v>
      </c>
      <c r="I101" s="15">
        <v>2.2406250000000001</v>
      </c>
      <c r="J101" s="15">
        <v>1.390625</v>
      </c>
      <c r="K101" s="15">
        <v>4.268749999999998</v>
      </c>
      <c r="L101" s="15">
        <v>2.90625</v>
      </c>
      <c r="M101" s="15">
        <v>0</v>
      </c>
      <c r="N101" s="15">
        <v>0</v>
      </c>
      <c r="O101" s="15">
        <v>0</v>
      </c>
      <c r="P101" s="15">
        <v>7.8218749999999986</v>
      </c>
      <c r="Q101" s="15">
        <f t="shared" si="15"/>
        <v>62.23749999999999</v>
      </c>
      <c r="R101" s="17">
        <f t="shared" si="16"/>
        <v>0.12567784695722031</v>
      </c>
      <c r="S101" s="17">
        <f t="shared" si="17"/>
        <v>0.31557541675035145</v>
      </c>
      <c r="T101" s="17">
        <f t="shared" si="18"/>
        <v>0.45370556336613782</v>
      </c>
      <c r="U101" s="17">
        <f t="shared" si="19"/>
        <v>5.8345049206668019E-2</v>
      </c>
      <c r="V101" s="17">
        <f t="shared" si="20"/>
        <v>4.6696123719622423E-2</v>
      </c>
      <c r="W101" s="17">
        <f t="shared" si="21"/>
        <v>0</v>
      </c>
    </row>
    <row r="102" spans="1:23" x14ac:dyDescent="0.3">
      <c r="A102" s="12" t="s">
        <v>186</v>
      </c>
      <c r="B102" s="12">
        <v>342412</v>
      </c>
      <c r="C102" s="12" t="s">
        <v>72</v>
      </c>
      <c r="D102" s="15">
        <v>6.4125000000000005</v>
      </c>
      <c r="E102" s="15">
        <v>8.2750000000000004</v>
      </c>
      <c r="F102" s="15">
        <v>7.7625000000000002</v>
      </c>
      <c r="G102" s="15">
        <v>6.8250000000000002</v>
      </c>
      <c r="H102" s="15">
        <v>4.0125000000000002</v>
      </c>
      <c r="I102" s="15">
        <v>2.8125</v>
      </c>
      <c r="J102" s="15">
        <v>0.9375</v>
      </c>
      <c r="K102" s="15">
        <v>2.2625000000000002</v>
      </c>
      <c r="L102" s="15">
        <v>10.9625</v>
      </c>
      <c r="M102" s="15">
        <v>1.0625</v>
      </c>
      <c r="N102" s="15">
        <v>2</v>
      </c>
      <c r="O102" s="15">
        <v>0</v>
      </c>
      <c r="P102" s="15">
        <v>3.0750000000000002</v>
      </c>
      <c r="Q102" s="15">
        <f t="shared" si="15"/>
        <v>56.400000000000006</v>
      </c>
      <c r="R102" s="17">
        <f t="shared" si="16"/>
        <v>5.4521276595744676E-2</v>
      </c>
      <c r="S102" s="17">
        <f t="shared" si="17"/>
        <v>0.11369680851063829</v>
      </c>
      <c r="T102" s="17">
        <f t="shared" si="18"/>
        <v>0.5166223404255319</v>
      </c>
      <c r="U102" s="17">
        <f t="shared" si="19"/>
        <v>6.6489361702127658E-2</v>
      </c>
      <c r="V102" s="17">
        <f t="shared" si="20"/>
        <v>0.19437056737588651</v>
      </c>
      <c r="W102" s="17">
        <f t="shared" si="21"/>
        <v>5.4299645390070914E-2</v>
      </c>
    </row>
    <row r="103" spans="1:23" x14ac:dyDescent="0.3">
      <c r="A103" s="12" t="s">
        <v>187</v>
      </c>
      <c r="B103" s="12">
        <v>312311</v>
      </c>
      <c r="C103" s="12" t="s">
        <v>72</v>
      </c>
      <c r="D103" s="15">
        <v>0</v>
      </c>
      <c r="E103" s="15">
        <v>0.234375</v>
      </c>
      <c r="F103" s="15">
        <v>8.3406249999999993</v>
      </c>
      <c r="G103" s="15">
        <v>5.828125</v>
      </c>
      <c r="H103" s="15">
        <v>7.1375000000000002</v>
      </c>
      <c r="I103" s="15">
        <v>11.35</v>
      </c>
      <c r="J103" s="15">
        <v>5.96875</v>
      </c>
      <c r="K103" s="15">
        <v>3.7781250000000002</v>
      </c>
      <c r="L103" s="15">
        <v>5.6000000000000005</v>
      </c>
      <c r="M103" s="15">
        <v>0</v>
      </c>
      <c r="N103" s="15">
        <v>0</v>
      </c>
      <c r="O103" s="15">
        <v>1.75</v>
      </c>
      <c r="P103" s="15">
        <v>0</v>
      </c>
      <c r="Q103" s="15">
        <f t="shared" si="15"/>
        <v>49.987500000000004</v>
      </c>
      <c r="R103" s="17">
        <f t="shared" si="16"/>
        <v>0</v>
      </c>
      <c r="S103" s="17">
        <f t="shared" si="17"/>
        <v>0</v>
      </c>
      <c r="T103" s="17">
        <f t="shared" si="18"/>
        <v>0.50650162540635146</v>
      </c>
      <c r="U103" s="17">
        <f t="shared" si="19"/>
        <v>0.34646161540385095</v>
      </c>
      <c r="V103" s="17">
        <f t="shared" si="20"/>
        <v>0.11202800700175043</v>
      </c>
      <c r="W103" s="17">
        <f t="shared" si="21"/>
        <v>3.5008752188047006E-2</v>
      </c>
    </row>
    <row r="104" spans="1:23" x14ac:dyDescent="0.3">
      <c r="A104" s="12" t="s">
        <v>188</v>
      </c>
      <c r="B104" s="12">
        <v>821913</v>
      </c>
      <c r="C104" s="12" t="s">
        <v>73</v>
      </c>
      <c r="D104" s="15">
        <v>6.6843749999999975</v>
      </c>
      <c r="E104" s="15">
        <v>3.328125</v>
      </c>
      <c r="F104" s="15">
        <v>15.824999999999998</v>
      </c>
      <c r="G104" s="15">
        <v>1.003125</v>
      </c>
      <c r="H104" s="15">
        <v>5.8249999999999975</v>
      </c>
      <c r="I104" s="15">
        <v>0</v>
      </c>
      <c r="J104" s="15">
        <v>0</v>
      </c>
      <c r="K104" s="15">
        <v>7.015625</v>
      </c>
      <c r="L104" s="15">
        <v>0.53125</v>
      </c>
      <c r="M104" s="15">
        <v>0</v>
      </c>
      <c r="N104" s="15">
        <v>0</v>
      </c>
      <c r="O104" s="15">
        <v>0</v>
      </c>
      <c r="P104" s="15">
        <v>3.4312500000000004</v>
      </c>
      <c r="Q104" s="15">
        <f t="shared" si="15"/>
        <v>43.64374999999999</v>
      </c>
      <c r="R104" s="17">
        <f t="shared" si="16"/>
        <v>7.8619504510955202E-2</v>
      </c>
      <c r="S104" s="17">
        <f t="shared" si="17"/>
        <v>0.15315766862380065</v>
      </c>
      <c r="T104" s="17">
        <f t="shared" si="18"/>
        <v>0.7560504081340399</v>
      </c>
      <c r="U104" s="17">
        <f t="shared" si="19"/>
        <v>0</v>
      </c>
      <c r="V104" s="17">
        <f t="shared" si="20"/>
        <v>1.2172418731204357E-2</v>
      </c>
      <c r="W104" s="17">
        <f t="shared" si="21"/>
        <v>0</v>
      </c>
    </row>
    <row r="105" spans="1:23" x14ac:dyDescent="0.3">
      <c r="A105" s="12" t="s">
        <v>189</v>
      </c>
      <c r="B105" s="12">
        <v>821114</v>
      </c>
      <c r="C105" s="12" t="s">
        <v>73</v>
      </c>
      <c r="D105" s="15">
        <v>7.3124999999999991</v>
      </c>
      <c r="E105" s="15">
        <v>5.6624999999999988</v>
      </c>
      <c r="F105" s="15">
        <v>7.8406250000000002</v>
      </c>
      <c r="G105" s="15">
        <v>6.1624999999999979</v>
      </c>
      <c r="H105" s="15">
        <v>5.6531249999999975</v>
      </c>
      <c r="I105" s="15">
        <v>0</v>
      </c>
      <c r="J105" s="15">
        <v>0.265625</v>
      </c>
      <c r="K105" s="15">
        <v>3.337499999999999</v>
      </c>
      <c r="L105" s="15">
        <v>1.015625</v>
      </c>
      <c r="M105" s="15">
        <v>0</v>
      </c>
      <c r="N105" s="15">
        <v>0</v>
      </c>
      <c r="O105" s="15">
        <v>0</v>
      </c>
      <c r="P105" s="15">
        <v>5.8531249999999986</v>
      </c>
      <c r="Q105" s="15">
        <f t="shared" si="15"/>
        <v>43.103124999999991</v>
      </c>
      <c r="R105" s="17">
        <f t="shared" si="16"/>
        <v>0.13579351845138837</v>
      </c>
      <c r="S105" s="17">
        <f t="shared" si="17"/>
        <v>0.16965127238454289</v>
      </c>
      <c r="T105" s="17">
        <f t="shared" si="18"/>
        <v>0.66482998622489664</v>
      </c>
      <c r="U105" s="17">
        <f t="shared" si="19"/>
        <v>6.1625462190966441E-3</v>
      </c>
      <c r="V105" s="17">
        <f t="shared" si="20"/>
        <v>2.3562676720075407E-2</v>
      </c>
      <c r="W105" s="17">
        <f t="shared" si="21"/>
        <v>0</v>
      </c>
    </row>
    <row r="106" spans="1:23" x14ac:dyDescent="0.3">
      <c r="A106" s="12" t="s">
        <v>190</v>
      </c>
      <c r="B106" s="12">
        <v>313212</v>
      </c>
      <c r="C106" s="12" t="s">
        <v>72</v>
      </c>
      <c r="D106" s="15">
        <v>1.003125</v>
      </c>
      <c r="E106" s="15">
        <v>2.84375</v>
      </c>
      <c r="F106" s="15">
        <v>2.0437500000000002</v>
      </c>
      <c r="G106" s="15">
        <v>4.5406249999999995</v>
      </c>
      <c r="H106" s="15">
        <v>10.484374999999998</v>
      </c>
      <c r="I106" s="15">
        <v>2.1875</v>
      </c>
      <c r="J106" s="15">
        <v>5.078125</v>
      </c>
      <c r="K106" s="15">
        <v>4.1656249999999986</v>
      </c>
      <c r="L106" s="15">
        <v>2.056249999999999</v>
      </c>
      <c r="M106" s="15">
        <v>1.0625</v>
      </c>
      <c r="N106" s="15">
        <v>3.1124999999999998</v>
      </c>
      <c r="O106" s="15">
        <v>0</v>
      </c>
      <c r="P106" s="15">
        <v>1.5375000000000001</v>
      </c>
      <c r="Q106" s="15">
        <f t="shared" si="15"/>
        <v>40.115624999999994</v>
      </c>
      <c r="R106" s="17">
        <f t="shared" si="16"/>
        <v>3.8326711848562754E-2</v>
      </c>
      <c r="S106" s="17">
        <f t="shared" si="17"/>
        <v>2.5005842486562284E-2</v>
      </c>
      <c r="T106" s="17">
        <f t="shared" si="18"/>
        <v>0.60021811949832515</v>
      </c>
      <c r="U106" s="17">
        <f t="shared" si="19"/>
        <v>0.18111708343070815</v>
      </c>
      <c r="V106" s="17">
        <f t="shared" si="20"/>
        <v>5.125808210641114E-2</v>
      </c>
      <c r="W106" s="17">
        <f t="shared" si="21"/>
        <v>0.10407416062943056</v>
      </c>
    </row>
    <row r="107" spans="1:23" x14ac:dyDescent="0.3">
      <c r="A107" s="12" t="s">
        <v>191</v>
      </c>
      <c r="B107" s="12">
        <v>233914</v>
      </c>
      <c r="C107" s="12" t="s">
        <v>74</v>
      </c>
      <c r="D107" s="15">
        <v>0</v>
      </c>
      <c r="E107" s="15">
        <v>3.321874999999999</v>
      </c>
      <c r="F107" s="15">
        <v>1.625</v>
      </c>
      <c r="G107" s="15">
        <v>3.3468749999999998</v>
      </c>
      <c r="H107" s="15">
        <v>5.6906249999999989</v>
      </c>
      <c r="I107" s="15">
        <v>3.21875</v>
      </c>
      <c r="J107" s="15">
        <v>3.353124999999999</v>
      </c>
      <c r="K107" s="15">
        <v>0.796875</v>
      </c>
      <c r="L107" s="15">
        <v>5.8156249999999998</v>
      </c>
      <c r="M107" s="15">
        <v>5.4781250000000004</v>
      </c>
      <c r="N107" s="15">
        <v>4.28125</v>
      </c>
      <c r="O107" s="15">
        <v>1.2</v>
      </c>
      <c r="P107" s="15">
        <v>0.9375</v>
      </c>
      <c r="Q107" s="15">
        <f t="shared" si="15"/>
        <v>39.065625000000004</v>
      </c>
      <c r="R107" s="17">
        <f t="shared" si="16"/>
        <v>2.399808015358771E-2</v>
      </c>
      <c r="S107" s="17">
        <f t="shared" si="17"/>
        <v>0</v>
      </c>
      <c r="T107" s="17">
        <f t="shared" si="18"/>
        <v>0.37836973042156619</v>
      </c>
      <c r="U107" s="17">
        <f t="shared" si="19"/>
        <v>0.16822654187664982</v>
      </c>
      <c r="V107" s="17">
        <f t="shared" si="20"/>
        <v>0.14886809055275577</v>
      </c>
      <c r="W107" s="17">
        <f t="shared" si="21"/>
        <v>0.28053755699544031</v>
      </c>
    </row>
    <row r="108" spans="1:23" x14ac:dyDescent="0.3">
      <c r="A108" s="12" t="s">
        <v>192</v>
      </c>
      <c r="B108" s="12">
        <v>331211</v>
      </c>
      <c r="C108" s="12" t="s">
        <v>72</v>
      </c>
      <c r="D108" s="15">
        <v>4.0249999999999986</v>
      </c>
      <c r="E108" s="15">
        <v>2.103124999999999</v>
      </c>
      <c r="F108" s="15">
        <v>4.5312499999999991</v>
      </c>
      <c r="G108" s="15">
        <v>4.4156249999999986</v>
      </c>
      <c r="H108" s="15">
        <v>9.0687499999999979</v>
      </c>
      <c r="I108" s="15">
        <v>1.671875</v>
      </c>
      <c r="J108" s="15">
        <v>2.46875</v>
      </c>
      <c r="K108" s="15">
        <v>1.4999999999999991</v>
      </c>
      <c r="L108" s="15">
        <v>2.8125</v>
      </c>
      <c r="M108" s="15">
        <v>1.931249999999999</v>
      </c>
      <c r="N108" s="15">
        <v>0</v>
      </c>
      <c r="O108" s="15">
        <v>0</v>
      </c>
      <c r="P108" s="15">
        <v>3.3093749999999988</v>
      </c>
      <c r="Q108" s="15">
        <f t="shared" si="15"/>
        <v>37.837499999999991</v>
      </c>
      <c r="R108" s="17">
        <f t="shared" si="16"/>
        <v>8.7462834489593647E-2</v>
      </c>
      <c r="S108" s="17">
        <f t="shared" si="17"/>
        <v>0.10637594978526593</v>
      </c>
      <c r="T108" s="17">
        <f t="shared" si="18"/>
        <v>0.57135777998017834</v>
      </c>
      <c r="U108" s="17">
        <f t="shared" si="19"/>
        <v>0.1094317806408986</v>
      </c>
      <c r="V108" s="17">
        <f t="shared" si="20"/>
        <v>7.4331020812685847E-2</v>
      </c>
      <c r="W108" s="17">
        <f t="shared" si="21"/>
        <v>5.104063429137759E-2</v>
      </c>
    </row>
    <row r="109" spans="1:23" x14ac:dyDescent="0.3">
      <c r="A109" s="12" t="s">
        <v>193</v>
      </c>
      <c r="B109" s="12">
        <v>313214</v>
      </c>
      <c r="C109" s="12" t="s">
        <v>72</v>
      </c>
      <c r="D109" s="15">
        <v>0</v>
      </c>
      <c r="E109" s="15">
        <v>4.3125</v>
      </c>
      <c r="F109" s="15">
        <v>1.0625</v>
      </c>
      <c r="G109" s="15">
        <v>0</v>
      </c>
      <c r="H109" s="15">
        <v>0.9375</v>
      </c>
      <c r="I109" s="15">
        <v>0</v>
      </c>
      <c r="J109" s="15">
        <v>0.9375</v>
      </c>
      <c r="K109" s="15">
        <v>0.9375</v>
      </c>
      <c r="L109" s="15">
        <v>8.3375000000000004</v>
      </c>
      <c r="M109" s="15">
        <v>3.2625000000000002</v>
      </c>
      <c r="N109" s="15">
        <v>4.6875</v>
      </c>
      <c r="O109" s="15">
        <v>0.8125</v>
      </c>
      <c r="P109" s="15">
        <v>3.75</v>
      </c>
      <c r="Q109" s="15">
        <f t="shared" si="15"/>
        <v>29.037499999999998</v>
      </c>
      <c r="R109" s="17">
        <f t="shared" si="16"/>
        <v>0.12914334911752046</v>
      </c>
      <c r="S109" s="17">
        <f t="shared" si="17"/>
        <v>0</v>
      </c>
      <c r="T109" s="17">
        <f t="shared" si="18"/>
        <v>0.24967714162720622</v>
      </c>
      <c r="U109" s="17">
        <f t="shared" si="19"/>
        <v>3.2285837279380114E-2</v>
      </c>
      <c r="V109" s="17">
        <f t="shared" si="20"/>
        <v>0.28712871287128716</v>
      </c>
      <c r="W109" s="17">
        <f t="shared" si="21"/>
        <v>0.3017649591046061</v>
      </c>
    </row>
    <row r="110" spans="1:23" x14ac:dyDescent="0.3">
      <c r="A110" s="12" t="s">
        <v>194</v>
      </c>
      <c r="B110" s="12">
        <v>313213</v>
      </c>
      <c r="C110" s="12" t="s">
        <v>72</v>
      </c>
      <c r="D110" s="15">
        <v>0.9375</v>
      </c>
      <c r="E110" s="15">
        <v>0</v>
      </c>
      <c r="F110" s="15">
        <v>2</v>
      </c>
      <c r="G110" s="15">
        <v>1.875</v>
      </c>
      <c r="H110" s="15">
        <v>0.9375</v>
      </c>
      <c r="I110" s="15">
        <v>1.2</v>
      </c>
      <c r="J110" s="15">
        <v>3.75</v>
      </c>
      <c r="K110" s="15">
        <v>0</v>
      </c>
      <c r="L110" s="15">
        <v>6.8250000000000002</v>
      </c>
      <c r="M110" s="15">
        <v>2</v>
      </c>
      <c r="N110" s="15">
        <v>0.9375</v>
      </c>
      <c r="O110" s="15">
        <v>0</v>
      </c>
      <c r="P110" s="15">
        <v>0.6875</v>
      </c>
      <c r="Q110" s="15">
        <f t="shared" si="15"/>
        <v>21.15</v>
      </c>
      <c r="R110" s="17">
        <f t="shared" si="16"/>
        <v>3.2505910165484639E-2</v>
      </c>
      <c r="S110" s="17">
        <f t="shared" si="17"/>
        <v>4.4326241134751775E-2</v>
      </c>
      <c r="T110" s="17">
        <f t="shared" si="18"/>
        <v>0.22754137115839246</v>
      </c>
      <c r="U110" s="17">
        <f t="shared" si="19"/>
        <v>0.23404255319148939</v>
      </c>
      <c r="V110" s="17">
        <f t="shared" si="20"/>
        <v>0.32269503546099293</v>
      </c>
      <c r="W110" s="17">
        <f t="shared" si="21"/>
        <v>0.1388888888888889</v>
      </c>
    </row>
    <row r="111" spans="1:23" x14ac:dyDescent="0.3">
      <c r="A111" s="12" t="s">
        <v>195</v>
      </c>
      <c r="B111" s="12">
        <v>721914</v>
      </c>
      <c r="C111" s="12" t="s">
        <v>75</v>
      </c>
      <c r="D111" s="15">
        <v>3.0625</v>
      </c>
      <c r="E111" s="15">
        <v>2.8125</v>
      </c>
      <c r="F111" s="15">
        <v>0</v>
      </c>
      <c r="G111" s="15">
        <v>5.5875000000000004</v>
      </c>
      <c r="H111" s="15">
        <v>1.2</v>
      </c>
      <c r="I111" s="15">
        <v>0</v>
      </c>
      <c r="J111" s="15">
        <v>0</v>
      </c>
      <c r="K111" s="15">
        <v>0</v>
      </c>
      <c r="L111" s="15">
        <v>0</v>
      </c>
      <c r="M111" s="15">
        <v>0</v>
      </c>
      <c r="N111" s="15">
        <v>0</v>
      </c>
      <c r="O111" s="15">
        <v>0</v>
      </c>
      <c r="P111" s="15">
        <v>2.5625</v>
      </c>
      <c r="Q111" s="15">
        <f t="shared" si="15"/>
        <v>15.225</v>
      </c>
      <c r="R111" s="17">
        <f t="shared" si="16"/>
        <v>0.16830870279146143</v>
      </c>
      <c r="S111" s="17">
        <f t="shared" si="17"/>
        <v>0.20114942528735633</v>
      </c>
      <c r="T111" s="17">
        <f t="shared" si="18"/>
        <v>0.63054187192118227</v>
      </c>
      <c r="U111" s="17">
        <f t="shared" si="19"/>
        <v>0</v>
      </c>
      <c r="V111" s="17">
        <f t="shared" si="20"/>
        <v>0</v>
      </c>
      <c r="W111" s="17">
        <f t="shared" si="21"/>
        <v>0</v>
      </c>
    </row>
    <row r="112" spans="1:23" x14ac:dyDescent="0.3">
      <c r="A112" s="12" t="s">
        <v>196</v>
      </c>
      <c r="B112" s="12">
        <v>342413</v>
      </c>
      <c r="C112" s="12" t="s">
        <v>72</v>
      </c>
      <c r="D112" s="15">
        <v>3.0625</v>
      </c>
      <c r="E112" s="15">
        <v>1.875</v>
      </c>
      <c r="F112" s="15">
        <v>1.2</v>
      </c>
      <c r="G112" s="15">
        <v>0.9375</v>
      </c>
      <c r="H112" s="15">
        <v>3.0750000000000002</v>
      </c>
      <c r="I112" s="15">
        <v>0.9375</v>
      </c>
      <c r="J112" s="15">
        <v>0</v>
      </c>
      <c r="K112" s="15">
        <v>0.9375</v>
      </c>
      <c r="L112" s="15">
        <v>0.9375</v>
      </c>
      <c r="M112" s="15">
        <v>0</v>
      </c>
      <c r="N112" s="15">
        <v>0</v>
      </c>
      <c r="O112" s="15">
        <v>0</v>
      </c>
      <c r="P112" s="15">
        <v>0</v>
      </c>
      <c r="Q112" s="15">
        <f t="shared" si="15"/>
        <v>12.9625</v>
      </c>
      <c r="R112" s="17">
        <f t="shared" si="16"/>
        <v>0</v>
      </c>
      <c r="S112" s="17">
        <f t="shared" si="17"/>
        <v>0.23625843780135003</v>
      </c>
      <c r="T112" s="17">
        <f t="shared" si="18"/>
        <v>0.61909353905496622</v>
      </c>
      <c r="U112" s="17">
        <f t="shared" si="19"/>
        <v>7.2324011571841845E-2</v>
      </c>
      <c r="V112" s="17">
        <f t="shared" si="20"/>
        <v>7.2324011571841845E-2</v>
      </c>
      <c r="W112" s="17">
        <f t="shared" si="21"/>
        <v>0</v>
      </c>
    </row>
    <row r="113" spans="1:25" x14ac:dyDescent="0.3">
      <c r="A113" s="12" t="s">
        <v>197</v>
      </c>
      <c r="B113" s="12">
        <v>224511</v>
      </c>
      <c r="C113" s="12" t="s">
        <v>74</v>
      </c>
      <c r="D113" s="15">
        <v>0</v>
      </c>
      <c r="E113" s="15">
        <v>0.28125</v>
      </c>
      <c r="F113" s="15">
        <v>0.96875</v>
      </c>
      <c r="G113" s="15">
        <v>0.9375</v>
      </c>
      <c r="H113" s="15">
        <v>0</v>
      </c>
      <c r="I113" s="15">
        <v>3.28125</v>
      </c>
      <c r="J113" s="15">
        <v>0.46875</v>
      </c>
      <c r="K113" s="15">
        <v>0</v>
      </c>
      <c r="L113" s="15">
        <v>1.8125</v>
      </c>
      <c r="M113" s="15">
        <v>0.9375</v>
      </c>
      <c r="N113" s="15">
        <v>2.328125</v>
      </c>
      <c r="O113" s="15">
        <v>0</v>
      </c>
      <c r="P113" s="15">
        <v>0</v>
      </c>
      <c r="Q113" s="15">
        <f t="shared" si="15"/>
        <v>11.015625</v>
      </c>
      <c r="R113" s="17">
        <f t="shared" si="16"/>
        <v>0</v>
      </c>
      <c r="S113" s="17">
        <f t="shared" si="17"/>
        <v>0</v>
      </c>
      <c r="T113" s="17">
        <f t="shared" si="18"/>
        <v>0.19858156028368795</v>
      </c>
      <c r="U113" s="17">
        <f t="shared" si="19"/>
        <v>0.34042553191489361</v>
      </c>
      <c r="V113" s="17">
        <f t="shared" si="20"/>
        <v>0.16453900709219857</v>
      </c>
      <c r="W113" s="17">
        <f t="shared" si="21"/>
        <v>0.29645390070921984</v>
      </c>
    </row>
    <row r="114" spans="1:25" x14ac:dyDescent="0.3">
      <c r="A114" s="12" t="s">
        <v>198</v>
      </c>
      <c r="B114" s="12">
        <v>821911</v>
      </c>
      <c r="C114" s="12" t="s">
        <v>73</v>
      </c>
      <c r="D114" s="15">
        <v>1.2375</v>
      </c>
      <c r="E114" s="15">
        <v>0</v>
      </c>
      <c r="F114" s="15">
        <v>0.8125</v>
      </c>
      <c r="G114" s="15">
        <v>4.2750000000000004</v>
      </c>
      <c r="H114" s="15">
        <v>0</v>
      </c>
      <c r="I114" s="15">
        <v>0</v>
      </c>
      <c r="J114" s="15">
        <v>0</v>
      </c>
      <c r="K114" s="15">
        <v>0</v>
      </c>
      <c r="L114" s="15">
        <v>3.2687499999999998</v>
      </c>
      <c r="M114" s="15">
        <v>0</v>
      </c>
      <c r="N114" s="15">
        <v>0</v>
      </c>
      <c r="O114" s="15">
        <v>0</v>
      </c>
      <c r="P114" s="15">
        <v>0</v>
      </c>
      <c r="Q114" s="15">
        <f t="shared" si="15"/>
        <v>9.59375</v>
      </c>
      <c r="R114" s="17">
        <f t="shared" si="16"/>
        <v>0</v>
      </c>
      <c r="S114" s="17">
        <f t="shared" si="17"/>
        <v>0.12899022801302931</v>
      </c>
      <c r="T114" s="17">
        <f t="shared" si="18"/>
        <v>0.5302931596091206</v>
      </c>
      <c r="U114" s="17">
        <f t="shared" si="19"/>
        <v>0</v>
      </c>
      <c r="V114" s="17">
        <f t="shared" si="20"/>
        <v>0.34071661237785017</v>
      </c>
      <c r="W114" s="17">
        <f t="shared" si="21"/>
        <v>0</v>
      </c>
    </row>
    <row r="115" spans="1:25" x14ac:dyDescent="0.3">
      <c r="A115" s="12" t="s">
        <v>199</v>
      </c>
      <c r="B115" s="12">
        <v>312115</v>
      </c>
      <c r="C115" s="12" t="s">
        <v>72</v>
      </c>
      <c r="D115" s="15">
        <v>0.40625</v>
      </c>
      <c r="E115" s="15">
        <v>0.234375</v>
      </c>
      <c r="F115" s="15">
        <v>1.640625</v>
      </c>
      <c r="G115" s="15">
        <v>2.4124999999999988</v>
      </c>
      <c r="H115" s="15">
        <v>0.234375</v>
      </c>
      <c r="I115" s="15">
        <v>1.368749999999999</v>
      </c>
      <c r="J115" s="15">
        <v>1.640625</v>
      </c>
      <c r="K115" s="15">
        <v>1.2</v>
      </c>
      <c r="L115" s="15">
        <v>0</v>
      </c>
      <c r="M115" s="15">
        <v>0</v>
      </c>
      <c r="N115" s="15">
        <v>0</v>
      </c>
      <c r="O115" s="15">
        <v>0</v>
      </c>
      <c r="P115" s="15">
        <v>0.234375</v>
      </c>
      <c r="Q115" s="15">
        <f t="shared" si="15"/>
        <v>9.3718749999999975</v>
      </c>
      <c r="R115" s="17">
        <f t="shared" si="16"/>
        <v>2.5008336112037351E-2</v>
      </c>
      <c r="S115" s="17">
        <f t="shared" si="17"/>
        <v>4.3347782594198074E-2</v>
      </c>
      <c r="T115" s="17">
        <f t="shared" si="18"/>
        <v>0.61053684561520516</v>
      </c>
      <c r="U115" s="17">
        <f t="shared" si="19"/>
        <v>0.32110703567855953</v>
      </c>
      <c r="V115" s="17">
        <f t="shared" si="20"/>
        <v>0</v>
      </c>
      <c r="W115" s="17">
        <f t="shared" si="21"/>
        <v>0</v>
      </c>
    </row>
    <row r="116" spans="1:25" x14ac:dyDescent="0.3">
      <c r="A116" s="12" t="s">
        <v>200</v>
      </c>
      <c r="B116" s="12">
        <v>334115</v>
      </c>
      <c r="C116" s="12" t="s">
        <v>72</v>
      </c>
      <c r="D116" s="15">
        <v>3.609375</v>
      </c>
      <c r="E116" s="15">
        <v>0</v>
      </c>
      <c r="F116" s="15">
        <v>1.171875</v>
      </c>
      <c r="G116" s="15">
        <v>0.703125</v>
      </c>
      <c r="H116" s="15">
        <v>1.837499999999999</v>
      </c>
      <c r="I116" s="15">
        <v>0.796875</v>
      </c>
      <c r="J116" s="15">
        <v>0</v>
      </c>
      <c r="K116" s="15">
        <v>0</v>
      </c>
      <c r="L116" s="15">
        <v>0</v>
      </c>
      <c r="M116" s="15">
        <v>0</v>
      </c>
      <c r="N116" s="15">
        <v>0</v>
      </c>
      <c r="O116" s="15">
        <v>0</v>
      </c>
      <c r="P116" s="15">
        <v>1.0625</v>
      </c>
      <c r="Q116" s="15">
        <f t="shared" si="15"/>
        <v>9.1812499999999986</v>
      </c>
      <c r="R116" s="17">
        <f t="shared" si="16"/>
        <v>0.11572498298162016</v>
      </c>
      <c r="S116" s="17">
        <f t="shared" si="17"/>
        <v>0.39312457454050381</v>
      </c>
      <c r="T116" s="17">
        <f t="shared" si="18"/>
        <v>0.40435670524166095</v>
      </c>
      <c r="U116" s="17">
        <f t="shared" si="19"/>
        <v>8.6793737236215127E-2</v>
      </c>
      <c r="V116" s="17">
        <f t="shared" si="20"/>
        <v>0</v>
      </c>
      <c r="W116" s="17">
        <f t="shared" si="21"/>
        <v>0</v>
      </c>
    </row>
    <row r="117" spans="1:25" x14ac:dyDescent="0.3">
      <c r="A117" s="12" t="s">
        <v>201</v>
      </c>
      <c r="B117" s="12">
        <v>311415</v>
      </c>
      <c r="C117" s="12" t="s">
        <v>72</v>
      </c>
      <c r="D117" s="15">
        <v>0</v>
      </c>
      <c r="E117" s="15">
        <v>0</v>
      </c>
      <c r="F117" s="15">
        <v>0</v>
      </c>
      <c r="G117" s="15">
        <v>0.9375</v>
      </c>
      <c r="H117" s="15">
        <v>0</v>
      </c>
      <c r="I117" s="15">
        <v>0</v>
      </c>
      <c r="J117" s="15">
        <v>0</v>
      </c>
      <c r="K117" s="15">
        <v>0</v>
      </c>
      <c r="L117" s="15">
        <v>1.2</v>
      </c>
      <c r="M117" s="15">
        <v>0.8125</v>
      </c>
      <c r="N117" s="15">
        <v>0</v>
      </c>
      <c r="O117" s="15">
        <v>0</v>
      </c>
      <c r="P117" s="15">
        <v>0</v>
      </c>
      <c r="Q117" s="15">
        <f t="shared" si="15"/>
        <v>2.95</v>
      </c>
      <c r="R117" s="17">
        <f t="shared" si="16"/>
        <v>0</v>
      </c>
      <c r="S117" s="17">
        <f t="shared" si="17"/>
        <v>0</v>
      </c>
      <c r="T117" s="17">
        <f t="shared" si="18"/>
        <v>0.31779661016949151</v>
      </c>
      <c r="U117" s="17">
        <f t="shared" si="19"/>
        <v>0</v>
      </c>
      <c r="V117" s="17">
        <f t="shared" si="20"/>
        <v>0.40677966101694912</v>
      </c>
      <c r="W117" s="17">
        <f t="shared" si="21"/>
        <v>0.27542372881355931</v>
      </c>
    </row>
    <row r="118" spans="1:25" x14ac:dyDescent="0.3">
      <c r="A118" s="12" t="s">
        <v>202</v>
      </c>
      <c r="B118" s="12">
        <v>334112</v>
      </c>
      <c r="C118" s="12" t="s">
        <v>72</v>
      </c>
      <c r="D118" s="15">
        <v>0</v>
      </c>
      <c r="E118" s="15">
        <v>0.796875</v>
      </c>
      <c r="F118" s="15">
        <v>0.796875</v>
      </c>
      <c r="G118" s="15">
        <v>0</v>
      </c>
      <c r="H118" s="15">
        <v>0.46875</v>
      </c>
      <c r="I118" s="15">
        <v>0.203125</v>
      </c>
      <c r="J118" s="15">
        <v>0</v>
      </c>
      <c r="K118" s="15">
        <v>0</v>
      </c>
      <c r="L118" s="15">
        <v>0</v>
      </c>
      <c r="M118" s="15">
        <v>0</v>
      </c>
      <c r="N118" s="15">
        <v>0</v>
      </c>
      <c r="O118" s="15">
        <v>0</v>
      </c>
      <c r="P118" s="15">
        <v>0</v>
      </c>
      <c r="Q118" s="15">
        <f t="shared" si="15"/>
        <v>2.265625</v>
      </c>
      <c r="R118" s="17">
        <f t="shared" si="16"/>
        <v>0</v>
      </c>
      <c r="S118" s="17">
        <f t="shared" si="17"/>
        <v>0</v>
      </c>
      <c r="T118" s="17">
        <f t="shared" si="18"/>
        <v>0.91034482758620694</v>
      </c>
      <c r="U118" s="17">
        <f t="shared" si="19"/>
        <v>8.9655172413793102E-2</v>
      </c>
      <c r="V118" s="17">
        <f t="shared" si="20"/>
        <v>0</v>
      </c>
      <c r="W118" s="17">
        <f t="shared" si="21"/>
        <v>0</v>
      </c>
    </row>
    <row r="119" spans="1:25" x14ac:dyDescent="0.3">
      <c r="A119" s="12" t="s">
        <v>203</v>
      </c>
      <c r="B119" s="12">
        <v>232214</v>
      </c>
      <c r="C119" s="12" t="s">
        <v>74</v>
      </c>
      <c r="D119" s="15">
        <v>0</v>
      </c>
      <c r="E119" s="15">
        <v>0</v>
      </c>
      <c r="F119" s="15">
        <v>0</v>
      </c>
      <c r="G119" s="15">
        <v>0</v>
      </c>
      <c r="H119" s="15">
        <v>0</v>
      </c>
      <c r="I119" s="15">
        <v>0</v>
      </c>
      <c r="J119" s="15">
        <v>0</v>
      </c>
      <c r="K119" s="15">
        <v>0</v>
      </c>
      <c r="L119" s="15">
        <v>0</v>
      </c>
      <c r="M119" s="15">
        <v>0.9375</v>
      </c>
      <c r="N119" s="15">
        <v>0</v>
      </c>
      <c r="O119" s="15">
        <v>0</v>
      </c>
      <c r="P119" s="15">
        <v>0</v>
      </c>
      <c r="Q119" s="15">
        <f t="shared" si="15"/>
        <v>0.9375</v>
      </c>
      <c r="R119" s="17">
        <f t="shared" si="16"/>
        <v>0</v>
      </c>
      <c r="S119" s="17">
        <f t="shared" si="17"/>
        <v>0</v>
      </c>
      <c r="T119" s="17">
        <f t="shared" si="18"/>
        <v>0</v>
      </c>
      <c r="U119" s="17">
        <f t="shared" si="19"/>
        <v>0</v>
      </c>
      <c r="V119" s="17">
        <f t="shared" si="20"/>
        <v>0</v>
      </c>
      <c r="W119" s="17">
        <f t="shared" si="21"/>
        <v>1</v>
      </c>
    </row>
    <row r="120" spans="1:25" x14ac:dyDescent="0.3">
      <c r="A120" s="12"/>
      <c r="B120" s="12"/>
      <c r="C120" s="12"/>
      <c r="D120" s="15"/>
      <c r="E120" s="15"/>
      <c r="F120" s="15"/>
      <c r="G120" s="15"/>
      <c r="H120" s="15"/>
      <c r="I120" s="15"/>
      <c r="J120" s="15"/>
      <c r="K120" s="15"/>
      <c r="L120" s="15"/>
      <c r="M120" s="15"/>
      <c r="N120" s="15"/>
      <c r="O120" s="15"/>
      <c r="P120" s="15"/>
      <c r="Q120" s="15"/>
      <c r="R120" s="12"/>
      <c r="S120" s="12"/>
      <c r="T120" s="12"/>
      <c r="U120" s="12"/>
      <c r="V120" s="12"/>
      <c r="W120" s="12"/>
    </row>
    <row r="121" spans="1:25" s="3" customFormat="1" x14ac:dyDescent="0.3">
      <c r="A121" s="55" t="s">
        <v>204</v>
      </c>
      <c r="B121" s="55"/>
      <c r="C121" s="55"/>
      <c r="D121" s="46">
        <f t="shared" ref="D121:P121" si="22">SUM(D9:D119)</f>
        <v>15014.21562500003</v>
      </c>
      <c r="E121" s="46">
        <f t="shared" si="22"/>
        <v>9764.8468749999938</v>
      </c>
      <c r="F121" s="46">
        <f t="shared" si="22"/>
        <v>10380.653124999997</v>
      </c>
      <c r="G121" s="46">
        <f t="shared" ref="G121:O121" si="23">SUM(G9:G119)</f>
        <v>11388.609374999991</v>
      </c>
      <c r="H121" s="46">
        <f t="shared" si="23"/>
        <v>18158.671875000018</v>
      </c>
      <c r="I121" s="46">
        <f t="shared" si="23"/>
        <v>5903.6906249999993</v>
      </c>
      <c r="J121" s="46">
        <f t="shared" si="23"/>
        <v>5188.0187499999993</v>
      </c>
      <c r="K121" s="46">
        <f t="shared" si="23"/>
        <v>5055.7281249999978</v>
      </c>
      <c r="L121" s="46">
        <f t="shared" si="23"/>
        <v>10053.090625000012</v>
      </c>
      <c r="M121" s="46">
        <f t="shared" si="23"/>
        <v>6729.4500000000071</v>
      </c>
      <c r="N121" s="46">
        <f t="shared" si="23"/>
        <v>4424.328125</v>
      </c>
      <c r="O121" s="46">
        <f t="shared" si="23"/>
        <v>362.05312499999991</v>
      </c>
      <c r="P121" s="46">
        <f t="shared" si="22"/>
        <v>5596.4249999999893</v>
      </c>
      <c r="Q121" s="46">
        <f>SUM(Q9:Q119)</f>
        <v>108019.78125000003</v>
      </c>
      <c r="R121" s="56">
        <f t="shared" ref="R121" si="24">P121/$Q121</f>
        <v>5.1809260630214321E-2</v>
      </c>
      <c r="S121" s="56">
        <f t="shared" ref="S121" si="25">D121/$Q121</f>
        <v>0.13899505675031187</v>
      </c>
      <c r="T121" s="56">
        <f t="shared" ref="T121" si="26">SUM(E121:H121,K121)/$Q121</f>
        <v>0.5068378100886034</v>
      </c>
      <c r="U121" s="56">
        <f t="shared" ref="U121" si="27">SUM(I121:J121)/$Q121</f>
        <v>0.10268220548724723</v>
      </c>
      <c r="V121" s="56">
        <f t="shared" ref="V121" si="28">L121/$Q121</f>
        <v>9.3067126304701792E-2</v>
      </c>
      <c r="W121" s="56">
        <f t="shared" ref="W121" si="29">SUM(M121:O121)/$Q121</f>
        <v>0.10660854073892143</v>
      </c>
      <c r="Y121"/>
    </row>
    <row r="122" spans="1:25" s="3" customFormat="1" x14ac:dyDescent="0.3">
      <c r="A122" s="18" t="s">
        <v>236</v>
      </c>
      <c r="B122" s="12"/>
      <c r="C122" s="12"/>
      <c r="D122" s="29"/>
      <c r="E122" s="29"/>
      <c r="F122" s="29"/>
      <c r="G122" s="29"/>
      <c r="H122" s="29"/>
      <c r="I122" s="29"/>
      <c r="J122" s="29"/>
      <c r="K122" s="29"/>
      <c r="L122" s="29"/>
      <c r="M122" s="29"/>
      <c r="N122" s="29"/>
      <c r="O122" s="29"/>
      <c r="P122" s="29"/>
      <c r="Q122" s="29"/>
      <c r="R122" s="25">
        <v>5.7473986162761163E-2</v>
      </c>
      <c r="S122" s="25">
        <v>0.10895936062582894</v>
      </c>
      <c r="T122" s="25">
        <v>0.44691042357066524</v>
      </c>
      <c r="U122" s="25">
        <v>0.10169597581489166</v>
      </c>
      <c r="V122" s="25">
        <v>0.16668609294924097</v>
      </c>
      <c r="W122" s="25">
        <v>0.11827416087661202</v>
      </c>
      <c r="Y122"/>
    </row>
  </sheetData>
  <mergeCells count="8">
    <mergeCell ref="AN7:AS7"/>
    <mergeCell ref="D7:Q7"/>
    <mergeCell ref="Z7:AM7"/>
    <mergeCell ref="A7:A8"/>
    <mergeCell ref="B7:B8"/>
    <mergeCell ref="C7:C8"/>
    <mergeCell ref="R7:W7"/>
    <mergeCell ref="Y7:Y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365E-9D74-4179-BE38-89443004617B}">
  <sheetPr codeName="Sheet11">
    <tabColor theme="4" tint="0.59999389629810485"/>
  </sheetPr>
  <dimension ref="A1:Z167"/>
  <sheetViews>
    <sheetView showGridLines="0" zoomScaleNormal="100" workbookViewId="0">
      <pane xSplit="1" ySplit="8" topLeftCell="D9" activePane="bottomRight" state="frozen"/>
      <selection pane="topRight" activeCell="C14" sqref="C14"/>
      <selection pane="bottomLeft" activeCell="C14" sqref="C14"/>
      <selection pane="bottomRight" activeCell="O15" sqref="O15:Z15"/>
    </sheetView>
  </sheetViews>
  <sheetFormatPr defaultColWidth="8.69140625" defaultRowHeight="14" x14ac:dyDescent="0.3"/>
  <cols>
    <col min="1" max="3" width="27.3828125" customWidth="1"/>
    <col min="4" max="4" width="10.3828125" bestFit="1" customWidth="1"/>
    <col min="15" max="15" width="31.84375" customWidth="1"/>
  </cols>
  <sheetData>
    <row r="1" spans="1:26" x14ac:dyDescent="0.3">
      <c r="A1" s="43" t="s">
        <v>237</v>
      </c>
      <c r="B1" s="34"/>
      <c r="C1" s="34"/>
    </row>
    <row r="2" spans="1:26" x14ac:dyDescent="0.3">
      <c r="A2" s="44" t="s">
        <v>29</v>
      </c>
      <c r="B2" s="34"/>
      <c r="C2" s="34"/>
    </row>
    <row r="3" spans="1:26" x14ac:dyDescent="0.3">
      <c r="A3" s="44" t="s">
        <v>238</v>
      </c>
      <c r="B3" s="34"/>
      <c r="C3" s="34"/>
    </row>
    <row r="4" spans="1:26" x14ac:dyDescent="0.3">
      <c r="A4" s="44" t="s">
        <v>239</v>
      </c>
      <c r="B4" s="34"/>
      <c r="C4" s="34"/>
    </row>
    <row r="5" spans="1:26" x14ac:dyDescent="0.3">
      <c r="A5" s="13"/>
    </row>
    <row r="6" spans="1:26" x14ac:dyDescent="0.3">
      <c r="A6" s="10" t="s">
        <v>240</v>
      </c>
      <c r="O6" s="10" t="s">
        <v>241</v>
      </c>
    </row>
    <row r="7" spans="1:26" x14ac:dyDescent="0.3">
      <c r="A7" s="76" t="s">
        <v>85</v>
      </c>
      <c r="B7" s="76" t="s">
        <v>86</v>
      </c>
      <c r="C7" s="77" t="s">
        <v>71</v>
      </c>
      <c r="D7" s="63" t="s">
        <v>242</v>
      </c>
      <c r="E7" s="63"/>
      <c r="F7" s="63"/>
      <c r="G7" s="63"/>
      <c r="H7" s="63"/>
      <c r="I7" s="63"/>
      <c r="J7" s="66" t="s">
        <v>243</v>
      </c>
      <c r="K7" s="67"/>
      <c r="L7" s="67"/>
      <c r="M7" s="68"/>
      <c r="O7" s="77" t="s">
        <v>71</v>
      </c>
      <c r="P7" s="64" t="s">
        <v>242</v>
      </c>
      <c r="Q7" s="64"/>
      <c r="R7" s="64"/>
      <c r="S7" s="64"/>
      <c r="T7" s="64"/>
      <c r="U7" s="64"/>
      <c r="V7" s="64" t="s">
        <v>243</v>
      </c>
      <c r="W7" s="64"/>
      <c r="X7" s="64"/>
      <c r="Y7" s="64"/>
      <c r="Z7" s="78" t="s">
        <v>244</v>
      </c>
    </row>
    <row r="8" spans="1:26" ht="42" x14ac:dyDescent="0.3">
      <c r="A8" s="76"/>
      <c r="B8" s="76"/>
      <c r="C8" s="77"/>
      <c r="D8" s="51" t="s">
        <v>245</v>
      </c>
      <c r="E8" s="51" t="s">
        <v>246</v>
      </c>
      <c r="F8" s="51" t="s">
        <v>247</v>
      </c>
      <c r="G8" s="51" t="s">
        <v>248</v>
      </c>
      <c r="H8" s="51" t="s">
        <v>249</v>
      </c>
      <c r="I8" s="51" t="s">
        <v>226</v>
      </c>
      <c r="J8" s="51" t="s">
        <v>245</v>
      </c>
      <c r="K8" s="51" t="s">
        <v>246</v>
      </c>
      <c r="L8" s="51" t="s">
        <v>247</v>
      </c>
      <c r="M8" s="51" t="s">
        <v>250</v>
      </c>
      <c r="O8" s="77"/>
      <c r="P8" s="51" t="s">
        <v>245</v>
      </c>
      <c r="Q8" s="51" t="s">
        <v>246</v>
      </c>
      <c r="R8" s="51" t="s">
        <v>247</v>
      </c>
      <c r="S8" s="51" t="s">
        <v>248</v>
      </c>
      <c r="T8" s="51" t="s">
        <v>249</v>
      </c>
      <c r="U8" s="51" t="s">
        <v>226</v>
      </c>
      <c r="V8" s="51" t="s">
        <v>245</v>
      </c>
      <c r="W8" s="51" t="s">
        <v>246</v>
      </c>
      <c r="X8" s="51" t="s">
        <v>247</v>
      </c>
      <c r="Y8" s="51" t="s">
        <v>251</v>
      </c>
      <c r="Z8" s="78"/>
    </row>
    <row r="9" spans="1:26" ht="14.25" customHeight="1" x14ac:dyDescent="0.3">
      <c r="A9" s="12" t="s">
        <v>89</v>
      </c>
      <c r="B9" s="12">
        <v>899999</v>
      </c>
      <c r="C9" s="12" t="s">
        <v>73</v>
      </c>
      <c r="D9" s="15">
        <v>10529.415624999832</v>
      </c>
      <c r="E9" s="15">
        <v>2151.2843750000052</v>
      </c>
      <c r="F9" s="15">
        <v>604.06562499999995</v>
      </c>
      <c r="G9" s="15">
        <v>31.9</v>
      </c>
      <c r="H9" s="15">
        <v>158.8718750000001</v>
      </c>
      <c r="I9" s="15">
        <f>SUM(D9:H9)</f>
        <v>13475.537499999837</v>
      </c>
      <c r="J9" s="17">
        <f t="shared" ref="J9:J40" si="0">D9/$I9</f>
        <v>0.78137258903401519</v>
      </c>
      <c r="K9" s="17">
        <f t="shared" ref="K9:K40" si="1">E9/$I9</f>
        <v>0.15964367840615123</v>
      </c>
      <c r="L9" s="17">
        <f t="shared" ref="L9:L40" si="2">F9/$I9</f>
        <v>4.4826829727571703E-2</v>
      </c>
      <c r="M9" s="17">
        <f>SUM(G9:H9)/$I9</f>
        <v>1.4156902832261972E-2</v>
      </c>
      <c r="O9" s="12" t="s">
        <v>72</v>
      </c>
      <c r="P9" s="22">
        <f>SUMIFS(D$9:D$119,$C$9:$C$119,$O9)</f>
        <v>27815.846874999996</v>
      </c>
      <c r="Q9" s="22">
        <f t="shared" ref="Q9:U14" si="3">SUMIFS(E$9:E$119,$C$9:$C$119,$O9)</f>
        <v>7211.6687500000016</v>
      </c>
      <c r="R9" s="22">
        <f t="shared" si="3"/>
        <v>3246.8312499999997</v>
      </c>
      <c r="S9" s="22">
        <f t="shared" si="3"/>
        <v>53.621874999999996</v>
      </c>
      <c r="T9" s="22">
        <f t="shared" si="3"/>
        <v>245.24999999999997</v>
      </c>
      <c r="U9" s="22">
        <f t="shared" si="3"/>
        <v>38573.21875</v>
      </c>
      <c r="V9" s="17">
        <f t="shared" ref="V9:X15" si="4">P9/$U9</f>
        <v>0.72111811708738971</v>
      </c>
      <c r="W9" s="17">
        <f t="shared" si="4"/>
        <v>0.18696051259657975</v>
      </c>
      <c r="X9" s="17">
        <f t="shared" si="4"/>
        <v>8.4173199831813358E-2</v>
      </c>
      <c r="Y9" s="17">
        <f t="shared" ref="Y9:Y15" si="5">SUM(S9:T9)/$U9</f>
        <v>7.7481704842171095E-3</v>
      </c>
      <c r="Z9" s="24">
        <f>SUM(W9:Y9)</f>
        <v>0.27888188291261023</v>
      </c>
    </row>
    <row r="10" spans="1:26" x14ac:dyDescent="0.3">
      <c r="A10" s="12" t="s">
        <v>90</v>
      </c>
      <c r="B10" s="12">
        <v>341111</v>
      </c>
      <c r="C10" s="12" t="s">
        <v>72</v>
      </c>
      <c r="D10" s="15">
        <v>6251.0218749999749</v>
      </c>
      <c r="E10" s="15">
        <v>1519.7312500000028</v>
      </c>
      <c r="F10" s="15">
        <v>324.45624999999995</v>
      </c>
      <c r="G10" s="15">
        <v>8.5062499999999979</v>
      </c>
      <c r="H10" s="15">
        <v>45.431249999999999</v>
      </c>
      <c r="I10" s="15">
        <f t="shared" ref="I10:I73" si="6">SUM(D10:H10)</f>
        <v>8149.1468749999776</v>
      </c>
      <c r="J10" s="17">
        <f t="shared" si="0"/>
        <v>0.76707684508385943</v>
      </c>
      <c r="K10" s="17">
        <f t="shared" si="1"/>
        <v>0.18648961336827138</v>
      </c>
      <c r="L10" s="17">
        <f t="shared" si="2"/>
        <v>3.9814750547124092E-2</v>
      </c>
      <c r="M10" s="17">
        <f t="shared" ref="M10:M73" si="7">SUM(G10:H10)/$I10</f>
        <v>6.6187910007451112E-3</v>
      </c>
      <c r="O10" s="12" t="s">
        <v>73</v>
      </c>
      <c r="P10" s="22">
        <f t="shared" ref="P10:P14" si="8">SUMIFS(D$9:D$119,$C$9:$C$119,$O10)</f>
        <v>18260.04062499986</v>
      </c>
      <c r="Q10" s="22">
        <f t="shared" si="3"/>
        <v>3443.2562500000049</v>
      </c>
      <c r="R10" s="22">
        <f t="shared" si="3"/>
        <v>1358.0937500000002</v>
      </c>
      <c r="S10" s="22">
        <f t="shared" si="3"/>
        <v>49.493749999999991</v>
      </c>
      <c r="T10" s="22">
        <f t="shared" si="3"/>
        <v>295.32500000000005</v>
      </c>
      <c r="U10" s="22">
        <f t="shared" si="3"/>
        <v>23406.209374999864</v>
      </c>
      <c r="V10" s="17">
        <f t="shared" si="4"/>
        <v>0.78013660103815785</v>
      </c>
      <c r="W10" s="17">
        <f t="shared" si="4"/>
        <v>0.14710866654374807</v>
      </c>
      <c r="X10" s="17">
        <f t="shared" si="4"/>
        <v>5.8022797636364733E-2</v>
      </c>
      <c r="Y10" s="17">
        <f t="shared" si="5"/>
        <v>1.4731934781729347E-2</v>
      </c>
      <c r="Z10" s="24">
        <f t="shared" ref="Z10:Z15" si="9">SUM(W10:Y10)</f>
        <v>0.21986339896184215</v>
      </c>
    </row>
    <row r="11" spans="1:26" x14ac:dyDescent="0.3">
      <c r="A11" s="12" t="s">
        <v>91</v>
      </c>
      <c r="B11" s="12">
        <v>233211</v>
      </c>
      <c r="C11" s="12" t="s">
        <v>74</v>
      </c>
      <c r="D11" s="15">
        <v>4517.6093749999327</v>
      </c>
      <c r="E11" s="15">
        <v>1965.7968750000116</v>
      </c>
      <c r="F11" s="15">
        <v>420.31249999999932</v>
      </c>
      <c r="G11" s="15">
        <v>14.090624999999999</v>
      </c>
      <c r="H11" s="15">
        <v>30.374999999999996</v>
      </c>
      <c r="I11" s="15">
        <f t="shared" si="6"/>
        <v>6948.1843749999434</v>
      </c>
      <c r="J11" s="17">
        <f t="shared" si="0"/>
        <v>0.65018559254912822</v>
      </c>
      <c r="K11" s="17">
        <f t="shared" si="1"/>
        <v>0.2829223821510965</v>
      </c>
      <c r="L11" s="17">
        <f t="shared" si="2"/>
        <v>6.0492421806236644E-2</v>
      </c>
      <c r="M11" s="17">
        <f t="shared" si="7"/>
        <v>6.3996034935386061E-3</v>
      </c>
      <c r="O11" s="12" t="s">
        <v>74</v>
      </c>
      <c r="P11" s="22">
        <f t="shared" si="8"/>
        <v>15651.206249999963</v>
      </c>
      <c r="Q11" s="22">
        <f t="shared" si="3"/>
        <v>5942.3812500000085</v>
      </c>
      <c r="R11" s="22">
        <f t="shared" si="3"/>
        <v>1181.3968749999992</v>
      </c>
      <c r="S11" s="22">
        <f t="shared" si="3"/>
        <v>60.83124999999999</v>
      </c>
      <c r="T11" s="22">
        <f t="shared" si="3"/>
        <v>94.840624999999989</v>
      </c>
      <c r="U11" s="22">
        <f t="shared" si="3"/>
        <v>22930.656249999971</v>
      </c>
      <c r="V11" s="17">
        <f t="shared" si="4"/>
        <v>0.68254506453560315</v>
      </c>
      <c r="W11" s="17">
        <f t="shared" si="4"/>
        <v>0.2591457124128323</v>
      </c>
      <c r="X11" s="17">
        <f t="shared" si="4"/>
        <v>5.1520412766206843E-2</v>
      </c>
      <c r="Y11" s="17">
        <f t="shared" si="5"/>
        <v>6.7888102853576274E-3</v>
      </c>
      <c r="Z11" s="24">
        <f t="shared" si="9"/>
        <v>0.31745493546439674</v>
      </c>
    </row>
    <row r="12" spans="1:26" x14ac:dyDescent="0.3">
      <c r="A12" s="12" t="s">
        <v>92</v>
      </c>
      <c r="B12" s="12">
        <v>331212</v>
      </c>
      <c r="C12" s="12" t="s">
        <v>72</v>
      </c>
      <c r="D12" s="15">
        <v>2853.6281250000056</v>
      </c>
      <c r="E12" s="15">
        <v>678.19374999999889</v>
      </c>
      <c r="F12" s="15">
        <v>830.88125000000002</v>
      </c>
      <c r="G12" s="15">
        <v>5.234375</v>
      </c>
      <c r="H12" s="15">
        <v>37.375</v>
      </c>
      <c r="I12" s="15">
        <f t="shared" si="6"/>
        <v>4405.3125000000045</v>
      </c>
      <c r="J12" s="17">
        <f t="shared" si="0"/>
        <v>0.64776973824217976</v>
      </c>
      <c r="K12" s="17">
        <f t="shared" si="1"/>
        <v>0.15394906717741322</v>
      </c>
      <c r="L12" s="17">
        <f t="shared" si="2"/>
        <v>0.18860892388451425</v>
      </c>
      <c r="M12" s="17">
        <f t="shared" si="7"/>
        <v>9.6722706958927325E-3</v>
      </c>
      <c r="O12" s="12" t="s">
        <v>75</v>
      </c>
      <c r="P12" s="22">
        <f t="shared" si="8"/>
        <v>9774.231249999988</v>
      </c>
      <c r="Q12" s="22">
        <f t="shared" si="3"/>
        <v>934.73125000000016</v>
      </c>
      <c r="R12" s="22">
        <f t="shared" si="3"/>
        <v>460.80000000000018</v>
      </c>
      <c r="S12" s="22">
        <f t="shared" si="3"/>
        <v>7.8687500000000004</v>
      </c>
      <c r="T12" s="22">
        <f t="shared" si="3"/>
        <v>76.309374999999974</v>
      </c>
      <c r="U12" s="22">
        <f t="shared" si="3"/>
        <v>11253.940624999983</v>
      </c>
      <c r="V12" s="17">
        <f t="shared" si="4"/>
        <v>0.86851633358426417</v>
      </c>
      <c r="W12" s="17">
        <f t="shared" si="4"/>
        <v>8.3058128805438017E-2</v>
      </c>
      <c r="X12" s="17">
        <f t="shared" si="4"/>
        <v>4.0945657646030177E-2</v>
      </c>
      <c r="Y12" s="17">
        <f t="shared" si="5"/>
        <v>7.4798799642680812E-3</v>
      </c>
      <c r="Z12" s="24">
        <f t="shared" si="9"/>
        <v>0.13148366641573628</v>
      </c>
    </row>
    <row r="13" spans="1:26" x14ac:dyDescent="0.3">
      <c r="A13" s="12" t="s">
        <v>93</v>
      </c>
      <c r="B13" s="12">
        <v>133111</v>
      </c>
      <c r="C13" s="12" t="s">
        <v>76</v>
      </c>
      <c r="D13" s="15">
        <v>2943.0281250000012</v>
      </c>
      <c r="E13" s="15">
        <v>961.20625000000132</v>
      </c>
      <c r="F13" s="15">
        <v>271.76249999999976</v>
      </c>
      <c r="G13" s="15">
        <v>2.421875</v>
      </c>
      <c r="H13" s="15">
        <v>11.028124999999996</v>
      </c>
      <c r="I13" s="15">
        <f t="shared" si="6"/>
        <v>4189.4468750000024</v>
      </c>
      <c r="J13" s="17">
        <f t="shared" si="0"/>
        <v>0.70248608296292081</v>
      </c>
      <c r="K13" s="17">
        <f t="shared" si="1"/>
        <v>0.22943512083561168</v>
      </c>
      <c r="L13" s="17">
        <f t="shared" si="2"/>
        <v>6.486834852154548E-2</v>
      </c>
      <c r="M13" s="17">
        <f t="shared" si="7"/>
        <v>3.2104476799219438E-3</v>
      </c>
      <c r="O13" s="12" t="s">
        <v>76</v>
      </c>
      <c r="P13" s="22">
        <f t="shared" si="8"/>
        <v>6953.2687500000211</v>
      </c>
      <c r="Q13" s="22">
        <f t="shared" si="3"/>
        <v>1707.1343750000012</v>
      </c>
      <c r="R13" s="22">
        <f t="shared" si="3"/>
        <v>512.4968749999997</v>
      </c>
      <c r="S13" s="22">
        <f t="shared" si="3"/>
        <v>5.1843750000000002</v>
      </c>
      <c r="T13" s="22">
        <f t="shared" si="3"/>
        <v>23.662499999999994</v>
      </c>
      <c r="U13" s="22">
        <f t="shared" si="3"/>
        <v>9201.7468750000226</v>
      </c>
      <c r="V13" s="17">
        <f t="shared" si="4"/>
        <v>0.75564660106997394</v>
      </c>
      <c r="W13" s="17">
        <f t="shared" si="4"/>
        <v>0.18552285758240844</v>
      </c>
      <c r="X13" s="17">
        <f t="shared" si="4"/>
        <v>5.5695606710546297E-2</v>
      </c>
      <c r="Y13" s="17">
        <f t="shared" si="5"/>
        <v>3.1349346370712814E-3</v>
      </c>
      <c r="Z13" s="24">
        <f t="shared" si="9"/>
        <v>0.24435339893002603</v>
      </c>
    </row>
    <row r="14" spans="1:26" x14ac:dyDescent="0.3">
      <c r="A14" s="12" t="s">
        <v>94</v>
      </c>
      <c r="B14" s="12">
        <v>821111</v>
      </c>
      <c r="C14" s="12" t="s">
        <v>73</v>
      </c>
      <c r="D14" s="15">
        <v>2900.7968750000296</v>
      </c>
      <c r="E14" s="15">
        <v>557.44687499999941</v>
      </c>
      <c r="F14" s="15">
        <v>212.33437500000019</v>
      </c>
      <c r="G14" s="15">
        <v>9.6624999999999961</v>
      </c>
      <c r="H14" s="15">
        <v>54.187500000000007</v>
      </c>
      <c r="I14" s="15">
        <f t="shared" si="6"/>
        <v>3734.428125000029</v>
      </c>
      <c r="J14" s="17">
        <f t="shared" si="0"/>
        <v>0.77677137647414407</v>
      </c>
      <c r="K14" s="17">
        <f t="shared" si="1"/>
        <v>0.14927235344769021</v>
      </c>
      <c r="L14" s="17">
        <f t="shared" si="2"/>
        <v>5.6858605358751826E-2</v>
      </c>
      <c r="M14" s="17">
        <f t="shared" si="7"/>
        <v>1.7097664719413902E-2</v>
      </c>
      <c r="O14" s="12" t="s">
        <v>77</v>
      </c>
      <c r="P14" s="22">
        <f t="shared" si="8"/>
        <v>2019.2374999999988</v>
      </c>
      <c r="Q14" s="22">
        <f t="shared" si="3"/>
        <v>502.08437500000002</v>
      </c>
      <c r="R14" s="22">
        <f t="shared" si="3"/>
        <v>108.90625</v>
      </c>
      <c r="S14" s="22">
        <f t="shared" si="3"/>
        <v>6.0812499999999998</v>
      </c>
      <c r="T14" s="22">
        <f t="shared" si="3"/>
        <v>17.7</v>
      </c>
      <c r="U14" s="22">
        <f t="shared" si="3"/>
        <v>2654.0093749999987</v>
      </c>
      <c r="V14" s="17">
        <f t="shared" si="4"/>
        <v>0.76082530793622372</v>
      </c>
      <c r="W14" s="17">
        <f t="shared" si="4"/>
        <v>0.18917957853860265</v>
      </c>
      <c r="X14" s="17">
        <f t="shared" si="4"/>
        <v>4.1034613903728222E-2</v>
      </c>
      <c r="Y14" s="17">
        <f t="shared" si="5"/>
        <v>8.9604996214453884E-3</v>
      </c>
      <c r="Z14" s="24">
        <f t="shared" si="9"/>
        <v>0.23917469206377626</v>
      </c>
    </row>
    <row r="15" spans="1:26" x14ac:dyDescent="0.3">
      <c r="A15" s="12" t="s">
        <v>95</v>
      </c>
      <c r="B15" s="12">
        <v>133112</v>
      </c>
      <c r="C15" s="12" t="s">
        <v>76</v>
      </c>
      <c r="D15" s="15">
        <v>2824.8937500000193</v>
      </c>
      <c r="E15" s="15">
        <v>366.56249999999994</v>
      </c>
      <c r="F15" s="15">
        <v>160.04375000000002</v>
      </c>
      <c r="G15" s="15">
        <v>2.7625000000000002</v>
      </c>
      <c r="H15" s="15">
        <v>8.7593749999999986</v>
      </c>
      <c r="I15" s="15">
        <f t="shared" si="6"/>
        <v>3363.021875000019</v>
      </c>
      <c r="J15" s="17">
        <f t="shared" si="0"/>
        <v>0.83998673068399332</v>
      </c>
      <c r="K15" s="17">
        <f t="shared" si="1"/>
        <v>0.10899795291994581</v>
      </c>
      <c r="L15" s="17">
        <f t="shared" si="2"/>
        <v>4.7589268208372601E-2</v>
      </c>
      <c r="M15" s="17">
        <f t="shared" si="7"/>
        <v>3.426048187688322E-3</v>
      </c>
      <c r="O15" s="52" t="s">
        <v>101</v>
      </c>
      <c r="P15" s="59">
        <f>SUM(P9:P14)</f>
        <v>80473.831249999814</v>
      </c>
      <c r="Q15" s="59">
        <f t="shared" ref="Q15:T15" si="10">SUM(Q9:Q14)</f>
        <v>19741.256250000017</v>
      </c>
      <c r="R15" s="59">
        <f t="shared" si="10"/>
        <v>6868.5249999999996</v>
      </c>
      <c r="S15" s="59">
        <f t="shared" si="10"/>
        <v>183.08124999999998</v>
      </c>
      <c r="T15" s="59">
        <f t="shared" si="10"/>
        <v>753.08750000000009</v>
      </c>
      <c r="U15" s="59">
        <f>SUM(U9:U14)</f>
        <v>108019.78124999984</v>
      </c>
      <c r="V15" s="54">
        <f t="shared" si="4"/>
        <v>0.74499161467242769</v>
      </c>
      <c r="W15" s="54">
        <f t="shared" si="4"/>
        <v>0.18275593619571459</v>
      </c>
      <c r="X15" s="54">
        <f t="shared" si="4"/>
        <v>6.3585807344893233E-2</v>
      </c>
      <c r="Y15" s="54">
        <f t="shared" si="5"/>
        <v>8.66664178696438E-3</v>
      </c>
      <c r="Z15" s="60">
        <f t="shared" si="9"/>
        <v>0.2550083853275722</v>
      </c>
    </row>
    <row r="16" spans="1:26" x14ac:dyDescent="0.3">
      <c r="A16" s="12" t="s">
        <v>98</v>
      </c>
      <c r="B16" s="12">
        <v>721211</v>
      </c>
      <c r="C16" s="12" t="s">
        <v>75</v>
      </c>
      <c r="D16" s="15">
        <v>3018.6249999999841</v>
      </c>
      <c r="E16" s="15">
        <v>171.04062499999998</v>
      </c>
      <c r="F16" s="15">
        <v>110.34687500000007</v>
      </c>
      <c r="G16" s="15">
        <v>0</v>
      </c>
      <c r="H16" s="15">
        <v>23.953124999999996</v>
      </c>
      <c r="I16" s="15">
        <f t="shared" si="6"/>
        <v>3323.9656249999844</v>
      </c>
      <c r="J16" s="17">
        <f t="shared" si="0"/>
        <v>0.9081396562276417</v>
      </c>
      <c r="K16" s="17">
        <f t="shared" si="1"/>
        <v>5.1456797180326072E-2</v>
      </c>
      <c r="L16" s="17">
        <f t="shared" si="2"/>
        <v>3.3197357448604956E-2</v>
      </c>
      <c r="M16" s="17">
        <f t="shared" si="7"/>
        <v>7.2061891434271703E-3</v>
      </c>
    </row>
    <row r="17" spans="1:15" x14ac:dyDescent="0.3">
      <c r="A17" s="12" t="s">
        <v>100</v>
      </c>
      <c r="B17" s="12">
        <v>721214</v>
      </c>
      <c r="C17" s="12" t="s">
        <v>75</v>
      </c>
      <c r="D17" s="15">
        <v>2684.6375000000007</v>
      </c>
      <c r="E17" s="15">
        <v>204.46875</v>
      </c>
      <c r="F17" s="15">
        <v>131.77500000000009</v>
      </c>
      <c r="G17" s="15">
        <v>5.5718750000000004</v>
      </c>
      <c r="H17" s="15">
        <v>24.121874999999996</v>
      </c>
      <c r="I17" s="15">
        <f t="shared" si="6"/>
        <v>3050.5750000000007</v>
      </c>
      <c r="J17" s="17">
        <f t="shared" si="0"/>
        <v>0.88004310662743912</v>
      </c>
      <c r="K17" s="17">
        <f t="shared" si="1"/>
        <v>6.702629832080835E-2</v>
      </c>
      <c r="L17" s="17">
        <f t="shared" si="2"/>
        <v>4.3196774378600776E-2</v>
      </c>
      <c r="M17" s="17">
        <f t="shared" si="7"/>
        <v>9.733820673151778E-3</v>
      </c>
    </row>
    <row r="18" spans="1:15" x14ac:dyDescent="0.3">
      <c r="A18" s="12" t="s">
        <v>102</v>
      </c>
      <c r="B18" s="12">
        <v>334111</v>
      </c>
      <c r="C18" s="12" t="s">
        <v>72</v>
      </c>
      <c r="D18" s="15">
        <v>2383.306250000011</v>
      </c>
      <c r="E18" s="15">
        <v>446.38749999999982</v>
      </c>
      <c r="F18" s="15">
        <v>152.70625000000001</v>
      </c>
      <c r="G18" s="15">
        <v>1.59375</v>
      </c>
      <c r="H18" s="15">
        <v>12.703125</v>
      </c>
      <c r="I18" s="15">
        <f t="shared" si="6"/>
        <v>2996.696875000011</v>
      </c>
      <c r="J18" s="17">
        <f t="shared" si="0"/>
        <v>0.79531108731175959</v>
      </c>
      <c r="K18" s="17">
        <f t="shared" si="1"/>
        <v>0.14895984432859868</v>
      </c>
      <c r="L18" s="17">
        <f t="shared" si="2"/>
        <v>5.0958190424248179E-2</v>
      </c>
      <c r="M18" s="17">
        <f t="shared" si="7"/>
        <v>4.7708779353934317E-3</v>
      </c>
      <c r="O18" s="10" t="s">
        <v>252</v>
      </c>
    </row>
    <row r="19" spans="1:15" ht="14.25" customHeight="1" x14ac:dyDescent="0.3">
      <c r="A19" s="12" t="s">
        <v>103</v>
      </c>
      <c r="B19" s="12">
        <v>232111</v>
      </c>
      <c r="C19" s="12" t="s">
        <v>74</v>
      </c>
      <c r="D19" s="15">
        <v>1883.7218750000102</v>
      </c>
      <c r="E19" s="15">
        <v>600.67812499999923</v>
      </c>
      <c r="F19" s="15">
        <v>115.34062500000003</v>
      </c>
      <c r="G19" s="15">
        <v>3.6875</v>
      </c>
      <c r="H19" s="15">
        <v>14.05</v>
      </c>
      <c r="I19" s="15">
        <f t="shared" si="6"/>
        <v>2617.4781250000096</v>
      </c>
      <c r="J19" s="17">
        <f t="shared" si="0"/>
        <v>0.71967053210807763</v>
      </c>
      <c r="K19" s="17">
        <f t="shared" si="1"/>
        <v>0.22948735244921942</v>
      </c>
      <c r="L19" s="17">
        <f t="shared" si="2"/>
        <v>4.4065554511558566E-2</v>
      </c>
      <c r="M19" s="17">
        <f t="shared" si="7"/>
        <v>6.7765609311443379E-3</v>
      </c>
    </row>
    <row r="20" spans="1:15" x14ac:dyDescent="0.3">
      <c r="A20" s="12" t="s">
        <v>104</v>
      </c>
      <c r="B20" s="12">
        <v>233214</v>
      </c>
      <c r="C20" s="12" t="s">
        <v>74</v>
      </c>
      <c r="D20" s="15">
        <v>1637.6687500000075</v>
      </c>
      <c r="E20" s="15">
        <v>704.99062500000014</v>
      </c>
      <c r="F20" s="15">
        <v>132.04062500000006</v>
      </c>
      <c r="G20" s="15">
        <v>5.8875000000000002</v>
      </c>
      <c r="H20" s="15">
        <v>7.9781250000000004</v>
      </c>
      <c r="I20" s="15">
        <f t="shared" si="6"/>
        <v>2488.5656250000075</v>
      </c>
      <c r="J20" s="17">
        <f t="shared" si="0"/>
        <v>0.65807738142328576</v>
      </c>
      <c r="K20" s="17">
        <f t="shared" si="1"/>
        <v>0.28329195658643641</v>
      </c>
      <c r="L20" s="17">
        <f t="shared" si="2"/>
        <v>5.3058928273189365E-2</v>
      </c>
      <c r="M20" s="17">
        <f t="shared" si="7"/>
        <v>5.5717337170885176E-3</v>
      </c>
    </row>
    <row r="21" spans="1:15" x14ac:dyDescent="0.3">
      <c r="A21" s="12" t="s">
        <v>105</v>
      </c>
      <c r="B21" s="12">
        <v>332211</v>
      </c>
      <c r="C21" s="12" t="s">
        <v>72</v>
      </c>
      <c r="D21" s="15">
        <v>1669.4062500000002</v>
      </c>
      <c r="E21" s="15">
        <v>368.21249999999998</v>
      </c>
      <c r="F21" s="15">
        <v>168.00625000000005</v>
      </c>
      <c r="G21" s="15">
        <v>5.831249999999998</v>
      </c>
      <c r="H21" s="15">
        <v>18.965624999999999</v>
      </c>
      <c r="I21" s="15">
        <f t="shared" si="6"/>
        <v>2230.421875</v>
      </c>
      <c r="J21" s="17">
        <f t="shared" si="0"/>
        <v>0.74847107119589218</v>
      </c>
      <c r="K21" s="17">
        <f t="shared" si="1"/>
        <v>0.16508648167737325</v>
      </c>
      <c r="L21" s="17">
        <f t="shared" si="2"/>
        <v>7.532487547899433E-2</v>
      </c>
      <c r="M21" s="17">
        <f t="shared" si="7"/>
        <v>1.1117571647740406E-2</v>
      </c>
    </row>
    <row r="22" spans="1:15" x14ac:dyDescent="0.3">
      <c r="A22" s="12" t="s">
        <v>106</v>
      </c>
      <c r="B22" s="12">
        <v>312999</v>
      </c>
      <c r="C22" s="12" t="s">
        <v>72</v>
      </c>
      <c r="D22" s="15">
        <v>1262.9562500000025</v>
      </c>
      <c r="E22" s="15">
        <v>520.79687499999955</v>
      </c>
      <c r="F22" s="15">
        <v>119.37812500000003</v>
      </c>
      <c r="G22" s="15">
        <v>0</v>
      </c>
      <c r="H22" s="15">
        <v>9.6624999999999979</v>
      </c>
      <c r="I22" s="15">
        <f t="shared" si="6"/>
        <v>1912.7937500000019</v>
      </c>
      <c r="J22" s="17">
        <f t="shared" si="0"/>
        <v>0.66026786735370779</v>
      </c>
      <c r="K22" s="17">
        <f t="shared" si="1"/>
        <v>0.27227027221309097</v>
      </c>
      <c r="L22" s="17">
        <f t="shared" si="2"/>
        <v>6.2410348737285404E-2</v>
      </c>
      <c r="M22" s="17">
        <f t="shared" si="7"/>
        <v>5.0515116959159809E-3</v>
      </c>
    </row>
    <row r="23" spans="1:15" x14ac:dyDescent="0.3">
      <c r="A23" s="12" t="s">
        <v>107</v>
      </c>
      <c r="B23" s="12">
        <v>232611</v>
      </c>
      <c r="C23" s="12" t="s">
        <v>74</v>
      </c>
      <c r="D23" s="15">
        <v>1484.6625000000079</v>
      </c>
      <c r="E23" s="15">
        <v>365.64999999999958</v>
      </c>
      <c r="F23" s="15">
        <v>49.312500000000014</v>
      </c>
      <c r="G23" s="15">
        <v>2.95</v>
      </c>
      <c r="H23" s="15">
        <v>5.8875000000000002</v>
      </c>
      <c r="I23" s="15">
        <f t="shared" si="6"/>
        <v>1908.4625000000076</v>
      </c>
      <c r="J23" s="17">
        <f t="shared" si="0"/>
        <v>0.77793642788370321</v>
      </c>
      <c r="K23" s="17">
        <f t="shared" si="1"/>
        <v>0.19159401874545512</v>
      </c>
      <c r="L23" s="17">
        <f t="shared" si="2"/>
        <v>2.5838862435075261E-2</v>
      </c>
      <c r="M23" s="17">
        <f t="shared" si="7"/>
        <v>4.6306909357663384E-3</v>
      </c>
    </row>
    <row r="24" spans="1:15" x14ac:dyDescent="0.3">
      <c r="A24" s="12" t="s">
        <v>108</v>
      </c>
      <c r="B24" s="12">
        <v>233512</v>
      </c>
      <c r="C24" s="12" t="s">
        <v>74</v>
      </c>
      <c r="D24" s="15">
        <v>1440.6718750000016</v>
      </c>
      <c r="E24" s="15">
        <v>367.9499999999997</v>
      </c>
      <c r="F24" s="15">
        <v>53.859374999999986</v>
      </c>
      <c r="G24" s="15">
        <v>2.671875</v>
      </c>
      <c r="H24" s="15">
        <v>4.3687499999999986</v>
      </c>
      <c r="I24" s="15">
        <f t="shared" si="6"/>
        <v>1869.5218750000013</v>
      </c>
      <c r="J24" s="17">
        <f t="shared" si="0"/>
        <v>0.77060979829401599</v>
      </c>
      <c r="K24" s="17">
        <f t="shared" si="1"/>
        <v>0.1968150279065333</v>
      </c>
      <c r="L24" s="17">
        <f t="shared" si="2"/>
        <v>2.8809170794003119E-2</v>
      </c>
      <c r="M24" s="17">
        <f t="shared" si="7"/>
        <v>3.7660030054475794E-3</v>
      </c>
    </row>
    <row r="25" spans="1:15" x14ac:dyDescent="0.3">
      <c r="A25" s="12" t="s">
        <v>109</v>
      </c>
      <c r="B25" s="12">
        <v>511112</v>
      </c>
      <c r="C25" s="12" t="s">
        <v>77</v>
      </c>
      <c r="D25" s="15">
        <v>1285.1718749999984</v>
      </c>
      <c r="E25" s="15">
        <v>321.87187500000005</v>
      </c>
      <c r="F25" s="15">
        <v>58.396874999999994</v>
      </c>
      <c r="G25" s="15">
        <v>3.3937499999999998</v>
      </c>
      <c r="H25" s="15">
        <v>14.887499999999999</v>
      </c>
      <c r="I25" s="15">
        <f t="shared" si="6"/>
        <v>1683.7218749999984</v>
      </c>
      <c r="J25" s="17">
        <f t="shared" si="0"/>
        <v>0.76329225989298244</v>
      </c>
      <c r="K25" s="17">
        <f t="shared" si="1"/>
        <v>0.19116689031554002</v>
      </c>
      <c r="L25" s="17">
        <f t="shared" si="2"/>
        <v>3.4683207403241732E-2</v>
      </c>
      <c r="M25" s="17">
        <f t="shared" si="7"/>
        <v>1.0857642388235894E-2</v>
      </c>
    </row>
    <row r="26" spans="1:15" x14ac:dyDescent="0.3">
      <c r="A26" s="12" t="s">
        <v>110</v>
      </c>
      <c r="B26" s="12">
        <v>334113</v>
      </c>
      <c r="C26" s="12" t="s">
        <v>72</v>
      </c>
      <c r="D26" s="15">
        <v>1434.4500000000025</v>
      </c>
      <c r="E26" s="15">
        <v>161.16250000000011</v>
      </c>
      <c r="F26" s="15">
        <v>47.03437499999999</v>
      </c>
      <c r="G26" s="15">
        <v>0.703125</v>
      </c>
      <c r="H26" s="15">
        <v>14.321874999999997</v>
      </c>
      <c r="I26" s="15">
        <f t="shared" si="6"/>
        <v>1657.6718750000027</v>
      </c>
      <c r="J26" s="17">
        <f t="shared" si="0"/>
        <v>0.86534013252773578</v>
      </c>
      <c r="K26" s="17">
        <f t="shared" si="1"/>
        <v>9.7222196039249226E-2</v>
      </c>
      <c r="L26" s="17">
        <f t="shared" si="2"/>
        <v>2.8373754606894029E-2</v>
      </c>
      <c r="M26" s="17">
        <f t="shared" si="7"/>
        <v>9.0639168261209546E-3</v>
      </c>
    </row>
    <row r="27" spans="1:15" x14ac:dyDescent="0.3">
      <c r="A27" s="12" t="s">
        <v>111</v>
      </c>
      <c r="B27" s="12">
        <v>322311</v>
      </c>
      <c r="C27" s="12" t="s">
        <v>72</v>
      </c>
      <c r="D27" s="15">
        <v>1113.4093749999993</v>
      </c>
      <c r="E27" s="15">
        <v>307.22812499999992</v>
      </c>
      <c r="F27" s="15">
        <v>194.31562500000021</v>
      </c>
      <c r="G27" s="15">
        <v>2.9343750000000002</v>
      </c>
      <c r="H27" s="15">
        <v>4.8125</v>
      </c>
      <c r="I27" s="15">
        <f t="shared" si="6"/>
        <v>1622.6999999999994</v>
      </c>
      <c r="J27" s="17">
        <f t="shared" si="0"/>
        <v>0.68614616071978785</v>
      </c>
      <c r="K27" s="17">
        <f t="shared" si="1"/>
        <v>0.18933143834350161</v>
      </c>
      <c r="L27" s="17">
        <f t="shared" si="2"/>
        <v>0.11974833610648936</v>
      </c>
      <c r="M27" s="17">
        <f t="shared" si="7"/>
        <v>4.7740648302212378E-3</v>
      </c>
    </row>
    <row r="28" spans="1:15" x14ac:dyDescent="0.3">
      <c r="A28" s="12" t="s">
        <v>112</v>
      </c>
      <c r="B28" s="12">
        <v>233213</v>
      </c>
      <c r="C28" s="12" t="s">
        <v>74</v>
      </c>
      <c r="D28" s="15">
        <v>927.89687500000139</v>
      </c>
      <c r="E28" s="15">
        <v>498.24374999999941</v>
      </c>
      <c r="F28" s="15">
        <v>124.85312500000008</v>
      </c>
      <c r="G28" s="15">
        <v>17.956249999999997</v>
      </c>
      <c r="H28" s="15">
        <v>7.6843750000000002</v>
      </c>
      <c r="I28" s="15">
        <f t="shared" si="6"/>
        <v>1576.634375000001</v>
      </c>
      <c r="J28" s="17">
        <f t="shared" si="0"/>
        <v>0.58853015620695237</v>
      </c>
      <c r="K28" s="17">
        <f t="shared" si="1"/>
        <v>0.31601730743692502</v>
      </c>
      <c r="L28" s="17">
        <f t="shared" si="2"/>
        <v>7.9189650422280058E-2</v>
      </c>
      <c r="M28" s="17">
        <f t="shared" si="7"/>
        <v>1.6262885933842449E-2</v>
      </c>
    </row>
    <row r="29" spans="1:15" x14ac:dyDescent="0.3">
      <c r="A29" s="12" t="s">
        <v>113</v>
      </c>
      <c r="B29" s="12">
        <v>342211</v>
      </c>
      <c r="C29" s="12" t="s">
        <v>72</v>
      </c>
      <c r="D29" s="15">
        <v>1155.5250000000049</v>
      </c>
      <c r="E29" s="15">
        <v>275.1999999999997</v>
      </c>
      <c r="F29" s="15">
        <v>54.75</v>
      </c>
      <c r="G29" s="15">
        <v>0</v>
      </c>
      <c r="H29" s="15">
        <v>0</v>
      </c>
      <c r="I29" s="15">
        <f t="shared" si="6"/>
        <v>1485.4750000000045</v>
      </c>
      <c r="J29" s="17">
        <f t="shared" si="0"/>
        <v>0.77788249549807398</v>
      </c>
      <c r="K29" s="17">
        <f t="shared" si="1"/>
        <v>0.18526060687658755</v>
      </c>
      <c r="L29" s="17">
        <f t="shared" si="2"/>
        <v>3.6856897625338586E-2</v>
      </c>
      <c r="M29" s="17">
        <f t="shared" si="7"/>
        <v>0</v>
      </c>
    </row>
    <row r="30" spans="1:15" x14ac:dyDescent="0.3">
      <c r="A30" s="12" t="s">
        <v>114</v>
      </c>
      <c r="B30" s="12">
        <v>312312</v>
      </c>
      <c r="C30" s="12" t="s">
        <v>72</v>
      </c>
      <c r="D30" s="15">
        <v>858.40000000000134</v>
      </c>
      <c r="E30" s="15">
        <v>349.42499999999978</v>
      </c>
      <c r="F30" s="15">
        <v>77.862500000000011</v>
      </c>
      <c r="G30" s="15">
        <v>0</v>
      </c>
      <c r="H30" s="15">
        <v>4.3125</v>
      </c>
      <c r="I30" s="15">
        <f t="shared" si="6"/>
        <v>1290.0000000000011</v>
      </c>
      <c r="J30" s="17">
        <f t="shared" si="0"/>
        <v>0.66542635658914773</v>
      </c>
      <c r="K30" s="17">
        <f t="shared" si="1"/>
        <v>0.27087209302325543</v>
      </c>
      <c r="L30" s="17">
        <f t="shared" si="2"/>
        <v>6.0358527131782899E-2</v>
      </c>
      <c r="M30" s="17">
        <f t="shared" si="7"/>
        <v>3.3430232558139504E-3</v>
      </c>
    </row>
    <row r="31" spans="1:15" x14ac:dyDescent="0.3">
      <c r="A31" s="12" t="s">
        <v>115</v>
      </c>
      <c r="B31" s="12">
        <v>821712</v>
      </c>
      <c r="C31" s="12" t="s">
        <v>73</v>
      </c>
      <c r="D31" s="15">
        <v>925.26874999999859</v>
      </c>
      <c r="E31" s="15">
        <v>143.01250000000007</v>
      </c>
      <c r="F31" s="15">
        <v>193.98437499999994</v>
      </c>
      <c r="G31" s="15">
        <v>0.703125</v>
      </c>
      <c r="H31" s="15">
        <v>14.731249999999999</v>
      </c>
      <c r="I31" s="15">
        <f t="shared" si="6"/>
        <v>1277.6999999999987</v>
      </c>
      <c r="J31" s="17">
        <f t="shared" si="0"/>
        <v>0.72416744932300192</v>
      </c>
      <c r="K31" s="17">
        <f t="shared" si="1"/>
        <v>0.11192963919542946</v>
      </c>
      <c r="L31" s="17">
        <f t="shared" si="2"/>
        <v>0.15182310010174543</v>
      </c>
      <c r="M31" s="17">
        <f t="shared" si="7"/>
        <v>1.2079811379823132E-2</v>
      </c>
    </row>
    <row r="32" spans="1:15" x14ac:dyDescent="0.3">
      <c r="A32" s="12" t="s">
        <v>116</v>
      </c>
      <c r="B32" s="12">
        <v>233311</v>
      </c>
      <c r="C32" s="12" t="s">
        <v>74</v>
      </c>
      <c r="D32" s="15">
        <v>779.01562500000034</v>
      </c>
      <c r="E32" s="15">
        <v>380.58749999999964</v>
      </c>
      <c r="F32" s="15">
        <v>58.92499999999999</v>
      </c>
      <c r="G32" s="15">
        <v>2.3125</v>
      </c>
      <c r="H32" s="15">
        <v>7.75</v>
      </c>
      <c r="I32" s="15">
        <f t="shared" si="6"/>
        <v>1228.590625</v>
      </c>
      <c r="J32" s="17">
        <f t="shared" si="0"/>
        <v>0.63407257808108397</v>
      </c>
      <c r="K32" s="17">
        <f t="shared" si="1"/>
        <v>0.30977568301076658</v>
      </c>
      <c r="L32" s="17">
        <f t="shared" si="2"/>
        <v>4.7961459904514565E-2</v>
      </c>
      <c r="M32" s="17">
        <f t="shared" si="7"/>
        <v>8.1902790036347539E-3</v>
      </c>
    </row>
    <row r="33" spans="1:15" x14ac:dyDescent="0.3">
      <c r="A33" s="12" t="s">
        <v>117</v>
      </c>
      <c r="B33" s="12">
        <v>133211</v>
      </c>
      <c r="C33" s="12" t="s">
        <v>76</v>
      </c>
      <c r="D33" s="15">
        <v>866.05625000000077</v>
      </c>
      <c r="E33" s="15">
        <v>276.30312499999985</v>
      </c>
      <c r="F33" s="15">
        <v>58.293750000000003</v>
      </c>
      <c r="G33" s="15">
        <v>0</v>
      </c>
      <c r="H33" s="15">
        <v>2.8125</v>
      </c>
      <c r="I33" s="15">
        <f t="shared" si="6"/>
        <v>1203.4656250000007</v>
      </c>
      <c r="J33" s="17">
        <f t="shared" si="0"/>
        <v>0.71963522015844883</v>
      </c>
      <c r="K33" s="17">
        <f t="shared" si="1"/>
        <v>0.22958954477823135</v>
      </c>
      <c r="L33" s="17">
        <f t="shared" si="2"/>
        <v>4.8438234370009506E-2</v>
      </c>
      <c r="M33" s="17">
        <f t="shared" si="7"/>
        <v>2.3370006933102041E-3</v>
      </c>
    </row>
    <row r="34" spans="1:15" x14ac:dyDescent="0.3">
      <c r="A34" s="12" t="s">
        <v>118</v>
      </c>
      <c r="B34" s="12">
        <v>312112</v>
      </c>
      <c r="C34" s="12" t="s">
        <v>72</v>
      </c>
      <c r="D34" s="15">
        <v>948.79062500000043</v>
      </c>
      <c r="E34" s="15">
        <v>172.87187500000002</v>
      </c>
      <c r="F34" s="15">
        <v>70.053125000000009</v>
      </c>
      <c r="G34" s="15">
        <v>1.984375</v>
      </c>
      <c r="H34" s="15">
        <v>3.0750000000000002</v>
      </c>
      <c r="I34" s="15">
        <f t="shared" si="6"/>
        <v>1196.7750000000003</v>
      </c>
      <c r="J34" s="17">
        <f t="shared" si="0"/>
        <v>0.79278947588310267</v>
      </c>
      <c r="K34" s="17">
        <f t="shared" si="1"/>
        <v>0.1444481001023584</v>
      </c>
      <c r="L34" s="17">
        <f t="shared" si="2"/>
        <v>5.853491675544692E-2</v>
      </c>
      <c r="M34" s="17">
        <f t="shared" si="7"/>
        <v>4.2275072590921428E-3</v>
      </c>
    </row>
    <row r="35" spans="1:15" x14ac:dyDescent="0.3">
      <c r="A35" s="12" t="s">
        <v>119</v>
      </c>
      <c r="B35" s="12">
        <v>721913</v>
      </c>
      <c r="C35" s="12" t="s">
        <v>75</v>
      </c>
      <c r="D35" s="15">
        <v>981.91875000000448</v>
      </c>
      <c r="E35" s="15">
        <v>122.98750000000011</v>
      </c>
      <c r="F35" s="15">
        <v>37.765625</v>
      </c>
      <c r="G35" s="15">
        <v>0</v>
      </c>
      <c r="H35" s="15">
        <v>3.0374999999999996</v>
      </c>
      <c r="I35" s="15">
        <f t="shared" si="6"/>
        <v>1145.7093750000045</v>
      </c>
      <c r="J35" s="17">
        <f t="shared" si="0"/>
        <v>0.85703998887152399</v>
      </c>
      <c r="K35" s="17">
        <f t="shared" si="1"/>
        <v>0.10734615835713104</v>
      </c>
      <c r="L35" s="17">
        <f t="shared" si="2"/>
        <v>3.2962656869242997E-2</v>
      </c>
      <c r="M35" s="17">
        <f t="shared" si="7"/>
        <v>2.6511959021021259E-3</v>
      </c>
    </row>
    <row r="36" spans="1:15" x14ac:dyDescent="0.3">
      <c r="A36" s="12" t="s">
        <v>120</v>
      </c>
      <c r="B36" s="12">
        <v>899923</v>
      </c>
      <c r="C36" s="12" t="s">
        <v>73</v>
      </c>
      <c r="D36" s="15">
        <v>895.53750000000059</v>
      </c>
      <c r="E36" s="15">
        <v>119.25625000000005</v>
      </c>
      <c r="F36" s="15">
        <v>57.990625000000001</v>
      </c>
      <c r="G36" s="15">
        <v>4.5562499999999986</v>
      </c>
      <c r="H36" s="15">
        <v>23.787499999999998</v>
      </c>
      <c r="I36" s="15">
        <f t="shared" si="6"/>
        <v>1101.1281250000006</v>
      </c>
      <c r="J36" s="17">
        <f t="shared" si="0"/>
        <v>0.81329091471530623</v>
      </c>
      <c r="K36" s="17">
        <f t="shared" si="1"/>
        <v>0.10830369989868344</v>
      </c>
      <c r="L36" s="17">
        <f t="shared" si="2"/>
        <v>5.2664738719665316E-2</v>
      </c>
      <c r="M36" s="17">
        <f t="shared" si="7"/>
        <v>2.5740646666345009E-2</v>
      </c>
    </row>
    <row r="37" spans="1:15" x14ac:dyDescent="0.3">
      <c r="A37" s="12" t="s">
        <v>121</v>
      </c>
      <c r="B37" s="12">
        <v>342414</v>
      </c>
      <c r="C37" s="12" t="s">
        <v>72</v>
      </c>
      <c r="D37" s="15">
        <v>606.37499999999989</v>
      </c>
      <c r="E37" s="15">
        <v>319.87499999999966</v>
      </c>
      <c r="F37" s="15">
        <v>141.22500000000002</v>
      </c>
      <c r="G37" s="15">
        <v>3.0750000000000002</v>
      </c>
      <c r="H37" s="15">
        <v>7.0750000000000002</v>
      </c>
      <c r="I37" s="15">
        <f t="shared" si="6"/>
        <v>1077.6249999999995</v>
      </c>
      <c r="J37" s="17">
        <f t="shared" si="0"/>
        <v>0.56269574295325386</v>
      </c>
      <c r="K37" s="17">
        <f t="shared" si="1"/>
        <v>0.29683331400069579</v>
      </c>
      <c r="L37" s="17">
        <f t="shared" si="2"/>
        <v>0.13105208212504357</v>
      </c>
      <c r="M37" s="17">
        <f t="shared" si="7"/>
        <v>9.4188609210068483E-3</v>
      </c>
    </row>
    <row r="38" spans="1:15" x14ac:dyDescent="0.3">
      <c r="A38" s="12" t="s">
        <v>122</v>
      </c>
      <c r="B38" s="12">
        <v>712111</v>
      </c>
      <c r="C38" s="12" t="s">
        <v>75</v>
      </c>
      <c r="D38" s="15">
        <v>894.93125000000032</v>
      </c>
      <c r="E38" s="15">
        <v>101.23125000000002</v>
      </c>
      <c r="F38" s="15">
        <v>59.143750000000011</v>
      </c>
      <c r="G38" s="15">
        <v>1.096875</v>
      </c>
      <c r="H38" s="15">
        <v>9.1687499999999993</v>
      </c>
      <c r="I38" s="15">
        <f t="shared" si="6"/>
        <v>1065.5718750000003</v>
      </c>
      <c r="J38" s="17">
        <f t="shared" si="0"/>
        <v>0.83986005167413047</v>
      </c>
      <c r="K38" s="17">
        <f t="shared" si="1"/>
        <v>9.5001803608977559E-2</v>
      </c>
      <c r="L38" s="17">
        <f t="shared" si="2"/>
        <v>5.5504233348876622E-2</v>
      </c>
      <c r="M38" s="17">
        <f t="shared" si="7"/>
        <v>9.6339113680154118E-3</v>
      </c>
    </row>
    <row r="39" spans="1:15" ht="14.25" customHeight="1" x14ac:dyDescent="0.3">
      <c r="A39" s="12" t="s">
        <v>123</v>
      </c>
      <c r="B39" s="12">
        <v>511111</v>
      </c>
      <c r="C39" s="12" t="s">
        <v>77</v>
      </c>
      <c r="D39" s="15">
        <v>734.0656250000003</v>
      </c>
      <c r="E39" s="15">
        <v>180.21250000000001</v>
      </c>
      <c r="F39" s="15">
        <v>50.509375000000006</v>
      </c>
      <c r="G39" s="15">
        <v>2.6875</v>
      </c>
      <c r="H39" s="15">
        <v>2.8125</v>
      </c>
      <c r="I39" s="15">
        <f t="shared" si="6"/>
        <v>970.28750000000025</v>
      </c>
      <c r="J39" s="17">
        <f t="shared" si="0"/>
        <v>0.75654445203097032</v>
      </c>
      <c r="K39" s="17">
        <f t="shared" si="1"/>
        <v>0.18573103332775076</v>
      </c>
      <c r="L39" s="17">
        <f t="shared" si="2"/>
        <v>5.2056091622328424E-2</v>
      </c>
      <c r="M39" s="17">
        <f t="shared" si="7"/>
        <v>5.6684230189505674E-3</v>
      </c>
    </row>
    <row r="40" spans="1:15" x14ac:dyDescent="0.3">
      <c r="A40" s="12" t="s">
        <v>124</v>
      </c>
      <c r="B40" s="12">
        <v>721311</v>
      </c>
      <c r="C40" s="12" t="s">
        <v>75</v>
      </c>
      <c r="D40" s="15">
        <v>715.71874999999648</v>
      </c>
      <c r="E40" s="15">
        <v>154.0593750000001</v>
      </c>
      <c r="F40" s="15">
        <v>42.043749999999967</v>
      </c>
      <c r="G40" s="15">
        <v>1.2</v>
      </c>
      <c r="H40" s="15">
        <v>8.712499999999995</v>
      </c>
      <c r="I40" s="15">
        <f t="shared" si="6"/>
        <v>921.73437499999659</v>
      </c>
      <c r="J40" s="17">
        <f t="shared" si="0"/>
        <v>0.7764913291858071</v>
      </c>
      <c r="K40" s="17">
        <f t="shared" si="1"/>
        <v>0.16714075028394235</v>
      </c>
      <c r="L40" s="17">
        <f t="shared" si="2"/>
        <v>4.5613737688800123E-2</v>
      </c>
      <c r="M40" s="17">
        <f t="shared" si="7"/>
        <v>1.0754182841450424E-2</v>
      </c>
      <c r="O40" s="10" t="s">
        <v>253</v>
      </c>
    </row>
    <row r="41" spans="1:15" x14ac:dyDescent="0.3">
      <c r="A41" s="12" t="s">
        <v>125</v>
      </c>
      <c r="B41" s="12">
        <v>322313</v>
      </c>
      <c r="C41" s="12" t="s">
        <v>72</v>
      </c>
      <c r="D41" s="15">
        <v>597.49062499999923</v>
      </c>
      <c r="E41" s="15">
        <v>197.75312500000013</v>
      </c>
      <c r="F41" s="15">
        <v>106.33437499999999</v>
      </c>
      <c r="G41" s="15">
        <v>0</v>
      </c>
      <c r="H41" s="15">
        <v>4.4218749999999991</v>
      </c>
      <c r="I41" s="15">
        <f t="shared" si="6"/>
        <v>905.99999999999943</v>
      </c>
      <c r="J41" s="17">
        <f t="shared" ref="J41:J72" si="11">D41/$I41</f>
        <v>0.6594819260485647</v>
      </c>
      <c r="K41" s="17">
        <f t="shared" ref="K41:K72" si="12">E41/$I41</f>
        <v>0.21827055739514375</v>
      </c>
      <c r="L41" s="17">
        <f t="shared" ref="L41:L72" si="13">F41/$I41</f>
        <v>0.11736685982339963</v>
      </c>
      <c r="M41" s="17">
        <f t="shared" si="7"/>
        <v>4.8806567328918346E-3</v>
      </c>
    </row>
    <row r="42" spans="1:15" x14ac:dyDescent="0.3">
      <c r="A42" s="12" t="s">
        <v>126</v>
      </c>
      <c r="B42" s="12">
        <v>332111</v>
      </c>
      <c r="C42" s="12" t="s">
        <v>72</v>
      </c>
      <c r="D42" s="15">
        <v>644.34999999999854</v>
      </c>
      <c r="E42" s="15">
        <v>93.003124999999997</v>
      </c>
      <c r="F42" s="15">
        <v>62.749999999999986</v>
      </c>
      <c r="G42" s="15">
        <v>2.203125</v>
      </c>
      <c r="H42" s="15">
        <v>5.1312499999999988</v>
      </c>
      <c r="I42" s="15">
        <f t="shared" si="6"/>
        <v>807.43749999999852</v>
      </c>
      <c r="J42" s="17">
        <f t="shared" si="11"/>
        <v>0.79801842247851962</v>
      </c>
      <c r="K42" s="17">
        <f t="shared" si="12"/>
        <v>0.11518306370462131</v>
      </c>
      <c r="L42" s="17">
        <f t="shared" si="13"/>
        <v>7.7714993420543513E-2</v>
      </c>
      <c r="M42" s="17">
        <f t="shared" si="7"/>
        <v>9.0835203963155198E-3</v>
      </c>
    </row>
    <row r="43" spans="1:15" x14ac:dyDescent="0.3">
      <c r="A43" s="12" t="s">
        <v>127</v>
      </c>
      <c r="B43" s="12">
        <v>821211</v>
      </c>
      <c r="C43" s="12" t="s">
        <v>73</v>
      </c>
      <c r="D43" s="15">
        <v>645.98437499999886</v>
      </c>
      <c r="E43" s="15">
        <v>82.125</v>
      </c>
      <c r="F43" s="15">
        <v>45.462500000000006</v>
      </c>
      <c r="G43" s="15">
        <v>0</v>
      </c>
      <c r="H43" s="15">
        <v>6.815624999999998</v>
      </c>
      <c r="I43" s="15">
        <f t="shared" si="6"/>
        <v>780.38749999999879</v>
      </c>
      <c r="J43" s="17">
        <f t="shared" si="11"/>
        <v>0.82777386234402761</v>
      </c>
      <c r="K43" s="17">
        <f t="shared" si="12"/>
        <v>0.10523618074354103</v>
      </c>
      <c r="L43" s="17">
        <f t="shared" si="13"/>
        <v>5.8256314971728888E-2</v>
      </c>
      <c r="M43" s="17">
        <f t="shared" si="7"/>
        <v>8.7336419407025474E-3</v>
      </c>
    </row>
    <row r="44" spans="1:15" x14ac:dyDescent="0.3">
      <c r="A44" s="12" t="s">
        <v>128</v>
      </c>
      <c r="B44" s="12">
        <v>322211</v>
      </c>
      <c r="C44" s="12" t="s">
        <v>72</v>
      </c>
      <c r="D44" s="15">
        <v>551.07187499999941</v>
      </c>
      <c r="E44" s="15">
        <v>123.66562500000001</v>
      </c>
      <c r="F44" s="15">
        <v>64.456249999999983</v>
      </c>
      <c r="G44" s="15">
        <v>1.0625</v>
      </c>
      <c r="H44" s="15">
        <v>11.828124999999996</v>
      </c>
      <c r="I44" s="15">
        <f t="shared" si="6"/>
        <v>752.08437499999934</v>
      </c>
      <c r="J44" s="17">
        <f t="shared" si="11"/>
        <v>0.73272613195826586</v>
      </c>
      <c r="K44" s="17">
        <f t="shared" si="12"/>
        <v>0.16443052017933507</v>
      </c>
      <c r="L44" s="17">
        <f t="shared" si="13"/>
        <v>8.5703482405149078E-2</v>
      </c>
      <c r="M44" s="17">
        <f t="shared" si="7"/>
        <v>1.7139865457250068E-2</v>
      </c>
    </row>
    <row r="45" spans="1:15" x14ac:dyDescent="0.3">
      <c r="A45" s="12" t="s">
        <v>129</v>
      </c>
      <c r="B45" s="12">
        <v>251312</v>
      </c>
      <c r="C45" s="12" t="s">
        <v>74</v>
      </c>
      <c r="D45" s="15">
        <v>562.88437499999986</v>
      </c>
      <c r="E45" s="15">
        <v>138.31874999999999</v>
      </c>
      <c r="F45" s="15">
        <v>41.853124999999999</v>
      </c>
      <c r="G45" s="15">
        <v>0.46875</v>
      </c>
      <c r="H45" s="15">
        <v>0.875</v>
      </c>
      <c r="I45" s="15">
        <f t="shared" si="6"/>
        <v>744.39999999999986</v>
      </c>
      <c r="J45" s="17">
        <f t="shared" si="11"/>
        <v>0.75615848334228908</v>
      </c>
      <c r="K45" s="17">
        <f t="shared" si="12"/>
        <v>0.18581239924771631</v>
      </c>
      <c r="L45" s="17">
        <f t="shared" si="13"/>
        <v>5.6223972326706083E-2</v>
      </c>
      <c r="M45" s="17">
        <f t="shared" si="7"/>
        <v>1.8051450832885548E-3</v>
      </c>
    </row>
    <row r="46" spans="1:15" x14ac:dyDescent="0.3">
      <c r="A46" s="12" t="s">
        <v>130</v>
      </c>
      <c r="B46" s="12">
        <v>312111</v>
      </c>
      <c r="C46" s="12" t="s">
        <v>72</v>
      </c>
      <c r="D46" s="15">
        <v>451.33749999999958</v>
      </c>
      <c r="E46" s="15">
        <v>214.18749999999989</v>
      </c>
      <c r="F46" s="15">
        <v>72.287500000000023</v>
      </c>
      <c r="G46" s="15">
        <v>0</v>
      </c>
      <c r="H46" s="15">
        <v>4.6875</v>
      </c>
      <c r="I46" s="15">
        <f t="shared" si="6"/>
        <v>742.49999999999943</v>
      </c>
      <c r="J46" s="17">
        <f t="shared" si="11"/>
        <v>0.60786195286195277</v>
      </c>
      <c r="K46" s="17">
        <f t="shared" si="12"/>
        <v>0.28846801346801354</v>
      </c>
      <c r="L46" s="17">
        <f t="shared" si="13"/>
        <v>9.7356902356902461E-2</v>
      </c>
      <c r="M46" s="17">
        <f t="shared" si="7"/>
        <v>6.3131313131313182E-3</v>
      </c>
    </row>
    <row r="47" spans="1:15" x14ac:dyDescent="0.3">
      <c r="A47" s="12" t="s">
        <v>131</v>
      </c>
      <c r="B47" s="12">
        <v>312212</v>
      </c>
      <c r="C47" s="12" t="s">
        <v>72</v>
      </c>
      <c r="D47" s="15">
        <v>473.8468749999995</v>
      </c>
      <c r="E47" s="15">
        <v>144.96562500000002</v>
      </c>
      <c r="F47" s="15">
        <v>100.92500000000001</v>
      </c>
      <c r="G47" s="15">
        <v>3.5125000000000002</v>
      </c>
      <c r="H47" s="15">
        <v>3.2218749999999998</v>
      </c>
      <c r="I47" s="15">
        <f t="shared" si="6"/>
        <v>726.4718749999995</v>
      </c>
      <c r="J47" s="17">
        <f t="shared" si="11"/>
        <v>0.65225770096054969</v>
      </c>
      <c r="K47" s="17">
        <f t="shared" si="12"/>
        <v>0.19954747043717297</v>
      </c>
      <c r="L47" s="17">
        <f t="shared" si="13"/>
        <v>0.13892485514322228</v>
      </c>
      <c r="M47" s="17">
        <f t="shared" si="7"/>
        <v>9.2699734590551142E-3</v>
      </c>
    </row>
    <row r="48" spans="1:15" x14ac:dyDescent="0.3">
      <c r="A48" s="12" t="s">
        <v>132</v>
      </c>
      <c r="B48" s="12">
        <v>821711</v>
      </c>
      <c r="C48" s="12" t="s">
        <v>73</v>
      </c>
      <c r="D48" s="15">
        <v>561.04062499999873</v>
      </c>
      <c r="E48" s="15">
        <v>105.18125000000001</v>
      </c>
      <c r="F48" s="15">
        <v>46.65625</v>
      </c>
      <c r="G48" s="15">
        <v>0</v>
      </c>
      <c r="H48" s="15">
        <v>7.96875</v>
      </c>
      <c r="I48" s="15">
        <f t="shared" si="6"/>
        <v>720.8468749999987</v>
      </c>
      <c r="J48" s="17">
        <f t="shared" si="11"/>
        <v>0.77830763294909167</v>
      </c>
      <c r="K48" s="17">
        <f t="shared" si="12"/>
        <v>0.14591344382258742</v>
      </c>
      <c r="L48" s="17">
        <f t="shared" si="13"/>
        <v>6.4724217608628856E-2</v>
      </c>
      <c r="M48" s="17">
        <f t="shared" si="7"/>
        <v>1.1054705619692136E-2</v>
      </c>
    </row>
    <row r="49" spans="1:13" x14ac:dyDescent="0.3">
      <c r="A49" s="12" t="s">
        <v>133</v>
      </c>
      <c r="B49" s="12">
        <v>721216</v>
      </c>
      <c r="C49" s="12" t="s">
        <v>75</v>
      </c>
      <c r="D49" s="15">
        <v>600.00312499999973</v>
      </c>
      <c r="E49" s="15">
        <v>54.993749999999984</v>
      </c>
      <c r="F49" s="15">
        <v>20.053124999999994</v>
      </c>
      <c r="G49" s="15">
        <v>0</v>
      </c>
      <c r="H49" s="15">
        <v>1.765625</v>
      </c>
      <c r="I49" s="15">
        <f t="shared" si="6"/>
        <v>676.81562499999973</v>
      </c>
      <c r="J49" s="17">
        <f t="shared" si="11"/>
        <v>0.88650897354800273</v>
      </c>
      <c r="K49" s="17">
        <f t="shared" si="12"/>
        <v>8.1253664910587733E-2</v>
      </c>
      <c r="L49" s="17">
        <f t="shared" si="13"/>
        <v>2.9628637784477867E-2</v>
      </c>
      <c r="M49" s="17">
        <f t="shared" si="7"/>
        <v>2.608723756931588E-3</v>
      </c>
    </row>
    <row r="50" spans="1:13" x14ac:dyDescent="0.3">
      <c r="A50" s="12" t="s">
        <v>134</v>
      </c>
      <c r="B50" s="12">
        <v>233999</v>
      </c>
      <c r="C50" s="12" t="s">
        <v>74</v>
      </c>
      <c r="D50" s="15">
        <v>434.59062499999965</v>
      </c>
      <c r="E50" s="15">
        <v>201.79374999999996</v>
      </c>
      <c r="F50" s="15">
        <v>32.568749999999994</v>
      </c>
      <c r="G50" s="15">
        <v>3.712499999999999</v>
      </c>
      <c r="H50" s="15">
        <v>3.796875</v>
      </c>
      <c r="I50" s="15">
        <f t="shared" si="6"/>
        <v>676.46249999999964</v>
      </c>
      <c r="J50" s="17">
        <f t="shared" si="11"/>
        <v>0.64244599663691615</v>
      </c>
      <c r="K50" s="17">
        <f t="shared" si="12"/>
        <v>0.29830737106639327</v>
      </c>
      <c r="L50" s="17">
        <f t="shared" si="13"/>
        <v>4.8145684350573772E-2</v>
      </c>
      <c r="M50" s="17">
        <f t="shared" si="7"/>
        <v>1.1100947946116751E-2</v>
      </c>
    </row>
    <row r="51" spans="1:13" x14ac:dyDescent="0.3">
      <c r="A51" s="12" t="s">
        <v>135</v>
      </c>
      <c r="B51" s="12">
        <v>821311</v>
      </c>
      <c r="C51" s="12" t="s">
        <v>73</v>
      </c>
      <c r="D51" s="15">
        <v>559.04062499999941</v>
      </c>
      <c r="E51" s="15">
        <v>46.543749999999996</v>
      </c>
      <c r="F51" s="15">
        <v>15.424999999999997</v>
      </c>
      <c r="G51" s="15">
        <v>0</v>
      </c>
      <c r="H51" s="15">
        <v>8.5062499999999979</v>
      </c>
      <c r="I51" s="15">
        <f t="shared" si="6"/>
        <v>629.51562499999943</v>
      </c>
      <c r="J51" s="17">
        <f t="shared" si="11"/>
        <v>0.88804884707984799</v>
      </c>
      <c r="K51" s="17">
        <f t="shared" si="12"/>
        <v>7.3935813745687473E-2</v>
      </c>
      <c r="L51" s="17">
        <f t="shared" si="13"/>
        <v>2.4502966070143233E-2</v>
      </c>
      <c r="M51" s="17">
        <f t="shared" si="7"/>
        <v>1.3512373104321287E-2</v>
      </c>
    </row>
    <row r="52" spans="1:13" x14ac:dyDescent="0.3">
      <c r="A52" s="12" t="s">
        <v>136</v>
      </c>
      <c r="B52" s="12">
        <v>233215</v>
      </c>
      <c r="C52" s="12" t="s">
        <v>74</v>
      </c>
      <c r="D52" s="15">
        <v>408.40624999999943</v>
      </c>
      <c r="E52" s="15">
        <v>156.02500000000001</v>
      </c>
      <c r="F52" s="15">
        <v>23.943749999999998</v>
      </c>
      <c r="G52" s="15">
        <v>1.5625</v>
      </c>
      <c r="H52" s="15">
        <v>0</v>
      </c>
      <c r="I52" s="15">
        <f t="shared" si="6"/>
        <v>589.93749999999943</v>
      </c>
      <c r="J52" s="17">
        <f t="shared" si="11"/>
        <v>0.6922873185718823</v>
      </c>
      <c r="K52" s="17">
        <f t="shared" si="12"/>
        <v>0.26447716919165193</v>
      </c>
      <c r="L52" s="17">
        <f t="shared" si="13"/>
        <v>4.0586926581205669E-2</v>
      </c>
      <c r="M52" s="17">
        <f t="shared" si="7"/>
        <v>2.6485856552600938E-3</v>
      </c>
    </row>
    <row r="53" spans="1:13" x14ac:dyDescent="0.3">
      <c r="A53" s="12" t="s">
        <v>137</v>
      </c>
      <c r="B53" s="12">
        <v>333212</v>
      </c>
      <c r="C53" s="12" t="s">
        <v>72</v>
      </c>
      <c r="D53" s="15">
        <v>413.84062499999976</v>
      </c>
      <c r="E53" s="15">
        <v>83.771875000000023</v>
      </c>
      <c r="F53" s="15">
        <v>61.871874999999982</v>
      </c>
      <c r="G53" s="15">
        <v>0</v>
      </c>
      <c r="H53" s="15">
        <v>3.5375000000000001</v>
      </c>
      <c r="I53" s="15">
        <f t="shared" si="6"/>
        <v>563.0218749999998</v>
      </c>
      <c r="J53" s="17">
        <f t="shared" si="11"/>
        <v>0.73503471778960616</v>
      </c>
      <c r="K53" s="17">
        <f t="shared" si="12"/>
        <v>0.14878973396903994</v>
      </c>
      <c r="L53" s="17">
        <f t="shared" si="13"/>
        <v>0.1098924886355437</v>
      </c>
      <c r="M53" s="17">
        <f t="shared" si="7"/>
        <v>6.2830596058101673E-3</v>
      </c>
    </row>
    <row r="54" spans="1:13" x14ac:dyDescent="0.3">
      <c r="A54" s="12" t="s">
        <v>138</v>
      </c>
      <c r="B54" s="12">
        <v>333211</v>
      </c>
      <c r="C54" s="12" t="s">
        <v>72</v>
      </c>
      <c r="D54" s="15">
        <v>371.17812500000002</v>
      </c>
      <c r="E54" s="15">
        <v>83.34999999999998</v>
      </c>
      <c r="F54" s="15">
        <v>84.543749999999989</v>
      </c>
      <c r="G54" s="15">
        <v>0.703125</v>
      </c>
      <c r="H54" s="15">
        <v>6.8062500000000004</v>
      </c>
      <c r="I54" s="15">
        <f t="shared" si="6"/>
        <v>546.58124999999995</v>
      </c>
      <c r="J54" s="17">
        <f t="shared" si="11"/>
        <v>0.67909048288795137</v>
      </c>
      <c r="K54" s="17">
        <f t="shared" si="12"/>
        <v>0.15249333927938433</v>
      </c>
      <c r="L54" s="17">
        <f t="shared" si="13"/>
        <v>0.1546773695585057</v>
      </c>
      <c r="M54" s="17">
        <f t="shared" si="7"/>
        <v>1.3738808274158692E-2</v>
      </c>
    </row>
    <row r="55" spans="1:13" x14ac:dyDescent="0.3">
      <c r="A55" s="12" t="s">
        <v>139</v>
      </c>
      <c r="B55" s="12">
        <v>331111</v>
      </c>
      <c r="C55" s="12" t="s">
        <v>72</v>
      </c>
      <c r="D55" s="15">
        <v>380.03124999999994</v>
      </c>
      <c r="E55" s="15">
        <v>66.815624999999969</v>
      </c>
      <c r="F55" s="15">
        <v>87.049999999999969</v>
      </c>
      <c r="G55" s="15">
        <v>0</v>
      </c>
      <c r="H55" s="15">
        <v>5.6156249999999979</v>
      </c>
      <c r="I55" s="15">
        <f t="shared" si="6"/>
        <v>539.51249999999993</v>
      </c>
      <c r="J55" s="17">
        <f t="shared" si="11"/>
        <v>0.70439748847339034</v>
      </c>
      <c r="K55" s="17">
        <f t="shared" si="12"/>
        <v>0.12384444289984009</v>
      </c>
      <c r="L55" s="17">
        <f t="shared" si="13"/>
        <v>0.16134936632608138</v>
      </c>
      <c r="M55" s="17">
        <f t="shared" si="7"/>
        <v>1.0408702300688119E-2</v>
      </c>
    </row>
    <row r="56" spans="1:13" x14ac:dyDescent="0.3">
      <c r="A56" s="12" t="s">
        <v>140</v>
      </c>
      <c r="B56" s="12">
        <v>333111</v>
      </c>
      <c r="C56" s="12" t="s">
        <v>72</v>
      </c>
      <c r="D56" s="15">
        <v>414.57187499999992</v>
      </c>
      <c r="E56" s="15">
        <v>64.90625</v>
      </c>
      <c r="F56" s="15">
        <v>32.518749999999997</v>
      </c>
      <c r="G56" s="15">
        <v>0</v>
      </c>
      <c r="H56" s="15">
        <v>7.3374999999999995</v>
      </c>
      <c r="I56" s="15">
        <f t="shared" si="6"/>
        <v>519.33437499999991</v>
      </c>
      <c r="J56" s="17">
        <f t="shared" si="11"/>
        <v>0.79827543670684231</v>
      </c>
      <c r="K56" s="17">
        <f t="shared" si="12"/>
        <v>0.12497969155228751</v>
      </c>
      <c r="L56" s="17">
        <f t="shared" si="13"/>
        <v>6.2616209450799404E-2</v>
      </c>
      <c r="M56" s="17">
        <f t="shared" si="7"/>
        <v>1.4128662290070825E-2</v>
      </c>
    </row>
    <row r="57" spans="1:13" x14ac:dyDescent="0.3">
      <c r="A57" s="12" t="s">
        <v>141</v>
      </c>
      <c r="B57" s="12">
        <v>312114</v>
      </c>
      <c r="C57" s="12" t="s">
        <v>72</v>
      </c>
      <c r="D57" s="15">
        <v>342.74374999999992</v>
      </c>
      <c r="E57" s="15">
        <v>124.83125000000001</v>
      </c>
      <c r="F57" s="15">
        <v>42.168749999999989</v>
      </c>
      <c r="G57" s="15">
        <v>2.6875</v>
      </c>
      <c r="H57" s="15">
        <v>0</v>
      </c>
      <c r="I57" s="15">
        <f t="shared" si="6"/>
        <v>512.43124999999986</v>
      </c>
      <c r="J57" s="17">
        <f t="shared" si="11"/>
        <v>0.66885801753893814</v>
      </c>
      <c r="K57" s="17">
        <f t="shared" si="12"/>
        <v>0.24360584956518566</v>
      </c>
      <c r="L57" s="17">
        <f t="shared" si="13"/>
        <v>8.2291526912146751E-2</v>
      </c>
      <c r="M57" s="17">
        <f t="shared" si="7"/>
        <v>5.2446059837295261E-3</v>
      </c>
    </row>
    <row r="58" spans="1:13" x14ac:dyDescent="0.3">
      <c r="A58" s="12" t="s">
        <v>142</v>
      </c>
      <c r="B58" s="12">
        <v>263312</v>
      </c>
      <c r="C58" s="12" t="s">
        <v>74</v>
      </c>
      <c r="D58" s="15">
        <v>315.4874999999999</v>
      </c>
      <c r="E58" s="15">
        <v>135.97499999999999</v>
      </c>
      <c r="F58" s="15">
        <v>23.140625</v>
      </c>
      <c r="G58" s="15">
        <v>2.109375</v>
      </c>
      <c r="H58" s="15">
        <v>0</v>
      </c>
      <c r="I58" s="15">
        <f t="shared" si="6"/>
        <v>476.71249999999986</v>
      </c>
      <c r="J58" s="17">
        <f t="shared" si="11"/>
        <v>0.66179825366442036</v>
      </c>
      <c r="K58" s="17">
        <f t="shared" si="12"/>
        <v>0.28523481133807072</v>
      </c>
      <c r="L58" s="17">
        <f t="shared" si="13"/>
        <v>4.8542098224821056E-2</v>
      </c>
      <c r="M58" s="17">
        <f t="shared" si="7"/>
        <v>4.424836772687942E-3</v>
      </c>
    </row>
    <row r="59" spans="1:13" x14ac:dyDescent="0.3">
      <c r="A59" s="12" t="s">
        <v>143</v>
      </c>
      <c r="B59" s="12">
        <v>821713</v>
      </c>
      <c r="C59" s="12" t="s">
        <v>73</v>
      </c>
      <c r="D59" s="15">
        <v>231.73749999999993</v>
      </c>
      <c r="E59" s="15">
        <v>70.706250000000011</v>
      </c>
      <c r="F59" s="15">
        <v>123.02812500000005</v>
      </c>
      <c r="G59" s="15">
        <v>1.171875</v>
      </c>
      <c r="H59" s="15">
        <v>5.8374999999999986</v>
      </c>
      <c r="I59" s="15">
        <f t="shared" si="6"/>
        <v>432.48124999999993</v>
      </c>
      <c r="J59" s="17">
        <f t="shared" si="11"/>
        <v>0.53583247828663083</v>
      </c>
      <c r="K59" s="17">
        <f t="shared" si="12"/>
        <v>0.1634897466653179</v>
      </c>
      <c r="L59" s="17">
        <f t="shared" si="13"/>
        <v>0.28447042501842579</v>
      </c>
      <c r="M59" s="17">
        <f t="shared" si="7"/>
        <v>1.6207350029625561E-2</v>
      </c>
    </row>
    <row r="60" spans="1:13" x14ac:dyDescent="0.3">
      <c r="A60" s="12" t="s">
        <v>144</v>
      </c>
      <c r="B60" s="12">
        <v>312512</v>
      </c>
      <c r="C60" s="12" t="s">
        <v>72</v>
      </c>
      <c r="D60" s="15">
        <v>287.1437499999999</v>
      </c>
      <c r="E60" s="15">
        <v>99.850000000000009</v>
      </c>
      <c r="F60" s="15">
        <v>34.974999999999994</v>
      </c>
      <c r="G60" s="15">
        <v>0.265625</v>
      </c>
      <c r="H60" s="15">
        <v>6.9781250000000004</v>
      </c>
      <c r="I60" s="15">
        <f t="shared" si="6"/>
        <v>429.21249999999986</v>
      </c>
      <c r="J60" s="17">
        <f t="shared" si="11"/>
        <v>0.66900136878585781</v>
      </c>
      <c r="K60" s="17">
        <f t="shared" si="12"/>
        <v>0.2326353496228559</v>
      </c>
      <c r="L60" s="17">
        <f t="shared" si="13"/>
        <v>8.1486443195386907E-2</v>
      </c>
      <c r="M60" s="17">
        <f t="shared" si="7"/>
        <v>1.6876838395899475E-2</v>
      </c>
    </row>
    <row r="61" spans="1:13" x14ac:dyDescent="0.3">
      <c r="A61" s="12" t="s">
        <v>145</v>
      </c>
      <c r="B61" s="12">
        <v>312611</v>
      </c>
      <c r="C61" s="12" t="s">
        <v>72</v>
      </c>
      <c r="D61" s="15">
        <v>298.03124999999994</v>
      </c>
      <c r="E61" s="15">
        <v>98.881250000000023</v>
      </c>
      <c r="F61" s="15">
        <v>22.953125</v>
      </c>
      <c r="G61" s="15">
        <v>0</v>
      </c>
      <c r="H61" s="15">
        <v>4.375</v>
      </c>
      <c r="I61" s="15">
        <f t="shared" si="6"/>
        <v>424.24062499999997</v>
      </c>
      <c r="J61" s="17">
        <f t="shared" si="11"/>
        <v>0.70250521151763801</v>
      </c>
      <c r="K61" s="17">
        <f t="shared" si="12"/>
        <v>0.23307822064423941</v>
      </c>
      <c r="L61" s="17">
        <f t="shared" si="13"/>
        <v>5.4104024101887936E-2</v>
      </c>
      <c r="M61" s="17">
        <f t="shared" si="7"/>
        <v>1.0312543736234596E-2</v>
      </c>
    </row>
    <row r="62" spans="1:13" x14ac:dyDescent="0.3">
      <c r="A62" s="12" t="s">
        <v>146</v>
      </c>
      <c r="B62" s="12">
        <v>233212</v>
      </c>
      <c r="C62" s="12" t="s">
        <v>74</v>
      </c>
      <c r="D62" s="15">
        <v>268.96250000000003</v>
      </c>
      <c r="E62" s="15">
        <v>114.45</v>
      </c>
      <c r="F62" s="15">
        <v>31.878124999999997</v>
      </c>
      <c r="G62" s="15">
        <v>0</v>
      </c>
      <c r="H62" s="15">
        <v>2.2406250000000001</v>
      </c>
      <c r="I62" s="15">
        <f t="shared" si="6"/>
        <v>417.53125000000006</v>
      </c>
      <c r="J62" s="17">
        <f t="shared" si="11"/>
        <v>0.64417334031883844</v>
      </c>
      <c r="K62" s="17">
        <f t="shared" si="12"/>
        <v>0.27411121922011822</v>
      </c>
      <c r="L62" s="17">
        <f t="shared" si="13"/>
        <v>7.6349075667988903E-2</v>
      </c>
      <c r="M62" s="17">
        <f t="shared" si="7"/>
        <v>5.3663647930544114E-3</v>
      </c>
    </row>
    <row r="63" spans="1:13" x14ac:dyDescent="0.3">
      <c r="A63" s="12" t="s">
        <v>147</v>
      </c>
      <c r="B63" s="12">
        <v>234312</v>
      </c>
      <c r="C63" s="12" t="s">
        <v>74</v>
      </c>
      <c r="D63" s="15">
        <v>273.56562500000024</v>
      </c>
      <c r="E63" s="15">
        <v>74.684374999999989</v>
      </c>
      <c r="F63" s="15">
        <v>17.940624999999997</v>
      </c>
      <c r="G63" s="15">
        <v>0</v>
      </c>
      <c r="H63" s="15">
        <v>1.471875</v>
      </c>
      <c r="I63" s="15">
        <f t="shared" si="6"/>
        <v>367.66250000000025</v>
      </c>
      <c r="J63" s="17">
        <f t="shared" si="11"/>
        <v>0.7440672491755348</v>
      </c>
      <c r="K63" s="17">
        <f t="shared" si="12"/>
        <v>0.20313296841532638</v>
      </c>
      <c r="L63" s="17">
        <f t="shared" si="13"/>
        <v>4.87964505490769E-2</v>
      </c>
      <c r="M63" s="17">
        <f t="shared" si="7"/>
        <v>4.0033318600618747E-3</v>
      </c>
    </row>
    <row r="64" spans="1:13" x14ac:dyDescent="0.3">
      <c r="A64" s="12" t="s">
        <v>148</v>
      </c>
      <c r="B64" s="12">
        <v>333311</v>
      </c>
      <c r="C64" s="12" t="s">
        <v>72</v>
      </c>
      <c r="D64" s="15">
        <v>291.08437500000031</v>
      </c>
      <c r="E64" s="15">
        <v>32.812499999999993</v>
      </c>
      <c r="F64" s="15">
        <v>18.468749999999996</v>
      </c>
      <c r="G64" s="15">
        <v>2.296875</v>
      </c>
      <c r="H64" s="15">
        <v>3.015625</v>
      </c>
      <c r="I64" s="15">
        <f t="shared" si="6"/>
        <v>347.67812500000031</v>
      </c>
      <c r="J64" s="17">
        <f t="shared" si="11"/>
        <v>0.83722372524874855</v>
      </c>
      <c r="K64" s="17">
        <f t="shared" si="12"/>
        <v>9.4376084201443403E-2</v>
      </c>
      <c r="L64" s="17">
        <f t="shared" si="13"/>
        <v>5.3120253107669574E-2</v>
      </c>
      <c r="M64" s="17">
        <f t="shared" si="7"/>
        <v>1.5279937442138458E-2</v>
      </c>
    </row>
    <row r="65" spans="1:13" x14ac:dyDescent="0.3">
      <c r="A65" s="12" t="s">
        <v>149</v>
      </c>
      <c r="B65" s="12">
        <v>331213</v>
      </c>
      <c r="C65" s="12" t="s">
        <v>72</v>
      </c>
      <c r="D65" s="15">
        <v>260.91250000000025</v>
      </c>
      <c r="E65" s="15">
        <v>39.943749999999994</v>
      </c>
      <c r="F65" s="15">
        <v>16.371874999999996</v>
      </c>
      <c r="G65" s="15">
        <v>0.3</v>
      </c>
      <c r="H65" s="15">
        <v>4.4062499999999991</v>
      </c>
      <c r="I65" s="15">
        <f t="shared" si="6"/>
        <v>321.93437500000027</v>
      </c>
      <c r="J65" s="17">
        <f t="shared" si="11"/>
        <v>0.81045244081188916</v>
      </c>
      <c r="K65" s="17">
        <f t="shared" si="12"/>
        <v>0.1240741999048718</v>
      </c>
      <c r="L65" s="17">
        <f t="shared" si="13"/>
        <v>5.0854696706432737E-2</v>
      </c>
      <c r="M65" s="17">
        <f t="shared" si="7"/>
        <v>1.4618662576806205E-2</v>
      </c>
    </row>
    <row r="66" spans="1:13" x14ac:dyDescent="0.3">
      <c r="A66" s="12" t="s">
        <v>150</v>
      </c>
      <c r="B66" s="12">
        <v>342111</v>
      </c>
      <c r="C66" s="12" t="s">
        <v>72</v>
      </c>
      <c r="D66" s="15">
        <v>195.84062499999999</v>
      </c>
      <c r="E66" s="15">
        <v>90.174999999999955</v>
      </c>
      <c r="F66" s="15">
        <v>27.743749999999995</v>
      </c>
      <c r="G66" s="15">
        <v>1.2</v>
      </c>
      <c r="H66" s="15">
        <v>2.609375</v>
      </c>
      <c r="I66" s="15">
        <f t="shared" si="6"/>
        <v>317.56874999999991</v>
      </c>
      <c r="J66" s="17">
        <f t="shared" si="11"/>
        <v>0.61668733148334032</v>
      </c>
      <c r="K66" s="17">
        <f t="shared" si="12"/>
        <v>0.28395426187242911</v>
      </c>
      <c r="L66" s="17">
        <f t="shared" si="13"/>
        <v>8.7362972584676554E-2</v>
      </c>
      <c r="M66" s="17">
        <f t="shared" si="7"/>
        <v>1.1995434059554038E-2</v>
      </c>
    </row>
    <row r="67" spans="1:13" x14ac:dyDescent="0.3">
      <c r="A67" s="12" t="s">
        <v>151</v>
      </c>
      <c r="B67" s="12">
        <v>232112</v>
      </c>
      <c r="C67" s="12" t="s">
        <v>74</v>
      </c>
      <c r="D67" s="15">
        <v>247.82500000000024</v>
      </c>
      <c r="E67" s="15">
        <v>43.512499999999989</v>
      </c>
      <c r="F67" s="15">
        <v>10.881250000000001</v>
      </c>
      <c r="G67" s="15">
        <v>0</v>
      </c>
      <c r="H67" s="15">
        <v>5.7187499999999991</v>
      </c>
      <c r="I67" s="15">
        <f t="shared" si="6"/>
        <v>307.93750000000023</v>
      </c>
      <c r="J67" s="17">
        <f t="shared" si="11"/>
        <v>0.80478993302212321</v>
      </c>
      <c r="K67" s="17">
        <f t="shared" si="12"/>
        <v>0.14130302415262824</v>
      </c>
      <c r="L67" s="17">
        <f t="shared" si="13"/>
        <v>3.5335904201339537E-2</v>
      </c>
      <c r="M67" s="17">
        <f t="shared" si="7"/>
        <v>1.8571138623909057E-2</v>
      </c>
    </row>
    <row r="68" spans="1:13" x14ac:dyDescent="0.3">
      <c r="A68" s="12" t="s">
        <v>152</v>
      </c>
      <c r="B68" s="12">
        <v>312911</v>
      </c>
      <c r="C68" s="12" t="s">
        <v>72</v>
      </c>
      <c r="D68" s="15">
        <v>201.14687499999999</v>
      </c>
      <c r="E68" s="15">
        <v>84.340625000000017</v>
      </c>
      <c r="F68" s="15">
        <v>13.503125000000001</v>
      </c>
      <c r="G68" s="15">
        <v>0</v>
      </c>
      <c r="H68" s="15">
        <v>1.875</v>
      </c>
      <c r="I68" s="15">
        <f t="shared" si="6"/>
        <v>300.86562500000002</v>
      </c>
      <c r="J68" s="17">
        <f t="shared" si="11"/>
        <v>0.66856050770173558</v>
      </c>
      <c r="K68" s="17">
        <f t="shared" si="12"/>
        <v>0.28032655774484044</v>
      </c>
      <c r="L68" s="17">
        <f t="shared" si="13"/>
        <v>4.4880916522118466E-2</v>
      </c>
      <c r="M68" s="17">
        <f t="shared" si="7"/>
        <v>6.2320180313055031E-3</v>
      </c>
    </row>
    <row r="69" spans="1:13" x14ac:dyDescent="0.3">
      <c r="A69" s="12" t="s">
        <v>153</v>
      </c>
      <c r="B69" s="12">
        <v>821611</v>
      </c>
      <c r="C69" s="12" t="s">
        <v>73</v>
      </c>
      <c r="D69" s="15">
        <v>250.38749999999965</v>
      </c>
      <c r="E69" s="15">
        <v>19.099999999999998</v>
      </c>
      <c r="F69" s="15">
        <v>7.4625000000000004</v>
      </c>
      <c r="G69" s="15">
        <v>0</v>
      </c>
      <c r="H69" s="15">
        <v>0</v>
      </c>
      <c r="I69" s="15">
        <f t="shared" si="6"/>
        <v>276.94999999999965</v>
      </c>
      <c r="J69" s="17">
        <f t="shared" si="11"/>
        <v>0.9040891857736052</v>
      </c>
      <c r="K69" s="17">
        <f t="shared" si="12"/>
        <v>6.8965517241379393E-2</v>
      </c>
      <c r="L69" s="17">
        <f t="shared" si="13"/>
        <v>2.6945296985015382E-2</v>
      </c>
      <c r="M69" s="17">
        <f t="shared" si="7"/>
        <v>0</v>
      </c>
    </row>
    <row r="70" spans="1:13" x14ac:dyDescent="0.3">
      <c r="A70" s="12" t="s">
        <v>154</v>
      </c>
      <c r="B70" s="12">
        <v>263311</v>
      </c>
      <c r="C70" s="12" t="s">
        <v>74</v>
      </c>
      <c r="D70" s="15">
        <v>141.0625</v>
      </c>
      <c r="E70" s="15">
        <v>98.662500000000009</v>
      </c>
      <c r="F70" s="15">
        <v>20.087499999999999</v>
      </c>
      <c r="G70" s="15">
        <v>0</v>
      </c>
      <c r="H70" s="15">
        <v>0</v>
      </c>
      <c r="I70" s="15">
        <f t="shared" si="6"/>
        <v>259.8125</v>
      </c>
      <c r="J70" s="17">
        <f t="shared" si="11"/>
        <v>0.54293961991821027</v>
      </c>
      <c r="K70" s="17">
        <f t="shared" si="12"/>
        <v>0.37974500841953335</v>
      </c>
      <c r="L70" s="17">
        <f t="shared" si="13"/>
        <v>7.7315371662256424E-2</v>
      </c>
      <c r="M70" s="17">
        <f t="shared" si="7"/>
        <v>0</v>
      </c>
    </row>
    <row r="71" spans="1:13" x14ac:dyDescent="0.3">
      <c r="A71" s="12" t="s">
        <v>155</v>
      </c>
      <c r="B71" s="12">
        <v>232511</v>
      </c>
      <c r="C71" s="12" t="s">
        <v>74</v>
      </c>
      <c r="D71" s="15">
        <v>180.96562500000013</v>
      </c>
      <c r="E71" s="15">
        <v>46.118749999999991</v>
      </c>
      <c r="F71" s="15">
        <v>10.303124999999998</v>
      </c>
      <c r="G71" s="15">
        <v>1.3125</v>
      </c>
      <c r="H71" s="15">
        <v>0</v>
      </c>
      <c r="I71" s="15">
        <f t="shared" si="6"/>
        <v>238.70000000000013</v>
      </c>
      <c r="J71" s="17">
        <f t="shared" si="11"/>
        <v>0.75812997486384592</v>
      </c>
      <c r="K71" s="17">
        <f t="shared" si="12"/>
        <v>0.19320800167574348</v>
      </c>
      <c r="L71" s="17">
        <f t="shared" si="13"/>
        <v>4.316348973607035E-2</v>
      </c>
      <c r="M71" s="17">
        <f t="shared" si="7"/>
        <v>5.4985337243401728E-3</v>
      </c>
    </row>
    <row r="72" spans="1:13" x14ac:dyDescent="0.3">
      <c r="A72" s="12" t="s">
        <v>156</v>
      </c>
      <c r="B72" s="12">
        <v>821113</v>
      </c>
      <c r="C72" s="12" t="s">
        <v>73</v>
      </c>
      <c r="D72" s="15">
        <v>178.70312499999994</v>
      </c>
      <c r="E72" s="15">
        <v>32.299999999999997</v>
      </c>
      <c r="F72" s="15">
        <v>11.431249999999999</v>
      </c>
      <c r="G72" s="15">
        <v>0</v>
      </c>
      <c r="H72" s="15">
        <v>0</v>
      </c>
      <c r="I72" s="15">
        <f t="shared" si="6"/>
        <v>222.43437499999996</v>
      </c>
      <c r="J72" s="17">
        <f t="shared" si="11"/>
        <v>0.80339706936034494</v>
      </c>
      <c r="K72" s="17">
        <f t="shared" si="12"/>
        <v>0.14521136852161454</v>
      </c>
      <c r="L72" s="17">
        <f t="shared" si="13"/>
        <v>5.1391562118040433E-2</v>
      </c>
      <c r="M72" s="17">
        <f t="shared" si="7"/>
        <v>0</v>
      </c>
    </row>
    <row r="73" spans="1:13" x14ac:dyDescent="0.3">
      <c r="A73" s="12" t="s">
        <v>157</v>
      </c>
      <c r="B73" s="12">
        <v>712915</v>
      </c>
      <c r="C73" s="12" t="s">
        <v>75</v>
      </c>
      <c r="D73" s="15">
        <v>174.05937499999996</v>
      </c>
      <c r="E73" s="15">
        <v>20.843749999999996</v>
      </c>
      <c r="F73" s="15">
        <v>24.965624999999996</v>
      </c>
      <c r="G73" s="15">
        <v>0</v>
      </c>
      <c r="H73" s="15">
        <v>0</v>
      </c>
      <c r="I73" s="15">
        <f t="shared" si="6"/>
        <v>219.86874999999995</v>
      </c>
      <c r="J73" s="17">
        <f t="shared" ref="J73:J104" si="14">D73/$I73</f>
        <v>0.79165126922311602</v>
      </c>
      <c r="K73" s="17">
        <f t="shared" ref="K73:K104" si="15">E73/$I73</f>
        <v>9.4800875522328673E-2</v>
      </c>
      <c r="L73" s="17">
        <f t="shared" ref="L73:L104" si="16">F73/$I73</f>
        <v>0.11354785525455528</v>
      </c>
      <c r="M73" s="17">
        <f t="shared" si="7"/>
        <v>0</v>
      </c>
    </row>
    <row r="74" spans="1:13" x14ac:dyDescent="0.3">
      <c r="A74" s="12" t="s">
        <v>158</v>
      </c>
      <c r="B74" s="12">
        <v>721915</v>
      </c>
      <c r="C74" s="12" t="s">
        <v>75</v>
      </c>
      <c r="D74" s="15">
        <v>178.59062499999987</v>
      </c>
      <c r="E74" s="15">
        <v>33.456249999999997</v>
      </c>
      <c r="F74" s="15">
        <v>2.4406249999999998</v>
      </c>
      <c r="G74" s="15">
        <v>0</v>
      </c>
      <c r="H74" s="15">
        <v>0</v>
      </c>
      <c r="I74" s="15">
        <f t="shared" ref="I74:I119" si="17">SUM(D74:H74)</f>
        <v>214.4874999999999</v>
      </c>
      <c r="J74" s="17">
        <f t="shared" si="14"/>
        <v>0.83263884841773983</v>
      </c>
      <c r="K74" s="17">
        <f t="shared" si="15"/>
        <v>0.15598228334984562</v>
      </c>
      <c r="L74" s="17">
        <f t="shared" si="16"/>
        <v>1.137886823241448E-2</v>
      </c>
      <c r="M74" s="17">
        <f t="shared" ref="M74:M121" si="18">SUM(G74:H74)/$I74</f>
        <v>0</v>
      </c>
    </row>
    <row r="75" spans="1:13" x14ac:dyDescent="0.3">
      <c r="A75" s="12" t="s">
        <v>159</v>
      </c>
      <c r="B75" s="12">
        <v>721215</v>
      </c>
      <c r="C75" s="12" t="s">
        <v>75</v>
      </c>
      <c r="D75" s="15">
        <v>156.72812500000003</v>
      </c>
      <c r="E75" s="15">
        <v>32.046874999999993</v>
      </c>
      <c r="F75" s="15">
        <v>14.9125</v>
      </c>
      <c r="G75" s="15">
        <v>0</v>
      </c>
      <c r="H75" s="15">
        <v>2.6343749999999999</v>
      </c>
      <c r="I75" s="15">
        <f t="shared" si="17"/>
        <v>206.32187500000003</v>
      </c>
      <c r="J75" s="17">
        <f t="shared" si="14"/>
        <v>0.75962922012026113</v>
      </c>
      <c r="K75" s="17">
        <f t="shared" si="15"/>
        <v>0.15532465958832523</v>
      </c>
      <c r="L75" s="17">
        <f t="shared" si="16"/>
        <v>7.2277842570013462E-2</v>
      </c>
      <c r="M75" s="17">
        <f t="shared" si="18"/>
        <v>1.2768277721400115E-2</v>
      </c>
    </row>
    <row r="76" spans="1:13" x14ac:dyDescent="0.3">
      <c r="A76" s="12" t="s">
        <v>160</v>
      </c>
      <c r="B76" s="12">
        <v>333411</v>
      </c>
      <c r="C76" s="12" t="s">
        <v>72</v>
      </c>
      <c r="D76" s="15">
        <v>97.721875000000011</v>
      </c>
      <c r="E76" s="15">
        <v>51.940624999999976</v>
      </c>
      <c r="F76" s="15">
        <v>42.328124999999986</v>
      </c>
      <c r="G76" s="15">
        <v>0.3</v>
      </c>
      <c r="H76" s="15">
        <v>1.671875</v>
      </c>
      <c r="I76" s="15">
        <f t="shared" si="17"/>
        <v>193.96249999999998</v>
      </c>
      <c r="J76" s="17">
        <f t="shared" si="14"/>
        <v>0.50381839273055373</v>
      </c>
      <c r="K76" s="17">
        <f t="shared" si="15"/>
        <v>0.26778694335245207</v>
      </c>
      <c r="L76" s="17">
        <f t="shared" si="16"/>
        <v>0.21822839466391694</v>
      </c>
      <c r="M76" s="17">
        <f t="shared" si="18"/>
        <v>1.0166269253077271E-2</v>
      </c>
    </row>
    <row r="77" spans="1:13" x14ac:dyDescent="0.3">
      <c r="A77" s="12" t="s">
        <v>161</v>
      </c>
      <c r="B77" s="12">
        <v>312211</v>
      </c>
      <c r="C77" s="12" t="s">
        <v>72</v>
      </c>
      <c r="D77" s="15">
        <v>95.434375000000017</v>
      </c>
      <c r="E77" s="15">
        <v>64.834374999999994</v>
      </c>
      <c r="F77" s="15">
        <v>28.509374999999999</v>
      </c>
      <c r="G77" s="15">
        <v>2.524999999999999</v>
      </c>
      <c r="H77" s="15">
        <v>0</v>
      </c>
      <c r="I77" s="15">
        <f t="shared" si="17"/>
        <v>191.30312500000002</v>
      </c>
      <c r="J77" s="17">
        <f t="shared" si="14"/>
        <v>0.49886469444762077</v>
      </c>
      <c r="K77" s="17">
        <f t="shared" si="15"/>
        <v>0.33890912654981453</v>
      </c>
      <c r="L77" s="17">
        <f t="shared" si="16"/>
        <v>0.14902723099792539</v>
      </c>
      <c r="M77" s="17">
        <f t="shared" si="18"/>
        <v>1.3198948004639227E-2</v>
      </c>
    </row>
    <row r="78" spans="1:13" x14ac:dyDescent="0.3">
      <c r="A78" s="12" t="s">
        <v>162</v>
      </c>
      <c r="B78" s="12">
        <v>312113</v>
      </c>
      <c r="C78" s="12" t="s">
        <v>72</v>
      </c>
      <c r="D78" s="15">
        <v>132.85000000000002</v>
      </c>
      <c r="E78" s="15">
        <v>51.475000000000001</v>
      </c>
      <c r="F78" s="15">
        <v>6.375</v>
      </c>
      <c r="G78" s="15">
        <v>0</v>
      </c>
      <c r="H78" s="15">
        <v>0</v>
      </c>
      <c r="I78" s="15">
        <f t="shared" si="17"/>
        <v>190.70000000000002</v>
      </c>
      <c r="J78" s="17">
        <f t="shared" si="14"/>
        <v>0.69664394336654434</v>
      </c>
      <c r="K78" s="17">
        <f t="shared" si="15"/>
        <v>0.26992658626114313</v>
      </c>
      <c r="L78" s="17">
        <f t="shared" si="16"/>
        <v>3.3429470372312531E-2</v>
      </c>
      <c r="M78" s="17">
        <f t="shared" si="18"/>
        <v>0</v>
      </c>
    </row>
    <row r="79" spans="1:13" x14ac:dyDescent="0.3">
      <c r="A79" s="12" t="s">
        <v>163</v>
      </c>
      <c r="B79" s="12">
        <v>133612</v>
      </c>
      <c r="C79" s="12" t="s">
        <v>76</v>
      </c>
      <c r="D79" s="15">
        <v>123.42187500000003</v>
      </c>
      <c r="E79" s="15">
        <v>52.015625000000007</v>
      </c>
      <c r="F79" s="15">
        <v>10.749999999999996</v>
      </c>
      <c r="G79" s="15">
        <v>0</v>
      </c>
      <c r="H79" s="15">
        <v>0</v>
      </c>
      <c r="I79" s="15">
        <f t="shared" si="17"/>
        <v>186.18750000000003</v>
      </c>
      <c r="J79" s="17">
        <f t="shared" si="14"/>
        <v>0.66289023162134952</v>
      </c>
      <c r="K79" s="17">
        <f t="shared" si="15"/>
        <v>0.2793722725746895</v>
      </c>
      <c r="L79" s="17">
        <f t="shared" si="16"/>
        <v>5.7737495803961029E-2</v>
      </c>
      <c r="M79" s="17">
        <f t="shared" si="18"/>
        <v>0</v>
      </c>
    </row>
    <row r="80" spans="1:13" x14ac:dyDescent="0.3">
      <c r="A80" s="12" t="s">
        <v>164</v>
      </c>
      <c r="B80" s="12">
        <v>821511</v>
      </c>
      <c r="C80" s="12" t="s">
        <v>73</v>
      </c>
      <c r="D80" s="15">
        <v>164.71250000000003</v>
      </c>
      <c r="E80" s="15">
        <v>13.156249999999996</v>
      </c>
      <c r="F80" s="15">
        <v>7.7062499999999989</v>
      </c>
      <c r="G80" s="15">
        <v>0</v>
      </c>
      <c r="H80" s="15">
        <v>0</v>
      </c>
      <c r="I80" s="15">
        <f t="shared" si="17"/>
        <v>185.57500000000005</v>
      </c>
      <c r="J80" s="17">
        <f t="shared" si="14"/>
        <v>0.88757914589788489</v>
      </c>
      <c r="K80" s="17">
        <f t="shared" si="15"/>
        <v>7.0894517041627345E-2</v>
      </c>
      <c r="L80" s="17">
        <f t="shared" si="16"/>
        <v>4.152633706048766E-2</v>
      </c>
      <c r="M80" s="17">
        <f t="shared" si="18"/>
        <v>0</v>
      </c>
    </row>
    <row r="81" spans="1:13" x14ac:dyDescent="0.3">
      <c r="A81" s="12" t="s">
        <v>165</v>
      </c>
      <c r="B81" s="12">
        <v>341113</v>
      </c>
      <c r="C81" s="12" t="s">
        <v>72</v>
      </c>
      <c r="D81" s="15">
        <v>101.45000000000002</v>
      </c>
      <c r="E81" s="15">
        <v>45.387500000000003</v>
      </c>
      <c r="F81" s="15">
        <v>18.990624999999998</v>
      </c>
      <c r="G81" s="15">
        <v>5.0625</v>
      </c>
      <c r="H81" s="15">
        <v>5.078125</v>
      </c>
      <c r="I81" s="15">
        <f t="shared" si="17"/>
        <v>175.96875000000003</v>
      </c>
      <c r="J81" s="17">
        <f t="shared" si="14"/>
        <v>0.57652282010300127</v>
      </c>
      <c r="K81" s="17">
        <f t="shared" si="15"/>
        <v>0.25792931983661871</v>
      </c>
      <c r="L81" s="17">
        <f t="shared" si="16"/>
        <v>0.10792044041910848</v>
      </c>
      <c r="M81" s="17">
        <f t="shared" si="18"/>
        <v>5.7627419641271521E-2</v>
      </c>
    </row>
    <row r="82" spans="1:13" x14ac:dyDescent="0.3">
      <c r="A82" s="12" t="s">
        <v>166</v>
      </c>
      <c r="B82" s="12">
        <v>721999</v>
      </c>
      <c r="C82" s="12" t="s">
        <v>75</v>
      </c>
      <c r="D82" s="15">
        <v>139.32500000000007</v>
      </c>
      <c r="E82" s="15">
        <v>20.053124999999994</v>
      </c>
      <c r="F82" s="15">
        <v>5.0718749999999986</v>
      </c>
      <c r="G82" s="15">
        <v>0</v>
      </c>
      <c r="H82" s="15">
        <v>2.9156249999999981</v>
      </c>
      <c r="I82" s="15">
        <f t="shared" si="17"/>
        <v>167.36562500000008</v>
      </c>
      <c r="J82" s="17">
        <f t="shared" si="14"/>
        <v>0.83245887559049236</v>
      </c>
      <c r="K82" s="17">
        <f t="shared" si="15"/>
        <v>0.11981627051552543</v>
      </c>
      <c r="L82" s="17">
        <f t="shared" si="16"/>
        <v>3.0304161920944019E-2</v>
      </c>
      <c r="M82" s="17">
        <f t="shared" si="18"/>
        <v>1.7420691973038051E-2</v>
      </c>
    </row>
    <row r="83" spans="1:13" x14ac:dyDescent="0.3">
      <c r="A83" s="12" t="s">
        <v>167</v>
      </c>
      <c r="B83" s="12">
        <v>312199</v>
      </c>
      <c r="C83" s="12" t="s">
        <v>72</v>
      </c>
      <c r="D83" s="15">
        <v>100.65000000000002</v>
      </c>
      <c r="E83" s="15">
        <v>28.9</v>
      </c>
      <c r="F83" s="15">
        <v>12.271875</v>
      </c>
      <c r="G83" s="15">
        <v>0</v>
      </c>
      <c r="H83" s="15">
        <v>0</v>
      </c>
      <c r="I83" s="15">
        <f t="shared" si="17"/>
        <v>141.82187500000001</v>
      </c>
      <c r="J83" s="17">
        <f t="shared" si="14"/>
        <v>0.70969305687151585</v>
      </c>
      <c r="K83" s="17">
        <f t="shared" si="15"/>
        <v>0.20377674459599407</v>
      </c>
      <c r="L83" s="17">
        <f t="shared" si="16"/>
        <v>8.6530198532490138E-2</v>
      </c>
      <c r="M83" s="17">
        <f t="shared" si="18"/>
        <v>0</v>
      </c>
    </row>
    <row r="84" spans="1:13" x14ac:dyDescent="0.3">
      <c r="A84" s="12" t="s">
        <v>168</v>
      </c>
      <c r="B84" s="12">
        <v>334114</v>
      </c>
      <c r="C84" s="12" t="s">
        <v>72</v>
      </c>
      <c r="D84" s="15">
        <v>97.556249999999991</v>
      </c>
      <c r="E84" s="15">
        <v>35.51874999999999</v>
      </c>
      <c r="F84" s="15">
        <v>3.7625000000000002</v>
      </c>
      <c r="G84" s="15">
        <v>0</v>
      </c>
      <c r="H84" s="15">
        <v>0</v>
      </c>
      <c r="I84" s="15">
        <f t="shared" si="17"/>
        <v>136.83749999999998</v>
      </c>
      <c r="J84" s="17">
        <f t="shared" si="14"/>
        <v>0.71293505069882168</v>
      </c>
      <c r="K84" s="17">
        <f t="shared" si="15"/>
        <v>0.25956883164337258</v>
      </c>
      <c r="L84" s="17">
        <f t="shared" si="16"/>
        <v>2.7496117657805796E-2</v>
      </c>
      <c r="M84" s="17">
        <f t="shared" si="18"/>
        <v>0</v>
      </c>
    </row>
    <row r="85" spans="1:13" x14ac:dyDescent="0.3">
      <c r="A85" s="12" t="s">
        <v>169</v>
      </c>
      <c r="B85" s="12">
        <v>139912</v>
      </c>
      <c r="C85" s="12" t="s">
        <v>76</v>
      </c>
      <c r="D85" s="15">
        <v>108.47187500000001</v>
      </c>
      <c r="E85" s="15">
        <v>26.031249999999993</v>
      </c>
      <c r="F85" s="15">
        <v>0</v>
      </c>
      <c r="G85" s="15">
        <v>0</v>
      </c>
      <c r="H85" s="15">
        <v>0</v>
      </c>
      <c r="I85" s="15">
        <f t="shared" si="17"/>
        <v>134.50312500000001</v>
      </c>
      <c r="J85" s="17">
        <f t="shared" si="14"/>
        <v>0.80646360447015641</v>
      </c>
      <c r="K85" s="17">
        <f t="shared" si="15"/>
        <v>0.19353639552984356</v>
      </c>
      <c r="L85" s="17">
        <f t="shared" si="16"/>
        <v>0</v>
      </c>
      <c r="M85" s="17">
        <f t="shared" si="18"/>
        <v>0</v>
      </c>
    </row>
    <row r="86" spans="1:13" x14ac:dyDescent="0.3">
      <c r="A86" s="12" t="s">
        <v>170</v>
      </c>
      <c r="B86" s="12">
        <v>821112</v>
      </c>
      <c r="C86" s="12" t="s">
        <v>73</v>
      </c>
      <c r="D86" s="15">
        <v>101.86875000000006</v>
      </c>
      <c r="E86" s="15">
        <v>28.509374999999999</v>
      </c>
      <c r="F86" s="15">
        <v>3.875</v>
      </c>
      <c r="G86" s="15">
        <v>0</v>
      </c>
      <c r="H86" s="15">
        <v>0</v>
      </c>
      <c r="I86" s="15">
        <f t="shared" si="17"/>
        <v>134.25312500000007</v>
      </c>
      <c r="J86" s="17">
        <f t="shared" si="14"/>
        <v>0.75878122017643923</v>
      </c>
      <c r="K86" s="17">
        <f t="shared" si="15"/>
        <v>0.21235539209981133</v>
      </c>
      <c r="L86" s="17">
        <f t="shared" si="16"/>
        <v>2.8863387723749433E-2</v>
      </c>
      <c r="M86" s="17">
        <f t="shared" si="18"/>
        <v>0</v>
      </c>
    </row>
    <row r="87" spans="1:13" x14ac:dyDescent="0.3">
      <c r="A87" s="12" t="s">
        <v>171</v>
      </c>
      <c r="B87" s="12">
        <v>149411</v>
      </c>
      <c r="C87" s="12" t="s">
        <v>76</v>
      </c>
      <c r="D87" s="15">
        <v>87.396875000000009</v>
      </c>
      <c r="E87" s="15">
        <v>25.015624999999996</v>
      </c>
      <c r="F87" s="15">
        <v>11.646874999999998</v>
      </c>
      <c r="G87" s="15">
        <v>0</v>
      </c>
      <c r="H87" s="15">
        <v>1.0625</v>
      </c>
      <c r="I87" s="15">
        <f t="shared" si="17"/>
        <v>125.121875</v>
      </c>
      <c r="J87" s="17">
        <f t="shared" si="14"/>
        <v>0.69849396838082878</v>
      </c>
      <c r="K87" s="17">
        <f t="shared" si="15"/>
        <v>0.19993006818352102</v>
      </c>
      <c r="L87" s="17">
        <f t="shared" si="16"/>
        <v>9.308424286320835E-2</v>
      </c>
      <c r="M87" s="17">
        <f t="shared" si="18"/>
        <v>8.4917205724418694E-3</v>
      </c>
    </row>
    <row r="88" spans="1:13" x14ac:dyDescent="0.3">
      <c r="A88" s="12" t="s">
        <v>172</v>
      </c>
      <c r="B88" s="12">
        <v>312116</v>
      </c>
      <c r="C88" s="12" t="s">
        <v>72</v>
      </c>
      <c r="D88" s="15">
        <v>95.209374999999994</v>
      </c>
      <c r="E88" s="15">
        <v>21.721874999999997</v>
      </c>
      <c r="F88" s="15">
        <v>2.774999999999999</v>
      </c>
      <c r="G88" s="15">
        <v>0</v>
      </c>
      <c r="H88" s="15">
        <v>1.903125</v>
      </c>
      <c r="I88" s="15">
        <f t="shared" si="17"/>
        <v>121.609375</v>
      </c>
      <c r="J88" s="17">
        <f t="shared" si="14"/>
        <v>0.78291147372478476</v>
      </c>
      <c r="K88" s="17">
        <f t="shared" si="15"/>
        <v>0.17862006938198635</v>
      </c>
      <c r="L88" s="17">
        <f t="shared" si="16"/>
        <v>2.2818964409610683E-2</v>
      </c>
      <c r="M88" s="17">
        <f t="shared" si="18"/>
        <v>1.5649492483618143E-2</v>
      </c>
    </row>
    <row r="89" spans="1:13" x14ac:dyDescent="0.3">
      <c r="A89" s="12" t="s">
        <v>173</v>
      </c>
      <c r="B89" s="12">
        <v>331112</v>
      </c>
      <c r="C89" s="12" t="s">
        <v>72</v>
      </c>
      <c r="D89" s="15">
        <v>69.406249999999986</v>
      </c>
      <c r="E89" s="15">
        <v>27.446874999999999</v>
      </c>
      <c r="F89" s="15">
        <v>14.625</v>
      </c>
      <c r="G89" s="15">
        <v>0</v>
      </c>
      <c r="H89" s="15">
        <v>2.078125</v>
      </c>
      <c r="I89" s="15">
        <f t="shared" si="17"/>
        <v>113.55624999999998</v>
      </c>
      <c r="J89" s="17">
        <f t="shared" si="14"/>
        <v>0.61120590015961251</v>
      </c>
      <c r="K89" s="17">
        <f t="shared" si="15"/>
        <v>0.24170290054488419</v>
      </c>
      <c r="L89" s="17">
        <f t="shared" si="16"/>
        <v>0.12879079751224615</v>
      </c>
      <c r="M89" s="17">
        <f t="shared" si="18"/>
        <v>1.83004017832572E-2</v>
      </c>
    </row>
    <row r="90" spans="1:13" x14ac:dyDescent="0.3">
      <c r="A90" s="12" t="s">
        <v>174</v>
      </c>
      <c r="B90" s="12">
        <v>821714</v>
      </c>
      <c r="C90" s="12" t="s">
        <v>73</v>
      </c>
      <c r="D90" s="15">
        <v>71.184375000000003</v>
      </c>
      <c r="E90" s="15">
        <v>19.746874999999999</v>
      </c>
      <c r="F90" s="15">
        <v>6.3781249999999989</v>
      </c>
      <c r="G90" s="15">
        <v>0</v>
      </c>
      <c r="H90" s="15">
        <v>5.75</v>
      </c>
      <c r="I90" s="15">
        <f t="shared" si="17"/>
        <v>103.059375</v>
      </c>
      <c r="J90" s="17">
        <f t="shared" si="14"/>
        <v>0.69071227144546532</v>
      </c>
      <c r="K90" s="17">
        <f t="shared" si="15"/>
        <v>0.19160678007216714</v>
      </c>
      <c r="L90" s="17">
        <f t="shared" si="16"/>
        <v>6.1887868037235803E-2</v>
      </c>
      <c r="M90" s="17">
        <f t="shared" si="18"/>
        <v>5.5793080445131746E-2</v>
      </c>
    </row>
    <row r="91" spans="1:13" x14ac:dyDescent="0.3">
      <c r="A91" s="12" t="s">
        <v>175</v>
      </c>
      <c r="B91" s="12">
        <v>721213</v>
      </c>
      <c r="C91" s="12" t="s">
        <v>75</v>
      </c>
      <c r="D91" s="15">
        <v>87.353125000000034</v>
      </c>
      <c r="E91" s="15">
        <v>7.4750000000000005</v>
      </c>
      <c r="F91" s="15">
        <v>3.337499999999999</v>
      </c>
      <c r="G91" s="15">
        <v>0</v>
      </c>
      <c r="H91" s="15">
        <v>0</v>
      </c>
      <c r="I91" s="15">
        <f t="shared" si="17"/>
        <v>98.165625000000034</v>
      </c>
      <c r="J91" s="17">
        <f t="shared" si="14"/>
        <v>0.88985451882978384</v>
      </c>
      <c r="K91" s="17">
        <f t="shared" si="15"/>
        <v>7.6146818196288144E-2</v>
      </c>
      <c r="L91" s="17">
        <f t="shared" si="16"/>
        <v>3.3998662973927972E-2</v>
      </c>
      <c r="M91" s="17">
        <f t="shared" si="18"/>
        <v>0</v>
      </c>
    </row>
    <row r="92" spans="1:13" x14ac:dyDescent="0.3">
      <c r="A92" s="12" t="s">
        <v>176</v>
      </c>
      <c r="B92" s="12">
        <v>342212</v>
      </c>
      <c r="C92" s="12" t="s">
        <v>72</v>
      </c>
      <c r="D92" s="15">
        <v>65.537499999999994</v>
      </c>
      <c r="E92" s="15">
        <v>20.387499999999992</v>
      </c>
      <c r="F92" s="15">
        <v>9.2312499999999993</v>
      </c>
      <c r="G92" s="15">
        <v>0</v>
      </c>
      <c r="H92" s="15">
        <v>0</v>
      </c>
      <c r="I92" s="15">
        <f t="shared" si="17"/>
        <v>95.156249999999986</v>
      </c>
      <c r="J92" s="17">
        <f t="shared" si="14"/>
        <v>0.6887356321839081</v>
      </c>
      <c r="K92" s="17">
        <f t="shared" si="15"/>
        <v>0.21425287356321834</v>
      </c>
      <c r="L92" s="17">
        <f t="shared" si="16"/>
        <v>9.7011494252873573E-2</v>
      </c>
      <c r="M92" s="17">
        <f t="shared" si="18"/>
        <v>0</v>
      </c>
    </row>
    <row r="93" spans="1:13" x14ac:dyDescent="0.3">
      <c r="A93" s="12" t="s">
        <v>177</v>
      </c>
      <c r="B93" s="12">
        <v>224512</v>
      </c>
      <c r="C93" s="12" t="s">
        <v>74</v>
      </c>
      <c r="D93" s="15">
        <v>71.668750000000017</v>
      </c>
      <c r="E93" s="15">
        <v>16.290624999999999</v>
      </c>
      <c r="F93" s="15">
        <v>3.40625</v>
      </c>
      <c r="G93" s="15">
        <v>0</v>
      </c>
      <c r="H93" s="15">
        <v>0.9375</v>
      </c>
      <c r="I93" s="15">
        <f t="shared" si="17"/>
        <v>92.303125000000023</v>
      </c>
      <c r="J93" s="17">
        <f t="shared" si="14"/>
        <v>0.77644987642617735</v>
      </c>
      <c r="K93" s="17">
        <f t="shared" si="15"/>
        <v>0.17649050343636788</v>
      </c>
      <c r="L93" s="17">
        <f t="shared" si="16"/>
        <v>3.6902867589802608E-2</v>
      </c>
      <c r="M93" s="17">
        <f t="shared" si="18"/>
        <v>1.0156752547652095E-2</v>
      </c>
    </row>
    <row r="94" spans="1:13" x14ac:dyDescent="0.3">
      <c r="A94" s="12" t="s">
        <v>178</v>
      </c>
      <c r="B94" s="12">
        <v>342411</v>
      </c>
      <c r="C94" s="12" t="s">
        <v>72</v>
      </c>
      <c r="D94" s="15">
        <v>40.475000000000009</v>
      </c>
      <c r="E94" s="15">
        <v>17.899999999999999</v>
      </c>
      <c r="F94" s="15">
        <v>30.312499999999996</v>
      </c>
      <c r="G94" s="15">
        <v>0</v>
      </c>
      <c r="H94" s="15">
        <v>0.9375</v>
      </c>
      <c r="I94" s="15">
        <f t="shared" si="17"/>
        <v>89.625</v>
      </c>
      <c r="J94" s="17">
        <f t="shared" si="14"/>
        <v>0.45160390516039062</v>
      </c>
      <c r="K94" s="17">
        <f t="shared" si="15"/>
        <v>0.19972105997210599</v>
      </c>
      <c r="L94" s="17">
        <f t="shared" si="16"/>
        <v>0.33821478382147835</v>
      </c>
      <c r="M94" s="17">
        <f t="shared" si="18"/>
        <v>1.0460251046025104E-2</v>
      </c>
    </row>
    <row r="95" spans="1:13" x14ac:dyDescent="0.3">
      <c r="A95" s="12" t="s">
        <v>179</v>
      </c>
      <c r="B95" s="12">
        <v>721916</v>
      </c>
      <c r="C95" s="12" t="s">
        <v>75</v>
      </c>
      <c r="D95" s="15">
        <v>78.853125000000006</v>
      </c>
      <c r="E95" s="15">
        <v>2.4968750000000002</v>
      </c>
      <c r="F95" s="15">
        <v>4.546875</v>
      </c>
      <c r="G95" s="15">
        <v>0</v>
      </c>
      <c r="H95" s="15">
        <v>0</v>
      </c>
      <c r="I95" s="15">
        <f t="shared" si="17"/>
        <v>85.896875000000009</v>
      </c>
      <c r="J95" s="17">
        <f t="shared" si="14"/>
        <v>0.91799759886491794</v>
      </c>
      <c r="K95" s="17">
        <f t="shared" si="15"/>
        <v>2.9068286826499798E-2</v>
      </c>
      <c r="L95" s="17">
        <f t="shared" si="16"/>
        <v>5.2934114308582234E-2</v>
      </c>
      <c r="M95" s="17">
        <f t="shared" si="18"/>
        <v>0</v>
      </c>
    </row>
    <row r="96" spans="1:13" x14ac:dyDescent="0.3">
      <c r="A96" s="12" t="s">
        <v>180</v>
      </c>
      <c r="B96" s="12">
        <v>821915</v>
      </c>
      <c r="C96" s="12" t="s">
        <v>73</v>
      </c>
      <c r="D96" s="15">
        <v>55.362500000000004</v>
      </c>
      <c r="E96" s="15">
        <v>17.018749999999997</v>
      </c>
      <c r="F96" s="15">
        <v>4.2312499999999975</v>
      </c>
      <c r="G96" s="15">
        <v>0</v>
      </c>
      <c r="H96" s="15">
        <v>8.0718749999999986</v>
      </c>
      <c r="I96" s="15">
        <f t="shared" si="17"/>
        <v>84.684374999999989</v>
      </c>
      <c r="J96" s="17">
        <f t="shared" si="14"/>
        <v>0.65375106092475754</v>
      </c>
      <c r="K96" s="17">
        <f t="shared" si="15"/>
        <v>0.20096682534410862</v>
      </c>
      <c r="L96" s="17">
        <f t="shared" si="16"/>
        <v>4.9964943355843366E-2</v>
      </c>
      <c r="M96" s="17">
        <f t="shared" si="18"/>
        <v>9.5317170375290597E-2</v>
      </c>
    </row>
    <row r="97" spans="1:13" x14ac:dyDescent="0.3">
      <c r="A97" s="12" t="s">
        <v>181</v>
      </c>
      <c r="B97" s="12">
        <v>821912</v>
      </c>
      <c r="C97" s="12" t="s">
        <v>73</v>
      </c>
      <c r="D97" s="15">
        <v>60.16875000000001</v>
      </c>
      <c r="E97" s="15">
        <v>9.7218750000000007</v>
      </c>
      <c r="F97" s="15">
        <v>8.5031249999999954</v>
      </c>
      <c r="G97" s="15">
        <v>0</v>
      </c>
      <c r="H97" s="15">
        <v>0</v>
      </c>
      <c r="I97" s="15">
        <f t="shared" si="17"/>
        <v>78.393750000000011</v>
      </c>
      <c r="J97" s="17">
        <f t="shared" si="14"/>
        <v>0.76751973212150204</v>
      </c>
      <c r="K97" s="17">
        <f t="shared" si="15"/>
        <v>0.12401339392489834</v>
      </c>
      <c r="L97" s="17">
        <f t="shared" si="16"/>
        <v>0.10846687395359954</v>
      </c>
      <c r="M97" s="17">
        <f t="shared" si="18"/>
        <v>0</v>
      </c>
    </row>
    <row r="98" spans="1:13" x14ac:dyDescent="0.3">
      <c r="A98" s="12" t="s">
        <v>182</v>
      </c>
      <c r="B98" s="12">
        <v>821411</v>
      </c>
      <c r="C98" s="12" t="s">
        <v>73</v>
      </c>
      <c r="D98" s="15">
        <v>53.556249999999977</v>
      </c>
      <c r="E98" s="15">
        <v>12.471874999999997</v>
      </c>
      <c r="F98" s="15">
        <v>4.9656249999999993</v>
      </c>
      <c r="G98" s="15">
        <v>1.5</v>
      </c>
      <c r="H98" s="15">
        <v>0</v>
      </c>
      <c r="I98" s="15">
        <f t="shared" si="17"/>
        <v>72.493749999999977</v>
      </c>
      <c r="J98" s="17">
        <f t="shared" si="14"/>
        <v>0.73877058367100601</v>
      </c>
      <c r="K98" s="17">
        <f t="shared" si="15"/>
        <v>0.17204069316320375</v>
      </c>
      <c r="L98" s="17">
        <f t="shared" si="16"/>
        <v>6.849728424864214E-2</v>
      </c>
      <c r="M98" s="17">
        <f t="shared" si="18"/>
        <v>2.0691438917148038E-2</v>
      </c>
    </row>
    <row r="99" spans="1:13" x14ac:dyDescent="0.3">
      <c r="A99" s="12" t="s">
        <v>183</v>
      </c>
      <c r="B99" s="12">
        <v>233915</v>
      </c>
      <c r="C99" s="12" t="s">
        <v>74</v>
      </c>
      <c r="D99" s="15">
        <v>40.899999999999991</v>
      </c>
      <c r="E99" s="15">
        <v>20.321874999999999</v>
      </c>
      <c r="F99" s="15">
        <v>6.875</v>
      </c>
      <c r="G99" s="15">
        <v>0.9375</v>
      </c>
      <c r="H99" s="15">
        <v>1.70625</v>
      </c>
      <c r="I99" s="15">
        <f t="shared" si="17"/>
        <v>70.74062499999998</v>
      </c>
      <c r="J99" s="17">
        <f t="shared" si="14"/>
        <v>0.57816848522330699</v>
      </c>
      <c r="K99" s="17">
        <f t="shared" si="15"/>
        <v>0.28727304854883606</v>
      </c>
      <c r="L99" s="17">
        <f t="shared" si="16"/>
        <v>9.7186022882890868E-2</v>
      </c>
      <c r="M99" s="17">
        <f t="shared" si="18"/>
        <v>3.7372443344966214E-2</v>
      </c>
    </row>
    <row r="100" spans="1:13" x14ac:dyDescent="0.3">
      <c r="A100" s="12" t="s">
        <v>184</v>
      </c>
      <c r="B100" s="12">
        <v>312511</v>
      </c>
      <c r="C100" s="12" t="s">
        <v>72</v>
      </c>
      <c r="D100" s="15">
        <v>42.234375</v>
      </c>
      <c r="E100" s="15">
        <v>15.834374999999998</v>
      </c>
      <c r="F100" s="15">
        <v>10.215624999999999</v>
      </c>
      <c r="G100" s="15">
        <v>1.640625</v>
      </c>
      <c r="H100" s="15">
        <v>0</v>
      </c>
      <c r="I100" s="15">
        <f t="shared" si="17"/>
        <v>69.924999999999997</v>
      </c>
      <c r="J100" s="17">
        <f t="shared" si="14"/>
        <v>0.6039953521630318</v>
      </c>
      <c r="K100" s="17">
        <f t="shared" si="15"/>
        <v>0.22644797997854843</v>
      </c>
      <c r="L100" s="17">
        <f t="shared" si="16"/>
        <v>0.14609402931712548</v>
      </c>
      <c r="M100" s="17">
        <f t="shared" si="18"/>
        <v>2.3462638541294246E-2</v>
      </c>
    </row>
    <row r="101" spans="1:13" x14ac:dyDescent="0.3">
      <c r="A101" s="12" t="s">
        <v>185</v>
      </c>
      <c r="B101" s="12">
        <v>711913</v>
      </c>
      <c r="C101" s="12" t="s">
        <v>75</v>
      </c>
      <c r="D101" s="15">
        <v>52.262499999999974</v>
      </c>
      <c r="E101" s="15">
        <v>5.578125</v>
      </c>
      <c r="F101" s="15">
        <v>4.3968749999999996</v>
      </c>
      <c r="G101" s="15">
        <v>0</v>
      </c>
      <c r="H101" s="15">
        <v>0</v>
      </c>
      <c r="I101" s="15">
        <f t="shared" si="17"/>
        <v>62.237499999999976</v>
      </c>
      <c r="J101" s="17">
        <f t="shared" si="14"/>
        <v>0.83972685278168302</v>
      </c>
      <c r="K101" s="17">
        <f t="shared" si="15"/>
        <v>8.9626431010243049E-2</v>
      </c>
      <c r="L101" s="17">
        <f t="shared" si="16"/>
        <v>7.0646716208073931E-2</v>
      </c>
      <c r="M101" s="17">
        <f t="shared" si="18"/>
        <v>0</v>
      </c>
    </row>
    <row r="102" spans="1:13" x14ac:dyDescent="0.3">
      <c r="A102" s="12" t="s">
        <v>186</v>
      </c>
      <c r="B102" s="12">
        <v>342412</v>
      </c>
      <c r="C102" s="12" t="s">
        <v>72</v>
      </c>
      <c r="D102" s="15">
        <v>28.624999999999996</v>
      </c>
      <c r="E102" s="15">
        <v>14.162499999999998</v>
      </c>
      <c r="F102" s="15">
        <v>13.612499999999999</v>
      </c>
      <c r="G102" s="15">
        <v>0</v>
      </c>
      <c r="H102" s="15">
        <v>0</v>
      </c>
      <c r="I102" s="15">
        <f t="shared" si="17"/>
        <v>56.399999999999991</v>
      </c>
      <c r="J102" s="17">
        <f t="shared" si="14"/>
        <v>0.50753546099290781</v>
      </c>
      <c r="K102" s="17">
        <f t="shared" si="15"/>
        <v>0.25110815602836878</v>
      </c>
      <c r="L102" s="17">
        <f t="shared" si="16"/>
        <v>0.24135638297872342</v>
      </c>
      <c r="M102" s="17">
        <f t="shared" si="18"/>
        <v>0</v>
      </c>
    </row>
    <row r="103" spans="1:13" x14ac:dyDescent="0.3">
      <c r="A103" s="12" t="s">
        <v>187</v>
      </c>
      <c r="B103" s="12">
        <v>312311</v>
      </c>
      <c r="C103" s="12" t="s">
        <v>72</v>
      </c>
      <c r="D103" s="15">
        <v>38.221874999999997</v>
      </c>
      <c r="E103" s="15">
        <v>5.2125000000000004</v>
      </c>
      <c r="F103" s="15">
        <v>6.5531249999999996</v>
      </c>
      <c r="G103" s="15">
        <v>0</v>
      </c>
      <c r="H103" s="15">
        <v>0</v>
      </c>
      <c r="I103" s="15">
        <f t="shared" si="17"/>
        <v>49.987499999999997</v>
      </c>
      <c r="J103" s="17">
        <f t="shared" si="14"/>
        <v>0.76462865716429107</v>
      </c>
      <c r="K103" s="17">
        <f t="shared" si="15"/>
        <v>0.10427606901725432</v>
      </c>
      <c r="L103" s="17">
        <f t="shared" si="16"/>
        <v>0.13109527381845462</v>
      </c>
      <c r="M103" s="17">
        <f t="shared" si="18"/>
        <v>0</v>
      </c>
    </row>
    <row r="104" spans="1:13" x14ac:dyDescent="0.3">
      <c r="A104" s="12" t="s">
        <v>188</v>
      </c>
      <c r="B104" s="12">
        <v>821913</v>
      </c>
      <c r="C104" s="12" t="s">
        <v>73</v>
      </c>
      <c r="D104" s="15">
        <v>39.584374999999987</v>
      </c>
      <c r="E104" s="15">
        <v>2.8875000000000002</v>
      </c>
      <c r="F104" s="15">
        <v>1.171875</v>
      </c>
      <c r="G104" s="15">
        <v>0</v>
      </c>
      <c r="H104" s="15">
        <v>0</v>
      </c>
      <c r="I104" s="15">
        <f t="shared" si="17"/>
        <v>43.64374999999999</v>
      </c>
      <c r="J104" s="17">
        <f t="shared" si="14"/>
        <v>0.90698840040097373</v>
      </c>
      <c r="K104" s="17">
        <f t="shared" si="15"/>
        <v>6.6160675927251916E-2</v>
      </c>
      <c r="L104" s="17">
        <f t="shared" si="16"/>
        <v>2.6850923671774315E-2</v>
      </c>
      <c r="M104" s="17">
        <f t="shared" si="18"/>
        <v>0</v>
      </c>
    </row>
    <row r="105" spans="1:13" x14ac:dyDescent="0.3">
      <c r="A105" s="12" t="s">
        <v>189</v>
      </c>
      <c r="B105" s="12">
        <v>821114</v>
      </c>
      <c r="C105" s="12" t="s">
        <v>73</v>
      </c>
      <c r="D105" s="15">
        <v>30.137499999999989</v>
      </c>
      <c r="E105" s="15">
        <v>8.7468749999999993</v>
      </c>
      <c r="F105" s="15">
        <v>3.421875</v>
      </c>
      <c r="G105" s="15">
        <v>0</v>
      </c>
      <c r="H105" s="15">
        <v>0.796875</v>
      </c>
      <c r="I105" s="15">
        <f t="shared" si="17"/>
        <v>43.103124999999991</v>
      </c>
      <c r="J105" s="17">
        <f t="shared" ref="J105:J119" si="19">D105/$I105</f>
        <v>0.69919524396432964</v>
      </c>
      <c r="K105" s="17">
        <f t="shared" ref="K105:K119" si="20">E105/$I105</f>
        <v>0.20292902196766477</v>
      </c>
      <c r="L105" s="17">
        <f t="shared" ref="L105:L119" si="21">F105/$I105</f>
        <v>7.9388095410715592E-2</v>
      </c>
      <c r="M105" s="17">
        <f t="shared" si="18"/>
        <v>1.8487638657289935E-2</v>
      </c>
    </row>
    <row r="106" spans="1:13" x14ac:dyDescent="0.3">
      <c r="A106" s="12" t="s">
        <v>190</v>
      </c>
      <c r="B106" s="12">
        <v>313212</v>
      </c>
      <c r="C106" s="12" t="s">
        <v>72</v>
      </c>
      <c r="D106" s="15">
        <v>24.399999999999995</v>
      </c>
      <c r="E106" s="15">
        <v>14.746874999999999</v>
      </c>
      <c r="F106" s="15">
        <v>0.96875</v>
      </c>
      <c r="G106" s="15">
        <v>0</v>
      </c>
      <c r="H106" s="15">
        <v>0</v>
      </c>
      <c r="I106" s="15">
        <f t="shared" si="17"/>
        <v>40.115624999999994</v>
      </c>
      <c r="J106" s="17">
        <f t="shared" si="19"/>
        <v>0.60824180104385761</v>
      </c>
      <c r="K106" s="17">
        <f t="shared" si="20"/>
        <v>0.36760925449871468</v>
      </c>
      <c r="L106" s="17">
        <f t="shared" si="21"/>
        <v>2.4148944457427751E-2</v>
      </c>
      <c r="M106" s="17">
        <f t="shared" si="18"/>
        <v>0</v>
      </c>
    </row>
    <row r="107" spans="1:13" x14ac:dyDescent="0.3">
      <c r="A107" s="12" t="s">
        <v>191</v>
      </c>
      <c r="B107" s="12">
        <v>233914</v>
      </c>
      <c r="C107" s="12" t="s">
        <v>74</v>
      </c>
      <c r="D107" s="15">
        <v>25.859374999999993</v>
      </c>
      <c r="E107" s="15">
        <v>10.737499999999999</v>
      </c>
      <c r="F107" s="15">
        <v>1.296875</v>
      </c>
      <c r="G107" s="15">
        <v>1.171875</v>
      </c>
      <c r="H107" s="15">
        <v>0</v>
      </c>
      <c r="I107" s="15">
        <f t="shared" si="17"/>
        <v>39.06562499999999</v>
      </c>
      <c r="J107" s="17">
        <f t="shared" si="19"/>
        <v>0.66194704423646111</v>
      </c>
      <c r="K107" s="17">
        <f t="shared" si="20"/>
        <v>0.27485801135909133</v>
      </c>
      <c r="L107" s="17">
        <f t="shared" si="21"/>
        <v>3.3197344212463009E-2</v>
      </c>
      <c r="M107" s="17">
        <f t="shared" si="18"/>
        <v>2.999760019198465E-2</v>
      </c>
    </row>
    <row r="108" spans="1:13" x14ac:dyDescent="0.3">
      <c r="A108" s="12" t="s">
        <v>192</v>
      </c>
      <c r="B108" s="12">
        <v>331211</v>
      </c>
      <c r="C108" s="12" t="s">
        <v>72</v>
      </c>
      <c r="D108" s="15">
        <v>22.374999999999996</v>
      </c>
      <c r="E108" s="15">
        <v>7.8531249999999986</v>
      </c>
      <c r="F108" s="15">
        <v>7.6093749999999964</v>
      </c>
      <c r="G108" s="15">
        <v>0</v>
      </c>
      <c r="H108" s="15">
        <v>0</v>
      </c>
      <c r="I108" s="15">
        <f t="shared" si="17"/>
        <v>37.837499999999991</v>
      </c>
      <c r="J108" s="17">
        <f t="shared" si="19"/>
        <v>0.59134456557647841</v>
      </c>
      <c r="K108" s="17">
        <f t="shared" si="20"/>
        <v>0.20754872811364389</v>
      </c>
      <c r="L108" s="17">
        <f t="shared" si="21"/>
        <v>0.20110670630987773</v>
      </c>
      <c r="M108" s="17">
        <f t="shared" si="18"/>
        <v>0</v>
      </c>
    </row>
    <row r="109" spans="1:13" x14ac:dyDescent="0.3">
      <c r="A109" s="12" t="s">
        <v>193</v>
      </c>
      <c r="B109" s="12">
        <v>313214</v>
      </c>
      <c r="C109" s="12" t="s">
        <v>72</v>
      </c>
      <c r="D109" s="15">
        <v>11.2</v>
      </c>
      <c r="E109" s="15">
        <v>12.2</v>
      </c>
      <c r="F109" s="15">
        <v>5.6375000000000002</v>
      </c>
      <c r="G109" s="15">
        <v>0</v>
      </c>
      <c r="H109" s="15">
        <v>0</v>
      </c>
      <c r="I109" s="15">
        <f t="shared" si="17"/>
        <v>29.037499999999998</v>
      </c>
      <c r="J109" s="17">
        <f t="shared" si="19"/>
        <v>0.38570813603099441</v>
      </c>
      <c r="K109" s="17">
        <f t="shared" si="20"/>
        <v>0.42014636246233322</v>
      </c>
      <c r="L109" s="17">
        <f t="shared" si="21"/>
        <v>0.19414550150667242</v>
      </c>
      <c r="M109" s="17">
        <f t="shared" si="18"/>
        <v>0</v>
      </c>
    </row>
    <row r="110" spans="1:13" x14ac:dyDescent="0.3">
      <c r="A110" s="12" t="s">
        <v>194</v>
      </c>
      <c r="B110" s="12">
        <v>313213</v>
      </c>
      <c r="C110" s="12" t="s">
        <v>72</v>
      </c>
      <c r="D110" s="15">
        <v>10.824999999999999</v>
      </c>
      <c r="E110" s="15">
        <v>10.324999999999999</v>
      </c>
      <c r="F110" s="15">
        <v>0</v>
      </c>
      <c r="G110" s="15">
        <v>0</v>
      </c>
      <c r="H110" s="15">
        <v>0</v>
      </c>
      <c r="I110" s="15">
        <f t="shared" si="17"/>
        <v>21.15</v>
      </c>
      <c r="J110" s="17">
        <f t="shared" si="19"/>
        <v>0.51182033096926716</v>
      </c>
      <c r="K110" s="17">
        <f t="shared" si="20"/>
        <v>0.48817966903073284</v>
      </c>
      <c r="L110" s="17">
        <f t="shared" si="21"/>
        <v>0</v>
      </c>
      <c r="M110" s="17">
        <f t="shared" si="18"/>
        <v>0</v>
      </c>
    </row>
    <row r="111" spans="1:13" x14ac:dyDescent="0.3">
      <c r="A111" s="12" t="s">
        <v>195</v>
      </c>
      <c r="B111" s="12">
        <v>721914</v>
      </c>
      <c r="C111" s="12" t="s">
        <v>75</v>
      </c>
      <c r="D111" s="15">
        <v>11.225</v>
      </c>
      <c r="E111" s="15">
        <v>4</v>
      </c>
      <c r="F111" s="15">
        <v>0</v>
      </c>
      <c r="G111" s="15">
        <v>0</v>
      </c>
      <c r="H111" s="15">
        <v>0</v>
      </c>
      <c r="I111" s="15">
        <f t="shared" si="17"/>
        <v>15.225</v>
      </c>
      <c r="J111" s="17">
        <f t="shared" si="19"/>
        <v>0.73727422003284071</v>
      </c>
      <c r="K111" s="17">
        <f t="shared" si="20"/>
        <v>0.26272577996715929</v>
      </c>
      <c r="L111" s="17">
        <f t="shared" si="21"/>
        <v>0</v>
      </c>
      <c r="M111" s="17">
        <f t="shared" si="18"/>
        <v>0</v>
      </c>
    </row>
    <row r="112" spans="1:13" x14ac:dyDescent="0.3">
      <c r="A112" s="12" t="s">
        <v>196</v>
      </c>
      <c r="B112" s="12">
        <v>342413</v>
      </c>
      <c r="C112" s="12" t="s">
        <v>72</v>
      </c>
      <c r="D112" s="15">
        <v>11.0875</v>
      </c>
      <c r="E112" s="15">
        <v>1.875</v>
      </c>
      <c r="F112" s="15">
        <v>0</v>
      </c>
      <c r="G112" s="15">
        <v>0</v>
      </c>
      <c r="H112" s="15">
        <v>0</v>
      </c>
      <c r="I112" s="15">
        <f t="shared" si="17"/>
        <v>12.9625</v>
      </c>
      <c r="J112" s="17">
        <f t="shared" si="19"/>
        <v>0.85535197685631625</v>
      </c>
      <c r="K112" s="17">
        <f t="shared" si="20"/>
        <v>0.14464802314368369</v>
      </c>
      <c r="L112" s="17">
        <f t="shared" si="21"/>
        <v>0</v>
      </c>
      <c r="M112" s="17">
        <f t="shared" si="18"/>
        <v>0</v>
      </c>
    </row>
    <row r="113" spans="1:15" x14ac:dyDescent="0.3">
      <c r="A113" s="12" t="s">
        <v>197</v>
      </c>
      <c r="B113" s="12">
        <v>224511</v>
      </c>
      <c r="C113" s="12" t="s">
        <v>74</v>
      </c>
      <c r="D113" s="15">
        <v>6.84375</v>
      </c>
      <c r="E113" s="15">
        <v>1.59375</v>
      </c>
      <c r="F113" s="15">
        <v>2.578125</v>
      </c>
      <c r="G113" s="15">
        <v>0</v>
      </c>
      <c r="H113" s="15">
        <v>0</v>
      </c>
      <c r="I113" s="15">
        <f t="shared" si="17"/>
        <v>11.015625</v>
      </c>
      <c r="J113" s="17">
        <f t="shared" si="19"/>
        <v>0.62127659574468086</v>
      </c>
      <c r="K113" s="17">
        <f t="shared" si="20"/>
        <v>0.14468085106382977</v>
      </c>
      <c r="L113" s="17">
        <f t="shared" si="21"/>
        <v>0.23404255319148937</v>
      </c>
      <c r="M113" s="17">
        <f t="shared" si="18"/>
        <v>0</v>
      </c>
    </row>
    <row r="114" spans="1:15" x14ac:dyDescent="0.3">
      <c r="A114" s="12" t="s">
        <v>198</v>
      </c>
      <c r="B114" s="12">
        <v>821911</v>
      </c>
      <c r="C114" s="12" t="s">
        <v>73</v>
      </c>
      <c r="D114" s="15">
        <v>5.5531249999999996</v>
      </c>
      <c r="E114" s="15">
        <v>4.0406250000000004</v>
      </c>
      <c r="F114" s="15">
        <v>0</v>
      </c>
      <c r="G114" s="15">
        <v>0</v>
      </c>
      <c r="H114" s="15">
        <v>0</v>
      </c>
      <c r="I114" s="15">
        <f t="shared" si="17"/>
        <v>9.59375</v>
      </c>
      <c r="J114" s="17">
        <f t="shared" si="19"/>
        <v>0.57882736156351788</v>
      </c>
      <c r="K114" s="17">
        <f t="shared" si="20"/>
        <v>0.42117263843648212</v>
      </c>
      <c r="L114" s="17">
        <f t="shared" si="21"/>
        <v>0</v>
      </c>
      <c r="M114" s="17">
        <f t="shared" si="18"/>
        <v>0</v>
      </c>
    </row>
    <row r="115" spans="1:15" x14ac:dyDescent="0.3">
      <c r="A115" s="12" t="s">
        <v>199</v>
      </c>
      <c r="B115" s="12">
        <v>312115</v>
      </c>
      <c r="C115" s="12" t="s">
        <v>72</v>
      </c>
      <c r="D115" s="15">
        <v>7.7687499999999989</v>
      </c>
      <c r="E115" s="15">
        <v>0.46875</v>
      </c>
      <c r="F115" s="15">
        <v>1.134374999999999</v>
      </c>
      <c r="G115" s="15">
        <v>0</v>
      </c>
      <c r="H115" s="15">
        <v>0</v>
      </c>
      <c r="I115" s="15">
        <f t="shared" si="17"/>
        <v>9.3718749999999975</v>
      </c>
      <c r="J115" s="17">
        <f t="shared" si="19"/>
        <v>0.8289429809936647</v>
      </c>
      <c r="K115" s="17">
        <f t="shared" si="20"/>
        <v>5.0016672224074701E-2</v>
      </c>
      <c r="L115" s="17">
        <f t="shared" si="21"/>
        <v>0.12104034678226068</v>
      </c>
      <c r="M115" s="17">
        <f t="shared" si="18"/>
        <v>0</v>
      </c>
    </row>
    <row r="116" spans="1:15" x14ac:dyDescent="0.3">
      <c r="A116" s="12" t="s">
        <v>200</v>
      </c>
      <c r="B116" s="12">
        <v>334115</v>
      </c>
      <c r="C116" s="12" t="s">
        <v>72</v>
      </c>
      <c r="D116" s="15">
        <v>6.8531249999999986</v>
      </c>
      <c r="E116" s="15">
        <v>0</v>
      </c>
      <c r="F116" s="15">
        <v>2.328125</v>
      </c>
      <c r="G116" s="15">
        <v>0</v>
      </c>
      <c r="H116" s="15">
        <v>0</v>
      </c>
      <c r="I116" s="15">
        <f t="shared" si="17"/>
        <v>9.1812499999999986</v>
      </c>
      <c r="J116" s="17">
        <f t="shared" si="19"/>
        <v>0.74642614023144993</v>
      </c>
      <c r="K116" s="17">
        <f t="shared" si="20"/>
        <v>0</v>
      </c>
      <c r="L116" s="17">
        <f t="shared" si="21"/>
        <v>0.25357385976855007</v>
      </c>
      <c r="M116" s="17">
        <f t="shared" si="18"/>
        <v>0</v>
      </c>
    </row>
    <row r="117" spans="1:15" x14ac:dyDescent="0.3">
      <c r="A117" s="12" t="s">
        <v>201</v>
      </c>
      <c r="B117" s="12">
        <v>311415</v>
      </c>
      <c r="C117" s="12" t="s">
        <v>72</v>
      </c>
      <c r="D117" s="15">
        <v>2.0125000000000002</v>
      </c>
      <c r="E117" s="15">
        <v>0.9375</v>
      </c>
      <c r="F117" s="15">
        <v>0</v>
      </c>
      <c r="G117" s="15">
        <v>0</v>
      </c>
      <c r="H117" s="15">
        <v>0</v>
      </c>
      <c r="I117" s="15">
        <f t="shared" si="17"/>
        <v>2.95</v>
      </c>
      <c r="J117" s="17">
        <f t="shared" si="19"/>
        <v>0.68220338983050854</v>
      </c>
      <c r="K117" s="17">
        <f t="shared" si="20"/>
        <v>0.31779661016949151</v>
      </c>
      <c r="L117" s="17">
        <f t="shared" si="21"/>
        <v>0</v>
      </c>
      <c r="M117" s="17">
        <f t="shared" si="18"/>
        <v>0</v>
      </c>
    </row>
    <row r="118" spans="1:15" x14ac:dyDescent="0.3">
      <c r="A118" s="12" t="s">
        <v>202</v>
      </c>
      <c r="B118" s="12">
        <v>334112</v>
      </c>
      <c r="C118" s="12" t="s">
        <v>72</v>
      </c>
      <c r="D118" s="15">
        <v>2.0625</v>
      </c>
      <c r="E118" s="15">
        <v>0.203125</v>
      </c>
      <c r="F118" s="15">
        <v>0</v>
      </c>
      <c r="G118" s="15">
        <v>0</v>
      </c>
      <c r="H118" s="15">
        <v>0</v>
      </c>
      <c r="I118" s="15">
        <f t="shared" si="17"/>
        <v>2.265625</v>
      </c>
      <c r="J118" s="17">
        <f t="shared" si="19"/>
        <v>0.91034482758620694</v>
      </c>
      <c r="K118" s="17">
        <f t="shared" si="20"/>
        <v>8.9655172413793102E-2</v>
      </c>
      <c r="L118" s="17">
        <f t="shared" si="21"/>
        <v>0</v>
      </c>
      <c r="M118" s="17">
        <f t="shared" si="18"/>
        <v>0</v>
      </c>
    </row>
    <row r="119" spans="1:15" x14ac:dyDescent="0.3">
      <c r="A119" s="12" t="s">
        <v>203</v>
      </c>
      <c r="B119" s="12">
        <v>232214</v>
      </c>
      <c r="C119" s="12" t="s">
        <v>74</v>
      </c>
      <c r="D119" s="15">
        <v>0.9375</v>
      </c>
      <c r="E119" s="15">
        <v>0</v>
      </c>
      <c r="F119" s="15">
        <v>0</v>
      </c>
      <c r="G119" s="15">
        <v>0</v>
      </c>
      <c r="H119" s="15">
        <v>0</v>
      </c>
      <c r="I119" s="15">
        <f t="shared" si="17"/>
        <v>0.9375</v>
      </c>
      <c r="J119" s="17">
        <f t="shared" si="19"/>
        <v>1</v>
      </c>
      <c r="K119" s="17">
        <f t="shared" si="20"/>
        <v>0</v>
      </c>
      <c r="L119" s="17">
        <f t="shared" si="21"/>
        <v>0</v>
      </c>
      <c r="M119" s="17">
        <f t="shared" si="18"/>
        <v>0</v>
      </c>
    </row>
    <row r="120" spans="1:15" x14ac:dyDescent="0.3">
      <c r="A120" s="12"/>
      <c r="B120" s="12"/>
      <c r="C120" s="12"/>
      <c r="D120" s="15"/>
      <c r="E120" s="15"/>
      <c r="F120" s="15"/>
      <c r="G120" s="15"/>
      <c r="H120" s="15"/>
      <c r="I120" s="15"/>
      <c r="J120" s="12"/>
      <c r="K120" s="12"/>
      <c r="L120" s="12"/>
      <c r="M120" s="12"/>
    </row>
    <row r="121" spans="1:15" s="3" customFormat="1" x14ac:dyDescent="0.3">
      <c r="A121" s="55" t="s">
        <v>204</v>
      </c>
      <c r="B121" s="55"/>
      <c r="C121" s="55"/>
      <c r="D121" s="57">
        <f t="shared" ref="D121:H121" si="22">SUM(D9:D119)</f>
        <v>80473.831249999756</v>
      </c>
      <c r="E121" s="57">
        <f t="shared" si="22"/>
        <v>19741.256250000017</v>
      </c>
      <c r="F121" s="57">
        <f t="shared" si="22"/>
        <v>6868.5250000000024</v>
      </c>
      <c r="G121" s="57">
        <f t="shared" si="22"/>
        <v>183.08125000000001</v>
      </c>
      <c r="H121" s="57">
        <f t="shared" si="22"/>
        <v>753.08749999999998</v>
      </c>
      <c r="I121" s="57">
        <f>SUM(I9:I119)</f>
        <v>108019.78124999981</v>
      </c>
      <c r="J121" s="58">
        <f>D121/$I121</f>
        <v>0.74499161467242736</v>
      </c>
      <c r="K121" s="58">
        <f>E121/$I121</f>
        <v>0.18275593619571462</v>
      </c>
      <c r="L121" s="58">
        <f>F121/$I121</f>
        <v>6.3585807344893275E-2</v>
      </c>
      <c r="M121" s="56">
        <f t="shared" si="18"/>
        <v>8.6666417869643818E-3</v>
      </c>
      <c r="N121"/>
      <c r="O121"/>
    </row>
    <row r="122" spans="1:15" x14ac:dyDescent="0.3">
      <c r="A122" s="18" t="s">
        <v>236</v>
      </c>
      <c r="B122" s="12"/>
      <c r="C122" s="12"/>
      <c r="D122" s="12"/>
      <c r="E122" s="12"/>
      <c r="F122" s="12"/>
      <c r="G122" s="12"/>
      <c r="H122" s="12"/>
      <c r="I122" s="12"/>
      <c r="J122" s="20">
        <v>0.71919381511065139</v>
      </c>
      <c r="K122" s="20">
        <v>0.18370931921684305</v>
      </c>
      <c r="L122" s="20">
        <v>5.2899677091072135E-2</v>
      </c>
      <c r="M122" s="20">
        <v>4.4197188581433455E-2</v>
      </c>
    </row>
    <row r="123" spans="1:15" x14ac:dyDescent="0.3">
      <c r="A123" s="10"/>
    </row>
    <row r="145" spans="3:3" x14ac:dyDescent="0.3">
      <c r="C145" s="28"/>
    </row>
    <row r="167" spans="3:3" x14ac:dyDescent="0.3">
      <c r="C167" s="10"/>
    </row>
  </sheetData>
  <mergeCells count="9">
    <mergeCell ref="Z7:Z8"/>
    <mergeCell ref="O7:O8"/>
    <mergeCell ref="D7:I7"/>
    <mergeCell ref="A7:A8"/>
    <mergeCell ref="B7:B8"/>
    <mergeCell ref="C7:C8"/>
    <mergeCell ref="J7:M7"/>
    <mergeCell ref="P7:U7"/>
    <mergeCell ref="V7:Y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161d57e-ac95-4d9d-9ef8-5a5951c6d75c" xsi:nil="true"/>
    <lcf76f155ced4ddcb4097134ff3c332f xmlns="ff8f70e0-b508-4869-9d83-ef1aafca226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79C5209FAE9F4AB51A7F71F3C7E65F" ma:contentTypeVersion="14" ma:contentTypeDescription="Create a new document." ma:contentTypeScope="" ma:versionID="9f7657e739c9220399454c9f8ff4f4bf">
  <xsd:schema xmlns:xsd="http://www.w3.org/2001/XMLSchema" xmlns:xs="http://www.w3.org/2001/XMLSchema" xmlns:p="http://schemas.microsoft.com/office/2006/metadata/properties" xmlns:ns2="ff8f70e0-b508-4869-9d83-ef1aafca226b" xmlns:ns3="1161d57e-ac95-4d9d-9ef8-5a5951c6d75c" targetNamespace="http://schemas.microsoft.com/office/2006/metadata/properties" ma:root="true" ma:fieldsID="a3c6ff089bef69d6cdfa0234f98df83f" ns2:_="" ns3:_="">
    <xsd:import namespace="ff8f70e0-b508-4869-9d83-ef1aafca226b"/>
    <xsd:import namespace="1161d57e-ac95-4d9d-9ef8-5a5951c6d7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8f70e0-b508-4869-9d83-ef1aafca22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08190a9-8e58-4467-9414-9b8785624fc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61d57e-ac95-4d9d-9ef8-5a5951c6d75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069b90-c7e4-4abd-b87e-32ad082f6a7d}" ma:internalName="TaxCatchAll" ma:showField="CatchAllData" ma:web="1161d57e-ac95-4d9d-9ef8-5a5951c6d75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FFD47C-8808-4D9F-A8EB-2D0F997238BF}">
  <ds:schemaRefs>
    <ds:schemaRef ds:uri="http://schemas.microsoft.com/office/2006/metadata/properties"/>
    <ds:schemaRef ds:uri="ff8f70e0-b508-4869-9d83-ef1aafca226b"/>
    <ds:schemaRef ds:uri="1161d57e-ac95-4d9d-9ef8-5a5951c6d75c"/>
    <ds:schemaRef ds:uri="http://purl.org/dc/term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53F3DB96-7011-49AF-970B-D5B6E955B696}">
  <ds:schemaRefs>
    <ds:schemaRef ds:uri="http://schemas.microsoft.com/sharepoint/v3/contenttype/forms"/>
  </ds:schemaRefs>
</ds:datastoreItem>
</file>

<file path=customXml/itemProps3.xml><?xml version="1.0" encoding="utf-8"?>
<ds:datastoreItem xmlns:ds="http://schemas.openxmlformats.org/officeDocument/2006/customXml" ds:itemID="{64CB7D7F-B84B-4006-B00C-434CBD12DF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8f70e0-b508-4869-9d83-ef1aafca226b"/>
    <ds:schemaRef ds:uri="1161d57e-ac95-4d9d-9ef8-5a5951c6d7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Contents</vt:lpstr>
      <vt:lpstr>IDI disclaimer</vt:lpstr>
      <vt:lpstr>Section 1&gt;&gt;&gt;</vt:lpstr>
      <vt:lpstr>Workforce by region</vt:lpstr>
      <vt:lpstr>Workforce by stage</vt:lpstr>
      <vt:lpstr>Workforce by occupation</vt:lpstr>
      <vt:lpstr>Section 2&gt;&gt;&gt;</vt:lpstr>
      <vt:lpstr>Occupation by qualification</vt:lpstr>
      <vt:lpstr>Occupation by visa status</vt:lpstr>
      <vt:lpstr>Occupation by industry tenure</vt:lpstr>
      <vt:lpstr>Section 3&gt;&gt;&gt;</vt:lpstr>
      <vt:lpstr>Occupation by age</vt:lpstr>
      <vt:lpstr>Occupation by ethnicity</vt:lpstr>
      <vt:lpstr>Occupation by gender</vt:lpstr>
      <vt:lpstr>Industry tenure by ethnicity</vt:lpstr>
      <vt:lpstr>Ethnicity by region</vt:lpstr>
      <vt:lpstr>Qualification by visa, eth, age</vt:lpstr>
      <vt:lpstr>Occupation and age by ethnicity</vt:lpstr>
      <vt:lpstr>Occupation and age by gender</vt:lpstr>
      <vt:lpstr>'Occupation and age by ethnicity'!_Ref145686028</vt:lpstr>
      <vt:lpstr>'Occupation and age by gender'!_Ref145686028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Bas Van Laanen</dc:creator>
  <cp:keywords/>
  <dc:description/>
  <cp:lastModifiedBy>Bas Van Laanen</cp:lastModifiedBy>
  <cp:revision/>
  <dcterms:created xsi:type="dcterms:W3CDTF">2023-09-04T05:21:51Z</dcterms:created>
  <dcterms:modified xsi:type="dcterms:W3CDTF">2023-12-13T21:52:24Z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0x0101005679C5209FAE9F4AB51A7F71F3C7E65F</vt:lpwstr>
  </property>
  <property fmtid="{D5CDD505-2E9C-101B-9397-08002B2CF9AE}" pid="3" name="MediaServiceImageTags">
    <vt:lpwstr/>
  </property>
</Properties>
</file>